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ework\MSME\Thesis\AARL_Puppy_18_00_000\"/>
    </mc:Choice>
  </mc:AlternateContent>
  <xr:revisionPtr revIDLastSave="0" documentId="13_ncr:1_{AE9C24DA-39D4-4BA0-BBFA-5AF255897124}" xr6:coauthVersionLast="36" xr6:coauthVersionMax="36" xr10:uidLastSave="{00000000-0000-0000-0000-000000000000}"/>
  <bookViews>
    <workbookView xWindow="0" yWindow="0" windowWidth="28800" windowHeight="11625" activeTab="1" xr2:uid="{33FD2137-A9DD-4104-B398-E6B11D8D2600}"/>
  </bookViews>
  <sheets>
    <sheet name="Material Properties" sheetId="1" r:id="rId1"/>
    <sheet name="Selected Material Properties" sheetId="2" r:id="rId2"/>
    <sheet name="Yield Strength (All Materials)" sheetId="3" r:id="rId3"/>
    <sheet name="Elastic Modulus (All Materials)" sheetId="4" r:id="rId4"/>
    <sheet name="Density (All Materials)" sheetId="5" r:id="rId5"/>
    <sheet name="Cost (All Materials)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5" i="2" l="1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X11" i="2"/>
  <c r="Y11" i="2"/>
  <c r="Y4" i="2"/>
  <c r="X4" i="2"/>
  <c r="V6" i="2"/>
  <c r="V7" i="2" s="1"/>
  <c r="V8" i="2" s="1"/>
  <c r="V9" i="2" s="1"/>
  <c r="V10" i="2" s="1"/>
  <c r="V11" i="2" s="1"/>
  <c r="V5" i="2"/>
  <c r="Q4" i="2"/>
  <c r="T8" i="2"/>
  <c r="T6" i="2"/>
  <c r="T7" i="2"/>
  <c r="T9" i="2"/>
  <c r="T5" i="2"/>
  <c r="S6" i="2"/>
  <c r="S7" i="2"/>
  <c r="S8" i="2"/>
  <c r="S9" i="2"/>
  <c r="S5" i="2"/>
  <c r="R5" i="2"/>
  <c r="R6" i="2"/>
  <c r="R7" i="2"/>
  <c r="R8" i="2"/>
  <c r="R9" i="2"/>
  <c r="R10" i="2"/>
  <c r="R11" i="2"/>
  <c r="R4" i="2"/>
  <c r="Q5" i="2"/>
  <c r="Q6" i="2"/>
  <c r="Q7" i="2"/>
  <c r="Q8" i="2"/>
  <c r="Q9" i="2"/>
  <c r="Q10" i="2"/>
  <c r="Q11" i="2"/>
  <c r="O5" i="2"/>
  <c r="O6" i="2" s="1"/>
  <c r="O7" i="2" s="1"/>
  <c r="O8" i="2" s="1"/>
  <c r="O9" i="2" s="1"/>
  <c r="O10" i="2" s="1"/>
  <c r="O11" i="2" s="1"/>
  <c r="J5" i="2"/>
  <c r="K5" i="2"/>
  <c r="K6" i="2"/>
  <c r="M6" i="2"/>
  <c r="J9" i="2"/>
  <c r="K9" i="2"/>
  <c r="K10" i="2"/>
  <c r="J11" i="2"/>
  <c r="K11" i="2"/>
  <c r="L11" i="2"/>
  <c r="H7" i="2"/>
  <c r="H8" i="2" s="1"/>
  <c r="H9" i="2" s="1"/>
  <c r="H10" i="2" s="1"/>
  <c r="H11" i="2" s="1"/>
  <c r="H6" i="2"/>
  <c r="H5" i="2"/>
  <c r="F9" i="2"/>
  <c r="M9" i="2" s="1"/>
  <c r="F8" i="2"/>
  <c r="M8" i="2" s="1"/>
  <c r="F7" i="2"/>
  <c r="F6" i="2"/>
  <c r="F5" i="2"/>
  <c r="M5" i="2" s="1"/>
  <c r="E11" i="2"/>
  <c r="E10" i="2"/>
  <c r="L10" i="2" s="1"/>
  <c r="E9" i="2"/>
  <c r="L9" i="2" s="1"/>
  <c r="E8" i="2"/>
  <c r="L8" i="2" s="1"/>
  <c r="E7" i="2"/>
  <c r="L7" i="2" s="1"/>
  <c r="E6" i="2"/>
  <c r="L6" i="2" s="1"/>
  <c r="E5" i="2"/>
  <c r="L5" i="2" s="1"/>
  <c r="E4" i="2"/>
  <c r="L4" i="2" s="1"/>
  <c r="D11" i="2"/>
  <c r="D10" i="2"/>
  <c r="D9" i="2"/>
  <c r="D8" i="2"/>
  <c r="K8" i="2" s="1"/>
  <c r="D7" i="2"/>
  <c r="K7" i="2" s="1"/>
  <c r="D6" i="2"/>
  <c r="D5" i="2"/>
  <c r="D4" i="2"/>
  <c r="K4" i="2" s="1"/>
  <c r="C11" i="2"/>
  <c r="C10" i="2"/>
  <c r="J10" i="2" s="1"/>
  <c r="C9" i="2"/>
  <c r="C8" i="2"/>
  <c r="J8" i="2" s="1"/>
  <c r="C7" i="2"/>
  <c r="J7" i="2" s="1"/>
  <c r="C6" i="2"/>
  <c r="J6" i="2" s="1"/>
  <c r="C5" i="2"/>
  <c r="C4" i="2"/>
  <c r="J4" i="2" s="1"/>
  <c r="A6" i="2"/>
  <c r="A7" i="2" s="1"/>
  <c r="A8" i="2" s="1"/>
  <c r="A9" i="2" s="1"/>
  <c r="A10" i="2" s="1"/>
  <c r="A11" i="2" s="1"/>
  <c r="A5" i="2"/>
  <c r="I16" i="1"/>
  <c r="J16" i="1"/>
  <c r="H16" i="1"/>
  <c r="K16" i="1"/>
  <c r="C14" i="1"/>
  <c r="M7" i="2" l="1"/>
</calcChain>
</file>

<file path=xl/sharedStrings.xml><?xml version="1.0" encoding="utf-8"?>
<sst xmlns="http://schemas.openxmlformats.org/spreadsheetml/2006/main" count="183" uniqueCount="55">
  <si>
    <t>ID</t>
  </si>
  <si>
    <t>Name</t>
  </si>
  <si>
    <t>Tensile Modulus</t>
  </si>
  <si>
    <t>Tensile Yield Stress</t>
  </si>
  <si>
    <t>Tensile Yield Strain</t>
  </si>
  <si>
    <t>Tensile Break Stress</t>
  </si>
  <si>
    <t>Tensile Break Strain</t>
  </si>
  <si>
    <t>Flexural Strength</t>
  </si>
  <si>
    <t>Flexural Modulus</t>
  </si>
  <si>
    <t>Heat Deflection Temp</t>
  </si>
  <si>
    <t>Izod Impact - Notched</t>
  </si>
  <si>
    <t>Density</t>
  </si>
  <si>
    <t>Units</t>
  </si>
  <si>
    <t>[-]</t>
  </si>
  <si>
    <t>[C]</t>
  </si>
  <si>
    <t>[J/m]</t>
  </si>
  <si>
    <t>[g/cm^3]</t>
  </si>
  <si>
    <t>Value</t>
  </si>
  <si>
    <t>Onyx</t>
  </si>
  <si>
    <t>Nylon</t>
  </si>
  <si>
    <t>[%]</t>
  </si>
  <si>
    <t>Plastics</t>
  </si>
  <si>
    <t>Fibers</t>
  </si>
  <si>
    <t>Cost</t>
  </si>
  <si>
    <t>[$/cm^3]</t>
  </si>
  <si>
    <t>Fiberglass</t>
  </si>
  <si>
    <t>Kevlar</t>
  </si>
  <si>
    <t>HSHT Fiberglass</t>
  </si>
  <si>
    <t>Tensile Strength</t>
  </si>
  <si>
    <t>Flexural Break Strain</t>
  </si>
  <si>
    <t>Compressive Strength</t>
  </si>
  <si>
    <t>Compressive Modulus</t>
  </si>
  <si>
    <t>Compressive Break Strain</t>
  </si>
  <si>
    <t>-</t>
  </si>
  <si>
    <t>Carbon</t>
  </si>
  <si>
    <t>Metals</t>
  </si>
  <si>
    <t>AL 6061 T6</t>
  </si>
  <si>
    <t>Elastic Modulus</t>
  </si>
  <si>
    <t>Poisson's Ratio</t>
  </si>
  <si>
    <t>Yield Strength</t>
  </si>
  <si>
    <t>AISI 4340 Steel</t>
  </si>
  <si>
    <t>Mass Density</t>
  </si>
  <si>
    <t>[Pa]</t>
  </si>
  <si>
    <t>Material</t>
  </si>
  <si>
    <t>[#]</t>
  </si>
  <si>
    <t>Selected Material Properties</t>
  </si>
  <si>
    <t>Selected Material Properties with Respect to Onyx</t>
  </si>
  <si>
    <t>[Pa-cm^3/g]</t>
  </si>
  <si>
    <t>Yield Strength per Density</t>
  </si>
  <si>
    <t>Elastic Modulus per Density</t>
  </si>
  <si>
    <t>[Pa-cm^3/$]</t>
  </si>
  <si>
    <t>Elastic Modulus per Cost</t>
  </si>
  <si>
    <t>Yield Strength per Cost</t>
  </si>
  <si>
    <t>Selected Material Properties with Respect to Density &amp; Cost</t>
  </si>
  <si>
    <t>Selected Material Properties with Respect to Density &amp; Cost with Respect to 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</si>
</sst>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60">
    <xf numFmtId="0" fontId="0" fillId="0" borderId="0" xfId="0"/>
    <xf numFmtId="0" fontId="1" fillId="4" borderId="1" xfId="3" applyBorder="1"/>
    <xf numFmtId="0" fontId="1" fillId="2" borderId="3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10" xfId="1" applyBorder="1"/>
    <xf numFmtId="0" fontId="1" fillId="4" borderId="3" xfId="3" applyBorder="1"/>
    <xf numFmtId="0" fontId="1" fillId="4" borderId="6" xfId="3" applyBorder="1"/>
    <xf numFmtId="0" fontId="1" fillId="4" borderId="7" xfId="3" applyBorder="1"/>
    <xf numFmtId="0" fontId="1" fillId="4" borderId="8" xfId="3" applyBorder="1"/>
    <xf numFmtId="0" fontId="1" fillId="4" borderId="9" xfId="3" applyBorder="1"/>
    <xf numFmtId="0" fontId="1" fillId="4" borderId="10" xfId="3" applyBorder="1"/>
    <xf numFmtId="0" fontId="1" fillId="4" borderId="12" xfId="3" applyBorder="1"/>
    <xf numFmtId="0" fontId="1" fillId="4" borderId="13" xfId="3" applyBorder="1"/>
    <xf numFmtId="0" fontId="1" fillId="2" borderId="12" xfId="1" applyBorder="1"/>
    <xf numFmtId="0" fontId="1" fillId="2" borderId="13" xfId="1" applyBorder="1"/>
    <xf numFmtId="11" fontId="0" fillId="0" borderId="0" xfId="0" applyNumberFormat="1"/>
    <xf numFmtId="11" fontId="1" fillId="8" borderId="1" xfId="7" applyNumberFormat="1" applyBorder="1"/>
    <xf numFmtId="0" fontId="1" fillId="8" borderId="3" xfId="7" applyBorder="1"/>
    <xf numFmtId="11" fontId="1" fillId="8" borderId="4" xfId="7" applyNumberFormat="1" applyBorder="1"/>
    <xf numFmtId="11" fontId="1" fillId="8" borderId="5" xfId="7" applyNumberFormat="1" applyBorder="1"/>
    <xf numFmtId="0" fontId="1" fillId="8" borderId="6" xfId="7" applyBorder="1"/>
    <xf numFmtId="0" fontId="1" fillId="8" borderId="7" xfId="7" applyBorder="1"/>
    <xf numFmtId="11" fontId="1" fillId="8" borderId="7" xfId="7" applyNumberFormat="1" applyBorder="1"/>
    <xf numFmtId="0" fontId="1" fillId="8" borderId="8" xfId="7" applyBorder="1"/>
    <xf numFmtId="11" fontId="1" fillId="8" borderId="9" xfId="7" applyNumberFormat="1" applyBorder="1"/>
    <xf numFmtId="11" fontId="1" fillId="8" borderId="10" xfId="7" applyNumberFormat="1" applyBorder="1"/>
    <xf numFmtId="0" fontId="0" fillId="2" borderId="10" xfId="1" applyFont="1" applyBorder="1"/>
    <xf numFmtId="0" fontId="2" fillId="3" borderId="3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2" fillId="3" borderId="5" xfId="2" applyFont="1" applyBorder="1" applyAlignment="1">
      <alignment horizontal="center"/>
    </xf>
    <xf numFmtId="0" fontId="2" fillId="3" borderId="6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1" xfId="2" applyFont="1" applyBorder="1" applyAlignment="1">
      <alignment horizontal="center"/>
    </xf>
    <xf numFmtId="0" fontId="2" fillId="3" borderId="7" xfId="2" applyFont="1" applyBorder="1" applyAlignment="1">
      <alignment horizontal="center"/>
    </xf>
    <xf numFmtId="0" fontId="2" fillId="3" borderId="8" xfId="2" applyFont="1" applyBorder="1" applyAlignment="1">
      <alignment horizontal="center" vertical="center"/>
    </xf>
    <xf numFmtId="0" fontId="2" fillId="3" borderId="9" xfId="2" applyFont="1" applyBorder="1" applyAlignment="1">
      <alignment horizontal="center" vertical="center"/>
    </xf>
    <xf numFmtId="0" fontId="2" fillId="3" borderId="9" xfId="2" applyFont="1" applyBorder="1"/>
    <xf numFmtId="0" fontId="2" fillId="3" borderId="10" xfId="2" applyFont="1" applyBorder="1"/>
    <xf numFmtId="0" fontId="2" fillId="5" borderId="3" xfId="4" applyFont="1" applyBorder="1" applyAlignment="1">
      <alignment horizontal="center"/>
    </xf>
    <xf numFmtId="0" fontId="2" fillId="5" borderId="4" xfId="4" applyFont="1" applyBorder="1" applyAlignment="1">
      <alignment horizontal="center"/>
    </xf>
    <xf numFmtId="0" fontId="2" fillId="5" borderId="5" xfId="4" applyFont="1" applyBorder="1" applyAlignment="1">
      <alignment horizontal="center"/>
    </xf>
    <xf numFmtId="0" fontId="2" fillId="5" borderId="6" xfId="4" applyFont="1" applyBorder="1" applyAlignment="1">
      <alignment horizontal="center" vertical="center"/>
    </xf>
    <xf numFmtId="0" fontId="2" fillId="5" borderId="1" xfId="4" applyFont="1" applyBorder="1" applyAlignment="1">
      <alignment horizontal="center" vertical="center"/>
    </xf>
    <xf numFmtId="0" fontId="2" fillId="5" borderId="1" xfId="4" applyFont="1" applyBorder="1" applyAlignment="1">
      <alignment horizontal="center"/>
    </xf>
    <xf numFmtId="0" fontId="2" fillId="5" borderId="7" xfId="4" applyFont="1" applyBorder="1" applyAlignment="1">
      <alignment horizontal="center"/>
    </xf>
    <xf numFmtId="0" fontId="2" fillId="5" borderId="8" xfId="4" applyFont="1" applyBorder="1" applyAlignment="1">
      <alignment horizontal="center" vertical="center"/>
    </xf>
    <xf numFmtId="0" fontId="2" fillId="5" borderId="9" xfId="4" applyFont="1" applyBorder="1" applyAlignment="1">
      <alignment horizontal="center" vertical="center"/>
    </xf>
    <xf numFmtId="0" fontId="2" fillId="5" borderId="9" xfId="4" applyFont="1" applyBorder="1"/>
    <xf numFmtId="0" fontId="2" fillId="5" borderId="10" xfId="4" applyFont="1" applyBorder="1"/>
    <xf numFmtId="0" fontId="2" fillId="9" borderId="3" xfId="8" applyFont="1" applyBorder="1" applyAlignment="1">
      <alignment horizontal="center"/>
    </xf>
    <xf numFmtId="0" fontId="2" fillId="9" borderId="4" xfId="8" applyFont="1" applyBorder="1" applyAlignment="1">
      <alignment horizontal="center"/>
    </xf>
    <xf numFmtId="0" fontId="2" fillId="9" borderId="5" xfId="8" applyFont="1" applyBorder="1" applyAlignment="1">
      <alignment horizontal="center"/>
    </xf>
    <xf numFmtId="0" fontId="2" fillId="9" borderId="6" xfId="8" applyFont="1" applyBorder="1" applyAlignment="1">
      <alignment horizontal="center" vertical="center"/>
    </xf>
    <xf numFmtId="0" fontId="2" fillId="9" borderId="1" xfId="8" applyFont="1" applyBorder="1" applyAlignment="1">
      <alignment horizontal="center" vertical="center"/>
    </xf>
    <xf numFmtId="0" fontId="2" fillId="9" borderId="1" xfId="8" applyFont="1" applyBorder="1" applyAlignment="1">
      <alignment horizontal="center"/>
    </xf>
    <xf numFmtId="0" fontId="2" fillId="9" borderId="7" xfId="8" applyFont="1" applyBorder="1" applyAlignment="1">
      <alignment horizont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9" borderId="9" xfId="8" applyFont="1" applyBorder="1"/>
    <xf numFmtId="0" fontId="2" fillId="9" borderId="10" xfId="8" applyFont="1" applyBorder="1"/>
    <xf numFmtId="11" fontId="1" fillId="8" borderId="11" xfId="7" applyNumberFormat="1" applyBorder="1"/>
    <xf numFmtId="0" fontId="1" fillId="8" borderId="12" xfId="7" applyBorder="1"/>
    <xf numFmtId="11" fontId="1" fillId="8" borderId="12" xfId="7" applyNumberFormat="1" applyBorder="1"/>
    <xf numFmtId="11" fontId="1" fillId="8" borderId="13" xfId="7" applyNumberFormat="1" applyBorder="1"/>
    <xf numFmtId="0" fontId="1" fillId="8" borderId="5" xfId="7" applyBorder="1"/>
    <xf numFmtId="0" fontId="1" fillId="8" borderId="10" xfId="7" applyBorder="1"/>
    <xf numFmtId="0" fontId="0" fillId="4" borderId="5" xfId="3" applyFont="1" applyBorder="1"/>
    <xf numFmtId="11" fontId="1" fillId="4" borderId="11" xfId="3" applyNumberFormat="1" applyBorder="1"/>
    <xf numFmtId="11" fontId="1" fillId="4" borderId="4" xfId="3" applyNumberFormat="1" applyBorder="1"/>
    <xf numFmtId="11" fontId="1" fillId="4" borderId="5" xfId="3" applyNumberFormat="1" applyBorder="1"/>
    <xf numFmtId="0" fontId="0" fillId="4" borderId="7" xfId="3" applyFont="1" applyBorder="1"/>
    <xf numFmtId="11" fontId="1" fillId="4" borderId="12" xfId="3" applyNumberFormat="1" applyBorder="1"/>
    <xf numFmtId="11" fontId="1" fillId="4" borderId="1" xfId="3" applyNumberFormat="1" applyBorder="1"/>
    <xf numFmtId="11" fontId="1" fillId="4" borderId="7" xfId="3" applyNumberFormat="1" applyBorder="1"/>
    <xf numFmtId="11" fontId="1" fillId="2" borderId="11" xfId="1" applyNumberFormat="1" applyBorder="1"/>
    <xf numFmtId="11" fontId="1" fillId="2" borderId="5" xfId="1" applyNumberFormat="1" applyBorder="1"/>
    <xf numFmtId="11" fontId="1" fillId="2" borderId="12" xfId="1" applyNumberFormat="1" applyBorder="1"/>
    <xf numFmtId="11" fontId="1" fillId="2" borderId="7" xfId="1" applyNumberFormat="1" applyBorder="1"/>
    <xf numFmtId="0" fontId="0" fillId="2" borderId="7" xfId="1" applyFont="1" applyBorder="1"/>
    <xf numFmtId="0" fontId="0" fillId="8" borderId="7" xfId="7" applyFont="1" applyBorder="1"/>
    <xf numFmtId="0" fontId="1" fillId="6" borderId="1" xfId="5" applyBorder="1"/>
    <xf numFmtId="11" fontId="1" fillId="6" borderId="1" xfId="5" applyNumberFormat="1" applyBorder="1"/>
    <xf numFmtId="0" fontId="2" fillId="7" borderId="3" xfId="6" applyFont="1" applyBorder="1"/>
    <xf numFmtId="0" fontId="2" fillId="7" borderId="4" xfId="6" applyFont="1" applyBorder="1"/>
    <xf numFmtId="0" fontId="2" fillId="7" borderId="5" xfId="6" applyFont="1" applyBorder="1"/>
    <xf numFmtId="0" fontId="1" fillId="6" borderId="7" xfId="5" applyBorder="1"/>
    <xf numFmtId="0" fontId="1" fillId="6" borderId="9" xfId="5" applyBorder="1"/>
    <xf numFmtId="11" fontId="1" fillId="6" borderId="9" xfId="5" applyNumberFormat="1" applyBorder="1"/>
    <xf numFmtId="0" fontId="1" fillId="6" borderId="10" xfId="5" applyBorder="1"/>
    <xf numFmtId="0" fontId="1" fillId="6" borderId="2" xfId="5" applyBorder="1"/>
    <xf numFmtId="11" fontId="1" fillId="6" borderId="2" xfId="5" applyNumberFormat="1" applyBorder="1"/>
    <xf numFmtId="0" fontId="1" fillId="6" borderId="15" xfId="5" applyBorder="1"/>
    <xf numFmtId="0" fontId="2" fillId="7" borderId="8" xfId="6" applyFont="1" applyBorder="1"/>
    <xf numFmtId="0" fontId="2" fillId="7" borderId="9" xfId="6" applyFont="1" applyBorder="1"/>
    <xf numFmtId="0" fontId="2" fillId="7" borderId="10" xfId="6" applyFont="1" applyBorder="1"/>
    <xf numFmtId="0" fontId="2" fillId="6" borderId="14" xfId="5" applyFont="1" applyBorder="1"/>
    <xf numFmtId="0" fontId="2" fillId="6" borderId="2" xfId="5" applyFont="1" applyBorder="1"/>
    <xf numFmtId="0" fontId="2" fillId="6" borderId="6" xfId="5" applyFont="1" applyBorder="1"/>
    <xf numFmtId="0" fontId="2" fillId="6" borderId="1" xfId="5" applyFont="1" applyBorder="1"/>
    <xf numFmtId="0" fontId="2" fillId="6" borderId="8" xfId="5" applyFont="1" applyBorder="1"/>
    <xf numFmtId="0" fontId="2" fillId="6" borderId="9" xfId="5" applyFont="1" applyBorder="1"/>
    <xf numFmtId="0" fontId="2" fillId="7" borderId="16" xfId="6" applyFont="1" applyBorder="1" applyAlignment="1">
      <alignment horizontal="center"/>
    </xf>
    <xf numFmtId="0" fontId="2" fillId="7" borderId="17" xfId="6" applyFont="1" applyBorder="1" applyAlignment="1">
      <alignment horizontal="center"/>
    </xf>
    <xf numFmtId="0" fontId="2" fillId="7" borderId="18" xfId="6" applyFont="1" applyBorder="1" applyAlignment="1">
      <alignment horizontal="center"/>
    </xf>
    <xf numFmtId="2" fontId="1" fillId="2" borderId="2" xfId="1" applyNumberFormat="1" applyBorder="1"/>
    <xf numFmtId="0" fontId="2" fillId="2" borderId="6" xfId="1" applyFont="1" applyBorder="1"/>
    <xf numFmtId="0" fontId="2" fillId="2" borderId="1" xfId="1" applyFont="1" applyBorder="1"/>
    <xf numFmtId="0" fontId="2" fillId="2" borderId="8" xfId="1" applyFont="1" applyBorder="1"/>
    <xf numFmtId="0" fontId="2" fillId="2" borderId="9" xfId="1" applyFont="1" applyBorder="1"/>
    <xf numFmtId="0" fontId="2" fillId="8" borderId="3" xfId="7" applyFont="1" applyBorder="1"/>
    <xf numFmtId="0" fontId="2" fillId="8" borderId="4" xfId="7" applyFont="1" applyBorder="1"/>
    <xf numFmtId="0" fontId="2" fillId="8" borderId="6" xfId="7" applyFont="1" applyBorder="1"/>
    <xf numFmtId="0" fontId="2" fillId="8" borderId="1" xfId="7" applyFont="1" applyBorder="1"/>
    <xf numFmtId="0" fontId="2" fillId="8" borderId="8" xfId="7" applyFont="1" applyBorder="1"/>
    <xf numFmtId="0" fontId="2" fillId="8" borderId="9" xfId="7" applyFont="1" applyBorder="1"/>
    <xf numFmtId="0" fontId="0" fillId="8" borderId="4" xfId="7" applyNumberFormat="1" applyFont="1" applyBorder="1"/>
    <xf numFmtId="0" fontId="2" fillId="2" borderId="3" xfId="1" applyFont="1" applyBorder="1"/>
    <xf numFmtId="0" fontId="2" fillId="2" borderId="4" xfId="1" applyFont="1" applyBorder="1"/>
    <xf numFmtId="2" fontId="1" fillId="2" borderId="4" xfId="1" applyNumberFormat="1" applyBorder="1"/>
    <xf numFmtId="2" fontId="1" fillId="2" borderId="15" xfId="1" applyNumberFormat="1" applyBorder="1"/>
    <xf numFmtId="11" fontId="1" fillId="2" borderId="15" xfId="1" applyNumberFormat="1" applyBorder="1"/>
    <xf numFmtId="2" fontId="1" fillId="2" borderId="19" xfId="1" applyNumberFormat="1" applyBorder="1"/>
    <xf numFmtId="11" fontId="1" fillId="2" borderId="20" xfId="1" applyNumberFormat="1" applyBorder="1"/>
    <xf numFmtId="0" fontId="0" fillId="8" borderId="1" xfId="7" applyNumberFormat="1" applyFont="1" applyBorder="1"/>
    <xf numFmtId="0" fontId="0" fillId="8" borderId="9" xfId="7" applyNumberFormat="1" applyFont="1" applyBorder="1"/>
    <xf numFmtId="2" fontId="0" fillId="0" borderId="0" xfId="0" applyNumberFormat="1"/>
    <xf numFmtId="2" fontId="1" fillId="4" borderId="4" xfId="3" applyNumberFormat="1" applyBorder="1"/>
    <xf numFmtId="2" fontId="1" fillId="4" borderId="1" xfId="3" applyNumberFormat="1" applyBorder="1"/>
    <xf numFmtId="2" fontId="1" fillId="4" borderId="7" xfId="3" applyNumberFormat="1" applyBorder="1"/>
    <xf numFmtId="2" fontId="1" fillId="4" borderId="9" xfId="3" applyNumberFormat="1" applyBorder="1"/>
    <xf numFmtId="11" fontId="1" fillId="4" borderId="9" xfId="3" applyNumberFormat="1" applyBorder="1"/>
    <xf numFmtId="11" fontId="1" fillId="4" borderId="10" xfId="3" applyNumberFormat="1" applyBorder="1"/>
    <xf numFmtId="0" fontId="0" fillId="8" borderId="5" xfId="7" applyNumberFormat="1" applyFont="1" applyBorder="1"/>
    <xf numFmtId="0" fontId="0" fillId="8" borderId="7" xfId="7" applyNumberFormat="1" applyFont="1" applyBorder="1"/>
    <xf numFmtId="0" fontId="0" fillId="8" borderId="10" xfId="7" applyNumberFormat="1" applyFont="1" applyBorder="1"/>
    <xf numFmtId="0" fontId="2" fillId="4" borderId="3" xfId="3" applyFont="1" applyBorder="1"/>
    <xf numFmtId="0" fontId="2" fillId="4" borderId="4" xfId="3" applyFont="1" applyBorder="1"/>
    <xf numFmtId="0" fontId="2" fillId="4" borderId="6" xfId="3" applyFont="1" applyBorder="1"/>
    <xf numFmtId="0" fontId="2" fillId="4" borderId="1" xfId="3" applyFont="1" applyBorder="1"/>
    <xf numFmtId="0" fontId="2" fillId="4" borderId="8" xfId="3" applyFont="1" applyBorder="1"/>
    <xf numFmtId="0" fontId="2" fillId="4" borderId="9" xfId="3" applyFont="1" applyBorder="1"/>
    <xf numFmtId="0" fontId="2" fillId="5" borderId="6" xfId="4" applyFont="1" applyBorder="1"/>
    <xf numFmtId="0" fontId="2" fillId="5" borderId="1" xfId="4" applyFont="1" applyBorder="1"/>
    <xf numFmtId="0" fontId="2" fillId="5" borderId="7" xfId="4" applyFont="1" applyBorder="1"/>
    <xf numFmtId="0" fontId="2" fillId="5" borderId="8" xfId="4" applyFont="1" applyBorder="1"/>
    <xf numFmtId="0" fontId="2" fillId="9" borderId="6" xfId="8" applyFont="1" applyBorder="1"/>
    <xf numFmtId="0" fontId="2" fillId="9" borderId="1" xfId="8" applyFont="1" applyBorder="1"/>
    <xf numFmtId="0" fontId="2" fillId="9" borderId="7" xfId="8" applyFont="1" applyBorder="1"/>
    <xf numFmtId="0" fontId="2" fillId="9" borderId="21" xfId="8" applyFont="1" applyBorder="1"/>
    <xf numFmtId="0" fontId="2" fillId="9" borderId="22" xfId="8" applyFont="1" applyBorder="1"/>
    <xf numFmtId="0" fontId="2" fillId="9" borderId="23" xfId="8" applyFont="1" applyBorder="1"/>
    <xf numFmtId="0" fontId="2" fillId="3" borderId="17" xfId="2" applyFont="1" applyBorder="1" applyAlignment="1">
      <alignment horizontal="center"/>
    </xf>
    <xf numFmtId="0" fontId="2" fillId="3" borderId="16" xfId="2" applyFont="1" applyBorder="1" applyAlignment="1">
      <alignment horizontal="center"/>
    </xf>
    <xf numFmtId="0" fontId="2" fillId="3" borderId="18" xfId="2" applyFont="1" applyBorder="1" applyAlignment="1">
      <alignment horizontal="center"/>
    </xf>
    <xf numFmtId="0" fontId="2" fillId="3" borderId="3" xfId="2" applyFont="1" applyBorder="1"/>
    <xf numFmtId="0" fontId="2" fillId="3" borderId="4" xfId="2" applyFont="1" applyBorder="1"/>
    <xf numFmtId="0" fontId="2" fillId="3" borderId="5" xfId="2" applyFont="1" applyBorder="1"/>
    <xf numFmtId="0" fontId="2" fillId="3" borderId="8" xfId="2" applyFont="1" applyBorder="1"/>
  </cellXfs>
  <cellStyles count="9">
    <cellStyle name="20% - Accent1" xfId="1" builtinId="30"/>
    <cellStyle name="20% - Accent2" xfId="3" builtinId="34"/>
    <cellStyle name="20% - Accent4" xfId="5" builtinId="42"/>
    <cellStyle name="20% - Accent6" xfId="7" builtinId="50"/>
    <cellStyle name="60% - Accent1" xfId="2" builtinId="32"/>
    <cellStyle name="60% - Accent2" xfId="4" builtinId="36"/>
    <cellStyle name="60% - Accent4" xfId="6" builtinId="44"/>
    <cellStyle name="60% - Accent6" xfId="8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Strength (All Materials)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'Selected Material Properties'!$C$2</c:f>
              <c:strCache>
                <c:ptCount val="1"/>
                <c:pt idx="0">
                  <c:v>Yield Strength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Material Properties'!$B$4:$B$11</c:f>
              <c:strCache>
                <c:ptCount val="8"/>
                <c:pt idx="0">
                  <c:v>Nylon</c:v>
                </c:pt>
                <c:pt idx="1">
                  <c:v>Onyx</c:v>
                </c:pt>
                <c:pt idx="2">
                  <c:v>Fiberglass</c:v>
                </c:pt>
                <c:pt idx="3">
                  <c:v>Kevlar</c:v>
                </c:pt>
                <c:pt idx="4">
                  <c:v>HSHT Fiberglass</c:v>
                </c:pt>
                <c:pt idx="5">
                  <c:v>Carbon</c:v>
                </c:pt>
                <c:pt idx="6">
                  <c:v>AL 6061 T6</c:v>
                </c:pt>
                <c:pt idx="7">
                  <c:v>AISI 4340 Steel</c:v>
                </c:pt>
              </c:strCache>
            </c:strRef>
          </c:cat>
          <c:val>
            <c:numRef>
              <c:f>'Selected Material Properties'!$C$4:$C$11</c:f>
              <c:numCache>
                <c:formatCode>0.00E+00</c:formatCode>
                <c:ptCount val="8"/>
                <c:pt idx="0" formatCode="General">
                  <c:v>31000000</c:v>
                </c:pt>
                <c:pt idx="1">
                  <c:v>36000000</c:v>
                </c:pt>
                <c:pt idx="2">
                  <c:v>590000000</c:v>
                </c:pt>
                <c:pt idx="3">
                  <c:v>610000000</c:v>
                </c:pt>
                <c:pt idx="4">
                  <c:v>600000000</c:v>
                </c:pt>
                <c:pt idx="5">
                  <c:v>700000000</c:v>
                </c:pt>
                <c:pt idx="6">
                  <c:v>310000000</c:v>
                </c:pt>
                <c:pt idx="7">
                  <c:v>1110000000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5-431E-8A26-FBBE71CF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377512"/>
        <c:axId val="577377840"/>
      </c:barChart>
      <c:catAx>
        <c:axId val="577377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77840"/>
        <c:crosses val="autoZero"/>
        <c:auto val="1"/>
        <c:lblAlgn val="ctr"/>
        <c:lblOffset val="100"/>
        <c:noMultiLvlLbl val="0"/>
      </c:catAx>
      <c:valAx>
        <c:axId val="5773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</a:t>
                </a:r>
                <a:r>
                  <a:rPr lang="en-US" baseline="0"/>
                  <a:t> Strength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7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Elastic Modulus (All Materials)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'Selected Material Properties'!$D$2</c:f>
              <c:strCache>
                <c:ptCount val="1"/>
                <c:pt idx="0">
                  <c:v>Elastic Modulus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Material Properties'!$B$4:$B$11</c:f>
              <c:strCache>
                <c:ptCount val="8"/>
                <c:pt idx="0">
                  <c:v>Nylon</c:v>
                </c:pt>
                <c:pt idx="1">
                  <c:v>Onyx</c:v>
                </c:pt>
                <c:pt idx="2">
                  <c:v>Fiberglass</c:v>
                </c:pt>
                <c:pt idx="3">
                  <c:v>Kevlar</c:v>
                </c:pt>
                <c:pt idx="4">
                  <c:v>HSHT Fiberglass</c:v>
                </c:pt>
                <c:pt idx="5">
                  <c:v>Carbon</c:v>
                </c:pt>
                <c:pt idx="6">
                  <c:v>AL 6061 T6</c:v>
                </c:pt>
                <c:pt idx="7">
                  <c:v>AISI 4340 Steel</c:v>
                </c:pt>
              </c:strCache>
            </c:strRef>
          </c:cat>
          <c:val>
            <c:numRef>
              <c:f>'Selected Material Properties'!$D$4:$D$11</c:f>
              <c:numCache>
                <c:formatCode>0.00E+00</c:formatCode>
                <c:ptCount val="8"/>
                <c:pt idx="0">
                  <c:v>940000000</c:v>
                </c:pt>
                <c:pt idx="1">
                  <c:v>1400000000</c:v>
                </c:pt>
                <c:pt idx="2">
                  <c:v>21000000000</c:v>
                </c:pt>
                <c:pt idx="3">
                  <c:v>27000000000</c:v>
                </c:pt>
                <c:pt idx="4">
                  <c:v>21000000000</c:v>
                </c:pt>
                <c:pt idx="5">
                  <c:v>54000000000</c:v>
                </c:pt>
                <c:pt idx="6">
                  <c:v>69000000000</c:v>
                </c:pt>
                <c:pt idx="7">
                  <c:v>205000000000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7-4A37-AA42-7E6D48E6F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873848"/>
        <c:axId val="577870896"/>
      </c:barChart>
      <c:catAx>
        <c:axId val="577873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0896"/>
        <c:crosses val="autoZero"/>
        <c:auto val="1"/>
        <c:lblAlgn val="ctr"/>
        <c:lblOffset val="100"/>
        <c:noMultiLvlLbl val="0"/>
      </c:catAx>
      <c:valAx>
        <c:axId val="5778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Elastic Modulus</a:t>
                </a:r>
                <a:r>
                  <a:rPr lang="en-US" baseline="0"/>
                  <a:t> [Pa]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3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(All Materials)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'Selected Material Properties'!$E$2</c:f>
              <c:strCache>
                <c:ptCount val="1"/>
                <c:pt idx="0">
                  <c:v>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Material Properties'!$B$4:$B$11</c:f>
              <c:strCache>
                <c:ptCount val="8"/>
                <c:pt idx="0">
                  <c:v>Nylon</c:v>
                </c:pt>
                <c:pt idx="1">
                  <c:v>Onyx</c:v>
                </c:pt>
                <c:pt idx="2">
                  <c:v>Fiberglass</c:v>
                </c:pt>
                <c:pt idx="3">
                  <c:v>Kevlar</c:v>
                </c:pt>
                <c:pt idx="4">
                  <c:v>HSHT Fiberglass</c:v>
                </c:pt>
                <c:pt idx="5">
                  <c:v>Carbon</c:v>
                </c:pt>
                <c:pt idx="6">
                  <c:v>AL 6061 T6</c:v>
                </c:pt>
                <c:pt idx="7">
                  <c:v>AISI 4340 Steel</c:v>
                </c:pt>
              </c:strCache>
            </c:strRef>
          </c:cat>
          <c:val>
            <c:numRef>
              <c:f>'Selected Material Properties'!$E$4:$E$11</c:f>
              <c:numCache>
                <c:formatCode>General</c:formatCode>
                <c:ptCount val="8"/>
                <c:pt idx="0">
                  <c:v>1.1000000000000001</c:v>
                </c:pt>
                <c:pt idx="1">
                  <c:v>1.2</c:v>
                </c:pt>
                <c:pt idx="2">
                  <c:v>1.5</c:v>
                </c:pt>
                <c:pt idx="3">
                  <c:v>1.2</c:v>
                </c:pt>
                <c:pt idx="4">
                  <c:v>1.5</c:v>
                </c:pt>
                <c:pt idx="5">
                  <c:v>1.4</c:v>
                </c:pt>
                <c:pt idx="6">
                  <c:v>2.7</c:v>
                </c:pt>
                <c:pt idx="7">
                  <c:v>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F-4BDD-9FC9-4548DAE6C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980920"/>
        <c:axId val="569982232"/>
      </c:barChart>
      <c:catAx>
        <c:axId val="569980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Materials</a:t>
                </a:r>
                <a:r>
                  <a:rPr lang="en-US" baseline="0"/>
                  <a:t>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82232"/>
        <c:crosses val="autoZero"/>
        <c:auto val="1"/>
        <c:lblAlgn val="ctr"/>
        <c:lblOffset val="100"/>
        <c:noMultiLvlLbl val="0"/>
      </c:catAx>
      <c:valAx>
        <c:axId val="56998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  <a:r>
                  <a:rPr lang="en-US" baseline="0"/>
                  <a:t> [g/cm^3]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8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(All Materials)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'Selected Material Properties'!$F$2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Material Properties'!$B$4:$B$11</c:f>
              <c:strCache>
                <c:ptCount val="8"/>
                <c:pt idx="0">
                  <c:v>Nylon</c:v>
                </c:pt>
                <c:pt idx="1">
                  <c:v>Onyx</c:v>
                </c:pt>
                <c:pt idx="2">
                  <c:v>Fiberglass</c:v>
                </c:pt>
                <c:pt idx="3">
                  <c:v>Kevlar</c:v>
                </c:pt>
                <c:pt idx="4">
                  <c:v>HSHT Fiberglass</c:v>
                </c:pt>
                <c:pt idx="5">
                  <c:v>Carbon</c:v>
                </c:pt>
                <c:pt idx="6">
                  <c:v>AL 6061 T6</c:v>
                </c:pt>
                <c:pt idx="7">
                  <c:v>AISI 4340 Steel</c:v>
                </c:pt>
              </c:strCache>
            </c:strRef>
          </c:cat>
          <c:val>
            <c:numRef>
              <c:f>'Selected Material Properties'!$F$4:$F$11</c:f>
              <c:numCache>
                <c:formatCode>General</c:formatCode>
                <c:ptCount val="8"/>
                <c:pt idx="0">
                  <c:v>0</c:v>
                </c:pt>
                <c:pt idx="1">
                  <c:v>0.23624999999999999</c:v>
                </c:pt>
                <c:pt idx="2">
                  <c:v>1.5</c:v>
                </c:pt>
                <c:pt idx="3">
                  <c:v>1.98</c:v>
                </c:pt>
                <c:pt idx="4">
                  <c:v>1.98</c:v>
                </c:pt>
                <c:pt idx="5">
                  <c:v>2.98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1-40B4-83FE-FBCB472B0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643992"/>
        <c:axId val="505644320"/>
      </c:barChart>
      <c:catAx>
        <c:axId val="505643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</a:t>
                </a:r>
                <a:r>
                  <a:rPr lang="en-US" baseline="0"/>
                  <a:t>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4320"/>
        <c:crosses val="autoZero"/>
        <c:auto val="1"/>
        <c:lblAlgn val="ctr"/>
        <c:lblOffset val="100"/>
        <c:noMultiLvlLbl val="0"/>
      </c:catAx>
      <c:valAx>
        <c:axId val="5056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[$/cm^3]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4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D9AB14-2F30-4D7A-A5ED-452233A88D34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2F9561-6F92-419A-9D02-F5DDE152AC85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2CE28E-48D6-4F45-8749-73D2A5818845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E96F6F-19B8-49E9-8BD7-6DDB1874102A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D45094-191E-4763-B78F-799038F0B9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1B6A0-E6FE-41B6-8C59-096B332FB9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0A79D6-916B-4F18-B305-313E61866A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F583B-6082-432F-B853-109AE214E6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35D5-AE8A-4254-8EE9-4904B172F216}">
  <dimension ref="A1:P16"/>
  <sheetViews>
    <sheetView workbookViewId="0">
      <selection activeCell="J24" sqref="J24"/>
    </sheetView>
  </sheetViews>
  <sheetFormatPr defaultRowHeight="15" x14ac:dyDescent="0.25"/>
  <cols>
    <col min="1" max="1" width="20.5703125" bestFit="1" customWidth="1"/>
    <col min="6" max="6" width="23.85546875" bestFit="1" customWidth="1"/>
    <col min="7" max="7" width="8.85546875" bestFit="1" customWidth="1"/>
    <col min="8" max="8" width="9.85546875" bestFit="1" customWidth="1"/>
    <col min="9" max="9" width="8.5703125" bestFit="1" customWidth="1"/>
    <col min="10" max="10" width="15" bestFit="1" customWidth="1"/>
    <col min="11" max="11" width="8.5703125" bestFit="1" customWidth="1"/>
    <col min="13" max="13" width="15.5703125" bestFit="1" customWidth="1"/>
    <col min="14" max="15" width="10" bestFit="1" customWidth="1"/>
    <col min="16" max="16" width="16.5703125" bestFit="1" customWidth="1"/>
  </cols>
  <sheetData>
    <row r="1" spans="1:16" x14ac:dyDescent="0.25">
      <c r="A1" s="29" t="s">
        <v>21</v>
      </c>
      <c r="B1" s="30"/>
      <c r="C1" s="30"/>
      <c r="D1" s="31"/>
      <c r="F1" s="40" t="s">
        <v>22</v>
      </c>
      <c r="G1" s="41"/>
      <c r="H1" s="41"/>
      <c r="I1" s="41"/>
      <c r="J1" s="41"/>
      <c r="K1" s="42"/>
      <c r="M1" s="51" t="s">
        <v>35</v>
      </c>
      <c r="N1" s="52"/>
      <c r="O1" s="52"/>
      <c r="P1" s="53"/>
    </row>
    <row r="2" spans="1:16" x14ac:dyDescent="0.25">
      <c r="A2" s="32" t="s">
        <v>1</v>
      </c>
      <c r="B2" s="33" t="s">
        <v>12</v>
      </c>
      <c r="C2" s="34" t="s">
        <v>17</v>
      </c>
      <c r="D2" s="35"/>
      <c r="F2" s="43" t="s">
        <v>1</v>
      </c>
      <c r="G2" s="44" t="s">
        <v>12</v>
      </c>
      <c r="H2" s="45" t="s">
        <v>17</v>
      </c>
      <c r="I2" s="45"/>
      <c r="J2" s="45"/>
      <c r="K2" s="46"/>
      <c r="M2" s="54" t="s">
        <v>1</v>
      </c>
      <c r="N2" s="55" t="s">
        <v>12</v>
      </c>
      <c r="O2" s="56" t="s">
        <v>17</v>
      </c>
      <c r="P2" s="57"/>
    </row>
    <row r="3" spans="1:16" ht="15.75" thickBot="1" x14ac:dyDescent="0.3">
      <c r="A3" s="36"/>
      <c r="B3" s="37"/>
      <c r="C3" s="38" t="s">
        <v>18</v>
      </c>
      <c r="D3" s="39" t="s">
        <v>19</v>
      </c>
      <c r="F3" s="47"/>
      <c r="G3" s="48"/>
      <c r="H3" s="49" t="s">
        <v>25</v>
      </c>
      <c r="I3" s="49" t="s">
        <v>26</v>
      </c>
      <c r="J3" s="49" t="s">
        <v>27</v>
      </c>
      <c r="K3" s="50" t="s">
        <v>34</v>
      </c>
      <c r="M3" s="58"/>
      <c r="N3" s="59"/>
      <c r="O3" s="60" t="s">
        <v>36</v>
      </c>
      <c r="P3" s="61" t="s">
        <v>40</v>
      </c>
    </row>
    <row r="4" spans="1:16" x14ac:dyDescent="0.25">
      <c r="A4" s="2" t="s">
        <v>2</v>
      </c>
      <c r="B4" s="80" t="s">
        <v>42</v>
      </c>
      <c r="C4" s="76">
        <v>1400000000</v>
      </c>
      <c r="D4" s="77">
        <v>940000000</v>
      </c>
      <c r="F4" s="7" t="s">
        <v>28</v>
      </c>
      <c r="G4" s="68" t="s">
        <v>42</v>
      </c>
      <c r="H4" s="69">
        <v>590000000</v>
      </c>
      <c r="I4" s="70">
        <v>610000000</v>
      </c>
      <c r="J4" s="70">
        <v>600000000</v>
      </c>
      <c r="K4" s="71">
        <v>700000000</v>
      </c>
      <c r="M4" s="19" t="s">
        <v>37</v>
      </c>
      <c r="N4" s="66" t="s">
        <v>42</v>
      </c>
      <c r="O4" s="62">
        <v>69000000000</v>
      </c>
      <c r="P4" s="21">
        <v>205000000000</v>
      </c>
    </row>
    <row r="5" spans="1:16" x14ac:dyDescent="0.25">
      <c r="A5" s="3" t="s">
        <v>3</v>
      </c>
      <c r="B5" s="80" t="s">
        <v>42</v>
      </c>
      <c r="C5" s="78">
        <v>36000000</v>
      </c>
      <c r="D5" s="79">
        <v>31000000</v>
      </c>
      <c r="F5" s="8" t="s">
        <v>2</v>
      </c>
      <c r="G5" s="72" t="s">
        <v>42</v>
      </c>
      <c r="H5" s="73">
        <v>21000000000</v>
      </c>
      <c r="I5" s="74">
        <v>27000000000</v>
      </c>
      <c r="J5" s="74">
        <v>21000000000</v>
      </c>
      <c r="K5" s="75">
        <v>54000000000</v>
      </c>
      <c r="M5" s="22" t="s">
        <v>38</v>
      </c>
      <c r="N5" s="23" t="s">
        <v>13</v>
      </c>
      <c r="O5" s="63">
        <v>0.33</v>
      </c>
      <c r="P5" s="23">
        <v>0.32</v>
      </c>
    </row>
    <row r="6" spans="1:16" x14ac:dyDescent="0.25">
      <c r="A6" s="3" t="s">
        <v>4</v>
      </c>
      <c r="B6" s="4" t="s">
        <v>20</v>
      </c>
      <c r="C6" s="15">
        <v>25</v>
      </c>
      <c r="D6" s="4">
        <v>27</v>
      </c>
      <c r="F6" s="8" t="s">
        <v>6</v>
      </c>
      <c r="G6" s="9" t="s">
        <v>20</v>
      </c>
      <c r="H6" s="13">
        <v>3.8</v>
      </c>
      <c r="I6" s="1">
        <v>2.7</v>
      </c>
      <c r="J6" s="1">
        <v>3.9</v>
      </c>
      <c r="K6" s="9">
        <v>1.5</v>
      </c>
      <c r="M6" s="22" t="s">
        <v>41</v>
      </c>
      <c r="N6" s="81" t="s">
        <v>16</v>
      </c>
      <c r="O6" s="63">
        <v>2.7</v>
      </c>
      <c r="P6" s="23">
        <v>7.85</v>
      </c>
    </row>
    <row r="7" spans="1:16" x14ac:dyDescent="0.25">
      <c r="A7" s="3" t="s">
        <v>5</v>
      </c>
      <c r="B7" s="80" t="s">
        <v>42</v>
      </c>
      <c r="C7" s="78">
        <v>30000000</v>
      </c>
      <c r="D7" s="79">
        <v>54000000</v>
      </c>
      <c r="F7" s="8" t="s">
        <v>7</v>
      </c>
      <c r="G7" s="72" t="s">
        <v>42</v>
      </c>
      <c r="H7" s="73">
        <v>210000000</v>
      </c>
      <c r="I7" s="74">
        <v>190000000</v>
      </c>
      <c r="J7" s="74">
        <v>420000000</v>
      </c>
      <c r="K7" s="75">
        <v>470000000</v>
      </c>
      <c r="M7" s="22" t="s">
        <v>28</v>
      </c>
      <c r="N7" s="23" t="s">
        <v>42</v>
      </c>
      <c r="O7" s="64">
        <v>310000000</v>
      </c>
      <c r="P7" s="24">
        <v>1110000000</v>
      </c>
    </row>
    <row r="8" spans="1:16" ht="15.75" thickBot="1" x14ac:dyDescent="0.3">
      <c r="A8" s="3" t="s">
        <v>6</v>
      </c>
      <c r="B8" s="4" t="s">
        <v>20</v>
      </c>
      <c r="C8" s="15">
        <v>58</v>
      </c>
      <c r="D8" s="4">
        <v>260</v>
      </c>
      <c r="F8" s="8" t="s">
        <v>8</v>
      </c>
      <c r="G8" s="72" t="s">
        <v>42</v>
      </c>
      <c r="H8" s="73">
        <v>22000000000</v>
      </c>
      <c r="I8" s="74">
        <v>26000000000</v>
      </c>
      <c r="J8" s="74">
        <v>21000000000</v>
      </c>
      <c r="K8" s="75">
        <v>51000000000</v>
      </c>
      <c r="M8" s="25" t="s">
        <v>39</v>
      </c>
      <c r="N8" s="67" t="s">
        <v>42</v>
      </c>
      <c r="O8" s="65">
        <v>275000000</v>
      </c>
      <c r="P8" s="27">
        <v>710000000</v>
      </c>
    </row>
    <row r="9" spans="1:16" x14ac:dyDescent="0.25">
      <c r="A9" s="3" t="s">
        <v>7</v>
      </c>
      <c r="B9" s="80" t="s">
        <v>42</v>
      </c>
      <c r="C9" s="78">
        <v>81000000</v>
      </c>
      <c r="D9" s="79">
        <v>32000000</v>
      </c>
      <c r="F9" s="8" t="s">
        <v>29</v>
      </c>
      <c r="G9" s="9" t="s">
        <v>20</v>
      </c>
      <c r="H9" s="13">
        <v>1.1000000000000001</v>
      </c>
      <c r="I9" s="1">
        <v>201</v>
      </c>
      <c r="J9" s="1">
        <v>2.2000000000000002</v>
      </c>
      <c r="K9" s="9">
        <v>1.2</v>
      </c>
    </row>
    <row r="10" spans="1:16" x14ac:dyDescent="0.25">
      <c r="A10" s="3" t="s">
        <v>8</v>
      </c>
      <c r="B10" s="80" t="s">
        <v>42</v>
      </c>
      <c r="C10" s="78">
        <v>2900000000</v>
      </c>
      <c r="D10" s="79">
        <v>840000000</v>
      </c>
      <c r="F10" s="8" t="s">
        <v>30</v>
      </c>
      <c r="G10" s="72" t="s">
        <v>42</v>
      </c>
      <c r="H10" s="73">
        <v>140000000</v>
      </c>
      <c r="I10" s="74">
        <v>97000000</v>
      </c>
      <c r="J10" s="74">
        <v>192000000</v>
      </c>
      <c r="K10" s="75">
        <v>320000000</v>
      </c>
    </row>
    <row r="11" spans="1:16" x14ac:dyDescent="0.25">
      <c r="A11" s="3" t="s">
        <v>9</v>
      </c>
      <c r="B11" s="4" t="s">
        <v>14</v>
      </c>
      <c r="C11" s="15">
        <v>145</v>
      </c>
      <c r="D11" s="4">
        <v>49</v>
      </c>
      <c r="F11" s="8" t="s">
        <v>31</v>
      </c>
      <c r="G11" s="72" t="s">
        <v>42</v>
      </c>
      <c r="H11" s="73">
        <v>21000000</v>
      </c>
      <c r="I11" s="74">
        <v>28000000</v>
      </c>
      <c r="J11" s="74">
        <v>21000000</v>
      </c>
      <c r="K11" s="75">
        <v>54000000</v>
      </c>
    </row>
    <row r="12" spans="1:16" x14ac:dyDescent="0.25">
      <c r="A12" s="3" t="s">
        <v>10</v>
      </c>
      <c r="B12" s="4" t="s">
        <v>15</v>
      </c>
      <c r="C12" s="15">
        <v>330</v>
      </c>
      <c r="D12" s="4">
        <v>1000</v>
      </c>
      <c r="F12" s="8" t="s">
        <v>32</v>
      </c>
      <c r="G12" s="9" t="s">
        <v>20</v>
      </c>
      <c r="H12" s="13" t="s">
        <v>33</v>
      </c>
      <c r="I12" s="1">
        <v>1.5</v>
      </c>
      <c r="J12" s="1" t="s">
        <v>33</v>
      </c>
      <c r="K12" s="9">
        <v>0.7</v>
      </c>
    </row>
    <row r="13" spans="1:16" x14ac:dyDescent="0.25">
      <c r="A13" s="3" t="s">
        <v>11</v>
      </c>
      <c r="B13" s="4" t="s">
        <v>16</v>
      </c>
      <c r="C13" s="15">
        <v>1.2</v>
      </c>
      <c r="D13" s="4">
        <v>1.1000000000000001</v>
      </c>
      <c r="F13" s="8" t="s">
        <v>9</v>
      </c>
      <c r="G13" s="9" t="s">
        <v>14</v>
      </c>
      <c r="H13" s="13">
        <v>105</v>
      </c>
      <c r="I13" s="1">
        <v>105</v>
      </c>
      <c r="J13" s="1">
        <v>150</v>
      </c>
      <c r="K13" s="9">
        <v>105</v>
      </c>
    </row>
    <row r="14" spans="1:16" ht="15.75" thickBot="1" x14ac:dyDescent="0.3">
      <c r="A14" s="5" t="s">
        <v>23</v>
      </c>
      <c r="B14" s="6" t="s">
        <v>24</v>
      </c>
      <c r="C14" s="16">
        <f>189/800</f>
        <v>0.23624999999999999</v>
      </c>
      <c r="D14" s="28" t="s">
        <v>33</v>
      </c>
      <c r="F14" s="8" t="s">
        <v>10</v>
      </c>
      <c r="G14" s="9" t="s">
        <v>15</v>
      </c>
      <c r="H14" s="13">
        <v>2600</v>
      </c>
      <c r="I14" s="1">
        <v>2000</v>
      </c>
      <c r="J14" s="1">
        <v>3100</v>
      </c>
      <c r="K14" s="9">
        <v>960</v>
      </c>
    </row>
    <row r="15" spans="1:16" x14ac:dyDescent="0.25">
      <c r="F15" s="8" t="s">
        <v>11</v>
      </c>
      <c r="G15" s="9" t="s">
        <v>16</v>
      </c>
      <c r="H15" s="13">
        <v>1.5</v>
      </c>
      <c r="I15" s="1">
        <v>1.2</v>
      </c>
      <c r="J15" s="1">
        <v>1.5</v>
      </c>
      <c r="K15" s="9">
        <v>1.4</v>
      </c>
    </row>
    <row r="16" spans="1:16" ht="15.75" thickBot="1" x14ac:dyDescent="0.3">
      <c r="F16" s="10" t="s">
        <v>23</v>
      </c>
      <c r="G16" s="12" t="s">
        <v>24</v>
      </c>
      <c r="H16" s="14">
        <f>225/150</f>
        <v>1.5</v>
      </c>
      <c r="I16" s="11">
        <f>297/150</f>
        <v>1.98</v>
      </c>
      <c r="J16" s="11">
        <f>297/150</f>
        <v>1.98</v>
      </c>
      <c r="K16" s="12">
        <f>447/150</f>
        <v>2.98</v>
      </c>
    </row>
  </sheetData>
  <mergeCells count="12">
    <mergeCell ref="M2:M3"/>
    <mergeCell ref="N2:N3"/>
    <mergeCell ref="O2:P2"/>
    <mergeCell ref="M1:P1"/>
    <mergeCell ref="C2:D2"/>
    <mergeCell ref="A2:A3"/>
    <mergeCell ref="B2:B3"/>
    <mergeCell ref="A1:D1"/>
    <mergeCell ref="F2:F3"/>
    <mergeCell ref="G2:G3"/>
    <mergeCell ref="H2:K2"/>
    <mergeCell ref="F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9037-46A2-4363-BDC8-25C2951DEA05}">
  <dimension ref="A1:AA21"/>
  <sheetViews>
    <sheetView tabSelected="1" topLeftCell="C1" workbookViewId="0">
      <selection activeCell="M3" sqref="M3"/>
    </sheetView>
  </sheetViews>
  <sheetFormatPr defaultRowHeight="15" x14ac:dyDescent="0.25"/>
  <cols>
    <col min="1" max="1" width="2.85546875" bestFit="1" customWidth="1"/>
    <col min="2" max="2" width="15" bestFit="1" customWidth="1"/>
    <col min="3" max="3" width="13.5703125" bestFit="1" customWidth="1"/>
    <col min="4" max="4" width="14.85546875" bestFit="1" customWidth="1"/>
    <col min="5" max="6" width="8.85546875" bestFit="1" customWidth="1"/>
    <col min="8" max="8" width="3.42578125" bestFit="1" customWidth="1"/>
    <col min="9" max="9" width="15" bestFit="1" customWidth="1"/>
    <col min="10" max="10" width="13.7109375" bestFit="1" customWidth="1"/>
    <col min="11" max="11" width="15" bestFit="1" customWidth="1"/>
    <col min="12" max="13" width="8.85546875" bestFit="1" customWidth="1"/>
    <col min="15" max="15" width="3.42578125" bestFit="1" customWidth="1"/>
    <col min="16" max="16" width="15" bestFit="1" customWidth="1"/>
    <col min="17" max="17" width="24.42578125" bestFit="1" customWidth="1"/>
    <col min="18" max="18" width="25.85546875" bestFit="1" customWidth="1"/>
    <col min="19" max="19" width="24.42578125" bestFit="1" customWidth="1"/>
    <col min="20" max="20" width="22.85546875" bestFit="1" customWidth="1"/>
    <col min="22" max="22" width="3.42578125" bestFit="1" customWidth="1"/>
    <col min="23" max="23" width="15" bestFit="1" customWidth="1"/>
    <col min="24" max="24" width="24.42578125" bestFit="1" customWidth="1"/>
    <col min="25" max="25" width="25.85546875" bestFit="1" customWidth="1"/>
    <col min="26" max="26" width="21.5703125" bestFit="1" customWidth="1"/>
    <col min="27" max="27" width="22.85546875" bestFit="1" customWidth="1"/>
  </cols>
  <sheetData>
    <row r="1" spans="1:27" ht="15.75" thickBot="1" x14ac:dyDescent="0.3">
      <c r="A1" s="104" t="s">
        <v>45</v>
      </c>
      <c r="B1" s="103"/>
      <c r="C1" s="103"/>
      <c r="D1" s="103"/>
      <c r="E1" s="103"/>
      <c r="F1" s="105"/>
      <c r="H1" s="153" t="s">
        <v>46</v>
      </c>
      <c r="I1" s="154"/>
      <c r="J1" s="154"/>
      <c r="K1" s="154"/>
      <c r="L1" s="154"/>
      <c r="M1" s="155"/>
      <c r="O1" s="51" t="s">
        <v>53</v>
      </c>
      <c r="P1" s="52"/>
      <c r="Q1" s="52"/>
      <c r="R1" s="52"/>
      <c r="S1" s="52"/>
      <c r="T1" s="53"/>
      <c r="V1" s="40" t="s">
        <v>54</v>
      </c>
      <c r="W1" s="41"/>
      <c r="X1" s="41"/>
      <c r="Y1" s="41"/>
      <c r="Z1" s="41"/>
      <c r="AA1" s="42"/>
    </row>
    <row r="2" spans="1:27" x14ac:dyDescent="0.25">
      <c r="A2" s="84" t="s">
        <v>0</v>
      </c>
      <c r="B2" s="85" t="s">
        <v>43</v>
      </c>
      <c r="C2" s="85" t="s">
        <v>39</v>
      </c>
      <c r="D2" s="85" t="s">
        <v>37</v>
      </c>
      <c r="E2" s="85" t="s">
        <v>11</v>
      </c>
      <c r="F2" s="86" t="s">
        <v>23</v>
      </c>
      <c r="H2" s="156" t="s">
        <v>0</v>
      </c>
      <c r="I2" s="157" t="s">
        <v>43</v>
      </c>
      <c r="J2" s="157" t="s">
        <v>39</v>
      </c>
      <c r="K2" s="157" t="s">
        <v>37</v>
      </c>
      <c r="L2" s="157" t="s">
        <v>11</v>
      </c>
      <c r="M2" s="158" t="s">
        <v>23</v>
      </c>
      <c r="O2" s="147" t="s">
        <v>0</v>
      </c>
      <c r="P2" s="148" t="s">
        <v>43</v>
      </c>
      <c r="Q2" s="148" t="s">
        <v>48</v>
      </c>
      <c r="R2" s="148" t="s">
        <v>49</v>
      </c>
      <c r="S2" s="148" t="s">
        <v>52</v>
      </c>
      <c r="T2" s="149" t="s">
        <v>51</v>
      </c>
      <c r="V2" s="143" t="s">
        <v>0</v>
      </c>
      <c r="W2" s="144" t="s">
        <v>43</v>
      </c>
      <c r="X2" s="144" t="s">
        <v>48</v>
      </c>
      <c r="Y2" s="144" t="s">
        <v>49</v>
      </c>
      <c r="Z2" s="144" t="s">
        <v>52</v>
      </c>
      <c r="AA2" s="145" t="s">
        <v>51</v>
      </c>
    </row>
    <row r="3" spans="1:27" ht="15.75" thickBot="1" x14ac:dyDescent="0.3">
      <c r="A3" s="94" t="s">
        <v>44</v>
      </c>
      <c r="B3" s="95" t="s">
        <v>13</v>
      </c>
      <c r="C3" s="95" t="s">
        <v>42</v>
      </c>
      <c r="D3" s="95" t="s">
        <v>42</v>
      </c>
      <c r="E3" s="95" t="s">
        <v>16</v>
      </c>
      <c r="F3" s="96" t="s">
        <v>24</v>
      </c>
      <c r="H3" s="159" t="s">
        <v>44</v>
      </c>
      <c r="I3" s="38" t="s">
        <v>13</v>
      </c>
      <c r="J3" s="38" t="s">
        <v>13</v>
      </c>
      <c r="K3" s="38" t="s">
        <v>13</v>
      </c>
      <c r="L3" s="38" t="s">
        <v>13</v>
      </c>
      <c r="M3" s="38" t="s">
        <v>13</v>
      </c>
      <c r="O3" s="150" t="s">
        <v>44</v>
      </c>
      <c r="P3" s="151" t="s">
        <v>13</v>
      </c>
      <c r="Q3" s="151" t="s">
        <v>47</v>
      </c>
      <c r="R3" s="151" t="s">
        <v>47</v>
      </c>
      <c r="S3" s="151" t="s">
        <v>50</v>
      </c>
      <c r="T3" s="152" t="s">
        <v>50</v>
      </c>
      <c r="V3" s="146" t="s">
        <v>44</v>
      </c>
      <c r="W3" s="49" t="s">
        <v>13</v>
      </c>
      <c r="X3" s="49" t="s">
        <v>13</v>
      </c>
      <c r="Y3" s="49" t="s">
        <v>13</v>
      </c>
      <c r="Z3" s="49" t="s">
        <v>13</v>
      </c>
      <c r="AA3" s="49" t="s">
        <v>13</v>
      </c>
    </row>
    <row r="4" spans="1:27" x14ac:dyDescent="0.25">
      <c r="A4" s="97">
        <v>1</v>
      </c>
      <c r="B4" s="98" t="s">
        <v>19</v>
      </c>
      <c r="C4" s="91">
        <f>'Material Properties'!D5</f>
        <v>31000000</v>
      </c>
      <c r="D4" s="92">
        <f>'Material Properties'!D4</f>
        <v>940000000</v>
      </c>
      <c r="E4" s="91">
        <f>'Material Properties'!D13</f>
        <v>1.1000000000000001</v>
      </c>
      <c r="F4" s="93" t="s">
        <v>33</v>
      </c>
      <c r="H4" s="118">
        <v>1</v>
      </c>
      <c r="I4" s="119" t="s">
        <v>19</v>
      </c>
      <c r="J4" s="120">
        <f>C4/C$5</f>
        <v>0.86111111111111116</v>
      </c>
      <c r="K4" s="120">
        <f>D4/D$5</f>
        <v>0.67142857142857137</v>
      </c>
      <c r="L4" s="120">
        <f>E4/E$5</f>
        <v>0.91666666666666674</v>
      </c>
      <c r="M4" s="77" t="s">
        <v>33</v>
      </c>
      <c r="O4" s="111">
        <v>1</v>
      </c>
      <c r="P4" s="112" t="s">
        <v>19</v>
      </c>
      <c r="Q4" s="20">
        <f>C4/E4</f>
        <v>28181818.18181818</v>
      </c>
      <c r="R4" s="20">
        <f>D4/E4</f>
        <v>854545454.5454545</v>
      </c>
      <c r="S4" s="117" t="s">
        <v>33</v>
      </c>
      <c r="T4" s="134" t="s">
        <v>33</v>
      </c>
      <c r="V4" s="137">
        <v>1</v>
      </c>
      <c r="W4" s="138" t="s">
        <v>19</v>
      </c>
      <c r="X4" s="128">
        <f>Q4/Q$5</f>
        <v>0.93939393939393934</v>
      </c>
      <c r="Y4" s="128">
        <f t="shared" ref="Y4:AA4" si="0">R4/R$5</f>
        <v>0.73246753246753238</v>
      </c>
      <c r="Z4" s="70" t="s">
        <v>33</v>
      </c>
      <c r="AA4" s="71" t="s">
        <v>33</v>
      </c>
    </row>
    <row r="5" spans="1:27" x14ac:dyDescent="0.25">
      <c r="A5" s="99">
        <f>A4+1</f>
        <v>2</v>
      </c>
      <c r="B5" s="100" t="s">
        <v>18</v>
      </c>
      <c r="C5" s="83">
        <f>'Material Properties'!C5</f>
        <v>36000000</v>
      </c>
      <c r="D5" s="83">
        <f>'Material Properties'!C4</f>
        <v>1400000000</v>
      </c>
      <c r="E5" s="82">
        <f>'Material Properties'!C13</f>
        <v>1.2</v>
      </c>
      <c r="F5" s="87">
        <f>'Material Properties'!C14</f>
        <v>0.23624999999999999</v>
      </c>
      <c r="H5" s="107">
        <f>H4+1</f>
        <v>2</v>
      </c>
      <c r="I5" s="108" t="s">
        <v>18</v>
      </c>
      <c r="J5" s="106">
        <f t="shared" ref="J5:J11" si="1">C5/C$5</f>
        <v>1</v>
      </c>
      <c r="K5" s="106">
        <f t="shared" ref="K5:K11" si="2">D5/D$5</f>
        <v>1</v>
      </c>
      <c r="L5" s="106">
        <f t="shared" ref="L5:L11" si="3">E5/E$5</f>
        <v>1</v>
      </c>
      <c r="M5" s="121">
        <f>F5/F$5</f>
        <v>1</v>
      </c>
      <c r="O5" s="113">
        <f>O4+1</f>
        <v>2</v>
      </c>
      <c r="P5" s="114" t="s">
        <v>18</v>
      </c>
      <c r="Q5" s="18">
        <f t="shared" ref="Q5:Q11" si="4">C5/E5</f>
        <v>30000000</v>
      </c>
      <c r="R5" s="18">
        <f t="shared" ref="R5:R11" si="5">D5/E5</f>
        <v>1166666666.6666667</v>
      </c>
      <c r="S5" s="18">
        <f>C5/F5</f>
        <v>152380952.38095239</v>
      </c>
      <c r="T5" s="24">
        <f>D5/F5</f>
        <v>5925925925.9259262</v>
      </c>
      <c r="V5" s="139">
        <f>V4+1</f>
        <v>2</v>
      </c>
      <c r="W5" s="140" t="s">
        <v>18</v>
      </c>
      <c r="X5" s="129">
        <f t="shared" ref="X5:X11" si="6">Q5/Q$5</f>
        <v>1</v>
      </c>
      <c r="Y5" s="129">
        <f t="shared" ref="Y5:Y11" si="7">R5/R$5</f>
        <v>1</v>
      </c>
      <c r="Z5" s="129">
        <f t="shared" ref="Z5:Z11" si="8">S5/S$5</f>
        <v>1</v>
      </c>
      <c r="AA5" s="130">
        <f t="shared" ref="AA5:AA11" si="9">T5/T$5</f>
        <v>1</v>
      </c>
    </row>
    <row r="6" spans="1:27" x14ac:dyDescent="0.25">
      <c r="A6" s="99">
        <f t="shared" ref="A6:A11" si="10">A5+1</f>
        <v>3</v>
      </c>
      <c r="B6" s="100" t="s">
        <v>25</v>
      </c>
      <c r="C6" s="83">
        <f>'Material Properties'!H4</f>
        <v>590000000</v>
      </c>
      <c r="D6" s="83">
        <f>'Material Properties'!H5</f>
        <v>21000000000</v>
      </c>
      <c r="E6" s="82">
        <f>'Material Properties'!H15</f>
        <v>1.5</v>
      </c>
      <c r="F6" s="87">
        <f>'Material Properties'!H16</f>
        <v>1.5</v>
      </c>
      <c r="H6" s="107">
        <f t="shared" ref="H6:H11" si="11">H5+1</f>
        <v>3</v>
      </c>
      <c r="I6" s="108" t="s">
        <v>25</v>
      </c>
      <c r="J6" s="106">
        <f t="shared" si="1"/>
        <v>16.388888888888889</v>
      </c>
      <c r="K6" s="106">
        <f t="shared" si="2"/>
        <v>15</v>
      </c>
      <c r="L6" s="106">
        <f t="shared" si="3"/>
        <v>1.25</v>
      </c>
      <c r="M6" s="121">
        <f>F6/F$5</f>
        <v>6.3492063492063497</v>
      </c>
      <c r="O6" s="113">
        <f t="shared" ref="O6:O11" si="12">O5+1</f>
        <v>3</v>
      </c>
      <c r="P6" s="114" t="s">
        <v>25</v>
      </c>
      <c r="Q6" s="18">
        <f t="shared" si="4"/>
        <v>393333333.33333331</v>
      </c>
      <c r="R6" s="18">
        <f t="shared" si="5"/>
        <v>14000000000</v>
      </c>
      <c r="S6" s="18">
        <f t="shared" ref="S6:S9" si="13">C6/F6</f>
        <v>393333333.33333331</v>
      </c>
      <c r="T6" s="24">
        <f t="shared" ref="T6:T9" si="14">D6/F6</f>
        <v>14000000000</v>
      </c>
      <c r="V6" s="139">
        <f t="shared" ref="V6:V11" si="15">V5+1</f>
        <v>3</v>
      </c>
      <c r="W6" s="140" t="s">
        <v>25</v>
      </c>
      <c r="X6" s="129">
        <f t="shared" si="6"/>
        <v>13.111111111111111</v>
      </c>
      <c r="Y6" s="129">
        <f t="shared" si="7"/>
        <v>12</v>
      </c>
      <c r="Z6" s="129">
        <f t="shared" si="8"/>
        <v>2.5812499999999998</v>
      </c>
      <c r="AA6" s="130">
        <f t="shared" si="9"/>
        <v>2.3624999999999998</v>
      </c>
    </row>
    <row r="7" spans="1:27" x14ac:dyDescent="0.25">
      <c r="A7" s="99">
        <f t="shared" si="10"/>
        <v>4</v>
      </c>
      <c r="B7" s="100" t="s">
        <v>26</v>
      </c>
      <c r="C7" s="83">
        <f>'Material Properties'!I4</f>
        <v>610000000</v>
      </c>
      <c r="D7" s="83">
        <f>'Material Properties'!I5</f>
        <v>27000000000</v>
      </c>
      <c r="E7" s="82">
        <f>'Material Properties'!I15</f>
        <v>1.2</v>
      </c>
      <c r="F7" s="87">
        <f>'Material Properties'!I16</f>
        <v>1.98</v>
      </c>
      <c r="H7" s="107">
        <f t="shared" si="11"/>
        <v>4</v>
      </c>
      <c r="I7" s="108" t="s">
        <v>26</v>
      </c>
      <c r="J7" s="106">
        <f t="shared" si="1"/>
        <v>16.944444444444443</v>
      </c>
      <c r="K7" s="106">
        <f t="shared" si="2"/>
        <v>19.285714285714285</v>
      </c>
      <c r="L7" s="106">
        <f t="shared" si="3"/>
        <v>1</v>
      </c>
      <c r="M7" s="121">
        <f>F7/F$5</f>
        <v>8.3809523809523814</v>
      </c>
      <c r="O7" s="113">
        <f t="shared" si="12"/>
        <v>4</v>
      </c>
      <c r="P7" s="114" t="s">
        <v>26</v>
      </c>
      <c r="Q7" s="18">
        <f t="shared" si="4"/>
        <v>508333333.33333337</v>
      </c>
      <c r="R7" s="18">
        <f t="shared" si="5"/>
        <v>22500000000</v>
      </c>
      <c r="S7" s="18">
        <f t="shared" si="13"/>
        <v>308080808.0808081</v>
      </c>
      <c r="T7" s="24">
        <f t="shared" si="14"/>
        <v>13636363636.363636</v>
      </c>
      <c r="V7" s="139">
        <f t="shared" si="15"/>
        <v>4</v>
      </c>
      <c r="W7" s="140" t="s">
        <v>26</v>
      </c>
      <c r="X7" s="129">
        <f t="shared" si="6"/>
        <v>16.944444444444446</v>
      </c>
      <c r="Y7" s="129">
        <f t="shared" si="7"/>
        <v>19.285714285714285</v>
      </c>
      <c r="Z7" s="129">
        <f t="shared" si="8"/>
        <v>2.0217803030303032</v>
      </c>
      <c r="AA7" s="130">
        <f t="shared" si="9"/>
        <v>2.3011363636363633</v>
      </c>
    </row>
    <row r="8" spans="1:27" x14ac:dyDescent="0.25">
      <c r="A8" s="99">
        <f t="shared" si="10"/>
        <v>5</v>
      </c>
      <c r="B8" s="100" t="s">
        <v>27</v>
      </c>
      <c r="C8" s="83">
        <f>'Material Properties'!J4</f>
        <v>600000000</v>
      </c>
      <c r="D8" s="83">
        <f>'Material Properties'!J5</f>
        <v>21000000000</v>
      </c>
      <c r="E8" s="82">
        <f>'Material Properties'!J15</f>
        <v>1.5</v>
      </c>
      <c r="F8" s="87">
        <f>'Material Properties'!J16</f>
        <v>1.98</v>
      </c>
      <c r="H8" s="107">
        <f t="shared" si="11"/>
        <v>5</v>
      </c>
      <c r="I8" s="108" t="s">
        <v>27</v>
      </c>
      <c r="J8" s="106">
        <f t="shared" si="1"/>
        <v>16.666666666666668</v>
      </c>
      <c r="K8" s="106">
        <f t="shared" si="2"/>
        <v>15</v>
      </c>
      <c r="L8" s="106">
        <f t="shared" si="3"/>
        <v>1.25</v>
      </c>
      <c r="M8" s="121">
        <f>F8/F$5</f>
        <v>8.3809523809523814</v>
      </c>
      <c r="O8" s="113">
        <f t="shared" si="12"/>
        <v>5</v>
      </c>
      <c r="P8" s="114" t="s">
        <v>27</v>
      </c>
      <c r="Q8" s="18">
        <f t="shared" si="4"/>
        <v>400000000</v>
      </c>
      <c r="R8" s="18">
        <f t="shared" si="5"/>
        <v>14000000000</v>
      </c>
      <c r="S8" s="18">
        <f t="shared" si="13"/>
        <v>303030303.03030306</v>
      </c>
      <c r="T8" s="24">
        <f>D8/F8</f>
        <v>10606060606.060606</v>
      </c>
      <c r="V8" s="139">
        <f t="shared" si="15"/>
        <v>5</v>
      </c>
      <c r="W8" s="140" t="s">
        <v>27</v>
      </c>
      <c r="X8" s="129">
        <f t="shared" si="6"/>
        <v>13.333333333333334</v>
      </c>
      <c r="Y8" s="129">
        <f t="shared" si="7"/>
        <v>12</v>
      </c>
      <c r="Z8" s="129">
        <f t="shared" si="8"/>
        <v>1.9886363636363638</v>
      </c>
      <c r="AA8" s="130">
        <f t="shared" si="9"/>
        <v>1.7897727272727271</v>
      </c>
    </row>
    <row r="9" spans="1:27" x14ac:dyDescent="0.25">
      <c r="A9" s="99">
        <f t="shared" si="10"/>
        <v>6</v>
      </c>
      <c r="B9" s="100" t="s">
        <v>34</v>
      </c>
      <c r="C9" s="83">
        <f>'Material Properties'!K4</f>
        <v>700000000</v>
      </c>
      <c r="D9" s="83">
        <f>'Material Properties'!K5</f>
        <v>54000000000</v>
      </c>
      <c r="E9" s="82">
        <f>'Material Properties'!K15</f>
        <v>1.4</v>
      </c>
      <c r="F9" s="87">
        <f>'Material Properties'!K16</f>
        <v>2.98</v>
      </c>
      <c r="H9" s="107">
        <f t="shared" si="11"/>
        <v>6</v>
      </c>
      <c r="I9" s="108" t="s">
        <v>34</v>
      </c>
      <c r="J9" s="106">
        <f t="shared" si="1"/>
        <v>19.444444444444443</v>
      </c>
      <c r="K9" s="106">
        <f t="shared" si="2"/>
        <v>38.571428571428569</v>
      </c>
      <c r="L9" s="106">
        <f t="shared" si="3"/>
        <v>1.1666666666666667</v>
      </c>
      <c r="M9" s="121">
        <f>F9/F$5</f>
        <v>12.613756613756614</v>
      </c>
      <c r="O9" s="113">
        <f t="shared" si="12"/>
        <v>6</v>
      </c>
      <c r="P9" s="114" t="s">
        <v>34</v>
      </c>
      <c r="Q9" s="18">
        <f t="shared" si="4"/>
        <v>500000000.00000006</v>
      </c>
      <c r="R9" s="18">
        <f t="shared" si="5"/>
        <v>38571428571.428574</v>
      </c>
      <c r="S9" s="18">
        <f t="shared" si="13"/>
        <v>234899328.85906041</v>
      </c>
      <c r="T9" s="24">
        <f t="shared" si="14"/>
        <v>18120805369.127518</v>
      </c>
      <c r="V9" s="139">
        <f t="shared" si="15"/>
        <v>6</v>
      </c>
      <c r="W9" s="140" t="s">
        <v>34</v>
      </c>
      <c r="X9" s="129">
        <f t="shared" si="6"/>
        <v>16.666666666666668</v>
      </c>
      <c r="Y9" s="129">
        <f t="shared" si="7"/>
        <v>33.061224489795919</v>
      </c>
      <c r="Z9" s="129">
        <f t="shared" si="8"/>
        <v>1.5415268456375839</v>
      </c>
      <c r="AA9" s="130">
        <f t="shared" si="9"/>
        <v>3.0578859060402683</v>
      </c>
    </row>
    <row r="10" spans="1:27" x14ac:dyDescent="0.25">
      <c r="A10" s="99">
        <f t="shared" si="10"/>
        <v>7</v>
      </c>
      <c r="B10" s="100" t="s">
        <v>36</v>
      </c>
      <c r="C10" s="83">
        <f>'Material Properties'!O7</f>
        <v>310000000</v>
      </c>
      <c r="D10" s="83">
        <f>'Material Properties'!O4</f>
        <v>69000000000</v>
      </c>
      <c r="E10" s="82">
        <f>'Material Properties'!O6</f>
        <v>2.7</v>
      </c>
      <c r="F10" s="87" t="s">
        <v>33</v>
      </c>
      <c r="H10" s="107">
        <f t="shared" si="11"/>
        <v>7</v>
      </c>
      <c r="I10" s="108" t="s">
        <v>36</v>
      </c>
      <c r="J10" s="106">
        <f t="shared" si="1"/>
        <v>8.6111111111111107</v>
      </c>
      <c r="K10" s="106">
        <f t="shared" si="2"/>
        <v>49.285714285714285</v>
      </c>
      <c r="L10" s="106">
        <f t="shared" si="3"/>
        <v>2.2500000000000004</v>
      </c>
      <c r="M10" s="122" t="s">
        <v>33</v>
      </c>
      <c r="O10" s="113">
        <f t="shared" si="12"/>
        <v>7</v>
      </c>
      <c r="P10" s="114" t="s">
        <v>36</v>
      </c>
      <c r="Q10" s="18">
        <f t="shared" si="4"/>
        <v>114814814.81481481</v>
      </c>
      <c r="R10" s="18">
        <f t="shared" si="5"/>
        <v>25555555555.555553</v>
      </c>
      <c r="S10" s="125" t="s">
        <v>33</v>
      </c>
      <c r="T10" s="135" t="s">
        <v>33</v>
      </c>
      <c r="V10" s="139">
        <f t="shared" si="15"/>
        <v>7</v>
      </c>
      <c r="W10" s="140" t="s">
        <v>36</v>
      </c>
      <c r="X10" s="129">
        <f t="shared" si="6"/>
        <v>3.8271604938271602</v>
      </c>
      <c r="Y10" s="129">
        <f t="shared" si="7"/>
        <v>21.904761904761902</v>
      </c>
      <c r="Z10" s="74" t="s">
        <v>33</v>
      </c>
      <c r="AA10" s="75" t="s">
        <v>33</v>
      </c>
    </row>
    <row r="11" spans="1:27" ht="15.75" thickBot="1" x14ac:dyDescent="0.3">
      <c r="A11" s="101">
        <f t="shared" si="10"/>
        <v>8</v>
      </c>
      <c r="B11" s="102" t="s">
        <v>40</v>
      </c>
      <c r="C11" s="89">
        <f>'Material Properties'!P7</f>
        <v>1110000000</v>
      </c>
      <c r="D11" s="89">
        <f>'Material Properties'!P4</f>
        <v>205000000000</v>
      </c>
      <c r="E11" s="88">
        <f>'Material Properties'!P6</f>
        <v>7.85</v>
      </c>
      <c r="F11" s="90" t="s">
        <v>33</v>
      </c>
      <c r="H11" s="109">
        <f t="shared" si="11"/>
        <v>8</v>
      </c>
      <c r="I11" s="110" t="s">
        <v>40</v>
      </c>
      <c r="J11" s="123">
        <f t="shared" si="1"/>
        <v>30.833333333333332</v>
      </c>
      <c r="K11" s="123">
        <f t="shared" si="2"/>
        <v>146.42857142857142</v>
      </c>
      <c r="L11" s="123">
        <f t="shared" si="3"/>
        <v>6.541666666666667</v>
      </c>
      <c r="M11" s="124" t="s">
        <v>33</v>
      </c>
      <c r="O11" s="115">
        <f t="shared" si="12"/>
        <v>8</v>
      </c>
      <c r="P11" s="116" t="s">
        <v>40</v>
      </c>
      <c r="Q11" s="26">
        <f t="shared" si="4"/>
        <v>141401273.88535032</v>
      </c>
      <c r="R11" s="26">
        <f t="shared" si="5"/>
        <v>26114649681.528664</v>
      </c>
      <c r="S11" s="126" t="s">
        <v>33</v>
      </c>
      <c r="T11" s="136" t="s">
        <v>33</v>
      </c>
      <c r="V11" s="141">
        <f t="shared" si="15"/>
        <v>8</v>
      </c>
      <c r="W11" s="142" t="s">
        <v>40</v>
      </c>
      <c r="X11" s="131">
        <f t="shared" si="6"/>
        <v>4.7133757961783438</v>
      </c>
      <c r="Y11" s="131">
        <f t="shared" si="7"/>
        <v>22.38398544131028</v>
      </c>
      <c r="Z11" s="132" t="s">
        <v>33</v>
      </c>
      <c r="AA11" s="133" t="s">
        <v>33</v>
      </c>
    </row>
    <row r="16" spans="1:27" x14ac:dyDescent="0.25">
      <c r="Q16" s="127"/>
      <c r="R16" s="127"/>
      <c r="S16" s="127"/>
      <c r="T16" s="127"/>
    </row>
    <row r="17" spans="17:20" x14ac:dyDescent="0.25">
      <c r="Q17" s="127"/>
      <c r="R17" s="127"/>
      <c r="S17" s="127"/>
      <c r="T17" s="127"/>
    </row>
    <row r="18" spans="17:20" x14ac:dyDescent="0.25">
      <c r="Q18" s="127"/>
      <c r="R18" s="127"/>
      <c r="S18" s="127"/>
      <c r="T18" s="127"/>
    </row>
    <row r="19" spans="17:20" x14ac:dyDescent="0.25">
      <c r="Q19" s="127"/>
      <c r="R19" s="127"/>
      <c r="S19" s="127"/>
      <c r="T19" s="127"/>
    </row>
    <row r="20" spans="17:20" x14ac:dyDescent="0.25">
      <c r="Q20" s="127"/>
      <c r="R20" s="127"/>
      <c r="S20" s="127"/>
      <c r="T20" s="127"/>
    </row>
    <row r="21" spans="17:20" x14ac:dyDescent="0.25">
      <c r="Q21" s="17"/>
      <c r="R21" s="17"/>
      <c r="S21" s="17"/>
      <c r="T21" s="17"/>
    </row>
  </sheetData>
  <mergeCells count="4">
    <mergeCell ref="A1:F1"/>
    <mergeCell ref="H1:M1"/>
    <mergeCell ref="O1:T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Material Properties</vt:lpstr>
      <vt:lpstr>Selected Material Properties</vt:lpstr>
      <vt:lpstr>Yield Strength (All Materials)</vt:lpstr>
      <vt:lpstr>Elastic Modulus (All Materials)</vt:lpstr>
      <vt:lpstr>Density (All Materials)</vt:lpstr>
      <vt:lpstr>Cost (All Materials)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2018-09-21T19:09:32Z</dcterms:created>
  <dcterms:modified xsi:type="dcterms:W3CDTF">2018-09-25T17:10:29Z</dcterms:modified>
</cp:coreProperties>
</file>