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 masters project\github\Muscle_Sensory\BPA_Static_Characterization_Test\20mm_ForceLengthPressure\"/>
    </mc:Choice>
  </mc:AlternateContent>
  <xr:revisionPtr revIDLastSave="0" documentId="13_ncr:1_{9EC4A94C-915F-4947-B26D-0992BC240CB0}" xr6:coauthVersionLast="47" xr6:coauthVersionMax="47" xr10:uidLastSave="{00000000-0000-0000-0000-000000000000}"/>
  <bookViews>
    <workbookView xWindow="-108" yWindow="-108" windowWidth="23256" windowHeight="12456" firstSheet="2" activeTab="3" xr2:uid="{7781AE6A-A05B-4E08-9903-F8A9B7CCFEB8}"/>
  </bookViews>
  <sheets>
    <sheet name="Sheet1" sheetId="1" r:id="rId1"/>
    <sheet name="pressure calibration graph" sheetId="2" r:id="rId2"/>
    <sheet name="force calibration graph" sheetId="7" r:id="rId3"/>
    <sheet name="300mm" sheetId="4" r:id="rId4"/>
    <sheet name="369mm" sheetId="3" r:id="rId5"/>
    <sheet name="451mm" sheetId="6" r:id="rId6"/>
    <sheet name="509mm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8" i="4" l="1"/>
  <c r="C108" i="4"/>
  <c r="B107" i="4"/>
  <c r="C107" i="4"/>
  <c r="B106" i="4"/>
  <c r="C106" i="4"/>
  <c r="B105" i="4"/>
  <c r="C105" i="4"/>
  <c r="B104" i="4"/>
  <c r="C104" i="4"/>
  <c r="B103" i="4"/>
  <c r="C103" i="4" s="1"/>
  <c r="B102" i="4"/>
  <c r="C102" i="4"/>
  <c r="J78" i="4"/>
  <c r="B101" i="4"/>
  <c r="C101" i="4" s="1"/>
  <c r="B99" i="4"/>
  <c r="C99" i="4"/>
  <c r="B98" i="4"/>
  <c r="C98" i="4"/>
  <c r="B97" i="4"/>
  <c r="C97" i="4"/>
  <c r="B96" i="4"/>
  <c r="C96" i="4"/>
  <c r="B95" i="4"/>
  <c r="C95" i="4"/>
  <c r="B94" i="4"/>
  <c r="C94" i="4" s="1"/>
  <c r="B93" i="4"/>
  <c r="C93" i="4"/>
  <c r="B92" i="4"/>
  <c r="C92" i="4" s="1"/>
  <c r="B91" i="4"/>
  <c r="C91" i="4" s="1"/>
  <c r="B90" i="4"/>
  <c r="C90" i="4" s="1"/>
  <c r="K78" i="4"/>
  <c r="B88" i="4"/>
  <c r="C88" i="4" s="1"/>
  <c r="B81" i="4"/>
  <c r="C81" i="4" s="1"/>
  <c r="B82" i="4"/>
  <c r="C82" i="4"/>
  <c r="B83" i="4"/>
  <c r="C83" i="4" s="1"/>
  <c r="B84" i="4"/>
  <c r="C84" i="4" s="1"/>
  <c r="B85" i="4"/>
  <c r="C85" i="4" s="1"/>
  <c r="B86" i="4"/>
  <c r="C86" i="4" s="1"/>
  <c r="B87" i="4"/>
  <c r="C87" i="4" s="1"/>
  <c r="B80" i="4"/>
  <c r="C80" i="4" s="1"/>
  <c r="B79" i="4"/>
  <c r="C79" i="4" s="1"/>
  <c r="B77" i="4"/>
  <c r="C77" i="4"/>
  <c r="B76" i="4"/>
  <c r="C76" i="4" s="1"/>
  <c r="B75" i="4"/>
  <c r="C75" i="4" s="1"/>
  <c r="B74" i="4"/>
  <c r="C74" i="4"/>
  <c r="B73" i="4"/>
  <c r="C73" i="4" s="1"/>
  <c r="C69" i="4"/>
  <c r="C70" i="4"/>
  <c r="B69" i="4"/>
  <c r="B70" i="4"/>
  <c r="B71" i="4"/>
  <c r="C71" i="4" s="1"/>
  <c r="B72" i="4"/>
  <c r="C72" i="4" s="1"/>
  <c r="C68" i="4"/>
  <c r="C62" i="4"/>
  <c r="C63" i="4"/>
  <c r="C64" i="4"/>
  <c r="C65" i="4"/>
  <c r="C66" i="4"/>
  <c r="C61" i="4"/>
  <c r="B61" i="4"/>
  <c r="B68" i="4"/>
  <c r="B62" i="4"/>
  <c r="B63" i="4"/>
  <c r="B64" i="4"/>
  <c r="B65" i="4"/>
  <c r="B66" i="4"/>
  <c r="B58" i="4"/>
  <c r="C10" i="7"/>
  <c r="C9" i="7"/>
  <c r="C8" i="7"/>
  <c r="C7" i="7"/>
  <c r="C6" i="7"/>
  <c r="B58" i="6"/>
  <c r="C58" i="6"/>
  <c r="B57" i="6"/>
  <c r="C57" i="6" s="1"/>
  <c r="B56" i="6"/>
  <c r="C56" i="6" s="1"/>
  <c r="B55" i="6"/>
  <c r="C55" i="6" s="1"/>
  <c r="B54" i="6"/>
  <c r="C54" i="6" s="1"/>
  <c r="B53" i="6"/>
  <c r="C53" i="6"/>
  <c r="B52" i="6"/>
  <c r="C52" i="6" s="1"/>
  <c r="B51" i="6"/>
  <c r="C51" i="6"/>
  <c r="B50" i="6"/>
  <c r="C50" i="6"/>
  <c r="B49" i="6"/>
  <c r="C49" i="6" s="1"/>
  <c r="B48" i="6"/>
  <c r="C48" i="6" s="1"/>
  <c r="B46" i="6"/>
  <c r="C46" i="6" s="1"/>
  <c r="B45" i="6"/>
  <c r="C45" i="6" s="1"/>
  <c r="B44" i="6"/>
  <c r="C44" i="6" s="1"/>
  <c r="B43" i="6"/>
  <c r="C43" i="6"/>
  <c r="B42" i="6"/>
  <c r="C42" i="6" s="1"/>
  <c r="B41" i="6"/>
  <c r="C41" i="6"/>
  <c r="B40" i="6"/>
  <c r="C40" i="6" s="1"/>
  <c r="B39" i="6"/>
  <c r="C39" i="6" s="1"/>
  <c r="B38" i="6"/>
  <c r="C38" i="6" s="1"/>
  <c r="B37" i="6"/>
  <c r="C37" i="6" s="1"/>
  <c r="B36" i="6"/>
  <c r="C36" i="6" s="1"/>
  <c r="B34" i="6"/>
  <c r="C34" i="6" s="1"/>
  <c r="B33" i="6"/>
  <c r="C33" i="6"/>
  <c r="B32" i="6"/>
  <c r="C32" i="6" s="1"/>
  <c r="B31" i="6"/>
  <c r="C31" i="6" s="1"/>
  <c r="B30" i="6"/>
  <c r="C30" i="6"/>
  <c r="B29" i="6"/>
  <c r="C29" i="6" s="1"/>
  <c r="B28" i="6"/>
  <c r="C28" i="6"/>
  <c r="B27" i="6"/>
  <c r="C27" i="6" s="1"/>
  <c r="B26" i="6"/>
  <c r="C26" i="6"/>
  <c r="B25" i="6"/>
  <c r="C25" i="6"/>
  <c r="B23" i="6"/>
  <c r="C23" i="6" s="1"/>
  <c r="B22" i="6"/>
  <c r="C22" i="6" s="1"/>
  <c r="B21" i="6"/>
  <c r="C21" i="6" s="1"/>
  <c r="B20" i="6"/>
  <c r="C20" i="6" s="1"/>
  <c r="B19" i="6"/>
  <c r="C19" i="6" s="1"/>
  <c r="B18" i="6"/>
  <c r="C18" i="6" s="1"/>
  <c r="B17" i="6"/>
  <c r="C17" i="6" s="1"/>
  <c r="B16" i="6"/>
  <c r="C16" i="6" s="1"/>
  <c r="B15" i="6"/>
  <c r="C15" i="6" s="1"/>
  <c r="B14" i="6"/>
  <c r="C14" i="6" s="1"/>
  <c r="B13" i="6"/>
  <c r="C13" i="6" s="1"/>
  <c r="C7" i="6"/>
  <c r="B7" i="6"/>
  <c r="B8" i="6"/>
  <c r="C8" i="6" s="1"/>
  <c r="B9" i="6"/>
  <c r="C9" i="6" s="1"/>
  <c r="B10" i="6"/>
  <c r="C10" i="6" s="1"/>
  <c r="B11" i="6"/>
  <c r="C11" i="6" s="1"/>
  <c r="B6" i="5"/>
  <c r="B6" i="6"/>
  <c r="C6" i="6" s="1"/>
  <c r="B3" i="6"/>
  <c r="B57" i="5"/>
  <c r="C57" i="5" s="1"/>
  <c r="B56" i="5"/>
  <c r="C56" i="5" s="1"/>
  <c r="B55" i="5"/>
  <c r="C55" i="5" s="1"/>
  <c r="B54" i="5"/>
  <c r="C54" i="5" s="1"/>
  <c r="B53" i="5"/>
  <c r="C53" i="5" s="1"/>
  <c r="B52" i="5"/>
  <c r="C52" i="5" s="1"/>
  <c r="B51" i="5"/>
  <c r="C51" i="5" s="1"/>
  <c r="B50" i="5"/>
  <c r="C50" i="5" s="1"/>
  <c r="B49" i="5"/>
  <c r="C49" i="5" s="1"/>
  <c r="B48" i="5"/>
  <c r="C48" i="5" s="1"/>
  <c r="B47" i="5"/>
  <c r="C47" i="5" s="1"/>
  <c r="B46" i="5"/>
  <c r="C46" i="5" s="1"/>
  <c r="B45" i="5"/>
  <c r="C45" i="5" s="1"/>
  <c r="B33" i="5"/>
  <c r="C33" i="5"/>
  <c r="B34" i="5"/>
  <c r="C34" i="5" s="1"/>
  <c r="B35" i="5"/>
  <c r="C35" i="5"/>
  <c r="B36" i="5"/>
  <c r="C36" i="5" s="1"/>
  <c r="B37" i="5"/>
  <c r="C37" i="5" s="1"/>
  <c r="B38" i="5"/>
  <c r="C38" i="5" s="1"/>
  <c r="B39" i="5"/>
  <c r="C39" i="5" s="1"/>
  <c r="B40" i="5"/>
  <c r="C40" i="5" s="1"/>
  <c r="B41" i="5"/>
  <c r="C41" i="5"/>
  <c r="B42" i="5"/>
  <c r="C42" i="5" s="1"/>
  <c r="B43" i="5"/>
  <c r="C43" i="5"/>
  <c r="B32" i="5"/>
  <c r="C32" i="5" s="1"/>
  <c r="B30" i="5"/>
  <c r="C30" i="5" s="1"/>
  <c r="B29" i="5"/>
  <c r="C29" i="5" s="1"/>
  <c r="B28" i="5"/>
  <c r="C28" i="5"/>
  <c r="B27" i="5"/>
  <c r="C27" i="5" s="1"/>
  <c r="B26" i="5"/>
  <c r="C26" i="5" s="1"/>
  <c r="B25" i="5"/>
  <c r="C25" i="5" s="1"/>
  <c r="B24" i="5"/>
  <c r="C24" i="5" s="1"/>
  <c r="B23" i="5"/>
  <c r="C23" i="5" s="1"/>
  <c r="B20" i="5"/>
  <c r="C20" i="5" s="1"/>
  <c r="B21" i="5"/>
  <c r="C21" i="5" s="1"/>
  <c r="C13" i="5"/>
  <c r="B13" i="5"/>
  <c r="B14" i="5"/>
  <c r="C14" i="5" s="1"/>
  <c r="B15" i="5"/>
  <c r="C15" i="5" s="1"/>
  <c r="B16" i="5"/>
  <c r="C16" i="5" s="1"/>
  <c r="B17" i="5"/>
  <c r="C17" i="5" s="1"/>
  <c r="B18" i="5"/>
  <c r="C18" i="5" s="1"/>
  <c r="B19" i="5"/>
  <c r="C19" i="5" s="1"/>
  <c r="B7" i="5"/>
  <c r="C7" i="5"/>
  <c r="B8" i="5"/>
  <c r="C8" i="5"/>
  <c r="B9" i="5"/>
  <c r="C9" i="5"/>
  <c r="B10" i="5"/>
  <c r="C10" i="5"/>
  <c r="B11" i="5"/>
  <c r="C11" i="5"/>
  <c r="C6" i="5"/>
  <c r="B3" i="5"/>
  <c r="B48" i="4"/>
  <c r="C48" i="4"/>
  <c r="B47" i="4"/>
  <c r="C47" i="4"/>
  <c r="B46" i="4"/>
  <c r="C46" i="4"/>
  <c r="B45" i="4"/>
  <c r="C45" i="4" s="1"/>
  <c r="B44" i="4"/>
  <c r="C44" i="4" s="1"/>
  <c r="B43" i="4"/>
  <c r="C43" i="4" s="1"/>
  <c r="B42" i="4"/>
  <c r="C42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/>
  <c r="B34" i="4"/>
  <c r="C34" i="4" s="1"/>
  <c r="B32" i="4"/>
  <c r="C32" i="4" s="1"/>
  <c r="B31" i="4"/>
  <c r="C31" i="4" s="1"/>
  <c r="B25" i="4"/>
  <c r="C25" i="4" s="1"/>
  <c r="B26" i="4"/>
  <c r="C26" i="4" s="1"/>
  <c r="B27" i="4"/>
  <c r="C27" i="4" s="1"/>
  <c r="B28" i="4"/>
  <c r="C28" i="4" s="1"/>
  <c r="B29" i="4"/>
  <c r="C29" i="4" s="1"/>
  <c r="B30" i="4"/>
  <c r="C30" i="4"/>
  <c r="C24" i="4"/>
  <c r="B24" i="4"/>
  <c r="B21" i="4"/>
  <c r="C21" i="4" s="1"/>
  <c r="B20" i="4"/>
  <c r="C20" i="4" s="1"/>
  <c r="B19" i="4"/>
  <c r="C19" i="4" s="1"/>
  <c r="B18" i="4"/>
  <c r="C18" i="4"/>
  <c r="B17" i="4"/>
  <c r="C17" i="4" s="1"/>
  <c r="B16" i="4"/>
  <c r="C16" i="4" s="1"/>
  <c r="B15" i="4"/>
  <c r="C15" i="4" s="1"/>
  <c r="B14" i="4"/>
  <c r="C14" i="4" s="1"/>
  <c r="C8" i="4"/>
  <c r="C9" i="4"/>
  <c r="C10" i="4"/>
  <c r="C11" i="4"/>
  <c r="C12" i="4"/>
  <c r="C7" i="4"/>
  <c r="B8" i="4"/>
  <c r="B9" i="4"/>
  <c r="B10" i="4"/>
  <c r="B11" i="4"/>
  <c r="B12" i="4"/>
  <c r="B7" i="4"/>
  <c r="B3" i="4"/>
  <c r="C49" i="3"/>
  <c r="B54" i="3"/>
  <c r="C54" i="3" s="1"/>
  <c r="B53" i="3"/>
  <c r="C53" i="3" s="1"/>
  <c r="B52" i="3"/>
  <c r="C52" i="3" s="1"/>
  <c r="B51" i="3"/>
  <c r="C51" i="3" s="1"/>
  <c r="B50" i="3"/>
  <c r="C50" i="3"/>
  <c r="B49" i="3"/>
  <c r="B48" i="3"/>
  <c r="C48" i="3" s="1"/>
  <c r="B47" i="3"/>
  <c r="C47" i="3" s="1"/>
  <c r="B46" i="3"/>
  <c r="C46" i="3"/>
  <c r="C28" i="3"/>
  <c r="B28" i="3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C39" i="3"/>
  <c r="B39" i="3"/>
  <c r="B38" i="3"/>
  <c r="C38" i="3" s="1"/>
  <c r="B37" i="3"/>
  <c r="C37" i="3" s="1"/>
  <c r="B36" i="3"/>
  <c r="C36" i="3" s="1"/>
  <c r="B35" i="3"/>
  <c r="C35" i="3" s="1"/>
  <c r="C34" i="3"/>
  <c r="B34" i="3"/>
  <c r="C33" i="3"/>
  <c r="B33" i="3"/>
  <c r="B32" i="3"/>
  <c r="C32" i="3" s="1"/>
  <c r="B31" i="3"/>
  <c r="C31" i="3" s="1"/>
  <c r="B30" i="3"/>
  <c r="C30" i="3" s="1"/>
  <c r="B29" i="3"/>
  <c r="C29" i="3" s="1"/>
  <c r="C16" i="3"/>
  <c r="B7" i="3"/>
  <c r="C7" i="3" s="1"/>
  <c r="B8" i="3"/>
  <c r="B9" i="3"/>
  <c r="C9" i="3" s="1"/>
  <c r="B10" i="3"/>
  <c r="C10" i="3" s="1"/>
  <c r="B11" i="3"/>
  <c r="C11" i="3" s="1"/>
  <c r="B12" i="3"/>
  <c r="C12" i="3" s="1"/>
  <c r="B13" i="3"/>
  <c r="C13" i="3" s="1"/>
  <c r="B14" i="3"/>
  <c r="C14" i="3" s="1"/>
  <c r="B15" i="3"/>
  <c r="C15" i="3" s="1"/>
  <c r="B16" i="3"/>
  <c r="B17" i="3"/>
  <c r="C17" i="3" s="1"/>
  <c r="B18" i="3"/>
  <c r="B19" i="3"/>
  <c r="B20" i="3"/>
  <c r="B21" i="3"/>
  <c r="C21" i="3" s="1"/>
  <c r="B22" i="3"/>
  <c r="C22" i="3" s="1"/>
  <c r="B23" i="3"/>
  <c r="C23" i="3" s="1"/>
  <c r="B6" i="3"/>
  <c r="B3" i="3"/>
  <c r="C20" i="3" l="1"/>
  <c r="C8" i="3"/>
  <c r="C19" i="3"/>
  <c r="C6" i="3"/>
  <c r="C18" i="3"/>
</calcChain>
</file>

<file path=xl/sharedStrings.xml><?xml version="1.0" encoding="utf-8"?>
<sst xmlns="http://schemas.openxmlformats.org/spreadsheetml/2006/main" count="273" uniqueCount="63">
  <si>
    <t>Pulse duration (ms)</t>
  </si>
  <si>
    <t>N</t>
  </si>
  <si>
    <t>sufficient activation (Y/N/Maybe)</t>
  </si>
  <si>
    <t>Maybe</t>
  </si>
  <si>
    <t>Maybe/Yes</t>
  </si>
  <si>
    <t>Yes</t>
  </si>
  <si>
    <t>ill stick with this for now</t>
  </si>
  <si>
    <t>30ms pulse</t>
  </si>
  <si>
    <t>Pulse interval (ms)</t>
  </si>
  <si>
    <t>angle ouput (degrees)</t>
  </si>
  <si>
    <t>no</t>
  </si>
  <si>
    <t xml:space="preserve">sufficient output? </t>
  </si>
  <si>
    <t>no (slight shaking)</t>
  </si>
  <si>
    <t>yes</t>
  </si>
  <si>
    <t>approx  20</t>
  </si>
  <si>
    <t>note: it seems we have an issue with noise (vibration from pulses causing the reading to rise)</t>
  </si>
  <si>
    <t>force</t>
  </si>
  <si>
    <t>dial reading (Kpa)</t>
  </si>
  <si>
    <t>digital pressure reading</t>
  </si>
  <si>
    <t>length</t>
  </si>
  <si>
    <t>length (mm)</t>
  </si>
  <si>
    <t>resting length</t>
  </si>
  <si>
    <t>max contracted (at 620kPa)</t>
  </si>
  <si>
    <t>kmax</t>
  </si>
  <si>
    <t>Inflated length</t>
  </si>
  <si>
    <t>strain</t>
  </si>
  <si>
    <t>relative strain</t>
  </si>
  <si>
    <t>Pressure</t>
  </si>
  <si>
    <t>Force</t>
  </si>
  <si>
    <t>deflated length</t>
  </si>
  <si>
    <t>P/DP</t>
  </si>
  <si>
    <t>Depressurizing DP=0</t>
  </si>
  <si>
    <t>Pressurizing P=1</t>
  </si>
  <si>
    <t>pressure</t>
  </si>
  <si>
    <t>batch</t>
  </si>
  <si>
    <t>j41</t>
  </si>
  <si>
    <t>length (cm)</t>
  </si>
  <si>
    <t>day 1</t>
  </si>
  <si>
    <t>day 2</t>
  </si>
  <si>
    <t>dial reading (kPa)</t>
  </si>
  <si>
    <t xml:space="preserve">digital pressure reading </t>
  </si>
  <si>
    <t>j61</t>
  </si>
  <si>
    <t>from 297</t>
  </si>
  <si>
    <t>*</t>
  </si>
  <si>
    <t>day3</t>
  </si>
  <si>
    <t xml:space="preserve">length </t>
  </si>
  <si>
    <t>note: this is done for the uno board</t>
  </si>
  <si>
    <t>day4</t>
  </si>
  <si>
    <t>changed cap reading</t>
  </si>
  <si>
    <t>note: this is done for the duo board</t>
  </si>
  <si>
    <t xml:space="preserve">new resting length </t>
  </si>
  <si>
    <t>max contracted</t>
  </si>
  <si>
    <t>changed cap</t>
  </si>
  <si>
    <t>new resting</t>
  </si>
  <si>
    <t xml:space="preserve">max contracted </t>
  </si>
  <si>
    <t>new length</t>
  </si>
  <si>
    <t xml:space="preserve">day1 </t>
  </si>
  <si>
    <t>actual weight (N)</t>
  </si>
  <si>
    <t>digital weight reading (N)</t>
  </si>
  <si>
    <t>true_f_value = (f_value * 0.17204 - 0.5161) * 9.81</t>
  </si>
  <si>
    <t>^Note for Ben: correct this for 451 and 509 mm readings</t>
  </si>
  <si>
    <t>round 2</t>
  </si>
  <si>
    <t>chosen heights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</si>
</sst>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Consolas"/>
      <family val="3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1" xfId="0" applyFill="1" applyBorder="1"/>
    <xf numFmtId="0" fontId="0" fillId="7" borderId="1" xfId="0" applyFill="1" applyBorder="1"/>
    <xf numFmtId="0" fontId="0" fillId="7" borderId="2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1" borderId="0" xfId="0" applyFill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3" borderId="1" xfId="0" applyFill="1" applyBorder="1"/>
    <xf numFmtId="0" fontId="0" fillId="2" borderId="1" xfId="0" applyFill="1" applyBorder="1"/>
    <xf numFmtId="0" fontId="0" fillId="5" borderId="1" xfId="0" applyFont="1" applyFill="1" applyBorder="1"/>
    <xf numFmtId="0" fontId="0" fillId="0" borderId="3" xfId="0" applyBorder="1"/>
    <xf numFmtId="0" fontId="0" fillId="0" borderId="4" xfId="0" applyBorder="1"/>
    <xf numFmtId="0" fontId="0" fillId="11" borderId="5" xfId="0" applyFill="1" applyBorder="1"/>
    <xf numFmtId="0" fontId="0" fillId="0" borderId="6" xfId="0" applyBorder="1"/>
    <xf numFmtId="0" fontId="0" fillId="0" borderId="5" xfId="0" applyBorder="1"/>
    <xf numFmtId="0" fontId="0" fillId="4" borderId="5" xfId="0" applyFill="1" applyBorder="1"/>
    <xf numFmtId="0" fontId="0" fillId="4" borderId="6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7" xfId="0" applyBorder="1"/>
    <xf numFmtId="0" fontId="0" fillId="0" borderId="10" xfId="0" applyBorder="1"/>
    <xf numFmtId="0" fontId="0" fillId="15" borderId="1" xfId="0" applyFont="1" applyFill="1" applyBorder="1"/>
    <xf numFmtId="0" fontId="0" fillId="15" borderId="1" xfId="0" applyFill="1" applyBorder="1"/>
    <xf numFmtId="0" fontId="0" fillId="16" borderId="1" xfId="0" applyFill="1" applyBorder="1"/>
    <xf numFmtId="0" fontId="1" fillId="0" borderId="0" xfId="0" applyFont="1" applyAlignment="1">
      <alignment vertical="center"/>
    </xf>
    <xf numFmtId="0" fontId="2" fillId="9" borderId="1" xfId="0" applyFont="1" applyFill="1" applyBorder="1"/>
    <xf numFmtId="0" fontId="2" fillId="7" borderId="1" xfId="0" applyFont="1" applyFill="1" applyBorder="1"/>
    <xf numFmtId="9" fontId="0" fillId="0" borderId="0" xfId="0" applyNumberFormat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'pressure calibration graph'!$B$3</c:f>
              <c:strCache>
                <c:ptCount val="1"/>
                <c:pt idx="0">
                  <c:v>digital pressure reading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586439195100613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'pressure calibration graph'!$B$4:$B$11</c:f>
              <c:numCache>
                <c:formatCode>General</c:formatCode>
                <c:ptCount val="8"/>
                <c:pt idx="0">
                  <c:v>35</c:v>
                </c:pt>
                <c:pt idx="1">
                  <c:v>259</c:v>
                </c:pt>
                <c:pt idx="2">
                  <c:v>399</c:v>
                </c:pt>
                <c:pt idx="3">
                  <c:v>555</c:v>
                </c:pt>
                <c:pt idx="4">
                  <c:v>683</c:v>
                </c:pt>
                <c:pt idx="5">
                  <c:v>814</c:v>
                </c:pt>
                <c:pt idx="6">
                  <c:v>836</c:v>
                </c:pt>
                <c:pt idx="7">
                  <c:v>946</c:v>
                </c:pt>
              </c:numCache>
            </c:numRef>
          </c:xVal>
          <c:yVal>
            <c:numRef>
              <c:f>'pressure calibration graph'!$A$4:$A$11</c:f>
              <c:numCache>
                <c:formatCode>General</c:formatCode>
                <c:ptCount val="8"/>
                <c:pt idx="0">
                  <c:v>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620</c:v>
                </c:pt>
                <c:pt idx="7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E2-44CE-A6D7-286FBD900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000640"/>
        <c:axId val="763997400"/>
      </c:scatterChart>
      <c:valAx>
        <c:axId val="76400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Digital Pressure readings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997400"/>
        <c:crosses val="autoZero"/>
        <c:crossBetween val="midCat"/>
      </c:valAx>
      <c:valAx>
        <c:axId val="76399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Dial Pressure readings</a:t>
                </a:r>
                <a:r>
                  <a:rPr lang="en-US" baseline="0"/>
                  <a:t>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00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digital pressure readings day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558967629046372"/>
                  <c:y val="9.21759259259259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'pressure calibration graph'!$H$4:$H$11</c:f>
              <c:numCache>
                <c:formatCode>General</c:formatCode>
                <c:ptCount val="8"/>
                <c:pt idx="0">
                  <c:v>34</c:v>
                </c:pt>
                <c:pt idx="1">
                  <c:v>132</c:v>
                </c:pt>
                <c:pt idx="2">
                  <c:v>242</c:v>
                </c:pt>
                <c:pt idx="3">
                  <c:v>411</c:v>
                </c:pt>
                <c:pt idx="4">
                  <c:v>548</c:v>
                </c:pt>
                <c:pt idx="5">
                  <c:v>675</c:v>
                </c:pt>
                <c:pt idx="6">
                  <c:v>820</c:v>
                </c:pt>
                <c:pt idx="7">
                  <c:v>947</c:v>
                </c:pt>
              </c:numCache>
            </c:numRef>
          </c:xVal>
          <c:yVal>
            <c:numRef>
              <c:f>'pressure calibration graph'!$G$4:$G$11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180</c:v>
                </c:pt>
                <c:pt idx="3">
                  <c:v>300</c:v>
                </c:pt>
                <c:pt idx="4">
                  <c:v>405</c:v>
                </c:pt>
                <c:pt idx="5">
                  <c:v>500</c:v>
                </c:pt>
                <c:pt idx="6">
                  <c:v>605</c:v>
                </c:pt>
                <c:pt idx="7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37-4B19-B096-236FD25B3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649288"/>
        <c:axId val="364649648"/>
      </c:scatterChart>
      <c:valAx>
        <c:axId val="364649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Digital Pressure readings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49648"/>
        <c:crosses val="autoZero"/>
        <c:crossBetween val="midCat"/>
      </c:valAx>
      <c:valAx>
        <c:axId val="36464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Dial pressure readings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49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digital pressure readings day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222156605424321"/>
                  <c:y val="2.736111111111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'pressure calibration graph'!$M$4:$M$10</c:f>
              <c:numCache>
                <c:formatCode>General</c:formatCode>
                <c:ptCount val="7"/>
                <c:pt idx="0">
                  <c:v>23</c:v>
                </c:pt>
                <c:pt idx="1">
                  <c:v>176</c:v>
                </c:pt>
                <c:pt idx="2">
                  <c:v>257</c:v>
                </c:pt>
                <c:pt idx="3">
                  <c:v>346</c:v>
                </c:pt>
                <c:pt idx="4">
                  <c:v>444</c:v>
                </c:pt>
                <c:pt idx="5">
                  <c:v>536</c:v>
                </c:pt>
                <c:pt idx="6">
                  <c:v>580</c:v>
                </c:pt>
              </c:numCache>
            </c:numRef>
          </c:xVal>
          <c:yVal>
            <c:numRef>
              <c:f>'pressure calibration graph'!$L$4:$L$10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74-48C6-8B77-013DA9ACE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011560"/>
        <c:axId val="847011920"/>
      </c:scatterChart>
      <c:valAx>
        <c:axId val="84701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11920"/>
        <c:crosses val="autoZero"/>
        <c:crossBetween val="midCat"/>
      </c:valAx>
      <c:valAx>
        <c:axId val="8470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11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digital pressure readings day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digital pressure readings day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222156605424321"/>
                  <c:y val="2.736111111111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'pressure calibration graph'!$R$4:$R$10</c:f>
              <c:numCache>
                <c:formatCode>General</c:formatCode>
                <c:ptCount val="7"/>
                <c:pt idx="0">
                  <c:v>22</c:v>
                </c:pt>
                <c:pt idx="1">
                  <c:v>168</c:v>
                </c:pt>
                <c:pt idx="2">
                  <c:v>261</c:v>
                </c:pt>
                <c:pt idx="3">
                  <c:v>349</c:v>
                </c:pt>
                <c:pt idx="4">
                  <c:v>446</c:v>
                </c:pt>
                <c:pt idx="5">
                  <c:v>529</c:v>
                </c:pt>
                <c:pt idx="6">
                  <c:v>580</c:v>
                </c:pt>
              </c:numCache>
            </c:numRef>
          </c:xVal>
          <c:yVal>
            <c:numRef>
              <c:f>'pressure calibration graph'!$Q$4:$Q$10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B4-41ED-9871-2B3B52725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011560"/>
        <c:axId val="847011920"/>
      </c:scatterChart>
      <c:valAx>
        <c:axId val="84701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Digital Pressure readings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11920"/>
        <c:crosses val="autoZero"/>
        <c:crossBetween val="midCat"/>
      </c:valAx>
      <c:valAx>
        <c:axId val="8470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Dial pressure readings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11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digital pressure readings day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digital pressure readings day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222156605424321"/>
                  <c:y val="2.736111111111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'pressure calibration graph'!$V$4:$V$10</c:f>
              <c:numCache>
                <c:formatCode>General</c:formatCode>
                <c:ptCount val="7"/>
                <c:pt idx="0">
                  <c:v>22</c:v>
                </c:pt>
                <c:pt idx="1">
                  <c:v>174</c:v>
                </c:pt>
                <c:pt idx="2">
                  <c:v>262</c:v>
                </c:pt>
                <c:pt idx="3">
                  <c:v>347</c:v>
                </c:pt>
                <c:pt idx="4">
                  <c:v>432</c:v>
                </c:pt>
                <c:pt idx="5">
                  <c:v>535</c:v>
                </c:pt>
                <c:pt idx="6">
                  <c:v>580</c:v>
                </c:pt>
              </c:numCache>
            </c:numRef>
          </c:xVal>
          <c:yVal>
            <c:numRef>
              <c:f>'pressure calibration graph'!$U$4:$U$10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96-4B09-914C-F65F276D5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011560"/>
        <c:axId val="847011920"/>
      </c:scatterChart>
      <c:valAx>
        <c:axId val="84701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Digital Pressure readings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11920"/>
        <c:crosses val="autoZero"/>
        <c:crossBetween val="midCat"/>
      </c:valAx>
      <c:valAx>
        <c:axId val="8470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Dial pressure readings (kPa)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011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pressure vs strain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('369mm'!$B$6,'369mm'!$B$18:$B$23)</c:f>
              <c:numCache>
                <c:formatCode>General</c:formatCode>
                <c:ptCount val="7"/>
                <c:pt idx="0">
                  <c:v>0.25474254742547425</c:v>
                </c:pt>
                <c:pt idx="1">
                  <c:v>3.5230352303523033E-2</c:v>
                </c:pt>
                <c:pt idx="2">
                  <c:v>0.10569105691056911</c:v>
                </c:pt>
                <c:pt idx="3">
                  <c:v>0.17615176151761516</c:v>
                </c:pt>
                <c:pt idx="4">
                  <c:v>0.20867208672086721</c:v>
                </c:pt>
                <c:pt idx="5">
                  <c:v>0.23577235772357724</c:v>
                </c:pt>
                <c:pt idx="6">
                  <c:v>0.25474254742547425</c:v>
                </c:pt>
              </c:numCache>
            </c:numRef>
          </c:xVal>
          <c:yVal>
            <c:numRef>
              <c:f>('369mm'!$D$6,'369mm'!$D$18:$D$23)</c:f>
              <c:numCache>
                <c:formatCode>General</c:formatCode>
                <c:ptCount val="7"/>
                <c:pt idx="0">
                  <c:v>620</c:v>
                </c:pt>
                <c:pt idx="1">
                  <c:v>110</c:v>
                </c:pt>
                <c:pt idx="2">
                  <c:v>198</c:v>
                </c:pt>
                <c:pt idx="3">
                  <c:v>298</c:v>
                </c:pt>
                <c:pt idx="4">
                  <c:v>397</c:v>
                </c:pt>
                <c:pt idx="5">
                  <c:v>498</c:v>
                </c:pt>
                <c:pt idx="6">
                  <c:v>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175-4CA0-8D06-91AF51C1B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649288"/>
        <c:axId val="364652168"/>
      </c:scatterChart>
      <c:valAx>
        <c:axId val="364649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</a:t>
                </a:r>
                <a:r>
                  <a:rPr lang="en-US" baseline="0"/>
                  <a:t> (mm/mm)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52168"/>
        <c:crosses val="autoZero"/>
        <c:crossBetween val="midCat"/>
      </c:valAx>
      <c:valAx>
        <c:axId val="36465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(kPa)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49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72390</xdr:rowOff>
    </xdr:from>
    <xdr:to>
      <xdr:col>5</xdr:col>
      <xdr:colOff>350520</xdr:colOff>
      <xdr:row>34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1FDA30-3EC5-F006-667B-8FFFF3F74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18</xdr:row>
      <xdr:rowOff>156210</xdr:rowOff>
    </xdr:from>
    <xdr:to>
      <xdr:col>11</xdr:col>
      <xdr:colOff>251460</xdr:colOff>
      <xdr:row>33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7BB869-E24B-91BC-5109-BACAFE46B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518160</xdr:colOff>
      <xdr:row>34</xdr:row>
      <xdr:rowOff>118110</xdr:rowOff>
    </xdr:from>
    <xdr:to>
      <xdr:col>18</xdr:col>
      <xdr:colOff>457200</xdr:colOff>
      <xdr:row>49</xdr:row>
      <xdr:rowOff>118110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7253D4-B4FF-1CC1-A29C-10995746B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2049780</xdr:colOff>
      <xdr:row>17</xdr:row>
      <xdr:rowOff>121920</xdr:rowOff>
    </xdr:from>
    <xdr:to>
      <xdr:col>25</xdr:col>
      <xdr:colOff>502920</xdr:colOff>
      <xdr:row>32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45DD18-75DA-4654-B519-FB580EF81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144333</xdr:colOff>
      <xdr:row>17</xdr:row>
      <xdr:rowOff>115197</xdr:rowOff>
    </xdr:from>
    <xdr:to>
      <xdr:col>39</xdr:col>
      <xdr:colOff>8966</xdr:colOff>
      <xdr:row>32</xdr:row>
      <xdr:rowOff>115196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66C41F-2561-4A86-9970-6B52EE2B55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</xdr:colOff>
      <xdr:row>10</xdr:row>
      <xdr:rowOff>80010</xdr:rowOff>
    </xdr:from>
    <xdr:to>
      <xdr:col>17</xdr:col>
      <xdr:colOff>335280</xdr:colOff>
      <xdr:row>25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C52C0-D51F-F91C-2969-950A492C0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09D51-36A5-4341-A6F8-30AC0976A1FC}">
  <dimension ref="B1:I19"/>
  <sheetViews>
    <sheetView workbookViewId="0">
      <selection activeCell="I18" sqref="I18"/>
    </sheetView>
  </sheetViews>
  <sheetFormatPr defaultRowHeight="14.4" x14ac:dyDescent="0.3"/>
  <cols>
    <col min="2" max="2" width="16.5546875" bestFit="1" customWidth="1"/>
    <col min="3" max="3" width="28.5546875" bestFit="1" customWidth="1"/>
    <col min="4" max="4" width="20.88671875" bestFit="1" customWidth="1"/>
    <col min="6" max="6" width="15.77734375" bestFit="1" customWidth="1"/>
    <col min="7" max="7" width="16.44140625" bestFit="1" customWidth="1"/>
    <col min="8" max="8" width="18.6640625" bestFit="1" customWidth="1"/>
    <col min="9" max="9" width="37.109375" customWidth="1"/>
  </cols>
  <sheetData>
    <row r="1" spans="2:9" x14ac:dyDescent="0.3">
      <c r="F1" t="s">
        <v>7</v>
      </c>
    </row>
    <row r="3" spans="2:9" x14ac:dyDescent="0.3">
      <c r="B3" t="s">
        <v>0</v>
      </c>
      <c r="C3" t="s">
        <v>2</v>
      </c>
      <c r="F3" t="s">
        <v>8</v>
      </c>
      <c r="G3" t="s">
        <v>11</v>
      </c>
      <c r="H3" t="s">
        <v>9</v>
      </c>
    </row>
    <row r="4" spans="2:9" x14ac:dyDescent="0.3">
      <c r="B4">
        <v>1</v>
      </c>
      <c r="C4" t="s">
        <v>1</v>
      </c>
      <c r="F4">
        <v>1000</v>
      </c>
      <c r="G4" t="s">
        <v>10</v>
      </c>
    </row>
    <row r="5" spans="2:9" x14ac:dyDescent="0.3">
      <c r="B5">
        <v>5</v>
      </c>
      <c r="C5" t="s">
        <v>3</v>
      </c>
      <c r="F5">
        <v>500</v>
      </c>
      <c r="G5" t="s">
        <v>10</v>
      </c>
    </row>
    <row r="6" spans="2:9" x14ac:dyDescent="0.3">
      <c r="B6">
        <v>10</v>
      </c>
      <c r="C6" t="s">
        <v>3</v>
      </c>
      <c r="F6">
        <v>400</v>
      </c>
      <c r="G6" t="s">
        <v>10</v>
      </c>
    </row>
    <row r="7" spans="2:9" x14ac:dyDescent="0.3">
      <c r="B7">
        <v>15</v>
      </c>
      <c r="C7" t="s">
        <v>3</v>
      </c>
      <c r="F7">
        <v>300</v>
      </c>
      <c r="G7" t="s">
        <v>10</v>
      </c>
    </row>
    <row r="8" spans="2:9" x14ac:dyDescent="0.3">
      <c r="B8">
        <v>20</v>
      </c>
      <c r="C8" t="s">
        <v>4</v>
      </c>
      <c r="F8">
        <v>200</v>
      </c>
      <c r="G8" t="s">
        <v>12</v>
      </c>
    </row>
    <row r="9" spans="2:9" x14ac:dyDescent="0.3">
      <c r="B9">
        <v>25</v>
      </c>
      <c r="C9" t="s">
        <v>4</v>
      </c>
      <c r="F9">
        <v>150</v>
      </c>
      <c r="G9" t="s">
        <v>12</v>
      </c>
    </row>
    <row r="10" spans="2:9" x14ac:dyDescent="0.3">
      <c r="B10">
        <v>30</v>
      </c>
      <c r="C10" t="s">
        <v>5</v>
      </c>
      <c r="D10" t="s">
        <v>6</v>
      </c>
      <c r="F10">
        <v>100</v>
      </c>
      <c r="G10" t="s">
        <v>12</v>
      </c>
    </row>
    <row r="11" spans="2:9" x14ac:dyDescent="0.3">
      <c r="B11">
        <v>35</v>
      </c>
      <c r="C11" t="s">
        <v>5</v>
      </c>
      <c r="F11">
        <v>95</v>
      </c>
      <c r="G11" t="s">
        <v>12</v>
      </c>
    </row>
    <row r="12" spans="2:9" x14ac:dyDescent="0.3">
      <c r="B12">
        <v>40</v>
      </c>
      <c r="C12" t="s">
        <v>5</v>
      </c>
      <c r="F12">
        <v>90</v>
      </c>
      <c r="G12" t="s">
        <v>12</v>
      </c>
    </row>
    <row r="13" spans="2:9" x14ac:dyDescent="0.3">
      <c r="F13">
        <v>85</v>
      </c>
      <c r="G13" t="s">
        <v>12</v>
      </c>
    </row>
    <row r="14" spans="2:9" x14ac:dyDescent="0.3">
      <c r="F14">
        <v>80</v>
      </c>
      <c r="G14" t="s">
        <v>12</v>
      </c>
    </row>
    <row r="15" spans="2:9" x14ac:dyDescent="0.3">
      <c r="F15">
        <v>75</v>
      </c>
      <c r="G15" t="s">
        <v>12</v>
      </c>
    </row>
    <row r="16" spans="2:9" ht="46.2" customHeight="1" x14ac:dyDescent="0.3">
      <c r="F16">
        <v>70</v>
      </c>
      <c r="G16" t="s">
        <v>13</v>
      </c>
      <c r="H16" t="s">
        <v>14</v>
      </c>
      <c r="I16" s="1" t="s">
        <v>15</v>
      </c>
    </row>
    <row r="17" spans="6:6" x14ac:dyDescent="0.3">
      <c r="F17">
        <v>65</v>
      </c>
    </row>
    <row r="18" spans="6:6" x14ac:dyDescent="0.3">
      <c r="F18">
        <v>60</v>
      </c>
    </row>
    <row r="19" spans="6:6" x14ac:dyDescent="0.3">
      <c r="F19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8E28B-6B90-4D08-A0E5-BC3784CAF441}">
  <dimension ref="A2:W15"/>
  <sheetViews>
    <sheetView topLeftCell="F1" zoomScale="85" zoomScaleNormal="85" workbookViewId="0">
      <selection activeCell="AA31" sqref="AA31"/>
    </sheetView>
  </sheetViews>
  <sheetFormatPr defaultRowHeight="14.4" x14ac:dyDescent="0.3"/>
  <cols>
    <col min="1" max="1" width="15" bestFit="1" customWidth="1"/>
    <col min="2" max="2" width="19.88671875" bestFit="1" customWidth="1"/>
    <col min="3" max="3" width="30.21875" bestFit="1" customWidth="1"/>
    <col min="7" max="7" width="14.88671875" bestFit="1" customWidth="1"/>
    <col min="8" max="8" width="20.33203125" bestFit="1" customWidth="1"/>
    <col min="9" max="9" width="30.21875" bestFit="1" customWidth="1"/>
    <col min="12" max="12" width="14.88671875" bestFit="1" customWidth="1"/>
    <col min="13" max="13" width="20.33203125" bestFit="1" customWidth="1"/>
    <col min="14" max="14" width="30.21875" bestFit="1" customWidth="1"/>
    <col min="17" max="17" width="14.88671875" bestFit="1" customWidth="1"/>
    <col min="18" max="18" width="20.33203125" bestFit="1" customWidth="1"/>
    <col min="19" max="19" width="30.21875" bestFit="1" customWidth="1"/>
    <col min="21" max="21" width="14.88671875" bestFit="1" customWidth="1"/>
    <col min="22" max="22" width="20.33203125" bestFit="1" customWidth="1"/>
    <col min="23" max="23" width="30.21875" bestFit="1" customWidth="1"/>
  </cols>
  <sheetData>
    <row r="2" spans="1:23" x14ac:dyDescent="0.3">
      <c r="A2" s="19" t="s">
        <v>37</v>
      </c>
      <c r="B2" s="19"/>
      <c r="C2" s="19"/>
      <c r="D2" s="19"/>
      <c r="G2" s="18" t="s">
        <v>38</v>
      </c>
      <c r="H2" s="18"/>
      <c r="I2" s="18"/>
      <c r="L2" s="17" t="s">
        <v>44</v>
      </c>
      <c r="M2" s="17"/>
      <c r="N2" s="17"/>
      <c r="Q2" s="20" t="s">
        <v>47</v>
      </c>
      <c r="R2" s="20"/>
      <c r="S2" s="20"/>
      <c r="U2" s="35" t="s">
        <v>47</v>
      </c>
      <c r="V2" s="35"/>
      <c r="W2" s="35"/>
    </row>
    <row r="3" spans="1:23" x14ac:dyDescent="0.3">
      <c r="A3" s="19" t="s">
        <v>17</v>
      </c>
      <c r="B3" s="19" t="s">
        <v>18</v>
      </c>
      <c r="C3" s="19" t="s">
        <v>16</v>
      </c>
      <c r="D3" s="19"/>
      <c r="G3" s="18" t="s">
        <v>39</v>
      </c>
      <c r="H3" s="18" t="s">
        <v>40</v>
      </c>
      <c r="I3" s="18" t="s">
        <v>16</v>
      </c>
      <c r="L3" s="17" t="s">
        <v>39</v>
      </c>
      <c r="M3" s="17" t="s">
        <v>40</v>
      </c>
      <c r="N3" s="17"/>
      <c r="Q3" s="20" t="s">
        <v>39</v>
      </c>
      <c r="R3" s="20" t="s">
        <v>40</v>
      </c>
      <c r="S3" s="20"/>
      <c r="U3" s="35" t="s">
        <v>39</v>
      </c>
      <c r="V3" s="35" t="s">
        <v>40</v>
      </c>
      <c r="W3" s="35"/>
    </row>
    <row r="4" spans="1:23" x14ac:dyDescent="0.3">
      <c r="A4" s="19">
        <v>0</v>
      </c>
      <c r="B4" s="19">
        <v>35</v>
      </c>
      <c r="C4" s="19">
        <v>0</v>
      </c>
      <c r="D4" s="19"/>
      <c r="G4" s="18">
        <v>0</v>
      </c>
      <c r="H4" s="18">
        <v>34</v>
      </c>
      <c r="I4" s="18"/>
      <c r="L4" s="17">
        <v>0</v>
      </c>
      <c r="M4" s="17">
        <v>23</v>
      </c>
      <c r="N4" s="17"/>
      <c r="Q4" s="20">
        <v>0</v>
      </c>
      <c r="R4" s="20">
        <v>22</v>
      </c>
      <c r="S4" s="20"/>
      <c r="U4" s="35">
        <v>0</v>
      </c>
      <c r="V4" s="35">
        <v>22</v>
      </c>
      <c r="W4" s="35"/>
    </row>
    <row r="5" spans="1:23" x14ac:dyDescent="0.3">
      <c r="A5" s="19">
        <v>200</v>
      </c>
      <c r="B5" s="19">
        <v>259</v>
      </c>
      <c r="C5" s="19"/>
      <c r="D5" s="19"/>
      <c r="G5" s="18">
        <v>100</v>
      </c>
      <c r="H5" s="18">
        <v>132</v>
      </c>
      <c r="I5" s="18"/>
      <c r="L5" s="17">
        <v>200</v>
      </c>
      <c r="M5" s="17">
        <v>176</v>
      </c>
      <c r="N5" s="17"/>
      <c r="Q5" s="20">
        <v>200</v>
      </c>
      <c r="R5" s="20">
        <v>168</v>
      </c>
      <c r="S5" s="20"/>
      <c r="U5" s="35">
        <v>200</v>
      </c>
      <c r="V5" s="35">
        <v>174</v>
      </c>
      <c r="W5" s="35"/>
    </row>
    <row r="6" spans="1:23" x14ac:dyDescent="0.3">
      <c r="A6" s="19">
        <v>300</v>
      </c>
      <c r="B6" s="19">
        <v>399</v>
      </c>
      <c r="C6" s="19"/>
      <c r="D6" s="19"/>
      <c r="G6" s="18">
        <v>180</v>
      </c>
      <c r="H6" s="18">
        <v>242</v>
      </c>
      <c r="I6" s="18"/>
      <c r="L6" s="17">
        <v>300</v>
      </c>
      <c r="M6" s="17">
        <v>257</v>
      </c>
      <c r="N6" s="17"/>
      <c r="Q6" s="20">
        <v>300</v>
      </c>
      <c r="R6" s="20">
        <v>261</v>
      </c>
      <c r="S6" s="20"/>
      <c r="U6" s="35">
        <v>300</v>
      </c>
      <c r="V6" s="35">
        <v>262</v>
      </c>
      <c r="W6" s="35"/>
    </row>
    <row r="7" spans="1:23" x14ac:dyDescent="0.3">
      <c r="A7" s="19">
        <v>400</v>
      </c>
      <c r="B7" s="19">
        <v>555</v>
      </c>
      <c r="C7" s="19"/>
      <c r="D7" s="19"/>
      <c r="G7" s="18">
        <v>300</v>
      </c>
      <c r="H7" s="18">
        <v>411</v>
      </c>
      <c r="I7" s="18"/>
      <c r="L7" s="17">
        <v>400</v>
      </c>
      <c r="M7" s="17">
        <v>346</v>
      </c>
      <c r="N7" s="17"/>
      <c r="Q7" s="20">
        <v>400</v>
      </c>
      <c r="R7" s="20">
        <v>349</v>
      </c>
      <c r="S7" s="20"/>
      <c r="U7" s="35">
        <v>400</v>
      </c>
      <c r="V7" s="35">
        <v>347</v>
      </c>
      <c r="W7" s="35"/>
    </row>
    <row r="8" spans="1:23" x14ac:dyDescent="0.3">
      <c r="A8" s="19">
        <v>500</v>
      </c>
      <c r="B8" s="19">
        <v>683</v>
      </c>
      <c r="C8" s="19"/>
      <c r="D8" s="19"/>
      <c r="G8" s="18">
        <v>405</v>
      </c>
      <c r="H8" s="18">
        <v>548</v>
      </c>
      <c r="I8" s="18"/>
      <c r="L8" s="17">
        <v>500</v>
      </c>
      <c r="M8" s="17">
        <v>444</v>
      </c>
      <c r="N8" s="17"/>
      <c r="Q8" s="20">
        <v>500</v>
      </c>
      <c r="R8" s="20">
        <v>446</v>
      </c>
      <c r="S8" s="20"/>
      <c r="U8" s="35">
        <v>500</v>
      </c>
      <c r="V8" s="35">
        <v>432</v>
      </c>
      <c r="W8" s="35"/>
    </row>
    <row r="9" spans="1:23" x14ac:dyDescent="0.3">
      <c r="A9" s="19">
        <v>600</v>
      </c>
      <c r="B9" s="19">
        <v>814</v>
      </c>
      <c r="C9" s="19"/>
      <c r="D9" s="19"/>
      <c r="G9" s="18">
        <v>500</v>
      </c>
      <c r="H9" s="18">
        <v>675</v>
      </c>
      <c r="I9" s="18"/>
      <c r="L9" s="17">
        <v>600</v>
      </c>
      <c r="M9" s="17">
        <v>536</v>
      </c>
      <c r="N9" s="17"/>
      <c r="Q9" s="20">
        <v>600</v>
      </c>
      <c r="R9" s="20">
        <v>529</v>
      </c>
      <c r="S9" s="20"/>
      <c r="U9" s="35">
        <v>600</v>
      </c>
      <c r="V9" s="35">
        <v>535</v>
      </c>
      <c r="W9" s="35"/>
    </row>
    <row r="10" spans="1:23" x14ac:dyDescent="0.3">
      <c r="A10" s="19">
        <v>620</v>
      </c>
      <c r="B10" s="19">
        <v>836</v>
      </c>
      <c r="C10" s="19"/>
      <c r="D10" s="19"/>
      <c r="G10" s="18">
        <v>605</v>
      </c>
      <c r="H10" s="18">
        <v>820</v>
      </c>
      <c r="I10" s="18"/>
      <c r="L10" s="17">
        <v>650</v>
      </c>
      <c r="M10" s="17">
        <v>580</v>
      </c>
      <c r="N10" s="17"/>
      <c r="Q10" s="20">
        <v>650</v>
      </c>
      <c r="R10" s="20">
        <v>580</v>
      </c>
      <c r="S10" s="20"/>
      <c r="U10" s="35">
        <v>650</v>
      </c>
      <c r="V10" s="35">
        <v>580</v>
      </c>
      <c r="W10" s="35"/>
    </row>
    <row r="11" spans="1:23" x14ac:dyDescent="0.3">
      <c r="A11" s="19">
        <v>700</v>
      </c>
      <c r="B11" s="19">
        <v>946</v>
      </c>
      <c r="C11" s="19"/>
      <c r="D11" s="19"/>
      <c r="G11" s="18">
        <v>700</v>
      </c>
      <c r="H11" s="18">
        <v>947</v>
      </c>
      <c r="I11" s="18"/>
      <c r="L11" s="17"/>
      <c r="M11" s="17"/>
      <c r="N11" s="17"/>
      <c r="Q11" s="20"/>
      <c r="R11" s="20"/>
      <c r="S11" s="20"/>
      <c r="U11" s="35"/>
      <c r="V11" s="35"/>
      <c r="W11" s="35"/>
    </row>
    <row r="12" spans="1:23" x14ac:dyDescent="0.3">
      <c r="A12" s="19"/>
      <c r="B12" s="19"/>
      <c r="C12" s="19"/>
      <c r="D12" s="19"/>
      <c r="G12" s="18"/>
      <c r="H12" s="18"/>
      <c r="I12" s="18"/>
      <c r="L12" s="17"/>
      <c r="M12" s="17"/>
      <c r="N12" s="17"/>
      <c r="Q12" s="20"/>
      <c r="R12" s="20"/>
      <c r="S12" s="20"/>
      <c r="U12" s="35"/>
      <c r="V12" s="35"/>
      <c r="W12" s="35"/>
    </row>
    <row r="13" spans="1:23" x14ac:dyDescent="0.3">
      <c r="A13" s="19"/>
      <c r="B13" s="19"/>
      <c r="C13" s="19"/>
      <c r="D13" s="19"/>
      <c r="G13" s="18"/>
      <c r="H13" s="18"/>
      <c r="I13" s="18"/>
      <c r="L13" s="17"/>
      <c r="M13" s="17"/>
      <c r="N13" s="17"/>
      <c r="Q13" s="20"/>
      <c r="R13" s="20"/>
      <c r="S13" s="20"/>
      <c r="U13" s="35"/>
      <c r="V13" s="35"/>
      <c r="W13" s="35"/>
    </row>
    <row r="14" spans="1:23" x14ac:dyDescent="0.3">
      <c r="A14" s="19" t="s">
        <v>20</v>
      </c>
      <c r="B14" s="19"/>
      <c r="C14" s="19" t="s">
        <v>49</v>
      </c>
      <c r="D14" s="19"/>
      <c r="G14" s="18" t="s">
        <v>19</v>
      </c>
      <c r="H14" s="18"/>
      <c r="I14" s="18" t="s">
        <v>49</v>
      </c>
      <c r="L14" s="17" t="s">
        <v>45</v>
      </c>
      <c r="M14" s="17"/>
      <c r="N14" s="17" t="s">
        <v>46</v>
      </c>
      <c r="Q14" s="20" t="s">
        <v>45</v>
      </c>
      <c r="R14" s="20"/>
      <c r="S14" s="20" t="s">
        <v>46</v>
      </c>
      <c r="U14" s="35" t="s">
        <v>45</v>
      </c>
      <c r="V14" s="35"/>
      <c r="W14" s="35" t="s">
        <v>46</v>
      </c>
    </row>
    <row r="15" spans="1:23" x14ac:dyDescent="0.3">
      <c r="A15" s="19">
        <v>363</v>
      </c>
      <c r="B15" s="19"/>
      <c r="C15" s="19"/>
      <c r="D15" s="19"/>
      <c r="G15" s="18">
        <v>300</v>
      </c>
      <c r="H15" s="18"/>
      <c r="I15" s="18"/>
      <c r="L15" s="17">
        <v>509</v>
      </c>
      <c r="M15" s="17"/>
      <c r="N15" s="17"/>
      <c r="Q15" s="20">
        <v>509</v>
      </c>
      <c r="R15" s="20"/>
      <c r="S15" s="20"/>
      <c r="U15" s="35">
        <v>451</v>
      </c>
      <c r="V15" s="35"/>
      <c r="W15" s="3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08DF4-79F7-441A-B832-864DEA632AF7}">
  <dimension ref="C3:F10"/>
  <sheetViews>
    <sheetView topLeftCell="A16" workbookViewId="0">
      <selection activeCell="G7" sqref="G7"/>
    </sheetView>
  </sheetViews>
  <sheetFormatPr defaultRowHeight="14.4" x14ac:dyDescent="0.3"/>
  <cols>
    <col min="3" max="3" width="14.88671875" bestFit="1" customWidth="1"/>
    <col min="4" max="4" width="21.44140625" bestFit="1" customWidth="1"/>
  </cols>
  <sheetData>
    <row r="3" spans="3:6" x14ac:dyDescent="0.3">
      <c r="C3" t="s">
        <v>56</v>
      </c>
    </row>
    <row r="4" spans="3:6" x14ac:dyDescent="0.3">
      <c r="C4" t="s">
        <v>57</v>
      </c>
      <c r="D4" t="s">
        <v>58</v>
      </c>
      <c r="F4" s="38" t="s">
        <v>59</v>
      </c>
    </row>
    <row r="5" spans="3:6" x14ac:dyDescent="0.3">
      <c r="C5">
        <v>0</v>
      </c>
      <c r="D5">
        <v>0</v>
      </c>
      <c r="F5" t="s">
        <v>60</v>
      </c>
    </row>
    <row r="6" spans="3:6" x14ac:dyDescent="0.3">
      <c r="C6">
        <f>16*9.81</f>
        <v>156.96</v>
      </c>
      <c r="D6">
        <v>154</v>
      </c>
    </row>
    <row r="7" spans="3:6" x14ac:dyDescent="0.3">
      <c r="C7">
        <f>17*9.81</f>
        <v>166.77</v>
      </c>
      <c r="D7">
        <v>164</v>
      </c>
    </row>
    <row r="8" spans="3:6" x14ac:dyDescent="0.3">
      <c r="C8">
        <f>18*9.81</f>
        <v>176.58</v>
      </c>
      <c r="D8">
        <v>173</v>
      </c>
    </row>
    <row r="9" spans="3:6" x14ac:dyDescent="0.3">
      <c r="C9">
        <f>19*9.81</f>
        <v>186.39000000000001</v>
      </c>
      <c r="D9">
        <v>182</v>
      </c>
    </row>
    <row r="10" spans="3:6" x14ac:dyDescent="0.3">
      <c r="C10">
        <f>20*9.81</f>
        <v>196.20000000000002</v>
      </c>
      <c r="D10">
        <v>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16763-ED46-4079-BBBB-F27EBF19559A}">
  <dimension ref="A1:K113"/>
  <sheetViews>
    <sheetView tabSelected="1" topLeftCell="A94" workbookViewId="0">
      <selection activeCell="G109" sqref="G109"/>
    </sheetView>
  </sheetViews>
  <sheetFormatPr defaultRowHeight="14.4" x14ac:dyDescent="0.3"/>
  <cols>
    <col min="1" max="1" width="23.6640625" bestFit="1" customWidth="1"/>
    <col min="3" max="3" width="12.109375" bestFit="1" customWidth="1"/>
    <col min="6" max="6" width="13.33203125" bestFit="1" customWidth="1"/>
    <col min="9" max="9" width="13.109375" bestFit="1" customWidth="1"/>
    <col min="10" max="10" width="16.33203125" bestFit="1" customWidth="1"/>
    <col min="11" max="11" width="13.88671875" bestFit="1" customWidth="1"/>
  </cols>
  <sheetData>
    <row r="1" spans="1:11" x14ac:dyDescent="0.3">
      <c r="A1" t="s">
        <v>21</v>
      </c>
      <c r="B1">
        <v>297</v>
      </c>
      <c r="D1" t="s">
        <v>34</v>
      </c>
      <c r="E1" t="s">
        <v>41</v>
      </c>
    </row>
    <row r="2" spans="1:11" x14ac:dyDescent="0.3">
      <c r="A2" t="s">
        <v>22</v>
      </c>
      <c r="B2">
        <v>225</v>
      </c>
      <c r="H2" t="s">
        <v>32</v>
      </c>
    </row>
    <row r="3" spans="1:11" x14ac:dyDescent="0.3">
      <c r="A3" t="s">
        <v>23</v>
      </c>
      <c r="B3">
        <f>(B1-B2)/B1</f>
        <v>0.24242424242424243</v>
      </c>
      <c r="H3" t="s">
        <v>31</v>
      </c>
    </row>
    <row r="5" spans="1:11" x14ac:dyDescent="0.3">
      <c r="A5" s="7" t="s">
        <v>24</v>
      </c>
      <c r="B5" s="7" t="s">
        <v>25</v>
      </c>
      <c r="C5" s="7" t="s">
        <v>26</v>
      </c>
      <c r="D5" s="7" t="s">
        <v>27</v>
      </c>
      <c r="E5" s="7" t="s">
        <v>28</v>
      </c>
      <c r="F5" s="7" t="s">
        <v>29</v>
      </c>
      <c r="G5" s="7" t="s">
        <v>30</v>
      </c>
    </row>
    <row r="6" spans="1:11" x14ac:dyDescent="0.3">
      <c r="A6" s="7"/>
      <c r="B6" s="7"/>
      <c r="C6" s="7"/>
      <c r="D6" s="7"/>
      <c r="E6" s="7"/>
      <c r="F6" s="7">
        <v>299</v>
      </c>
      <c r="G6" s="7"/>
      <c r="J6" s="21" t="s">
        <v>52</v>
      </c>
      <c r="K6" s="22"/>
    </row>
    <row r="7" spans="1:11" x14ac:dyDescent="0.3">
      <c r="A7" s="7">
        <v>272</v>
      </c>
      <c r="B7" s="7">
        <f>($B$1-A7)/$B$1</f>
        <v>8.4175084175084181E-2</v>
      </c>
      <c r="C7" s="7">
        <f>B7/$B$3</f>
        <v>0.34722222222222221</v>
      </c>
      <c r="D7" s="7">
        <v>206</v>
      </c>
      <c r="E7" s="7">
        <v>0</v>
      </c>
      <c r="F7" s="7"/>
      <c r="G7" s="7">
        <v>1</v>
      </c>
      <c r="J7" s="25" t="s">
        <v>50</v>
      </c>
      <c r="K7" s="24" t="s">
        <v>51</v>
      </c>
    </row>
    <row r="8" spans="1:11" x14ac:dyDescent="0.3">
      <c r="A8" s="7">
        <v>252</v>
      </c>
      <c r="B8" s="7">
        <f t="shared" ref="B8:B12" si="0">($B$1-A8)/$B$1</f>
        <v>0.15151515151515152</v>
      </c>
      <c r="C8" s="7">
        <f t="shared" ref="C8:C12" si="1">B8/$B$3</f>
        <v>0.625</v>
      </c>
      <c r="D8" s="7">
        <v>301</v>
      </c>
      <c r="E8" s="7">
        <v>0</v>
      </c>
      <c r="F8" s="7"/>
      <c r="G8" s="7">
        <v>1</v>
      </c>
      <c r="J8" s="25">
        <v>310</v>
      </c>
      <c r="K8" s="24">
        <v>238</v>
      </c>
    </row>
    <row r="9" spans="1:11" x14ac:dyDescent="0.3">
      <c r="A9" s="7">
        <v>240</v>
      </c>
      <c r="B9" s="7">
        <f t="shared" si="0"/>
        <v>0.19191919191919191</v>
      </c>
      <c r="C9" s="7">
        <f t="shared" si="1"/>
        <v>0.79166666666666663</v>
      </c>
      <c r="D9" s="7">
        <v>399</v>
      </c>
      <c r="E9" s="7">
        <v>0</v>
      </c>
      <c r="F9" s="7"/>
      <c r="G9" s="7">
        <v>1</v>
      </c>
      <c r="J9" s="25"/>
      <c r="K9" s="24"/>
    </row>
    <row r="10" spans="1:11" x14ac:dyDescent="0.3">
      <c r="A10" s="7">
        <v>233</v>
      </c>
      <c r="B10" s="7">
        <f t="shared" si="0"/>
        <v>0.21548821548821548</v>
      </c>
      <c r="C10" s="7">
        <f t="shared" si="1"/>
        <v>0.88888888888888884</v>
      </c>
      <c r="D10" s="7">
        <v>501</v>
      </c>
      <c r="E10" s="7">
        <v>0</v>
      </c>
      <c r="F10" s="7"/>
      <c r="G10" s="7">
        <v>1</v>
      </c>
      <c r="J10" s="25"/>
      <c r="K10" s="24"/>
    </row>
    <row r="11" spans="1:11" x14ac:dyDescent="0.3">
      <c r="A11" s="7">
        <v>226</v>
      </c>
      <c r="B11" s="7">
        <f t="shared" si="0"/>
        <v>0.23905723905723905</v>
      </c>
      <c r="C11" s="7">
        <f t="shared" si="1"/>
        <v>0.98611111111111105</v>
      </c>
      <c r="D11" s="7">
        <v>605</v>
      </c>
      <c r="E11" s="7">
        <v>0</v>
      </c>
      <c r="F11" s="7"/>
      <c r="G11" s="7">
        <v>1</v>
      </c>
      <c r="J11" s="23" t="s">
        <v>48</v>
      </c>
      <c r="K11" s="24"/>
    </row>
    <row r="12" spans="1:11" x14ac:dyDescent="0.3">
      <c r="A12" s="7">
        <v>225</v>
      </c>
      <c r="B12" s="7">
        <f t="shared" si="0"/>
        <v>0.24242424242424243</v>
      </c>
      <c r="C12" s="7">
        <f t="shared" si="1"/>
        <v>1</v>
      </c>
      <c r="D12" s="7">
        <v>623</v>
      </c>
      <c r="E12" s="7">
        <v>0</v>
      </c>
      <c r="F12" s="7"/>
      <c r="G12" s="7">
        <v>1</v>
      </c>
      <c r="J12" s="25" t="s">
        <v>33</v>
      </c>
      <c r="K12" s="24" t="s">
        <v>16</v>
      </c>
    </row>
    <row r="13" spans="1:11" x14ac:dyDescent="0.3">
      <c r="A13" s="8" t="s">
        <v>24</v>
      </c>
      <c r="B13" s="8" t="s">
        <v>25</v>
      </c>
      <c r="C13" s="8" t="s">
        <v>26</v>
      </c>
      <c r="D13" s="8" t="s">
        <v>27</v>
      </c>
      <c r="E13" s="8" t="s">
        <v>28</v>
      </c>
      <c r="F13" s="8" t="s">
        <v>29</v>
      </c>
      <c r="G13" s="8" t="s">
        <v>30</v>
      </c>
      <c r="H13" s="9" t="s">
        <v>42</v>
      </c>
      <c r="J13" s="33">
        <v>623</v>
      </c>
      <c r="K13" s="30">
        <v>1230</v>
      </c>
    </row>
    <row r="14" spans="1:11" x14ac:dyDescent="0.3">
      <c r="A14" s="8">
        <v>297</v>
      </c>
      <c r="B14" s="8">
        <f t="shared" ref="B14:B21" si="2">($B$1-A14)/$B$1</f>
        <v>0</v>
      </c>
      <c r="C14" s="8">
        <f t="shared" ref="C14:C21" si="3">B14/$B$3</f>
        <v>0</v>
      </c>
      <c r="D14" s="8">
        <v>625</v>
      </c>
      <c r="E14" s="8">
        <v>1122</v>
      </c>
      <c r="F14" s="8"/>
      <c r="G14" s="8">
        <v>0</v>
      </c>
    </row>
    <row r="15" spans="1:11" x14ac:dyDescent="0.3">
      <c r="A15" s="8">
        <v>297</v>
      </c>
      <c r="B15" s="8">
        <f t="shared" si="2"/>
        <v>0</v>
      </c>
      <c r="C15" s="8">
        <f t="shared" si="3"/>
        <v>0</v>
      </c>
      <c r="D15" s="8">
        <v>389</v>
      </c>
      <c r="E15" s="8">
        <v>743</v>
      </c>
      <c r="F15" s="8"/>
      <c r="G15" s="8">
        <v>0</v>
      </c>
    </row>
    <row r="16" spans="1:11" x14ac:dyDescent="0.3">
      <c r="A16" s="8">
        <v>298</v>
      </c>
      <c r="B16" s="8">
        <f t="shared" si="2"/>
        <v>-3.3670033670033669E-3</v>
      </c>
      <c r="C16" s="8">
        <f t="shared" si="3"/>
        <v>-1.3888888888888888E-2</v>
      </c>
      <c r="D16" s="8">
        <v>92</v>
      </c>
      <c r="E16" s="8">
        <v>123</v>
      </c>
      <c r="F16" s="8"/>
      <c r="G16" s="8">
        <v>0</v>
      </c>
    </row>
    <row r="17" spans="1:8" x14ac:dyDescent="0.3">
      <c r="A17" s="8">
        <v>295</v>
      </c>
      <c r="B17" s="8">
        <f t="shared" si="2"/>
        <v>6.7340067340067337E-3</v>
      </c>
      <c r="C17" s="8">
        <f t="shared" si="3"/>
        <v>2.7777777777777776E-2</v>
      </c>
      <c r="D17" s="8">
        <v>190</v>
      </c>
      <c r="E17" s="8">
        <v>325</v>
      </c>
      <c r="F17" s="8"/>
      <c r="G17" s="8">
        <v>1</v>
      </c>
    </row>
    <row r="18" spans="1:8" x14ac:dyDescent="0.3">
      <c r="A18" s="8">
        <v>295</v>
      </c>
      <c r="B18" s="8">
        <f t="shared" si="2"/>
        <v>6.7340067340067337E-3</v>
      </c>
      <c r="C18" s="8">
        <f t="shared" si="3"/>
        <v>2.7777777777777776E-2</v>
      </c>
      <c r="D18" s="8">
        <v>401</v>
      </c>
      <c r="E18" s="8">
        <v>771</v>
      </c>
      <c r="F18" s="8"/>
      <c r="G18" s="8">
        <v>1</v>
      </c>
    </row>
    <row r="19" spans="1:8" x14ac:dyDescent="0.3">
      <c r="A19" s="8">
        <v>293</v>
      </c>
      <c r="B19" s="8">
        <f t="shared" si="2"/>
        <v>1.3468013468013467E-2</v>
      </c>
      <c r="C19" s="8">
        <f t="shared" si="3"/>
        <v>5.5555555555555552E-2</v>
      </c>
      <c r="D19" s="8">
        <v>510</v>
      </c>
      <c r="E19" s="8">
        <v>1001</v>
      </c>
      <c r="F19" s="8"/>
      <c r="G19" s="8">
        <v>1</v>
      </c>
    </row>
    <row r="20" spans="1:8" x14ac:dyDescent="0.3">
      <c r="A20" s="8">
        <v>295</v>
      </c>
      <c r="B20" s="8">
        <f t="shared" si="2"/>
        <v>6.7340067340067337E-3</v>
      </c>
      <c r="C20" s="8">
        <f t="shared" si="3"/>
        <v>2.7777777777777776E-2</v>
      </c>
      <c r="D20" s="8">
        <v>305</v>
      </c>
      <c r="E20" s="8">
        <v>564</v>
      </c>
      <c r="F20" s="8"/>
      <c r="G20" s="8">
        <v>0</v>
      </c>
    </row>
    <row r="21" spans="1:8" x14ac:dyDescent="0.3">
      <c r="A21" s="8">
        <v>297</v>
      </c>
      <c r="B21" s="8">
        <f t="shared" si="2"/>
        <v>0</v>
      </c>
      <c r="C21" s="8">
        <f t="shared" si="3"/>
        <v>0</v>
      </c>
      <c r="D21" s="8">
        <v>98</v>
      </c>
      <c r="E21" s="8">
        <v>126</v>
      </c>
      <c r="F21" s="8"/>
      <c r="G21" s="8">
        <v>0</v>
      </c>
    </row>
    <row r="22" spans="1:8" x14ac:dyDescent="0.3">
      <c r="A22" s="8"/>
      <c r="B22" s="8"/>
      <c r="C22" s="8"/>
      <c r="D22" s="8"/>
      <c r="E22" s="8"/>
      <c r="F22" s="8"/>
      <c r="G22" s="8"/>
    </row>
    <row r="23" spans="1:8" x14ac:dyDescent="0.3">
      <c r="A23" s="10" t="s">
        <v>24</v>
      </c>
      <c r="B23" s="10" t="s">
        <v>25</v>
      </c>
      <c r="C23" s="10" t="s">
        <v>26</v>
      </c>
      <c r="D23" s="10" t="s">
        <v>27</v>
      </c>
      <c r="E23" s="10" t="s">
        <v>28</v>
      </c>
      <c r="F23" s="10" t="s">
        <v>29</v>
      </c>
      <c r="G23" s="10" t="s">
        <v>30</v>
      </c>
    </row>
    <row r="24" spans="1:8" x14ac:dyDescent="0.3">
      <c r="A24" s="10">
        <v>281</v>
      </c>
      <c r="B24" s="10">
        <f>($B$1-A24)/$B$1</f>
        <v>5.387205387205387E-2</v>
      </c>
      <c r="C24" s="10">
        <f>B24/$B$3</f>
        <v>0.22222222222222221</v>
      </c>
      <c r="D24" s="10">
        <v>175</v>
      </c>
      <c r="E24" s="10">
        <v>50</v>
      </c>
      <c r="F24" s="10"/>
      <c r="G24" s="10">
        <v>1</v>
      </c>
    </row>
    <row r="25" spans="1:8" x14ac:dyDescent="0.3">
      <c r="A25" s="10">
        <v>280</v>
      </c>
      <c r="B25" s="10">
        <f t="shared" ref="B25:B30" si="4">($B$1-A25)/$B$1</f>
        <v>5.7239057239057242E-2</v>
      </c>
      <c r="C25" s="10">
        <f t="shared" ref="C25:C30" si="5">B25/$B$3</f>
        <v>0.2361111111111111</v>
      </c>
      <c r="D25" s="10">
        <v>196</v>
      </c>
      <c r="E25" s="10">
        <v>92</v>
      </c>
      <c r="F25" s="10"/>
      <c r="G25" s="10">
        <v>1</v>
      </c>
    </row>
    <row r="26" spans="1:8" x14ac:dyDescent="0.3">
      <c r="A26" s="10">
        <v>280</v>
      </c>
      <c r="B26" s="10">
        <f t="shared" si="4"/>
        <v>5.7239057239057242E-2</v>
      </c>
      <c r="C26" s="10">
        <f t="shared" si="5"/>
        <v>0.2361111111111111</v>
      </c>
      <c r="D26" s="10">
        <v>402</v>
      </c>
      <c r="E26" s="10">
        <v>480</v>
      </c>
      <c r="F26" s="10"/>
      <c r="G26" s="10">
        <v>1</v>
      </c>
    </row>
    <row r="27" spans="1:8" x14ac:dyDescent="0.3">
      <c r="A27" s="10">
        <v>281</v>
      </c>
      <c r="B27" s="10">
        <f t="shared" si="4"/>
        <v>5.387205387205387E-2</v>
      </c>
      <c r="C27" s="10">
        <f t="shared" si="5"/>
        <v>0.22222222222222221</v>
      </c>
      <c r="D27" s="10">
        <v>409</v>
      </c>
      <c r="E27" s="10">
        <v>497</v>
      </c>
      <c r="F27" s="10"/>
      <c r="G27" s="10">
        <v>1</v>
      </c>
    </row>
    <row r="28" spans="1:8" x14ac:dyDescent="0.3">
      <c r="A28" s="10">
        <v>279</v>
      </c>
      <c r="B28" s="10">
        <f t="shared" si="4"/>
        <v>6.0606060606060608E-2</v>
      </c>
      <c r="C28" s="10">
        <f t="shared" si="5"/>
        <v>0.25</v>
      </c>
      <c r="D28" s="10">
        <v>613</v>
      </c>
      <c r="E28" s="10">
        <v>865</v>
      </c>
      <c r="F28" s="10"/>
      <c r="G28" s="10">
        <v>1</v>
      </c>
    </row>
    <row r="29" spans="1:8" x14ac:dyDescent="0.3">
      <c r="A29" s="10">
        <v>278</v>
      </c>
      <c r="B29" s="10">
        <f t="shared" si="4"/>
        <v>6.3973063973063973E-2</v>
      </c>
      <c r="C29" s="10">
        <f t="shared" si="5"/>
        <v>0.2638888888888889</v>
      </c>
      <c r="D29" s="10">
        <v>605</v>
      </c>
      <c r="E29" s="10">
        <v>851</v>
      </c>
      <c r="F29" s="10"/>
      <c r="G29" s="10">
        <v>0</v>
      </c>
    </row>
    <row r="30" spans="1:8" x14ac:dyDescent="0.3">
      <c r="A30" s="10">
        <v>280</v>
      </c>
      <c r="B30" s="10">
        <f t="shared" si="4"/>
        <v>5.7239057239057242E-2</v>
      </c>
      <c r="C30" s="10">
        <f t="shared" si="5"/>
        <v>0.2361111111111111</v>
      </c>
      <c r="D30" s="10">
        <v>285</v>
      </c>
      <c r="E30" s="10">
        <v>273</v>
      </c>
      <c r="F30" s="10"/>
      <c r="G30" s="10">
        <v>0</v>
      </c>
    </row>
    <row r="31" spans="1:8" x14ac:dyDescent="0.3">
      <c r="A31" s="10">
        <v>277</v>
      </c>
      <c r="B31" s="10">
        <f>($B$1-A31)/$B$1</f>
        <v>6.7340067340067339E-2</v>
      </c>
      <c r="C31" s="10">
        <f>B31/$B$3</f>
        <v>0.27777777777777779</v>
      </c>
      <c r="D31" s="10">
        <v>505</v>
      </c>
      <c r="E31" s="10">
        <v>676</v>
      </c>
      <c r="F31" s="10"/>
      <c r="G31" s="10">
        <v>1</v>
      </c>
    </row>
    <row r="32" spans="1:8" x14ac:dyDescent="0.3">
      <c r="A32" s="10">
        <v>282</v>
      </c>
      <c r="B32" s="10">
        <f>($B$1-A32)/$B$1</f>
        <v>5.0505050505050504E-2</v>
      </c>
      <c r="C32" s="10">
        <f>B32/$B$3</f>
        <v>0.20833333333333331</v>
      </c>
      <c r="D32" s="10">
        <v>91</v>
      </c>
      <c r="E32" s="10">
        <v>0</v>
      </c>
      <c r="F32" s="10"/>
      <c r="G32" s="10">
        <v>0</v>
      </c>
      <c r="H32" t="s">
        <v>43</v>
      </c>
    </row>
    <row r="33" spans="1:7" x14ac:dyDescent="0.3">
      <c r="A33" s="11" t="s">
        <v>24</v>
      </c>
      <c r="B33" s="11" t="s">
        <v>25</v>
      </c>
      <c r="C33" s="11" t="s">
        <v>26</v>
      </c>
      <c r="D33" s="11" t="s">
        <v>27</v>
      </c>
      <c r="E33" s="11" t="s">
        <v>28</v>
      </c>
      <c r="F33" s="11" t="s">
        <v>29</v>
      </c>
      <c r="G33" s="11" t="s">
        <v>30</v>
      </c>
    </row>
    <row r="34" spans="1:7" x14ac:dyDescent="0.3">
      <c r="A34" s="11">
        <v>254</v>
      </c>
      <c r="B34" s="11">
        <f t="shared" ref="B34:B40" si="6">($B$1-A34)/$B$1</f>
        <v>0.14478114478114479</v>
      </c>
      <c r="C34" s="11">
        <f t="shared" ref="C34:C40" si="7">B34/$B$3</f>
        <v>0.59722222222222221</v>
      </c>
      <c r="D34" s="11">
        <v>277</v>
      </c>
      <c r="E34" s="11">
        <v>30</v>
      </c>
      <c r="F34" s="11"/>
      <c r="G34" s="11">
        <v>1</v>
      </c>
    </row>
    <row r="35" spans="1:7" x14ac:dyDescent="0.3">
      <c r="A35" s="11">
        <v>253</v>
      </c>
      <c r="B35" s="11">
        <f t="shared" si="6"/>
        <v>0.14814814814814814</v>
      </c>
      <c r="C35" s="11">
        <f t="shared" si="7"/>
        <v>0.61111111111111105</v>
      </c>
      <c r="D35" s="11">
        <v>400</v>
      </c>
      <c r="E35" s="11">
        <v>177</v>
      </c>
      <c r="F35" s="11"/>
      <c r="G35" s="11">
        <v>1</v>
      </c>
    </row>
    <row r="36" spans="1:7" x14ac:dyDescent="0.3">
      <c r="A36" s="11">
        <v>253</v>
      </c>
      <c r="B36" s="11">
        <f t="shared" si="6"/>
        <v>0.14814814814814814</v>
      </c>
      <c r="C36" s="11">
        <f t="shared" si="7"/>
        <v>0.61111111111111105</v>
      </c>
      <c r="D36" s="11">
        <v>290</v>
      </c>
      <c r="E36" s="11">
        <v>49</v>
      </c>
      <c r="F36" s="11"/>
      <c r="G36" s="11">
        <v>0</v>
      </c>
    </row>
    <row r="37" spans="1:7" x14ac:dyDescent="0.3">
      <c r="A37" s="11">
        <v>252</v>
      </c>
      <c r="B37" s="11">
        <f t="shared" si="6"/>
        <v>0.15151515151515152</v>
      </c>
      <c r="C37" s="11">
        <f t="shared" si="7"/>
        <v>0.625</v>
      </c>
      <c r="D37" s="11">
        <v>611</v>
      </c>
      <c r="E37" s="11">
        <v>423</v>
      </c>
      <c r="F37" s="11"/>
      <c r="G37" s="11">
        <v>1</v>
      </c>
    </row>
    <row r="38" spans="1:7" x14ac:dyDescent="0.3">
      <c r="A38" s="11">
        <v>252</v>
      </c>
      <c r="B38" s="11">
        <f t="shared" si="6"/>
        <v>0.15151515151515152</v>
      </c>
      <c r="C38" s="11">
        <f t="shared" si="7"/>
        <v>0.625</v>
      </c>
      <c r="D38" s="11">
        <v>492</v>
      </c>
      <c r="E38" s="11">
        <v>292</v>
      </c>
      <c r="F38" s="11"/>
      <c r="G38" s="11">
        <v>0</v>
      </c>
    </row>
    <row r="39" spans="1:7" x14ac:dyDescent="0.3">
      <c r="A39" s="11">
        <v>254</v>
      </c>
      <c r="B39" s="11">
        <f t="shared" si="6"/>
        <v>0.14478114478114479</v>
      </c>
      <c r="C39" s="11">
        <f t="shared" si="7"/>
        <v>0.59722222222222221</v>
      </c>
      <c r="D39" s="11">
        <v>353</v>
      </c>
      <c r="E39" s="11">
        <v>135</v>
      </c>
      <c r="F39" s="11"/>
      <c r="G39" s="11">
        <v>0</v>
      </c>
    </row>
    <row r="40" spans="1:7" x14ac:dyDescent="0.3">
      <c r="A40" s="11">
        <v>252</v>
      </c>
      <c r="B40" s="11">
        <f t="shared" si="6"/>
        <v>0.15151515151515152</v>
      </c>
      <c r="C40" s="11">
        <f t="shared" si="7"/>
        <v>0.625</v>
      </c>
      <c r="D40" s="11">
        <v>598</v>
      </c>
      <c r="E40" s="11">
        <v>416</v>
      </c>
      <c r="F40" s="11"/>
      <c r="G40" s="11">
        <v>1</v>
      </c>
    </row>
    <row r="41" spans="1:7" x14ac:dyDescent="0.3">
      <c r="A41" s="12" t="s">
        <v>24</v>
      </c>
      <c r="B41" s="12" t="s">
        <v>25</v>
      </c>
      <c r="C41" s="12" t="s">
        <v>26</v>
      </c>
      <c r="D41" s="12" t="s">
        <v>27</v>
      </c>
      <c r="E41" s="12" t="s">
        <v>28</v>
      </c>
      <c r="F41" s="12" t="s">
        <v>29</v>
      </c>
      <c r="G41" s="12" t="s">
        <v>30</v>
      </c>
    </row>
    <row r="42" spans="1:7" x14ac:dyDescent="0.3">
      <c r="A42" s="12">
        <v>241</v>
      </c>
      <c r="B42" s="12">
        <f t="shared" ref="B42:B48" si="8">($B$1-A42)/$B$1</f>
        <v>0.18855218855218855</v>
      </c>
      <c r="C42" s="12">
        <f t="shared" ref="C42:C48" si="9">B42/$B$3</f>
        <v>0.77777777777777779</v>
      </c>
      <c r="D42" s="12">
        <v>609</v>
      </c>
      <c r="E42" s="12">
        <v>258</v>
      </c>
      <c r="F42" s="12"/>
      <c r="G42" s="12">
        <v>1</v>
      </c>
    </row>
    <row r="43" spans="1:7" x14ac:dyDescent="0.3">
      <c r="A43" s="12">
        <v>241</v>
      </c>
      <c r="B43" s="12">
        <f t="shared" si="8"/>
        <v>0.18855218855218855</v>
      </c>
      <c r="C43" s="12">
        <f t="shared" si="9"/>
        <v>0.77777777777777779</v>
      </c>
      <c r="D43" s="12">
        <v>626</v>
      </c>
      <c r="E43" s="12">
        <v>279</v>
      </c>
      <c r="F43" s="12"/>
      <c r="G43" s="12">
        <v>1</v>
      </c>
    </row>
    <row r="44" spans="1:7" x14ac:dyDescent="0.3">
      <c r="A44" s="12">
        <v>241</v>
      </c>
      <c r="B44" s="12">
        <f t="shared" si="8"/>
        <v>0.18855218855218855</v>
      </c>
      <c r="C44" s="12">
        <f t="shared" si="9"/>
        <v>0.77777777777777779</v>
      </c>
      <c r="D44" s="12">
        <v>494</v>
      </c>
      <c r="E44" s="12">
        <v>166</v>
      </c>
      <c r="F44" s="12"/>
      <c r="G44" s="12">
        <v>0</v>
      </c>
    </row>
    <row r="45" spans="1:7" x14ac:dyDescent="0.3">
      <c r="A45" s="12">
        <v>242</v>
      </c>
      <c r="B45" s="12">
        <f t="shared" si="8"/>
        <v>0.18518518518518517</v>
      </c>
      <c r="C45" s="12">
        <f t="shared" si="9"/>
        <v>0.76388888888888884</v>
      </c>
      <c r="D45" s="12">
        <v>298</v>
      </c>
      <c r="E45" s="12">
        <v>2.25</v>
      </c>
      <c r="F45" s="12"/>
      <c r="G45" s="12">
        <v>1</v>
      </c>
    </row>
    <row r="46" spans="1:7" x14ac:dyDescent="0.3">
      <c r="A46" s="12">
        <v>242</v>
      </c>
      <c r="B46" s="12">
        <f t="shared" si="8"/>
        <v>0.18518518518518517</v>
      </c>
      <c r="C46" s="12">
        <f t="shared" si="9"/>
        <v>0.76388888888888884</v>
      </c>
      <c r="D46" s="12">
        <v>400</v>
      </c>
      <c r="E46" s="12">
        <v>86</v>
      </c>
      <c r="F46" s="12"/>
      <c r="G46" s="12">
        <v>1</v>
      </c>
    </row>
    <row r="47" spans="1:7" x14ac:dyDescent="0.3">
      <c r="A47" s="12">
        <v>240</v>
      </c>
      <c r="B47" s="12">
        <f t="shared" si="8"/>
        <v>0.19191919191919191</v>
      </c>
      <c r="C47" s="12">
        <f t="shared" si="9"/>
        <v>0.79166666666666663</v>
      </c>
      <c r="D47" s="12">
        <v>350</v>
      </c>
      <c r="E47" s="12">
        <v>44</v>
      </c>
      <c r="F47" s="12"/>
      <c r="G47" s="12">
        <v>0</v>
      </c>
    </row>
    <row r="48" spans="1:7" x14ac:dyDescent="0.3">
      <c r="A48" s="12">
        <v>242</v>
      </c>
      <c r="B48" s="12">
        <f t="shared" si="8"/>
        <v>0.18518518518518517</v>
      </c>
      <c r="C48" s="12">
        <f t="shared" si="9"/>
        <v>0.76388888888888884</v>
      </c>
      <c r="D48" s="12">
        <v>330</v>
      </c>
      <c r="E48" s="12">
        <v>25</v>
      </c>
      <c r="F48" s="12"/>
      <c r="G48" s="12">
        <v>0</v>
      </c>
    </row>
    <row r="49" spans="1:8" x14ac:dyDescent="0.3">
      <c r="A49" s="12"/>
      <c r="B49" s="12"/>
      <c r="C49" s="12"/>
      <c r="D49" s="12"/>
      <c r="E49" s="12"/>
      <c r="F49" s="12"/>
      <c r="G49" s="12"/>
    </row>
    <row r="50" spans="1:8" x14ac:dyDescent="0.3">
      <c r="A50" s="12"/>
      <c r="B50" s="12"/>
      <c r="C50" s="12"/>
      <c r="D50" s="12"/>
      <c r="E50" s="12"/>
      <c r="F50" s="12"/>
      <c r="G50" s="12"/>
    </row>
    <row r="55" spans="1:8" x14ac:dyDescent="0.3">
      <c r="A55" t="s">
        <v>61</v>
      </c>
    </row>
    <row r="56" spans="1:8" x14ac:dyDescent="0.3">
      <c r="A56" t="s">
        <v>21</v>
      </c>
      <c r="B56">
        <v>300</v>
      </c>
      <c r="D56" t="s">
        <v>34</v>
      </c>
      <c r="E56" t="s">
        <v>41</v>
      </c>
    </row>
    <row r="57" spans="1:8" x14ac:dyDescent="0.3">
      <c r="A57" t="s">
        <v>22</v>
      </c>
      <c r="B57">
        <v>225</v>
      </c>
      <c r="H57" t="s">
        <v>32</v>
      </c>
    </row>
    <row r="58" spans="1:8" x14ac:dyDescent="0.3">
      <c r="A58" t="s">
        <v>23</v>
      </c>
      <c r="B58">
        <f>(B56-B57)/B56</f>
        <v>0.25</v>
      </c>
      <c r="H58" t="s">
        <v>31</v>
      </c>
    </row>
    <row r="60" spans="1:8" x14ac:dyDescent="0.3">
      <c r="A60" s="16" t="s">
        <v>24</v>
      </c>
      <c r="B60" s="16" t="s">
        <v>25</v>
      </c>
      <c r="C60" s="16" t="s">
        <v>26</v>
      </c>
      <c r="D60" s="16" t="s">
        <v>27</v>
      </c>
      <c r="E60" s="16" t="s">
        <v>28</v>
      </c>
      <c r="F60" s="16" t="s">
        <v>29</v>
      </c>
      <c r="G60" s="16" t="s">
        <v>30</v>
      </c>
    </row>
    <row r="61" spans="1:8" x14ac:dyDescent="0.3">
      <c r="A61" s="16">
        <v>225</v>
      </c>
      <c r="B61" s="16">
        <f>($B$56-A61)/$B$56</f>
        <v>0.25</v>
      </c>
      <c r="C61" s="16">
        <f>B61/$B$58</f>
        <v>1</v>
      </c>
      <c r="D61" s="16">
        <v>622</v>
      </c>
      <c r="E61" s="16">
        <v>0</v>
      </c>
      <c r="F61" s="16"/>
      <c r="G61" s="16"/>
    </row>
    <row r="62" spans="1:8" x14ac:dyDescent="0.3">
      <c r="A62" s="16">
        <v>229</v>
      </c>
      <c r="B62" s="16">
        <f t="shared" ref="B61:B72" si="10">($B$1-A62)/$B$1</f>
        <v>0.22895622895622897</v>
      </c>
      <c r="C62" s="16">
        <f t="shared" ref="C62:C66" si="11">B62/$B$58</f>
        <v>0.91582491582491588</v>
      </c>
      <c r="D62" s="16">
        <v>499</v>
      </c>
      <c r="E62" s="16">
        <v>0</v>
      </c>
      <c r="F62" s="16"/>
      <c r="G62" s="16">
        <v>0</v>
      </c>
    </row>
    <row r="63" spans="1:8" x14ac:dyDescent="0.3">
      <c r="A63" s="16">
        <v>233</v>
      </c>
      <c r="B63" s="16">
        <f t="shared" si="10"/>
        <v>0.21548821548821548</v>
      </c>
      <c r="C63" s="16">
        <f t="shared" si="11"/>
        <v>0.86195286195286192</v>
      </c>
      <c r="D63" s="16">
        <v>395</v>
      </c>
      <c r="E63" s="16">
        <v>0</v>
      </c>
      <c r="F63" s="16"/>
      <c r="G63" s="16">
        <v>0</v>
      </c>
    </row>
    <row r="64" spans="1:8" x14ac:dyDescent="0.3">
      <c r="A64" s="16">
        <v>241</v>
      </c>
      <c r="B64" s="16">
        <f t="shared" si="10"/>
        <v>0.18855218855218855</v>
      </c>
      <c r="C64" s="16">
        <f t="shared" si="11"/>
        <v>0.75420875420875422</v>
      </c>
      <c r="D64" s="16">
        <v>299</v>
      </c>
      <c r="E64" s="16">
        <v>0</v>
      </c>
      <c r="F64" s="16"/>
      <c r="G64" s="16">
        <v>0</v>
      </c>
    </row>
    <row r="65" spans="1:11" x14ac:dyDescent="0.3">
      <c r="A65" s="16">
        <v>256</v>
      </c>
      <c r="B65" s="16">
        <f t="shared" si="10"/>
        <v>0.13804713804713806</v>
      </c>
      <c r="C65" s="16">
        <f t="shared" si="11"/>
        <v>0.55218855218855223</v>
      </c>
      <c r="D65" s="16">
        <v>200</v>
      </c>
      <c r="E65" s="16">
        <v>0</v>
      </c>
      <c r="F65" s="16"/>
      <c r="G65" s="16">
        <v>0</v>
      </c>
    </row>
    <row r="66" spans="1:11" x14ac:dyDescent="0.3">
      <c r="A66" s="16">
        <v>288</v>
      </c>
      <c r="B66" s="16">
        <f t="shared" si="10"/>
        <v>3.0303030303030304E-2</v>
      </c>
      <c r="C66" s="16">
        <f t="shared" si="11"/>
        <v>0.12121212121212122</v>
      </c>
      <c r="D66" s="16">
        <v>101</v>
      </c>
      <c r="E66" s="16">
        <v>0</v>
      </c>
      <c r="F66" s="16"/>
      <c r="G66" s="16">
        <v>0</v>
      </c>
    </row>
    <row r="67" spans="1:11" x14ac:dyDescent="0.3">
      <c r="A67" s="11" t="s">
        <v>24</v>
      </c>
      <c r="B67" s="11" t="s">
        <v>25</v>
      </c>
      <c r="C67" s="11" t="s">
        <v>26</v>
      </c>
      <c r="D67" s="11" t="s">
        <v>27</v>
      </c>
      <c r="E67" s="11" t="s">
        <v>28</v>
      </c>
      <c r="F67" s="11" t="s">
        <v>29</v>
      </c>
      <c r="G67" s="11" t="s">
        <v>30</v>
      </c>
    </row>
    <row r="68" spans="1:11" x14ac:dyDescent="0.3">
      <c r="A68" s="11">
        <v>299</v>
      </c>
      <c r="B68" s="11">
        <f>($B$56-A68)/$B$56</f>
        <v>3.3333333333333335E-3</v>
      </c>
      <c r="C68" s="11">
        <f>B68/$B$58</f>
        <v>1.3333333333333334E-2</v>
      </c>
      <c r="D68" s="11">
        <v>136</v>
      </c>
      <c r="E68" s="11">
        <v>223</v>
      </c>
      <c r="F68" s="11"/>
      <c r="G68" s="11">
        <v>1</v>
      </c>
    </row>
    <row r="69" spans="1:11" x14ac:dyDescent="0.3">
      <c r="A69" s="11">
        <v>298</v>
      </c>
      <c r="B69" s="11">
        <f t="shared" ref="B69:B77" si="12">($B$56-A69)/$B$56</f>
        <v>6.6666666666666671E-3</v>
      </c>
      <c r="C69" s="11">
        <f t="shared" ref="C69:C77" si="13">B69/$B$58</f>
        <v>2.6666666666666668E-2</v>
      </c>
      <c r="D69" s="11">
        <v>208</v>
      </c>
      <c r="E69" s="11">
        <v>373</v>
      </c>
      <c r="F69" s="11"/>
      <c r="G69" s="11">
        <v>1</v>
      </c>
    </row>
    <row r="70" spans="1:11" x14ac:dyDescent="0.3">
      <c r="A70" s="11">
        <v>297</v>
      </c>
      <c r="B70" s="11">
        <f t="shared" si="12"/>
        <v>0.01</v>
      </c>
      <c r="C70" s="11">
        <f t="shared" si="13"/>
        <v>0.04</v>
      </c>
      <c r="D70" s="11">
        <v>304</v>
      </c>
      <c r="E70" s="11">
        <v>575</v>
      </c>
      <c r="F70" s="11"/>
      <c r="G70" s="11">
        <v>1</v>
      </c>
    </row>
    <row r="71" spans="1:11" x14ac:dyDescent="0.3">
      <c r="A71" s="11">
        <v>296</v>
      </c>
      <c r="B71" s="11">
        <f t="shared" si="12"/>
        <v>1.3333333333333334E-2</v>
      </c>
      <c r="C71" s="11">
        <f t="shared" si="13"/>
        <v>5.3333333333333337E-2</v>
      </c>
      <c r="D71" s="11">
        <v>397</v>
      </c>
      <c r="E71" s="11">
        <v>765</v>
      </c>
      <c r="F71" s="11"/>
      <c r="G71" s="11">
        <v>1</v>
      </c>
    </row>
    <row r="72" spans="1:11" x14ac:dyDescent="0.3">
      <c r="A72" s="39">
        <v>294</v>
      </c>
      <c r="B72" s="39">
        <f t="shared" si="12"/>
        <v>0.02</v>
      </c>
      <c r="C72" s="39">
        <f t="shared" si="13"/>
        <v>0.08</v>
      </c>
      <c r="D72" s="39">
        <v>502</v>
      </c>
      <c r="E72" s="39">
        <v>970</v>
      </c>
      <c r="F72" s="39"/>
      <c r="G72" s="39">
        <v>1</v>
      </c>
    </row>
    <row r="73" spans="1:11" x14ac:dyDescent="0.3">
      <c r="A73" s="39">
        <v>293</v>
      </c>
      <c r="B73" s="39">
        <f t="shared" si="12"/>
        <v>2.3333333333333334E-2</v>
      </c>
      <c r="C73" s="39">
        <f t="shared" si="13"/>
        <v>9.3333333333333338E-2</v>
      </c>
      <c r="D73" s="39">
        <v>595</v>
      </c>
      <c r="E73" s="39">
        <v>1136</v>
      </c>
      <c r="F73" s="39"/>
      <c r="G73" s="39">
        <v>1</v>
      </c>
    </row>
    <row r="74" spans="1:11" x14ac:dyDescent="0.3">
      <c r="A74" s="39">
        <v>292</v>
      </c>
      <c r="B74" s="39">
        <f t="shared" si="12"/>
        <v>2.6666666666666668E-2</v>
      </c>
      <c r="C74" s="39">
        <f t="shared" si="13"/>
        <v>0.10666666666666667</v>
      </c>
      <c r="D74" s="39">
        <v>620</v>
      </c>
      <c r="E74" s="39">
        <v>1182</v>
      </c>
      <c r="F74" s="39"/>
      <c r="G74" s="39">
        <v>1</v>
      </c>
    </row>
    <row r="75" spans="1:11" x14ac:dyDescent="0.3">
      <c r="A75" s="39">
        <v>294</v>
      </c>
      <c r="B75" s="39">
        <f t="shared" si="12"/>
        <v>0.02</v>
      </c>
      <c r="C75" s="39">
        <f t="shared" si="13"/>
        <v>0.08</v>
      </c>
      <c r="D75" s="39">
        <v>431</v>
      </c>
      <c r="E75" s="39">
        <v>783</v>
      </c>
      <c r="F75" s="39"/>
      <c r="G75" s="39">
        <v>0</v>
      </c>
    </row>
    <row r="76" spans="1:11" x14ac:dyDescent="0.3">
      <c r="A76" s="39">
        <v>294</v>
      </c>
      <c r="B76" s="39">
        <f t="shared" si="12"/>
        <v>0.02</v>
      </c>
      <c r="C76" s="39">
        <f t="shared" si="13"/>
        <v>0.08</v>
      </c>
      <c r="D76" s="39">
        <v>354</v>
      </c>
      <c r="E76" s="39">
        <v>617</v>
      </c>
      <c r="F76" s="39"/>
      <c r="G76" s="39">
        <v>0</v>
      </c>
      <c r="J76" s="41">
        <v>0.75</v>
      </c>
      <c r="K76" s="41">
        <v>0.8</v>
      </c>
    </row>
    <row r="77" spans="1:11" x14ac:dyDescent="0.3">
      <c r="A77" s="39">
        <v>295</v>
      </c>
      <c r="B77" s="39">
        <f t="shared" si="12"/>
        <v>1.6666666666666666E-2</v>
      </c>
      <c r="C77" s="39">
        <f t="shared" si="13"/>
        <v>6.6666666666666666E-2</v>
      </c>
      <c r="D77" s="39">
        <v>249</v>
      </c>
      <c r="E77" s="39">
        <v>390</v>
      </c>
      <c r="F77" s="39"/>
      <c r="G77" s="39">
        <v>0</v>
      </c>
    </row>
    <row r="78" spans="1:11" x14ac:dyDescent="0.3">
      <c r="A78" s="8" t="s">
        <v>24</v>
      </c>
      <c r="B78" s="8" t="s">
        <v>25</v>
      </c>
      <c r="C78" s="8" t="s">
        <v>26</v>
      </c>
      <c r="D78" s="8" t="s">
        <v>27</v>
      </c>
      <c r="E78" s="8" t="s">
        <v>28</v>
      </c>
      <c r="F78" s="8" t="s">
        <v>29</v>
      </c>
      <c r="G78" s="8" t="s">
        <v>30</v>
      </c>
      <c r="J78">
        <f>300*0.75</f>
        <v>225</v>
      </c>
      <c r="K78">
        <f>300*0.8</f>
        <v>240</v>
      </c>
    </row>
    <row r="79" spans="1:11" x14ac:dyDescent="0.3">
      <c r="A79" s="40">
        <v>271</v>
      </c>
      <c r="B79" s="8">
        <f>($B$56-A79)/$B$56</f>
        <v>9.6666666666666665E-2</v>
      </c>
      <c r="C79" s="8">
        <f>B79/$B$58</f>
        <v>0.38666666666666666</v>
      </c>
      <c r="D79" s="8">
        <v>188</v>
      </c>
      <c r="E79" s="8">
        <v>0</v>
      </c>
      <c r="F79" s="8"/>
      <c r="G79" s="8">
        <v>1</v>
      </c>
      <c r="I79" t="s">
        <v>62</v>
      </c>
      <c r="J79">
        <v>230</v>
      </c>
      <c r="K79">
        <v>245</v>
      </c>
    </row>
    <row r="80" spans="1:11" x14ac:dyDescent="0.3">
      <c r="A80" s="8">
        <v>271</v>
      </c>
      <c r="B80" s="8">
        <f>($B$56-A80)/$B$56</f>
        <v>9.6666666666666665E-2</v>
      </c>
      <c r="C80" s="8">
        <f>B80/$B$58</f>
        <v>0.38666666666666666</v>
      </c>
      <c r="D80" s="8">
        <v>297</v>
      </c>
      <c r="E80" s="8">
        <v>169</v>
      </c>
      <c r="F80" s="8"/>
      <c r="G80" s="8">
        <v>1</v>
      </c>
    </row>
    <row r="81" spans="1:7" x14ac:dyDescent="0.3">
      <c r="A81" s="8">
        <v>270</v>
      </c>
      <c r="B81" s="8">
        <f t="shared" ref="B81:B88" si="14">($B$56-A81)/$B$56</f>
        <v>0.1</v>
      </c>
      <c r="C81" s="8">
        <f t="shared" ref="C81:C88" si="15">B81/$B$58</f>
        <v>0.4</v>
      </c>
      <c r="D81" s="8">
        <v>402</v>
      </c>
      <c r="E81" s="8">
        <v>342</v>
      </c>
      <c r="F81" s="8"/>
      <c r="G81" s="8">
        <v>1</v>
      </c>
    </row>
    <row r="82" spans="1:7" x14ac:dyDescent="0.3">
      <c r="A82" s="8">
        <v>270</v>
      </c>
      <c r="B82" s="8">
        <f t="shared" si="14"/>
        <v>0.1</v>
      </c>
      <c r="C82" s="8">
        <f t="shared" si="15"/>
        <v>0.4</v>
      </c>
      <c r="D82" s="8">
        <v>499</v>
      </c>
      <c r="E82" s="8">
        <v>498</v>
      </c>
      <c r="F82" s="8"/>
      <c r="G82" s="8">
        <v>1</v>
      </c>
    </row>
    <row r="83" spans="1:7" x14ac:dyDescent="0.3">
      <c r="A83" s="8">
        <v>269</v>
      </c>
      <c r="B83" s="8">
        <f t="shared" si="14"/>
        <v>0.10333333333333333</v>
      </c>
      <c r="C83" s="8">
        <f t="shared" si="15"/>
        <v>0.41333333333333333</v>
      </c>
      <c r="D83" s="8">
        <v>599</v>
      </c>
      <c r="E83" s="8">
        <v>656</v>
      </c>
      <c r="F83" s="8"/>
      <c r="G83" s="8">
        <v>1</v>
      </c>
    </row>
    <row r="84" spans="1:7" x14ac:dyDescent="0.3">
      <c r="A84" s="8">
        <v>269</v>
      </c>
      <c r="B84" s="8">
        <f t="shared" si="14"/>
        <v>0.10333333333333333</v>
      </c>
      <c r="C84" s="8">
        <f t="shared" si="15"/>
        <v>0.41333333333333333</v>
      </c>
      <c r="D84" s="8">
        <v>621</v>
      </c>
      <c r="E84" s="8">
        <v>691</v>
      </c>
      <c r="F84" s="8"/>
      <c r="G84" s="8">
        <v>1</v>
      </c>
    </row>
    <row r="85" spans="1:7" x14ac:dyDescent="0.3">
      <c r="A85" s="8">
        <v>270</v>
      </c>
      <c r="B85" s="8">
        <f t="shared" si="14"/>
        <v>0.1</v>
      </c>
      <c r="C85" s="8">
        <f t="shared" si="15"/>
        <v>0.4</v>
      </c>
      <c r="D85" s="8">
        <v>449</v>
      </c>
      <c r="E85" s="8">
        <v>423</v>
      </c>
      <c r="F85" s="8"/>
      <c r="G85" s="8">
        <v>0</v>
      </c>
    </row>
    <row r="86" spans="1:7" x14ac:dyDescent="0.3">
      <c r="A86" s="8">
        <v>270</v>
      </c>
      <c r="B86" s="8">
        <f t="shared" si="14"/>
        <v>0.1</v>
      </c>
      <c r="C86" s="8">
        <f t="shared" si="15"/>
        <v>0.4</v>
      </c>
      <c r="D86" s="8">
        <v>350</v>
      </c>
      <c r="E86" s="8">
        <v>267</v>
      </c>
      <c r="F86" s="8"/>
      <c r="G86" s="8">
        <v>0</v>
      </c>
    </row>
    <row r="87" spans="1:7" x14ac:dyDescent="0.3">
      <c r="A87" s="8">
        <v>271</v>
      </c>
      <c r="B87" s="8">
        <f t="shared" si="14"/>
        <v>9.6666666666666665E-2</v>
      </c>
      <c r="C87" s="8">
        <f t="shared" si="15"/>
        <v>0.38666666666666666</v>
      </c>
      <c r="D87" s="8">
        <v>249</v>
      </c>
      <c r="E87" s="8">
        <v>108</v>
      </c>
      <c r="F87" s="8"/>
      <c r="G87" s="8">
        <v>0</v>
      </c>
    </row>
    <row r="88" spans="1:7" x14ac:dyDescent="0.3">
      <c r="A88" s="8">
        <v>271</v>
      </c>
      <c r="B88" s="8">
        <f t="shared" si="14"/>
        <v>9.6666666666666665E-2</v>
      </c>
      <c r="C88" s="8">
        <f t="shared" si="15"/>
        <v>0.38666666666666666</v>
      </c>
      <c r="D88" s="8">
        <v>200</v>
      </c>
      <c r="E88" s="8">
        <v>31</v>
      </c>
      <c r="F88" s="8"/>
      <c r="G88" s="8">
        <v>0</v>
      </c>
    </row>
    <row r="89" spans="1:7" x14ac:dyDescent="0.3">
      <c r="A89" s="42" t="s">
        <v>24</v>
      </c>
      <c r="B89" s="42" t="s">
        <v>25</v>
      </c>
      <c r="C89" s="42" t="s">
        <v>26</v>
      </c>
      <c r="D89" s="42" t="s">
        <v>27</v>
      </c>
      <c r="E89" s="42" t="s">
        <v>28</v>
      </c>
      <c r="F89" s="42" t="s">
        <v>29</v>
      </c>
      <c r="G89" s="42" t="s">
        <v>30</v>
      </c>
    </row>
    <row r="90" spans="1:7" x14ac:dyDescent="0.3">
      <c r="A90" s="42">
        <v>245</v>
      </c>
      <c r="B90" s="42">
        <f>($B$56-A90)/$B$56</f>
        <v>0.18333333333333332</v>
      </c>
      <c r="C90" s="42">
        <f>B90/$B$58</f>
        <v>0.73333333333333328</v>
      </c>
      <c r="D90" s="42">
        <v>137</v>
      </c>
      <c r="E90" s="42">
        <v>0</v>
      </c>
      <c r="F90" s="42"/>
      <c r="G90" s="42">
        <v>1</v>
      </c>
    </row>
    <row r="91" spans="1:7" x14ac:dyDescent="0.3">
      <c r="A91" s="42">
        <v>244</v>
      </c>
      <c r="B91" s="42">
        <f>($B$56-A91)/$B$56</f>
        <v>0.18666666666666668</v>
      </c>
      <c r="C91" s="42">
        <f>B91/$B$58</f>
        <v>0.7466666666666667</v>
      </c>
      <c r="D91" s="42">
        <v>347</v>
      </c>
      <c r="E91" s="42">
        <v>35</v>
      </c>
      <c r="F91" s="42"/>
      <c r="G91" s="42">
        <v>1</v>
      </c>
    </row>
    <row r="92" spans="1:7" x14ac:dyDescent="0.3">
      <c r="A92" s="42">
        <v>244</v>
      </c>
      <c r="B92" s="42">
        <f>($B$56-A92)/$B$56</f>
        <v>0.18666666666666668</v>
      </c>
      <c r="C92" s="42">
        <f>B92/$B$58</f>
        <v>0.7466666666666667</v>
      </c>
      <c r="D92" s="42">
        <v>449</v>
      </c>
      <c r="E92" s="42">
        <v>140</v>
      </c>
      <c r="F92" s="42"/>
      <c r="G92" s="42">
        <v>1</v>
      </c>
    </row>
    <row r="93" spans="1:7" x14ac:dyDescent="0.3">
      <c r="A93" s="42">
        <v>244</v>
      </c>
      <c r="B93" s="42">
        <f>($B$56-A93)/$B$56</f>
        <v>0.18666666666666668</v>
      </c>
      <c r="C93" s="42">
        <f>B93/$B$58</f>
        <v>0.7466666666666667</v>
      </c>
      <c r="D93" s="42">
        <v>502</v>
      </c>
      <c r="E93" s="42">
        <v>193</v>
      </c>
      <c r="F93" s="42"/>
      <c r="G93" s="42">
        <v>1</v>
      </c>
    </row>
    <row r="94" spans="1:7" x14ac:dyDescent="0.3">
      <c r="A94" s="42">
        <v>244</v>
      </c>
      <c r="B94" s="42">
        <f>($B$56-A94)/$B$56</f>
        <v>0.18666666666666668</v>
      </c>
      <c r="C94" s="42">
        <f>B94/$B$58</f>
        <v>0.7466666666666667</v>
      </c>
      <c r="D94" s="42">
        <v>545</v>
      </c>
      <c r="E94" s="42">
        <v>237</v>
      </c>
      <c r="F94" s="42"/>
      <c r="G94" s="42">
        <v>1</v>
      </c>
    </row>
    <row r="95" spans="1:7" x14ac:dyDescent="0.3">
      <c r="A95" s="42">
        <v>244</v>
      </c>
      <c r="B95" s="42">
        <f>($B$56-A95)/$B$56</f>
        <v>0.18666666666666668</v>
      </c>
      <c r="C95" s="42">
        <f>B95/$B$58</f>
        <v>0.7466666666666667</v>
      </c>
      <c r="D95" s="42">
        <v>603</v>
      </c>
      <c r="E95" s="42">
        <v>291</v>
      </c>
      <c r="F95" s="42"/>
      <c r="G95" s="42">
        <v>1</v>
      </c>
    </row>
    <row r="96" spans="1:7" x14ac:dyDescent="0.3">
      <c r="A96" s="42">
        <v>244</v>
      </c>
      <c r="B96" s="42">
        <f>($B$56-A96)/$B$56</f>
        <v>0.18666666666666668</v>
      </c>
      <c r="C96" s="42">
        <f>B96/$B$58</f>
        <v>0.7466666666666667</v>
      </c>
      <c r="D96" s="42">
        <v>625</v>
      </c>
      <c r="E96" s="42">
        <v>316</v>
      </c>
      <c r="F96" s="42"/>
      <c r="G96" s="42">
        <v>1</v>
      </c>
    </row>
    <row r="97" spans="1:7" x14ac:dyDescent="0.3">
      <c r="A97" s="42">
        <v>244</v>
      </c>
      <c r="B97" s="42">
        <f>($B$56-A97)/$B$56</f>
        <v>0.18666666666666668</v>
      </c>
      <c r="C97" s="42">
        <f>B97/$B$58</f>
        <v>0.7466666666666667</v>
      </c>
      <c r="D97" s="42">
        <v>573</v>
      </c>
      <c r="E97" s="42">
        <v>267</v>
      </c>
      <c r="F97" s="42"/>
      <c r="G97" s="42">
        <v>0</v>
      </c>
    </row>
    <row r="98" spans="1:7" x14ac:dyDescent="0.3">
      <c r="A98" s="42">
        <v>244</v>
      </c>
      <c r="B98" s="42">
        <f>($B$56-A98)/$B$56</f>
        <v>0.18666666666666668</v>
      </c>
      <c r="C98" s="42">
        <f>B98/$B$58</f>
        <v>0.7466666666666667</v>
      </c>
      <c r="D98" s="42">
        <v>474</v>
      </c>
      <c r="E98" s="42">
        <v>174</v>
      </c>
      <c r="F98" s="42"/>
      <c r="G98" s="42">
        <v>0</v>
      </c>
    </row>
    <row r="99" spans="1:7" x14ac:dyDescent="0.3">
      <c r="A99" s="42">
        <v>244</v>
      </c>
      <c r="B99" s="42">
        <f>($B$56-A99)/$B$56</f>
        <v>0.18666666666666668</v>
      </c>
      <c r="C99" s="42">
        <f>B99/$B$58</f>
        <v>0.7466666666666667</v>
      </c>
      <c r="D99" s="42">
        <v>373</v>
      </c>
      <c r="E99" s="42">
        <v>76</v>
      </c>
      <c r="F99" s="42"/>
      <c r="G99" s="42">
        <v>0</v>
      </c>
    </row>
    <row r="100" spans="1:7" x14ac:dyDescent="0.3">
      <c r="A100" s="15" t="s">
        <v>24</v>
      </c>
      <c r="B100" s="15" t="s">
        <v>25</v>
      </c>
      <c r="C100" s="15" t="s">
        <v>26</v>
      </c>
      <c r="D100" s="15" t="s">
        <v>27</v>
      </c>
      <c r="E100" s="15" t="s">
        <v>28</v>
      </c>
      <c r="F100" s="15" t="s">
        <v>29</v>
      </c>
      <c r="G100" s="15" t="s">
        <v>30</v>
      </c>
    </row>
    <row r="101" spans="1:7" x14ac:dyDescent="0.3">
      <c r="A101" s="15">
        <v>226</v>
      </c>
      <c r="B101" s="15">
        <f>($B$56-A101)/$B$56</f>
        <v>0.24666666666666667</v>
      </c>
      <c r="C101" s="15">
        <f>B101/$B$58</f>
        <v>0.98666666666666669</v>
      </c>
      <c r="D101" s="15">
        <v>510</v>
      </c>
      <c r="E101" s="15">
        <v>3</v>
      </c>
      <c r="F101" s="15"/>
      <c r="G101" s="15">
        <v>1</v>
      </c>
    </row>
    <row r="102" spans="1:7" x14ac:dyDescent="0.3">
      <c r="A102" s="15">
        <v>225</v>
      </c>
      <c r="B102" s="15">
        <f>($B$56-A102)/$B$56</f>
        <v>0.25</v>
      </c>
      <c r="C102" s="15">
        <f>B102/$B$58</f>
        <v>1</v>
      </c>
      <c r="D102" s="15">
        <v>540</v>
      </c>
      <c r="E102" s="15">
        <v>11.9</v>
      </c>
      <c r="F102" s="15"/>
      <c r="G102" s="15">
        <v>1</v>
      </c>
    </row>
    <row r="103" spans="1:7" x14ac:dyDescent="0.3">
      <c r="A103" s="15">
        <v>225</v>
      </c>
      <c r="B103" s="15">
        <f>($B$56-A103)/$B$56</f>
        <v>0.25</v>
      </c>
      <c r="C103" s="15">
        <f>B103/$B$58</f>
        <v>1</v>
      </c>
      <c r="D103" s="15">
        <v>582</v>
      </c>
      <c r="E103" s="15">
        <v>33.33</v>
      </c>
      <c r="F103" s="15"/>
      <c r="G103" s="15">
        <v>1</v>
      </c>
    </row>
    <row r="104" spans="1:7" x14ac:dyDescent="0.3">
      <c r="A104" s="15">
        <v>225</v>
      </c>
      <c r="B104" s="15">
        <f>($B$56-A104)/$B$56</f>
        <v>0.25</v>
      </c>
      <c r="C104" s="15">
        <f>B104/$B$58</f>
        <v>1</v>
      </c>
      <c r="D104" s="15">
        <v>604</v>
      </c>
      <c r="E104" s="15">
        <v>49</v>
      </c>
      <c r="F104" s="15"/>
      <c r="G104" s="15">
        <v>1</v>
      </c>
    </row>
    <row r="105" spans="1:7" x14ac:dyDescent="0.3">
      <c r="A105" s="15">
        <v>225</v>
      </c>
      <c r="B105" s="15">
        <f>($B$56-A105)/$B$56</f>
        <v>0.25</v>
      </c>
      <c r="C105" s="15">
        <f>B105/$B$58</f>
        <v>1</v>
      </c>
      <c r="D105" s="15">
        <v>627</v>
      </c>
      <c r="E105" s="15">
        <v>59</v>
      </c>
      <c r="F105" s="15"/>
      <c r="G105" s="15">
        <v>1</v>
      </c>
    </row>
    <row r="106" spans="1:7" x14ac:dyDescent="0.3">
      <c r="A106" s="15">
        <v>225</v>
      </c>
      <c r="B106" s="15">
        <f>($B$56-A106)/$B$56</f>
        <v>0.25</v>
      </c>
      <c r="C106" s="15">
        <f>B106/$B$58</f>
        <v>1</v>
      </c>
      <c r="D106" s="15">
        <v>590</v>
      </c>
      <c r="E106" s="15">
        <v>40</v>
      </c>
      <c r="F106" s="15"/>
      <c r="G106" s="15">
        <v>0</v>
      </c>
    </row>
    <row r="107" spans="1:7" x14ac:dyDescent="0.3">
      <c r="A107" s="15">
        <v>225</v>
      </c>
      <c r="B107" s="15">
        <f>($B$56-A107)/$B$56</f>
        <v>0.25</v>
      </c>
      <c r="C107" s="15">
        <f>B107/$B$58</f>
        <v>1</v>
      </c>
      <c r="D107" s="15">
        <v>558</v>
      </c>
      <c r="E107" s="15">
        <v>26</v>
      </c>
      <c r="F107" s="15"/>
      <c r="G107" s="15">
        <v>0</v>
      </c>
    </row>
    <row r="108" spans="1:7" x14ac:dyDescent="0.3">
      <c r="A108" s="15">
        <v>226</v>
      </c>
      <c r="B108" s="15">
        <f>($B$56-A108)/$B$56</f>
        <v>0.24666666666666667</v>
      </c>
      <c r="C108" s="15">
        <f>B108/$B$58</f>
        <v>0.98666666666666669</v>
      </c>
      <c r="D108" s="15">
        <v>514</v>
      </c>
      <c r="E108" s="15">
        <v>5</v>
      </c>
      <c r="F108" s="15"/>
      <c r="G108" s="15">
        <v>0</v>
      </c>
    </row>
    <row r="109" spans="1:7" x14ac:dyDescent="0.3">
      <c r="A109" s="15"/>
      <c r="B109" s="15"/>
      <c r="C109" s="15"/>
      <c r="D109" s="15"/>
      <c r="E109" s="15"/>
      <c r="F109" s="15"/>
      <c r="G109" s="15"/>
    </row>
    <row r="110" spans="1:7" x14ac:dyDescent="0.3">
      <c r="A110" s="15"/>
      <c r="B110" s="15"/>
      <c r="C110" s="15"/>
      <c r="D110" s="15"/>
      <c r="E110" s="15"/>
      <c r="F110" s="15"/>
      <c r="G110" s="15"/>
    </row>
    <row r="111" spans="1:7" x14ac:dyDescent="0.3">
      <c r="A111" s="15"/>
      <c r="B111" s="15"/>
      <c r="C111" s="15"/>
      <c r="D111" s="15"/>
      <c r="E111" s="15"/>
      <c r="F111" s="15"/>
      <c r="G111" s="15"/>
    </row>
    <row r="112" spans="1:7" x14ac:dyDescent="0.3">
      <c r="A112" s="15"/>
      <c r="B112" s="15"/>
      <c r="C112" s="15"/>
      <c r="D112" s="15"/>
      <c r="E112" s="15"/>
      <c r="F112" s="15"/>
      <c r="G112" s="15"/>
    </row>
    <row r="113" spans="1:7" x14ac:dyDescent="0.3">
      <c r="A113" s="15"/>
      <c r="B113" s="15"/>
      <c r="C113" s="15"/>
      <c r="D113" s="15"/>
      <c r="E113" s="15"/>
      <c r="F113" s="15"/>
      <c r="G113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708FD-2F43-4DD2-A436-851B1200C17D}">
  <dimension ref="A1:J55"/>
  <sheetViews>
    <sheetView workbookViewId="0">
      <selection activeCell="I23" sqref="I23"/>
    </sheetView>
  </sheetViews>
  <sheetFormatPr defaultRowHeight="14.4" x14ac:dyDescent="0.3"/>
  <cols>
    <col min="1" max="1" width="23.6640625" bestFit="1" customWidth="1"/>
    <col min="3" max="3" width="12.109375" bestFit="1" customWidth="1"/>
    <col min="4" max="4" width="7.88671875" bestFit="1" customWidth="1"/>
    <col min="5" max="5" width="9.33203125" customWidth="1"/>
    <col min="6" max="6" width="13.33203125" bestFit="1" customWidth="1"/>
    <col min="8" max="8" width="17.5546875" bestFit="1" customWidth="1"/>
    <col min="9" max="9" width="17.77734375" bestFit="1" customWidth="1"/>
  </cols>
  <sheetData>
    <row r="1" spans="1:10" x14ac:dyDescent="0.3">
      <c r="A1" t="s">
        <v>21</v>
      </c>
      <c r="B1">
        <v>369</v>
      </c>
      <c r="D1" t="s">
        <v>34</v>
      </c>
      <c r="E1" t="s">
        <v>35</v>
      </c>
    </row>
    <row r="2" spans="1:10" x14ac:dyDescent="0.3">
      <c r="A2" t="s">
        <v>22</v>
      </c>
      <c r="B2">
        <v>275</v>
      </c>
      <c r="H2" t="s">
        <v>32</v>
      </c>
    </row>
    <row r="3" spans="1:10" x14ac:dyDescent="0.3">
      <c r="A3" t="s">
        <v>23</v>
      </c>
      <c r="B3">
        <f>(B1-B2)/B1</f>
        <v>0.25474254742547425</v>
      </c>
      <c r="H3" t="s">
        <v>31</v>
      </c>
    </row>
    <row r="4" spans="1:10" x14ac:dyDescent="0.3">
      <c r="I4" s="21"/>
      <c r="J4" s="22"/>
    </row>
    <row r="5" spans="1:10" x14ac:dyDescent="0.3">
      <c r="A5" t="s">
        <v>24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  <c r="G5" t="s">
        <v>30</v>
      </c>
      <c r="I5" s="23" t="s">
        <v>48</v>
      </c>
      <c r="J5" s="24"/>
    </row>
    <row r="6" spans="1:10" x14ac:dyDescent="0.3">
      <c r="A6" s="3">
        <v>275</v>
      </c>
      <c r="B6" s="3">
        <f>($B$1-A6)/$B$1</f>
        <v>0.25474254742547425</v>
      </c>
      <c r="C6" s="3">
        <f>B6/$B$3</f>
        <v>1</v>
      </c>
      <c r="D6" s="3">
        <v>620</v>
      </c>
      <c r="E6" s="3">
        <v>0</v>
      </c>
      <c r="F6" s="3">
        <v>369</v>
      </c>
      <c r="G6" s="3">
        <v>1</v>
      </c>
      <c r="I6" s="25" t="s">
        <v>33</v>
      </c>
      <c r="J6" s="24" t="s">
        <v>16</v>
      </c>
    </row>
    <row r="7" spans="1:10" x14ac:dyDescent="0.3">
      <c r="A7" s="4">
        <v>368</v>
      </c>
      <c r="B7" s="4">
        <f t="shared" ref="B7:B23" si="0">($B$1-A7)/$B$1</f>
        <v>2.7100271002710027E-3</v>
      </c>
      <c r="C7" s="4">
        <f t="shared" ref="C7:C23" si="1">B7/$B$3</f>
        <v>1.0638297872340425E-2</v>
      </c>
      <c r="D7" s="4">
        <v>106</v>
      </c>
      <c r="E7" s="4">
        <v>150</v>
      </c>
      <c r="F7" s="4"/>
      <c r="G7" s="4">
        <v>1</v>
      </c>
      <c r="I7" s="26">
        <v>624</v>
      </c>
      <c r="J7" s="27">
        <v>1317</v>
      </c>
    </row>
    <row r="8" spans="1:10" x14ac:dyDescent="0.3">
      <c r="A8" s="4">
        <v>367</v>
      </c>
      <c r="B8" s="4">
        <f t="shared" si="0"/>
        <v>5.4200542005420054E-3</v>
      </c>
      <c r="C8" s="4">
        <f t="shared" si="1"/>
        <v>2.1276595744680851E-2</v>
      </c>
      <c r="D8" s="4">
        <v>199</v>
      </c>
      <c r="E8" s="4">
        <v>354</v>
      </c>
      <c r="F8" s="4"/>
      <c r="G8" s="4">
        <v>1</v>
      </c>
      <c r="I8" s="25" t="s">
        <v>53</v>
      </c>
      <c r="J8" s="24"/>
    </row>
    <row r="9" spans="1:10" x14ac:dyDescent="0.3">
      <c r="A9" s="4">
        <v>366</v>
      </c>
      <c r="B9" s="4">
        <f t="shared" si="0"/>
        <v>8.130081300813009E-3</v>
      </c>
      <c r="C9" s="4">
        <f t="shared" si="1"/>
        <v>3.1914893617021281E-2</v>
      </c>
      <c r="D9" s="4">
        <v>295</v>
      </c>
      <c r="E9" s="4">
        <v>570</v>
      </c>
      <c r="F9" s="4"/>
      <c r="G9" s="4">
        <v>1</v>
      </c>
      <c r="I9" s="28">
        <v>369</v>
      </c>
      <c r="J9" s="24"/>
    </row>
    <row r="10" spans="1:10" x14ac:dyDescent="0.3">
      <c r="A10" s="4">
        <v>365</v>
      </c>
      <c r="B10" s="4">
        <f t="shared" si="0"/>
        <v>1.0840108401084011E-2</v>
      </c>
      <c r="C10" s="4">
        <f t="shared" si="1"/>
        <v>4.2553191489361701E-2</v>
      </c>
      <c r="D10" s="4">
        <v>395</v>
      </c>
      <c r="E10" s="4">
        <v>790</v>
      </c>
      <c r="F10" s="4"/>
      <c r="G10" s="4">
        <v>1</v>
      </c>
      <c r="I10" s="25" t="s">
        <v>51</v>
      </c>
      <c r="J10" s="24"/>
    </row>
    <row r="11" spans="1:10" x14ac:dyDescent="0.3">
      <c r="A11" s="4">
        <v>365</v>
      </c>
      <c r="B11" s="4">
        <f t="shared" si="0"/>
        <v>1.0840108401084011E-2</v>
      </c>
      <c r="C11" s="4">
        <f t="shared" si="1"/>
        <v>4.2553191489361701E-2</v>
      </c>
      <c r="D11" s="4">
        <v>497</v>
      </c>
      <c r="E11" s="4">
        <v>1011</v>
      </c>
      <c r="F11" s="4"/>
      <c r="G11" s="4">
        <v>1</v>
      </c>
      <c r="I11" s="29">
        <v>275</v>
      </c>
      <c r="J11" s="30"/>
    </row>
    <row r="12" spans="1:10" x14ac:dyDescent="0.3">
      <c r="A12" s="4">
        <v>365</v>
      </c>
      <c r="B12" s="4">
        <f t="shared" si="0"/>
        <v>1.0840108401084011E-2</v>
      </c>
      <c r="C12" s="4">
        <f t="shared" si="1"/>
        <v>4.2553191489361701E-2</v>
      </c>
      <c r="D12" s="4">
        <v>598</v>
      </c>
      <c r="E12" s="4">
        <v>1232</v>
      </c>
      <c r="F12" s="4"/>
      <c r="G12" s="4">
        <v>1</v>
      </c>
      <c r="H12" t="s">
        <v>43</v>
      </c>
    </row>
    <row r="13" spans="1:10" x14ac:dyDescent="0.3">
      <c r="A13" s="4">
        <v>365</v>
      </c>
      <c r="B13" s="4">
        <f t="shared" si="0"/>
        <v>1.0840108401084011E-2</v>
      </c>
      <c r="C13" s="4">
        <f t="shared" si="1"/>
        <v>4.2553191489361701E-2</v>
      </c>
      <c r="D13" s="4">
        <v>624</v>
      </c>
      <c r="E13" s="4">
        <v>1289</v>
      </c>
      <c r="F13" s="4"/>
      <c r="G13" s="4">
        <v>1</v>
      </c>
      <c r="H13" t="s">
        <v>43</v>
      </c>
    </row>
    <row r="14" spans="1:10" x14ac:dyDescent="0.3">
      <c r="A14" s="4">
        <v>366</v>
      </c>
      <c r="B14" s="4">
        <f t="shared" si="0"/>
        <v>8.130081300813009E-3</v>
      </c>
      <c r="C14" s="4">
        <f t="shared" si="1"/>
        <v>3.1914893617021281E-2</v>
      </c>
      <c r="D14" s="4">
        <v>279</v>
      </c>
      <c r="E14" s="4">
        <v>526</v>
      </c>
      <c r="F14" s="4"/>
      <c r="G14" s="4">
        <v>0</v>
      </c>
    </row>
    <row r="15" spans="1:10" x14ac:dyDescent="0.3">
      <c r="A15" s="4">
        <v>368</v>
      </c>
      <c r="B15" s="4">
        <f t="shared" si="0"/>
        <v>2.7100271002710027E-3</v>
      </c>
      <c r="C15" s="4">
        <f t="shared" si="1"/>
        <v>1.0638297872340425E-2</v>
      </c>
      <c r="D15" s="4">
        <v>96</v>
      </c>
      <c r="E15" s="4">
        <v>127</v>
      </c>
      <c r="F15" s="4"/>
      <c r="G15" s="4">
        <v>0</v>
      </c>
    </row>
    <row r="16" spans="1:10" x14ac:dyDescent="0.3">
      <c r="A16" s="4">
        <v>365</v>
      </c>
      <c r="B16" s="4">
        <f t="shared" si="0"/>
        <v>1.0840108401084011E-2</v>
      </c>
      <c r="C16" s="4">
        <f t="shared" si="1"/>
        <v>4.2553191489361701E-2</v>
      </c>
      <c r="D16" s="4">
        <v>391</v>
      </c>
      <c r="E16" s="4">
        <v>775</v>
      </c>
      <c r="F16" s="4"/>
      <c r="G16" s="4">
        <v>1</v>
      </c>
    </row>
    <row r="17" spans="1:7" x14ac:dyDescent="0.3">
      <c r="A17" s="4">
        <v>367</v>
      </c>
      <c r="B17" s="4">
        <f t="shared" si="0"/>
        <v>5.4200542005420054E-3</v>
      </c>
      <c r="C17" s="4">
        <f t="shared" si="1"/>
        <v>2.1276595744680851E-2</v>
      </c>
      <c r="D17" s="4">
        <v>198</v>
      </c>
      <c r="E17" s="4">
        <v>348</v>
      </c>
      <c r="F17" s="4"/>
      <c r="G17" s="4">
        <v>0</v>
      </c>
    </row>
    <row r="18" spans="1:7" x14ac:dyDescent="0.3">
      <c r="A18" s="3">
        <v>356</v>
      </c>
      <c r="B18" s="3">
        <f t="shared" si="0"/>
        <v>3.5230352303523033E-2</v>
      </c>
      <c r="C18" s="3">
        <f t="shared" si="1"/>
        <v>0.13829787234042551</v>
      </c>
      <c r="D18" s="3">
        <v>110</v>
      </c>
      <c r="E18" s="3">
        <v>0</v>
      </c>
      <c r="F18" s="3"/>
      <c r="G18" s="3">
        <v>0</v>
      </c>
    </row>
    <row r="19" spans="1:7" x14ac:dyDescent="0.3">
      <c r="A19" s="3">
        <v>330</v>
      </c>
      <c r="B19" s="3">
        <f t="shared" si="0"/>
        <v>0.10569105691056911</v>
      </c>
      <c r="C19" s="3">
        <f t="shared" si="1"/>
        <v>0.41489361702127664</v>
      </c>
      <c r="D19" s="3">
        <v>198</v>
      </c>
      <c r="E19" s="3">
        <v>0</v>
      </c>
      <c r="F19" s="3"/>
      <c r="G19" s="3">
        <v>1</v>
      </c>
    </row>
    <row r="20" spans="1:7" x14ac:dyDescent="0.3">
      <c r="A20" s="3">
        <v>304</v>
      </c>
      <c r="B20" s="3">
        <f t="shared" si="0"/>
        <v>0.17615176151761516</v>
      </c>
      <c r="C20" s="3">
        <f t="shared" si="1"/>
        <v>0.6914893617021276</v>
      </c>
      <c r="D20" s="3">
        <v>298</v>
      </c>
      <c r="E20" s="3">
        <v>0</v>
      </c>
      <c r="F20" s="3"/>
      <c r="G20" s="3">
        <v>1</v>
      </c>
    </row>
    <row r="21" spans="1:7" x14ac:dyDescent="0.3">
      <c r="A21" s="3">
        <v>292</v>
      </c>
      <c r="B21" s="3">
        <f t="shared" si="0"/>
        <v>0.20867208672086721</v>
      </c>
      <c r="C21" s="3">
        <f t="shared" si="1"/>
        <v>0.81914893617021278</v>
      </c>
      <c r="D21" s="3">
        <v>397</v>
      </c>
      <c r="E21" s="3">
        <v>0</v>
      </c>
      <c r="F21" s="3"/>
      <c r="G21" s="3">
        <v>1</v>
      </c>
    </row>
    <row r="22" spans="1:7" x14ac:dyDescent="0.3">
      <c r="A22" s="3">
        <v>282</v>
      </c>
      <c r="B22" s="3">
        <f t="shared" si="0"/>
        <v>0.23577235772357724</v>
      </c>
      <c r="C22" s="3">
        <f t="shared" si="1"/>
        <v>0.92553191489361708</v>
      </c>
      <c r="D22" s="3">
        <v>498</v>
      </c>
      <c r="E22" s="3">
        <v>0</v>
      </c>
      <c r="F22" s="3"/>
      <c r="G22" s="3">
        <v>1</v>
      </c>
    </row>
    <row r="23" spans="1:7" x14ac:dyDescent="0.3">
      <c r="A23" s="3">
        <v>275</v>
      </c>
      <c r="B23" s="3">
        <f t="shared" si="0"/>
        <v>0.25474254742547425</v>
      </c>
      <c r="C23" s="3">
        <f t="shared" si="1"/>
        <v>1</v>
      </c>
      <c r="D23" s="3">
        <v>625</v>
      </c>
      <c r="E23" s="3">
        <v>0</v>
      </c>
      <c r="F23" s="3"/>
      <c r="G23" s="3">
        <v>1</v>
      </c>
    </row>
    <row r="27" spans="1:7" x14ac:dyDescent="0.3">
      <c r="A27" t="s">
        <v>36</v>
      </c>
      <c r="B27" t="s">
        <v>25</v>
      </c>
      <c r="C27" t="s">
        <v>26</v>
      </c>
      <c r="D27" t="s">
        <v>33</v>
      </c>
      <c r="E27" t="s">
        <v>28</v>
      </c>
      <c r="G27" t="s">
        <v>30</v>
      </c>
    </row>
    <row r="28" spans="1:7" x14ac:dyDescent="0.3">
      <c r="A28">
        <v>285</v>
      </c>
      <c r="B28">
        <f>($B$1-A28)/$B$1</f>
        <v>0.22764227642276422</v>
      </c>
      <c r="C28">
        <f>B28/$B$3</f>
        <v>0.8936170212765957</v>
      </c>
      <c r="D28">
        <v>400</v>
      </c>
      <c r="E28">
        <v>12.5</v>
      </c>
      <c r="G28">
        <v>1</v>
      </c>
    </row>
    <row r="29" spans="1:7" x14ac:dyDescent="0.3">
      <c r="A29">
        <v>285</v>
      </c>
      <c r="B29">
        <f t="shared" ref="B29:B54" si="2">($B$1-A29)/$B$1</f>
        <v>0.22764227642276422</v>
      </c>
      <c r="C29">
        <f t="shared" ref="C29:C54" si="3">B29/$B$3</f>
        <v>0.8936170212765957</v>
      </c>
      <c r="D29">
        <v>495</v>
      </c>
      <c r="E29">
        <v>81</v>
      </c>
      <c r="G29">
        <v>1</v>
      </c>
    </row>
    <row r="30" spans="1:7" x14ac:dyDescent="0.3">
      <c r="A30">
        <v>286</v>
      </c>
      <c r="B30">
        <f t="shared" si="2"/>
        <v>0.22493224932249323</v>
      </c>
      <c r="C30">
        <f t="shared" si="3"/>
        <v>0.88297872340425532</v>
      </c>
      <c r="D30">
        <v>618</v>
      </c>
      <c r="E30">
        <v>163</v>
      </c>
      <c r="G30">
        <v>1</v>
      </c>
    </row>
    <row r="31" spans="1:7" x14ac:dyDescent="0.3">
      <c r="A31">
        <v>340</v>
      </c>
      <c r="B31">
        <f t="shared" si="2"/>
        <v>7.8590785907859076E-2</v>
      </c>
      <c r="C31">
        <f t="shared" si="3"/>
        <v>0.30851063829787234</v>
      </c>
      <c r="D31">
        <v>626</v>
      </c>
      <c r="E31">
        <v>844</v>
      </c>
      <c r="G31">
        <v>1</v>
      </c>
    </row>
    <row r="32" spans="1:7" x14ac:dyDescent="0.3">
      <c r="A32">
        <v>342</v>
      </c>
      <c r="B32">
        <f t="shared" si="2"/>
        <v>7.3170731707317069E-2</v>
      </c>
      <c r="C32">
        <f t="shared" si="3"/>
        <v>0.28723404255319146</v>
      </c>
      <c r="D32">
        <v>397</v>
      </c>
      <c r="E32">
        <v>455</v>
      </c>
      <c r="G32">
        <v>0</v>
      </c>
    </row>
    <row r="33" spans="1:7" x14ac:dyDescent="0.3">
      <c r="A33" s="2">
        <v>344</v>
      </c>
      <c r="B33" s="2">
        <f t="shared" si="2"/>
        <v>6.7750677506775062E-2</v>
      </c>
      <c r="C33" s="2">
        <f t="shared" si="3"/>
        <v>0.26595744680851063</v>
      </c>
      <c r="D33" s="2">
        <v>202</v>
      </c>
      <c r="E33" s="2">
        <v>113</v>
      </c>
      <c r="F33" s="2"/>
      <c r="G33" s="2">
        <v>0</v>
      </c>
    </row>
    <row r="34" spans="1:7" x14ac:dyDescent="0.3">
      <c r="A34" s="2">
        <v>345</v>
      </c>
      <c r="B34" s="2">
        <f t="shared" si="2"/>
        <v>6.5040650406504072E-2</v>
      </c>
      <c r="C34" s="2">
        <f t="shared" si="3"/>
        <v>0.25531914893617025</v>
      </c>
      <c r="D34" s="2">
        <v>157</v>
      </c>
      <c r="E34" s="2">
        <v>26</v>
      </c>
      <c r="F34" s="2"/>
      <c r="G34" s="2">
        <v>0</v>
      </c>
    </row>
    <row r="35" spans="1:7" x14ac:dyDescent="0.3">
      <c r="A35" s="2">
        <v>343</v>
      </c>
      <c r="B35" s="2">
        <f t="shared" si="2"/>
        <v>7.0460704607046065E-2</v>
      </c>
      <c r="C35" s="2">
        <f t="shared" si="3"/>
        <v>0.27659574468085102</v>
      </c>
      <c r="D35" s="2">
        <v>299</v>
      </c>
      <c r="E35" s="2">
        <v>277</v>
      </c>
      <c r="F35" s="2"/>
      <c r="G35" s="2">
        <v>1</v>
      </c>
    </row>
    <row r="36" spans="1:7" x14ac:dyDescent="0.3">
      <c r="A36" s="2">
        <v>339</v>
      </c>
      <c r="B36" s="2">
        <f t="shared" si="2"/>
        <v>8.1300813008130079E-2</v>
      </c>
      <c r="C36" s="2">
        <f t="shared" si="3"/>
        <v>0.31914893617021278</v>
      </c>
      <c r="D36" s="2">
        <v>499</v>
      </c>
      <c r="E36" s="2">
        <v>627</v>
      </c>
      <c r="F36" s="2"/>
      <c r="G36" s="2">
        <v>0</v>
      </c>
    </row>
    <row r="37" spans="1:7" x14ac:dyDescent="0.3">
      <c r="A37" s="2">
        <v>337</v>
      </c>
      <c r="B37" s="2">
        <f t="shared" si="2"/>
        <v>8.6720867208672087E-2</v>
      </c>
      <c r="C37" s="2">
        <f t="shared" si="3"/>
        <v>0.34042553191489361</v>
      </c>
      <c r="D37" s="2">
        <v>625</v>
      </c>
      <c r="E37" s="2">
        <v>840</v>
      </c>
      <c r="F37" s="2"/>
      <c r="G37" s="2">
        <v>1</v>
      </c>
    </row>
    <row r="38" spans="1:7" x14ac:dyDescent="0.3">
      <c r="A38" s="2">
        <v>338</v>
      </c>
      <c r="B38" s="2">
        <f t="shared" si="2"/>
        <v>8.4010840108401083E-2</v>
      </c>
      <c r="C38" s="2">
        <f t="shared" si="3"/>
        <v>0.32978723404255317</v>
      </c>
      <c r="D38" s="2">
        <v>601</v>
      </c>
      <c r="E38" s="2">
        <v>796</v>
      </c>
      <c r="F38" s="2"/>
      <c r="G38" s="2">
        <v>0</v>
      </c>
    </row>
    <row r="39" spans="1:7" x14ac:dyDescent="0.3">
      <c r="A39" s="2">
        <v>340</v>
      </c>
      <c r="B39" s="2">
        <f t="shared" si="2"/>
        <v>7.8590785907859076E-2</v>
      </c>
      <c r="C39" s="2">
        <f t="shared" si="3"/>
        <v>0.30851063829787234</v>
      </c>
      <c r="D39" s="2">
        <v>391</v>
      </c>
      <c r="E39" s="2">
        <v>442</v>
      </c>
      <c r="F39" s="2"/>
      <c r="G39" s="2">
        <v>0</v>
      </c>
    </row>
    <row r="40" spans="1:7" x14ac:dyDescent="0.3">
      <c r="A40" s="5">
        <v>354</v>
      </c>
      <c r="B40" s="5">
        <f t="shared" si="2"/>
        <v>4.065040650406504E-2</v>
      </c>
      <c r="C40" s="5">
        <f t="shared" si="3"/>
        <v>0.15957446808510639</v>
      </c>
      <c r="D40" s="5">
        <v>105</v>
      </c>
      <c r="E40" s="5">
        <v>13.5</v>
      </c>
      <c r="F40" s="5"/>
      <c r="G40" s="5">
        <v>1</v>
      </c>
    </row>
    <row r="41" spans="1:7" x14ac:dyDescent="0.3">
      <c r="A41" s="5">
        <v>354</v>
      </c>
      <c r="B41" s="5">
        <f t="shared" si="2"/>
        <v>4.065040650406504E-2</v>
      </c>
      <c r="C41" s="5">
        <f t="shared" si="3"/>
        <v>0.15957446808510639</v>
      </c>
      <c r="D41" s="5">
        <v>302</v>
      </c>
      <c r="E41" s="5">
        <v>414</v>
      </c>
      <c r="F41" s="5"/>
      <c r="G41" s="5">
        <v>1</v>
      </c>
    </row>
    <row r="42" spans="1:7" x14ac:dyDescent="0.3">
      <c r="A42" s="5">
        <v>350</v>
      </c>
      <c r="B42" s="5">
        <f t="shared" si="2"/>
        <v>5.1490514905149054E-2</v>
      </c>
      <c r="C42" s="5">
        <f t="shared" si="3"/>
        <v>0.2021276595744681</v>
      </c>
      <c r="D42" s="5">
        <v>493</v>
      </c>
      <c r="E42" s="5">
        <v>788</v>
      </c>
      <c r="F42" s="5"/>
      <c r="G42" s="5">
        <v>1</v>
      </c>
    </row>
    <row r="43" spans="1:7" x14ac:dyDescent="0.3">
      <c r="A43" s="5">
        <v>350</v>
      </c>
      <c r="B43" s="5">
        <f t="shared" si="2"/>
        <v>5.1490514905149054E-2</v>
      </c>
      <c r="C43" s="5">
        <f t="shared" si="3"/>
        <v>0.2021276595744681</v>
      </c>
      <c r="D43" s="5">
        <v>625</v>
      </c>
      <c r="E43" s="5">
        <v>1043</v>
      </c>
      <c r="F43" s="5"/>
      <c r="G43" s="5">
        <v>1</v>
      </c>
    </row>
    <row r="44" spans="1:7" x14ac:dyDescent="0.3">
      <c r="A44" s="5">
        <v>350</v>
      </c>
      <c r="B44" s="5">
        <f t="shared" si="2"/>
        <v>5.1490514905149054E-2</v>
      </c>
      <c r="C44" s="5">
        <f t="shared" si="3"/>
        <v>0.2021276595744681</v>
      </c>
      <c r="D44" s="5">
        <v>592</v>
      </c>
      <c r="E44" s="5">
        <v>980</v>
      </c>
      <c r="F44" s="5"/>
      <c r="G44" s="5">
        <v>0</v>
      </c>
    </row>
    <row r="45" spans="1:7" x14ac:dyDescent="0.3">
      <c r="A45" s="5">
        <v>351</v>
      </c>
      <c r="B45" s="5">
        <f t="shared" si="2"/>
        <v>4.878048780487805E-2</v>
      </c>
      <c r="C45" s="5">
        <f t="shared" si="3"/>
        <v>0.19148936170212766</v>
      </c>
      <c r="D45" s="5">
        <v>381</v>
      </c>
      <c r="E45" s="5">
        <v>567</v>
      </c>
      <c r="F45" s="5"/>
      <c r="G45" s="5">
        <v>0</v>
      </c>
    </row>
    <row r="46" spans="1:7" x14ac:dyDescent="0.3">
      <c r="A46" s="5">
        <v>353</v>
      </c>
      <c r="B46" s="5">
        <f t="shared" si="2"/>
        <v>4.3360433604336043E-2</v>
      </c>
      <c r="C46" s="5">
        <f t="shared" si="3"/>
        <v>0.1702127659574468</v>
      </c>
      <c r="D46" s="5">
        <v>190</v>
      </c>
      <c r="E46" s="5">
        <v>185</v>
      </c>
      <c r="F46" s="5"/>
      <c r="G46" s="5">
        <v>0</v>
      </c>
    </row>
    <row r="47" spans="1:7" x14ac:dyDescent="0.3">
      <c r="A47" s="5">
        <v>351</v>
      </c>
      <c r="B47" s="5">
        <f t="shared" si="2"/>
        <v>4.878048780487805E-2</v>
      </c>
      <c r="C47" s="5">
        <f t="shared" si="3"/>
        <v>0.19148936170212766</v>
      </c>
      <c r="D47" s="5">
        <v>391</v>
      </c>
      <c r="E47" s="5">
        <v>591</v>
      </c>
      <c r="F47" s="5"/>
      <c r="G47" s="5">
        <v>1</v>
      </c>
    </row>
    <row r="48" spans="1:7" x14ac:dyDescent="0.3">
      <c r="A48" s="6">
        <v>321</v>
      </c>
      <c r="B48" s="6">
        <f t="shared" si="2"/>
        <v>0.13008130081300814</v>
      </c>
      <c r="C48" s="6">
        <f t="shared" si="3"/>
        <v>0.5106382978723405</v>
      </c>
      <c r="D48" s="6">
        <v>216</v>
      </c>
      <c r="E48" s="6">
        <v>13</v>
      </c>
      <c r="F48" s="6"/>
      <c r="G48" s="6">
        <v>1</v>
      </c>
    </row>
    <row r="49" spans="1:7" x14ac:dyDescent="0.3">
      <c r="A49" s="6">
        <v>321</v>
      </c>
      <c r="B49" s="6">
        <f t="shared" si="2"/>
        <v>0.13008130081300814</v>
      </c>
      <c r="C49" s="6">
        <f>B49/$B$3</f>
        <v>0.5106382978723405</v>
      </c>
      <c r="D49" s="6">
        <v>399</v>
      </c>
      <c r="E49" s="6">
        <v>271</v>
      </c>
      <c r="F49" s="6"/>
      <c r="G49" s="6">
        <v>1</v>
      </c>
    </row>
    <row r="50" spans="1:7" x14ac:dyDescent="0.3">
      <c r="A50" s="6">
        <v>320</v>
      </c>
      <c r="B50" s="6">
        <f t="shared" si="2"/>
        <v>0.13279132791327913</v>
      </c>
      <c r="C50" s="6">
        <f t="shared" si="3"/>
        <v>0.52127659574468088</v>
      </c>
      <c r="D50" s="6">
        <v>623</v>
      </c>
      <c r="E50" s="6">
        <v>573</v>
      </c>
      <c r="F50" s="6"/>
      <c r="G50" s="6">
        <v>1</v>
      </c>
    </row>
    <row r="51" spans="1:7" x14ac:dyDescent="0.3">
      <c r="A51" s="6">
        <v>320</v>
      </c>
      <c r="B51" s="6">
        <f t="shared" si="2"/>
        <v>0.13279132791327913</v>
      </c>
      <c r="C51" s="6">
        <f t="shared" si="3"/>
        <v>0.52127659574468088</v>
      </c>
      <c r="D51" s="6">
        <v>598</v>
      </c>
      <c r="E51" s="6">
        <v>540</v>
      </c>
      <c r="F51" s="6"/>
      <c r="G51" s="6">
        <v>0</v>
      </c>
    </row>
    <row r="52" spans="1:7" x14ac:dyDescent="0.3">
      <c r="A52" s="6">
        <v>320</v>
      </c>
      <c r="B52" s="6">
        <f t="shared" si="2"/>
        <v>0.13279132791327913</v>
      </c>
      <c r="C52" s="6">
        <f t="shared" si="3"/>
        <v>0.52127659574468088</v>
      </c>
      <c r="D52" s="6">
        <v>297</v>
      </c>
      <c r="E52" s="6">
        <v>139</v>
      </c>
      <c r="F52" s="6"/>
      <c r="G52" s="6">
        <v>0</v>
      </c>
    </row>
    <row r="53" spans="1:7" x14ac:dyDescent="0.3">
      <c r="A53" s="6">
        <v>320</v>
      </c>
      <c r="B53" s="6">
        <f t="shared" si="2"/>
        <v>0.13279132791327913</v>
      </c>
      <c r="C53" s="6">
        <f t="shared" si="3"/>
        <v>0.52127659574468088</v>
      </c>
      <c r="D53" s="6">
        <v>203</v>
      </c>
      <c r="E53" s="6">
        <v>15</v>
      </c>
      <c r="F53" s="6"/>
      <c r="G53" s="6">
        <v>0</v>
      </c>
    </row>
    <row r="54" spans="1:7" x14ac:dyDescent="0.3">
      <c r="A54" s="6">
        <v>319</v>
      </c>
      <c r="B54" s="6">
        <f t="shared" si="2"/>
        <v>0.13550135501355012</v>
      </c>
      <c r="C54" s="6">
        <f t="shared" si="3"/>
        <v>0.53191489361702127</v>
      </c>
      <c r="D54" s="6">
        <v>498</v>
      </c>
      <c r="E54" s="6">
        <v>410</v>
      </c>
      <c r="F54" s="6"/>
      <c r="G54" s="6">
        <v>1</v>
      </c>
    </row>
    <row r="55" spans="1:7" x14ac:dyDescent="0.3">
      <c r="A55" s="6"/>
      <c r="B55" s="6"/>
      <c r="C55" s="6"/>
      <c r="D55" s="6"/>
      <c r="E55" s="6"/>
      <c r="F55" s="6"/>
      <c r="G55" s="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1E9D2-B33D-45CD-A68E-D7F65B100D82}">
  <dimension ref="A1:G58"/>
  <sheetViews>
    <sheetView workbookViewId="0">
      <selection activeCell="G59" sqref="G59"/>
    </sheetView>
  </sheetViews>
  <sheetFormatPr defaultRowHeight="14.4" x14ac:dyDescent="0.3"/>
  <cols>
    <col min="1" max="1" width="23.6640625" bestFit="1" customWidth="1"/>
    <col min="3" max="3" width="12.109375" bestFit="1" customWidth="1"/>
    <col min="6" max="6" width="17.5546875" bestFit="1" customWidth="1"/>
  </cols>
  <sheetData>
    <row r="1" spans="1:7" x14ac:dyDescent="0.3">
      <c r="A1" t="s">
        <v>21</v>
      </c>
      <c r="B1">
        <v>451</v>
      </c>
      <c r="D1" t="s">
        <v>34</v>
      </c>
      <c r="E1" t="s">
        <v>41</v>
      </c>
      <c r="F1" t="s">
        <v>32</v>
      </c>
    </row>
    <row r="2" spans="1:7" x14ac:dyDescent="0.3">
      <c r="A2" t="s">
        <v>22</v>
      </c>
      <c r="B2">
        <v>334</v>
      </c>
      <c r="F2" t="s">
        <v>31</v>
      </c>
    </row>
    <row r="3" spans="1:7" x14ac:dyDescent="0.3">
      <c r="A3" t="s">
        <v>23</v>
      </c>
      <c r="B3">
        <f>(B1-B2)/B1</f>
        <v>0.25942350332594233</v>
      </c>
    </row>
    <row r="5" spans="1:7" x14ac:dyDescent="0.3">
      <c r="A5" s="36" t="s">
        <v>24</v>
      </c>
      <c r="B5" s="36" t="s">
        <v>25</v>
      </c>
      <c r="C5" s="36" t="s">
        <v>26</v>
      </c>
      <c r="D5" s="36" t="s">
        <v>27</v>
      </c>
      <c r="E5" s="36" t="s">
        <v>28</v>
      </c>
      <c r="F5" s="36" t="s">
        <v>29</v>
      </c>
      <c r="G5" s="36" t="s">
        <v>30</v>
      </c>
    </row>
    <row r="6" spans="1:7" x14ac:dyDescent="0.3">
      <c r="A6" s="36">
        <v>334</v>
      </c>
      <c r="B6" s="36">
        <f>($B$1-A6)/$B$1</f>
        <v>0.25942350332594233</v>
      </c>
      <c r="C6" s="36">
        <f>B6/$B$3</f>
        <v>1</v>
      </c>
      <c r="D6" s="36">
        <v>620</v>
      </c>
      <c r="E6" s="36">
        <v>0</v>
      </c>
      <c r="F6" s="36">
        <v>451</v>
      </c>
      <c r="G6" s="36">
        <v>1</v>
      </c>
    </row>
    <row r="7" spans="1:7" x14ac:dyDescent="0.3">
      <c r="A7" s="36">
        <v>340</v>
      </c>
      <c r="B7" s="36">
        <f t="shared" ref="B7:B11" si="0">($B$1-A7)/$B$1</f>
        <v>0.24611973392461198</v>
      </c>
      <c r="C7" s="36">
        <f t="shared" ref="C7:C11" si="1">B7/$B$3</f>
        <v>0.94871794871794879</v>
      </c>
      <c r="D7" s="36">
        <v>509</v>
      </c>
      <c r="E7" s="36">
        <v>0</v>
      </c>
      <c r="F7" s="36"/>
      <c r="G7" s="36">
        <v>0</v>
      </c>
    </row>
    <row r="8" spans="1:7" x14ac:dyDescent="0.3">
      <c r="A8" s="36">
        <v>345</v>
      </c>
      <c r="B8" s="36">
        <f t="shared" si="0"/>
        <v>0.23503325942350334</v>
      </c>
      <c r="C8" s="36">
        <f t="shared" si="1"/>
        <v>0.90598290598290609</v>
      </c>
      <c r="D8" s="36">
        <v>398</v>
      </c>
      <c r="E8" s="36">
        <v>0</v>
      </c>
      <c r="F8" s="36"/>
      <c r="G8" s="36">
        <v>0</v>
      </c>
    </row>
    <row r="9" spans="1:7" x14ac:dyDescent="0.3">
      <c r="A9" s="36">
        <v>360</v>
      </c>
      <c r="B9" s="36">
        <f t="shared" si="0"/>
        <v>0.20177383592017739</v>
      </c>
      <c r="C9" s="36">
        <f t="shared" si="1"/>
        <v>0.7777777777777779</v>
      </c>
      <c r="D9" s="36">
        <v>297</v>
      </c>
      <c r="E9" s="36">
        <v>0</v>
      </c>
      <c r="F9" s="36"/>
      <c r="G9" s="36">
        <v>0</v>
      </c>
    </row>
    <row r="10" spans="1:7" x14ac:dyDescent="0.3">
      <c r="A10" s="36">
        <v>374</v>
      </c>
      <c r="B10" s="36">
        <f t="shared" si="0"/>
        <v>0.17073170731707318</v>
      </c>
      <c r="C10" s="36">
        <f t="shared" si="1"/>
        <v>0.65811965811965822</v>
      </c>
      <c r="D10" s="36">
        <v>205</v>
      </c>
      <c r="E10" s="36">
        <v>0</v>
      </c>
      <c r="F10" s="36"/>
      <c r="G10" s="36">
        <v>0</v>
      </c>
    </row>
    <row r="11" spans="1:7" x14ac:dyDescent="0.3">
      <c r="A11" s="36">
        <v>421</v>
      </c>
      <c r="B11" s="36">
        <f t="shared" si="0"/>
        <v>6.6518847006651879E-2</v>
      </c>
      <c r="C11" s="36">
        <f t="shared" si="1"/>
        <v>0.25641025641025639</v>
      </c>
      <c r="D11" s="36">
        <v>100</v>
      </c>
      <c r="E11" s="36">
        <v>0</v>
      </c>
      <c r="F11" s="36"/>
      <c r="G11" s="36">
        <v>0</v>
      </c>
    </row>
    <row r="12" spans="1:7" x14ac:dyDescent="0.3">
      <c r="A12" s="13" t="s">
        <v>24</v>
      </c>
      <c r="B12" s="13" t="s">
        <v>25</v>
      </c>
      <c r="C12" s="13" t="s">
        <v>26</v>
      </c>
      <c r="D12" s="13" t="s">
        <v>27</v>
      </c>
      <c r="E12" s="13" t="s">
        <v>28</v>
      </c>
      <c r="F12" s="13" t="s">
        <v>29</v>
      </c>
      <c r="G12" s="13" t="s">
        <v>30</v>
      </c>
    </row>
    <row r="13" spans="1:7" x14ac:dyDescent="0.3">
      <c r="A13" s="13">
        <v>440</v>
      </c>
      <c r="B13" s="13">
        <f>($B$1-A13)/$B$1</f>
        <v>2.4390243902439025E-2</v>
      </c>
      <c r="C13" s="13">
        <f>B13/$B$3</f>
        <v>9.401709401709403E-2</v>
      </c>
      <c r="D13" s="13">
        <v>623</v>
      </c>
      <c r="E13" s="13">
        <v>1281</v>
      </c>
      <c r="F13" s="13"/>
      <c r="G13" s="13">
        <v>1</v>
      </c>
    </row>
    <row r="14" spans="1:7" x14ac:dyDescent="0.3">
      <c r="A14" s="13">
        <v>440</v>
      </c>
      <c r="B14" s="13">
        <f t="shared" ref="B14:B23" si="2">($B$1-A14)/$B$1</f>
        <v>2.4390243902439025E-2</v>
      </c>
      <c r="C14" s="13">
        <f t="shared" ref="C14:C23" si="3">B14/$B$3</f>
        <v>9.401709401709403E-2</v>
      </c>
      <c r="D14" s="13">
        <v>595</v>
      </c>
      <c r="E14" s="13">
        <v>1221</v>
      </c>
      <c r="F14" s="13"/>
      <c r="G14" s="13">
        <v>0</v>
      </c>
    </row>
    <row r="15" spans="1:7" x14ac:dyDescent="0.3">
      <c r="A15" s="13">
        <v>441</v>
      </c>
      <c r="B15" s="13">
        <f t="shared" si="2"/>
        <v>2.2172949002217297E-2</v>
      </c>
      <c r="C15" s="13">
        <f t="shared" si="3"/>
        <v>8.5470085470085486E-2</v>
      </c>
      <c r="D15" s="13">
        <v>501</v>
      </c>
      <c r="E15" s="13">
        <v>1006</v>
      </c>
      <c r="F15" s="13"/>
      <c r="G15" s="13">
        <v>0</v>
      </c>
    </row>
    <row r="16" spans="1:7" x14ac:dyDescent="0.3">
      <c r="A16" s="13">
        <v>442</v>
      </c>
      <c r="B16" s="13">
        <f t="shared" si="2"/>
        <v>1.9955654101995565E-2</v>
      </c>
      <c r="C16" s="13">
        <f t="shared" si="3"/>
        <v>7.6923076923076927E-2</v>
      </c>
      <c r="D16" s="13">
        <v>403</v>
      </c>
      <c r="E16" s="13">
        <v>786</v>
      </c>
      <c r="F16" s="13"/>
      <c r="G16" s="13">
        <v>0</v>
      </c>
    </row>
    <row r="17" spans="1:7" x14ac:dyDescent="0.3">
      <c r="A17" s="13">
        <v>443</v>
      </c>
      <c r="B17" s="13">
        <f t="shared" si="2"/>
        <v>1.7738359201773836E-2</v>
      </c>
      <c r="C17" s="13">
        <f t="shared" si="3"/>
        <v>6.8376068376068383E-2</v>
      </c>
      <c r="D17" s="13">
        <v>198</v>
      </c>
      <c r="E17" s="13">
        <v>325</v>
      </c>
      <c r="F17" s="13"/>
      <c r="G17" s="13">
        <v>0</v>
      </c>
    </row>
    <row r="18" spans="1:7" x14ac:dyDescent="0.3">
      <c r="A18" s="13">
        <v>444</v>
      </c>
      <c r="B18" s="13">
        <f t="shared" si="2"/>
        <v>1.5521064301552107E-2</v>
      </c>
      <c r="C18" s="13">
        <f t="shared" si="3"/>
        <v>5.9829059829059839E-2</v>
      </c>
      <c r="D18" s="13">
        <v>115</v>
      </c>
      <c r="E18" s="13">
        <v>138</v>
      </c>
      <c r="F18" s="13"/>
      <c r="G18" s="13">
        <v>0</v>
      </c>
    </row>
    <row r="19" spans="1:7" x14ac:dyDescent="0.3">
      <c r="A19" s="13">
        <v>443</v>
      </c>
      <c r="B19" s="13">
        <f t="shared" si="2"/>
        <v>1.7738359201773836E-2</v>
      </c>
      <c r="C19" s="13">
        <f t="shared" si="3"/>
        <v>6.8376068376068383E-2</v>
      </c>
      <c r="D19" s="13">
        <v>251</v>
      </c>
      <c r="E19" s="13">
        <v>444</v>
      </c>
      <c r="F19" s="13"/>
      <c r="G19" s="13">
        <v>1</v>
      </c>
    </row>
    <row r="20" spans="1:7" x14ac:dyDescent="0.3">
      <c r="A20" s="13">
        <v>442</v>
      </c>
      <c r="B20" s="13">
        <f t="shared" si="2"/>
        <v>1.9955654101995565E-2</v>
      </c>
      <c r="C20" s="13">
        <f t="shared" si="3"/>
        <v>7.6923076923076927E-2</v>
      </c>
      <c r="D20" s="13">
        <v>350</v>
      </c>
      <c r="E20" s="13">
        <v>663</v>
      </c>
      <c r="F20" s="13"/>
      <c r="G20" s="13">
        <v>1</v>
      </c>
    </row>
    <row r="21" spans="1:7" x14ac:dyDescent="0.3">
      <c r="A21" s="13">
        <v>442</v>
      </c>
      <c r="B21" s="13">
        <f t="shared" si="2"/>
        <v>1.9955654101995565E-2</v>
      </c>
      <c r="C21" s="13">
        <f t="shared" si="3"/>
        <v>7.6923076923076927E-2</v>
      </c>
      <c r="D21" s="13">
        <v>448</v>
      </c>
      <c r="E21" s="13">
        <v>882</v>
      </c>
      <c r="F21" s="13"/>
      <c r="G21" s="13">
        <v>1</v>
      </c>
    </row>
    <row r="22" spans="1:7" x14ac:dyDescent="0.3">
      <c r="A22" s="13">
        <v>440</v>
      </c>
      <c r="B22" s="13">
        <f t="shared" si="2"/>
        <v>2.4390243902439025E-2</v>
      </c>
      <c r="C22" s="13">
        <f t="shared" si="3"/>
        <v>9.401709401709403E-2</v>
      </c>
      <c r="D22" s="13">
        <v>543</v>
      </c>
      <c r="E22" s="13">
        <v>1097</v>
      </c>
      <c r="F22" s="13"/>
      <c r="G22" s="13">
        <v>1</v>
      </c>
    </row>
    <row r="23" spans="1:7" x14ac:dyDescent="0.3">
      <c r="A23" s="13">
        <v>442</v>
      </c>
      <c r="B23" s="13">
        <f t="shared" si="2"/>
        <v>1.9955654101995565E-2</v>
      </c>
      <c r="C23" s="13">
        <f t="shared" si="3"/>
        <v>7.6923076923076927E-2</v>
      </c>
      <c r="D23" s="13">
        <v>290</v>
      </c>
      <c r="E23" s="13">
        <v>528</v>
      </c>
      <c r="F23" s="13"/>
      <c r="G23" s="13">
        <v>0</v>
      </c>
    </row>
    <row r="24" spans="1:7" x14ac:dyDescent="0.3">
      <c r="A24" s="37" t="s">
        <v>24</v>
      </c>
      <c r="B24" s="37" t="s">
        <v>25</v>
      </c>
      <c r="C24" s="37" t="s">
        <v>26</v>
      </c>
      <c r="D24" s="37" t="s">
        <v>27</v>
      </c>
      <c r="E24" s="37" t="s">
        <v>28</v>
      </c>
      <c r="F24" s="37" t="s">
        <v>29</v>
      </c>
      <c r="G24" s="37" t="s">
        <v>30</v>
      </c>
    </row>
    <row r="25" spans="1:7" x14ac:dyDescent="0.3">
      <c r="A25" s="37">
        <v>447</v>
      </c>
      <c r="B25" s="37">
        <f>($B$1-A25)/$B$1</f>
        <v>8.869179600886918E-3</v>
      </c>
      <c r="C25" s="37">
        <f>B25/$B$3</f>
        <v>3.4188034188034191E-2</v>
      </c>
      <c r="D25" s="37">
        <v>234</v>
      </c>
      <c r="E25" s="37">
        <v>463</v>
      </c>
      <c r="F25" s="37"/>
      <c r="G25" s="37">
        <v>1</v>
      </c>
    </row>
    <row r="26" spans="1:7" x14ac:dyDescent="0.3">
      <c r="A26" s="37">
        <v>446</v>
      </c>
      <c r="B26" s="37">
        <f>($B$1-A26)/$B$1</f>
        <v>1.1086474501108648E-2</v>
      </c>
      <c r="C26" s="37">
        <f>B26/$B$3</f>
        <v>4.2735042735042743E-2</v>
      </c>
      <c r="D26" s="37">
        <v>360</v>
      </c>
      <c r="E26" s="37">
        <v>749</v>
      </c>
      <c r="F26" s="37"/>
      <c r="G26" s="37">
        <v>1</v>
      </c>
    </row>
    <row r="27" spans="1:7" x14ac:dyDescent="0.3">
      <c r="A27" s="37">
        <v>445</v>
      </c>
      <c r="B27" s="37">
        <f>($B$1-A27)/$B$1</f>
        <v>1.3303769401330377E-2</v>
      </c>
      <c r="C27" s="37">
        <f>B27/$B$3</f>
        <v>5.1282051282051287E-2</v>
      </c>
      <c r="D27" s="37">
        <v>449</v>
      </c>
      <c r="E27" s="37">
        <v>952</v>
      </c>
      <c r="F27" s="37"/>
      <c r="G27" s="37">
        <v>1</v>
      </c>
    </row>
    <row r="28" spans="1:7" x14ac:dyDescent="0.3">
      <c r="A28" s="37">
        <v>445</v>
      </c>
      <c r="B28" s="37">
        <f>($B$1-A28)/$B$1</f>
        <v>1.3303769401330377E-2</v>
      </c>
      <c r="C28" s="37">
        <f>B28/$B$3</f>
        <v>5.1282051282051287E-2</v>
      </c>
      <c r="D28" s="37">
        <v>502</v>
      </c>
      <c r="E28" s="37">
        <v>1072</v>
      </c>
      <c r="F28" s="37"/>
      <c r="G28" s="37">
        <v>1</v>
      </c>
    </row>
    <row r="29" spans="1:7" x14ac:dyDescent="0.3">
      <c r="A29" s="37">
        <v>444</v>
      </c>
      <c r="B29" s="37">
        <f>($B$1-A29)/$B$1</f>
        <v>1.5521064301552107E-2</v>
      </c>
      <c r="C29" s="37">
        <f>B29/$B$3</f>
        <v>5.9829059829059839E-2</v>
      </c>
      <c r="D29" s="37">
        <v>552</v>
      </c>
      <c r="E29" s="37">
        <v>1185</v>
      </c>
      <c r="F29" s="37"/>
      <c r="G29" s="37">
        <v>1</v>
      </c>
    </row>
    <row r="30" spans="1:7" x14ac:dyDescent="0.3">
      <c r="A30" s="37">
        <v>444</v>
      </c>
      <c r="B30" s="37">
        <f>($B$1-A30)/$B$1</f>
        <v>1.5521064301552107E-2</v>
      </c>
      <c r="C30" s="37">
        <f>B30/$B$3</f>
        <v>5.9829059829059839E-2</v>
      </c>
      <c r="D30" s="37">
        <v>604</v>
      </c>
      <c r="E30" s="37">
        <v>1293</v>
      </c>
      <c r="F30" s="37"/>
      <c r="G30" s="37">
        <v>1</v>
      </c>
    </row>
    <row r="31" spans="1:7" x14ac:dyDescent="0.3">
      <c r="A31" s="37">
        <v>443</v>
      </c>
      <c r="B31" s="37">
        <f>($B$1-A31)/$B$1</f>
        <v>1.7738359201773836E-2</v>
      </c>
      <c r="C31" s="37">
        <f>B31/$B$3</f>
        <v>6.8376068376068383E-2</v>
      </c>
      <c r="D31" s="37">
        <v>620</v>
      </c>
      <c r="E31" s="37">
        <v>1324</v>
      </c>
      <c r="F31" s="37"/>
      <c r="G31" s="37">
        <v>1</v>
      </c>
    </row>
    <row r="32" spans="1:7" x14ac:dyDescent="0.3">
      <c r="A32" s="37">
        <v>444</v>
      </c>
      <c r="B32" s="37">
        <f>($B$1-A32)/$B$1</f>
        <v>1.5521064301552107E-2</v>
      </c>
      <c r="C32" s="37">
        <f>B32/$B$3</f>
        <v>5.9829059829059839E-2</v>
      </c>
      <c r="D32" s="37">
        <v>469</v>
      </c>
      <c r="E32" s="37">
        <v>981</v>
      </c>
      <c r="F32" s="37"/>
      <c r="G32" s="37">
        <v>0</v>
      </c>
    </row>
    <row r="33" spans="1:7" x14ac:dyDescent="0.3">
      <c r="A33" s="37">
        <v>445</v>
      </c>
      <c r="B33" s="37">
        <f>($B$1-A33)/$B$1</f>
        <v>1.3303769401330377E-2</v>
      </c>
      <c r="C33" s="37">
        <f>B33/$B$3</f>
        <v>5.1282051282051287E-2</v>
      </c>
      <c r="D33" s="37">
        <v>285</v>
      </c>
      <c r="E33" s="37">
        <v>561</v>
      </c>
      <c r="F33" s="37"/>
      <c r="G33" s="37">
        <v>0</v>
      </c>
    </row>
    <row r="34" spans="1:7" x14ac:dyDescent="0.3">
      <c r="A34" s="37">
        <v>447</v>
      </c>
      <c r="B34" s="37">
        <f>($B$1-A34)/$B$1</f>
        <v>8.869179600886918E-3</v>
      </c>
      <c r="C34" s="37">
        <f>B34/$B$3</f>
        <v>3.4188034188034191E-2</v>
      </c>
      <c r="D34" s="37">
        <v>164</v>
      </c>
      <c r="E34" s="37">
        <v>285</v>
      </c>
      <c r="F34" s="37"/>
      <c r="G34" s="37">
        <v>0</v>
      </c>
    </row>
    <row r="35" spans="1:7" x14ac:dyDescent="0.3">
      <c r="A35" s="17" t="s">
        <v>24</v>
      </c>
      <c r="B35" s="17" t="s">
        <v>25</v>
      </c>
      <c r="C35" s="17" t="s">
        <v>26</v>
      </c>
      <c r="D35" s="17" t="s">
        <v>27</v>
      </c>
      <c r="E35" s="17" t="s">
        <v>28</v>
      </c>
      <c r="F35" s="17" t="s">
        <v>29</v>
      </c>
      <c r="G35" s="17" t="s">
        <v>30</v>
      </c>
    </row>
    <row r="36" spans="1:7" x14ac:dyDescent="0.3">
      <c r="A36" s="17">
        <v>437</v>
      </c>
      <c r="B36" s="17">
        <f>($B$1-A36)/$B$1</f>
        <v>3.1042128603104215E-2</v>
      </c>
      <c r="C36" s="17">
        <f>B36/$B$3</f>
        <v>0.11965811965811968</v>
      </c>
      <c r="D36" s="17">
        <v>175</v>
      </c>
      <c r="E36" s="17">
        <v>108</v>
      </c>
      <c r="F36" s="17"/>
      <c r="G36" s="17">
        <v>1</v>
      </c>
    </row>
    <row r="37" spans="1:7" x14ac:dyDescent="0.3">
      <c r="A37" s="17">
        <v>432</v>
      </c>
      <c r="B37" s="17">
        <f>($B$1-A37)/$B$1</f>
        <v>4.2128603104212861E-2</v>
      </c>
      <c r="C37" s="17">
        <f>B37/$B$3</f>
        <v>0.1623931623931624</v>
      </c>
      <c r="D37" s="17">
        <v>249</v>
      </c>
      <c r="E37" s="17">
        <v>267</v>
      </c>
      <c r="F37" s="17"/>
      <c r="G37" s="17">
        <v>1</v>
      </c>
    </row>
    <row r="38" spans="1:7" x14ac:dyDescent="0.3">
      <c r="A38" s="17">
        <v>431</v>
      </c>
      <c r="B38" s="17">
        <f>($B$1-A38)/$B$1</f>
        <v>4.4345898004434593E-2</v>
      </c>
      <c r="C38" s="17">
        <f>B38/$B$3</f>
        <v>0.17094017094017097</v>
      </c>
      <c r="D38" s="17">
        <v>301</v>
      </c>
      <c r="E38" s="17">
        <v>380</v>
      </c>
      <c r="F38" s="17"/>
      <c r="G38" s="17">
        <v>1</v>
      </c>
    </row>
    <row r="39" spans="1:7" x14ac:dyDescent="0.3">
      <c r="A39" s="17">
        <v>431</v>
      </c>
      <c r="B39" s="17">
        <f>($B$1-A39)/$B$1</f>
        <v>4.4345898004434593E-2</v>
      </c>
      <c r="C39" s="17">
        <f>B39/$B$3</f>
        <v>0.17094017094017097</v>
      </c>
      <c r="D39" s="17">
        <v>402</v>
      </c>
      <c r="E39" s="17">
        <v>591</v>
      </c>
      <c r="F39" s="17"/>
      <c r="G39" s="17">
        <v>1</v>
      </c>
    </row>
    <row r="40" spans="1:7" x14ac:dyDescent="0.3">
      <c r="A40" s="17">
        <v>430</v>
      </c>
      <c r="B40" s="17">
        <f>($B$1-A40)/$B$1</f>
        <v>4.6563192904656318E-2</v>
      </c>
      <c r="C40" s="17">
        <f>B40/$B$3</f>
        <v>0.17948717948717949</v>
      </c>
      <c r="D40" s="17">
        <v>498</v>
      </c>
      <c r="E40" s="17">
        <v>794</v>
      </c>
      <c r="F40" s="17"/>
      <c r="G40" s="17">
        <v>1</v>
      </c>
    </row>
    <row r="41" spans="1:7" x14ac:dyDescent="0.3">
      <c r="A41" s="17">
        <v>429</v>
      </c>
      <c r="B41" s="17">
        <f>($B$1-A41)/$B$1</f>
        <v>4.878048780487805E-2</v>
      </c>
      <c r="C41" s="17">
        <f>B41/$B$3</f>
        <v>0.18803418803418806</v>
      </c>
      <c r="D41" s="17">
        <v>598</v>
      </c>
      <c r="E41" s="17">
        <v>1003</v>
      </c>
      <c r="F41" s="17"/>
      <c r="G41" s="17">
        <v>1</v>
      </c>
    </row>
    <row r="42" spans="1:7" x14ac:dyDescent="0.3">
      <c r="A42" s="17">
        <v>429</v>
      </c>
      <c r="B42" s="17">
        <f>($B$1-A42)/$B$1</f>
        <v>4.878048780487805E-2</v>
      </c>
      <c r="C42" s="17">
        <f>B42/$B$3</f>
        <v>0.18803418803418806</v>
      </c>
      <c r="D42" s="17">
        <v>615</v>
      </c>
      <c r="E42" s="17">
        <v>1038</v>
      </c>
      <c r="F42" s="17"/>
      <c r="G42" s="17">
        <v>1</v>
      </c>
    </row>
    <row r="43" spans="1:7" x14ac:dyDescent="0.3">
      <c r="A43" s="17">
        <v>429</v>
      </c>
      <c r="B43" s="17">
        <f>($B$1-A43)/$B$1</f>
        <v>4.878048780487805E-2</v>
      </c>
      <c r="C43" s="17">
        <f>B43/$B$3</f>
        <v>0.18803418803418806</v>
      </c>
      <c r="D43" s="17">
        <v>555</v>
      </c>
      <c r="E43" s="17">
        <v>915</v>
      </c>
      <c r="F43" s="17"/>
      <c r="G43" s="17">
        <v>0</v>
      </c>
    </row>
    <row r="44" spans="1:7" x14ac:dyDescent="0.3">
      <c r="A44" s="17">
        <v>430</v>
      </c>
      <c r="B44" s="17">
        <f>($B$1-A44)/$B$1</f>
        <v>4.6563192904656318E-2</v>
      </c>
      <c r="C44" s="17">
        <f>B44/$B$3</f>
        <v>0.17948717948717949</v>
      </c>
      <c r="D44" s="17">
        <v>455</v>
      </c>
      <c r="E44" s="17">
        <v>710</v>
      </c>
      <c r="F44" s="17"/>
      <c r="G44" s="17">
        <v>0</v>
      </c>
    </row>
    <row r="45" spans="1:7" x14ac:dyDescent="0.3">
      <c r="A45" s="17">
        <v>431</v>
      </c>
      <c r="B45" s="17">
        <f>($B$1-A45)/$B$1</f>
        <v>4.4345898004434593E-2</v>
      </c>
      <c r="C45" s="17">
        <f>B45/$B$3</f>
        <v>0.17094017094017097</v>
      </c>
      <c r="D45" s="17">
        <v>346</v>
      </c>
      <c r="E45" s="17">
        <v>481</v>
      </c>
      <c r="F45" s="17"/>
      <c r="G45" s="17">
        <v>0</v>
      </c>
    </row>
    <row r="46" spans="1:7" x14ac:dyDescent="0.3">
      <c r="A46" s="17">
        <v>432</v>
      </c>
      <c r="B46" s="17">
        <f>($B$1-A46)/$B$1</f>
        <v>4.2128603104212861E-2</v>
      </c>
      <c r="C46" s="17">
        <f>B46/$B$3</f>
        <v>0.1623931623931624</v>
      </c>
      <c r="D46" s="17">
        <v>201</v>
      </c>
      <c r="E46" s="17">
        <v>180</v>
      </c>
      <c r="F46" s="17"/>
      <c r="G46" s="17">
        <v>0</v>
      </c>
    </row>
    <row r="47" spans="1:7" x14ac:dyDescent="0.3">
      <c r="A47" s="16" t="s">
        <v>24</v>
      </c>
      <c r="B47" s="16" t="s">
        <v>25</v>
      </c>
      <c r="C47" s="16" t="s">
        <v>26</v>
      </c>
      <c r="D47" s="16" t="s">
        <v>27</v>
      </c>
      <c r="E47" s="16" t="s">
        <v>28</v>
      </c>
      <c r="F47" s="16" t="s">
        <v>29</v>
      </c>
      <c r="G47" s="16" t="s">
        <v>30</v>
      </c>
    </row>
    <row r="48" spans="1:7" x14ac:dyDescent="0.3">
      <c r="A48" s="16">
        <v>414</v>
      </c>
      <c r="B48" s="16">
        <f>($B$1-A48)/$B$1</f>
        <v>8.2039911308203997E-2</v>
      </c>
      <c r="C48" s="16">
        <f>B48/$B$3</f>
        <v>0.31623931623931628</v>
      </c>
      <c r="D48" s="16">
        <v>145</v>
      </c>
      <c r="E48" s="16">
        <v>0</v>
      </c>
      <c r="F48" s="16"/>
      <c r="G48" s="16">
        <v>1</v>
      </c>
    </row>
    <row r="49" spans="1:7" x14ac:dyDescent="0.3">
      <c r="A49" s="16">
        <v>414</v>
      </c>
      <c r="B49" s="16">
        <f>($B$1-A49)/$B$1</f>
        <v>8.2039911308203997E-2</v>
      </c>
      <c r="C49" s="16">
        <f>B49/$B$3</f>
        <v>0.31623931623931628</v>
      </c>
      <c r="D49" s="16">
        <v>250</v>
      </c>
      <c r="E49" s="16">
        <v>134</v>
      </c>
      <c r="F49" s="16"/>
      <c r="G49" s="16">
        <v>1</v>
      </c>
    </row>
    <row r="50" spans="1:7" x14ac:dyDescent="0.3">
      <c r="A50" s="16">
        <v>413</v>
      </c>
      <c r="B50" s="16">
        <f>($B$1-A50)/$B$1</f>
        <v>8.4257206208425722E-2</v>
      </c>
      <c r="C50" s="16">
        <f>B50/$B$3</f>
        <v>0.3247863247863248</v>
      </c>
      <c r="D50" s="16">
        <v>350</v>
      </c>
      <c r="E50" s="16">
        <v>317</v>
      </c>
      <c r="F50" s="16"/>
      <c r="G50" s="16">
        <v>1</v>
      </c>
    </row>
    <row r="51" spans="1:7" x14ac:dyDescent="0.3">
      <c r="A51" s="16">
        <v>411</v>
      </c>
      <c r="B51" s="16">
        <f>($B$1-A51)/$B$1</f>
        <v>8.8691796008869186E-2</v>
      </c>
      <c r="C51" s="16">
        <f>B51/$B$3</f>
        <v>0.34188034188034194</v>
      </c>
      <c r="D51" s="16">
        <v>451</v>
      </c>
      <c r="E51" s="16">
        <v>500</v>
      </c>
      <c r="F51" s="16"/>
      <c r="G51" s="16">
        <v>1</v>
      </c>
    </row>
    <row r="52" spans="1:7" x14ac:dyDescent="0.3">
      <c r="A52" s="16">
        <v>411</v>
      </c>
      <c r="B52" s="16">
        <f>($B$1-A52)/$B$1</f>
        <v>8.8691796008869186E-2</v>
      </c>
      <c r="C52" s="16">
        <f>B52/$B$3</f>
        <v>0.34188034188034194</v>
      </c>
      <c r="D52" s="16">
        <v>501</v>
      </c>
      <c r="E52" s="16">
        <v>585</v>
      </c>
      <c r="F52" s="16"/>
      <c r="G52" s="16">
        <v>1</v>
      </c>
    </row>
    <row r="53" spans="1:7" x14ac:dyDescent="0.3">
      <c r="A53" s="16">
        <v>410</v>
      </c>
      <c r="B53" s="16">
        <f>($B$1-A53)/$B$1</f>
        <v>9.0909090909090912E-2</v>
      </c>
      <c r="C53" s="16">
        <f>B53/$B$3</f>
        <v>0.35042735042735046</v>
      </c>
      <c r="D53" s="16">
        <v>550</v>
      </c>
      <c r="E53" s="16">
        <v>670</v>
      </c>
      <c r="F53" s="16"/>
      <c r="G53" s="16">
        <v>1</v>
      </c>
    </row>
    <row r="54" spans="1:7" x14ac:dyDescent="0.3">
      <c r="A54" s="16">
        <v>410</v>
      </c>
      <c r="B54" s="16">
        <f>($B$1-A54)/$B$1</f>
        <v>9.0909090909090912E-2</v>
      </c>
      <c r="C54" s="16">
        <f>B54/$B$3</f>
        <v>0.35042735042735046</v>
      </c>
      <c r="D54" s="16">
        <v>603</v>
      </c>
      <c r="E54" s="16">
        <v>758</v>
      </c>
      <c r="F54" s="16"/>
      <c r="G54" s="16">
        <v>1</v>
      </c>
    </row>
    <row r="55" spans="1:7" x14ac:dyDescent="0.3">
      <c r="A55" s="16">
        <v>409</v>
      </c>
      <c r="B55" s="16">
        <f>($B$1-A55)/$B$1</f>
        <v>9.3126385809312637E-2</v>
      </c>
      <c r="C55" s="16">
        <f>B55/$B$3</f>
        <v>0.35897435897435898</v>
      </c>
      <c r="D55" s="16">
        <v>621</v>
      </c>
      <c r="E55" s="16">
        <v>790</v>
      </c>
      <c r="F55" s="16"/>
      <c r="G55" s="16">
        <v>1</v>
      </c>
    </row>
    <row r="56" spans="1:7" x14ac:dyDescent="0.3">
      <c r="A56" s="16">
        <v>411</v>
      </c>
      <c r="B56" s="16">
        <f>($B$1-A56)/$B$1</f>
        <v>8.8691796008869186E-2</v>
      </c>
      <c r="C56" s="16">
        <f>B56/$B$3</f>
        <v>0.34188034188034194</v>
      </c>
      <c r="D56" s="16">
        <v>399</v>
      </c>
      <c r="E56" s="16">
        <v>417</v>
      </c>
      <c r="F56" s="16"/>
      <c r="G56" s="16">
        <v>0</v>
      </c>
    </row>
    <row r="57" spans="1:7" x14ac:dyDescent="0.3">
      <c r="A57" s="16">
        <v>413</v>
      </c>
      <c r="B57" s="16">
        <f>($B$1-A57)/$B$1</f>
        <v>8.4257206208425722E-2</v>
      </c>
      <c r="C57" s="16">
        <f>B57/$B$3</f>
        <v>0.3247863247863248</v>
      </c>
      <c r="D57" s="16">
        <v>300</v>
      </c>
      <c r="E57" s="16">
        <v>250</v>
      </c>
      <c r="F57" s="16"/>
      <c r="G57" s="16">
        <v>0</v>
      </c>
    </row>
    <row r="58" spans="1:7" x14ac:dyDescent="0.3">
      <c r="A58" s="16">
        <v>414</v>
      </c>
      <c r="B58" s="16">
        <f>($B$1-A58)/$B$1</f>
        <v>8.2039911308203997E-2</v>
      </c>
      <c r="C58" s="16">
        <f>B58/$B$3</f>
        <v>0.31623931623931628</v>
      </c>
      <c r="D58" s="16">
        <v>199</v>
      </c>
      <c r="E58" s="16">
        <v>75</v>
      </c>
      <c r="F58" s="16"/>
      <c r="G58" s="1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F1152-E7B1-408E-98FD-CDD3D8B4640C}">
  <dimension ref="A1:N58"/>
  <sheetViews>
    <sheetView topLeftCell="A13" workbookViewId="0">
      <selection activeCell="F3" sqref="F3"/>
    </sheetView>
  </sheetViews>
  <sheetFormatPr defaultRowHeight="14.4" x14ac:dyDescent="0.3"/>
  <cols>
    <col min="1" max="1" width="23.6640625" bestFit="1" customWidth="1"/>
    <col min="3" max="3" width="12.109375" bestFit="1" customWidth="1"/>
    <col min="6" max="6" width="13.33203125" bestFit="1" customWidth="1"/>
    <col min="8" max="8" width="17.5546875" bestFit="1" customWidth="1"/>
    <col min="13" max="13" width="9.88671875" bestFit="1" customWidth="1"/>
    <col min="14" max="14" width="14.33203125" bestFit="1" customWidth="1"/>
  </cols>
  <sheetData>
    <row r="1" spans="1:14" x14ac:dyDescent="0.3">
      <c r="A1" t="s">
        <v>21</v>
      </c>
      <c r="B1">
        <v>509</v>
      </c>
      <c r="D1" t="s">
        <v>34</v>
      </c>
      <c r="E1" t="s">
        <v>41</v>
      </c>
    </row>
    <row r="2" spans="1:14" x14ac:dyDescent="0.3">
      <c r="A2" t="s">
        <v>22</v>
      </c>
      <c r="B2">
        <v>385</v>
      </c>
      <c r="H2" t="s">
        <v>32</v>
      </c>
    </row>
    <row r="3" spans="1:14" x14ac:dyDescent="0.3">
      <c r="A3" t="s">
        <v>23</v>
      </c>
      <c r="B3">
        <f>(B1-B2)/B1</f>
        <v>0.24361493123772102</v>
      </c>
      <c r="H3" t="s">
        <v>31</v>
      </c>
    </row>
    <row r="4" spans="1:14" x14ac:dyDescent="0.3">
      <c r="J4" s="21"/>
      <c r="K4" s="31"/>
      <c r="L4" s="31"/>
      <c r="M4" s="31" t="s">
        <v>55</v>
      </c>
      <c r="N4" s="22" t="s">
        <v>54</v>
      </c>
    </row>
    <row r="5" spans="1:14" x14ac:dyDescent="0.3">
      <c r="A5" s="13" t="s">
        <v>24</v>
      </c>
      <c r="B5" s="13" t="s">
        <v>25</v>
      </c>
      <c r="C5" s="13" t="s">
        <v>26</v>
      </c>
      <c r="D5" s="13" t="s">
        <v>27</v>
      </c>
      <c r="E5" s="13" t="s">
        <v>28</v>
      </c>
      <c r="F5" s="13" t="s">
        <v>29</v>
      </c>
      <c r="G5" s="13" t="s">
        <v>30</v>
      </c>
      <c r="J5" s="23" t="s">
        <v>48</v>
      </c>
      <c r="K5" s="32"/>
      <c r="L5" s="32"/>
      <c r="M5" s="32">
        <v>509</v>
      </c>
      <c r="N5" s="24">
        <v>382</v>
      </c>
    </row>
    <row r="6" spans="1:14" x14ac:dyDescent="0.3">
      <c r="A6" s="14">
        <v>385</v>
      </c>
      <c r="B6" s="13">
        <f>($B$1-A6)/$B$1</f>
        <v>0.24361493123772102</v>
      </c>
      <c r="C6" s="13">
        <f>B6/$B$3</f>
        <v>1</v>
      </c>
      <c r="D6" s="13">
        <v>620</v>
      </c>
      <c r="E6" s="13">
        <v>0</v>
      </c>
      <c r="F6" s="13"/>
      <c r="G6" s="13"/>
      <c r="J6" s="25" t="s">
        <v>33</v>
      </c>
      <c r="K6" s="32" t="s">
        <v>16</v>
      </c>
      <c r="L6" s="32"/>
      <c r="M6" s="32"/>
      <c r="N6" s="24"/>
    </row>
    <row r="7" spans="1:14" x14ac:dyDescent="0.3">
      <c r="A7" s="14">
        <v>391</v>
      </c>
      <c r="B7" s="13">
        <f t="shared" ref="B7:B11" si="0">($B$1-A7)/$B$1</f>
        <v>0.23182711198428291</v>
      </c>
      <c r="C7" s="13">
        <f t="shared" ref="C7:C11" si="1">B7/$B$3</f>
        <v>0.95161290322580649</v>
      </c>
      <c r="D7" s="13">
        <v>500</v>
      </c>
      <c r="E7" s="13">
        <v>0</v>
      </c>
      <c r="F7" s="13"/>
      <c r="G7" s="13"/>
      <c r="J7" s="33">
        <v>626</v>
      </c>
      <c r="K7" s="34">
        <v>1302</v>
      </c>
      <c r="L7" s="34"/>
      <c r="M7" s="34"/>
      <c r="N7" s="30"/>
    </row>
    <row r="8" spans="1:14" x14ac:dyDescent="0.3">
      <c r="A8" s="14">
        <v>400</v>
      </c>
      <c r="B8" s="13">
        <f t="shared" si="0"/>
        <v>0.21414538310412573</v>
      </c>
      <c r="C8" s="13">
        <f t="shared" si="1"/>
        <v>0.87903225806451613</v>
      </c>
      <c r="D8" s="13">
        <v>394</v>
      </c>
      <c r="E8" s="13">
        <v>0</v>
      </c>
      <c r="F8" s="13"/>
      <c r="G8" s="13"/>
    </row>
    <row r="9" spans="1:14" x14ac:dyDescent="0.3">
      <c r="A9" s="14">
        <v>413</v>
      </c>
      <c r="B9" s="13">
        <f t="shared" si="0"/>
        <v>0.18860510805500982</v>
      </c>
      <c r="C9" s="13">
        <f t="shared" si="1"/>
        <v>0.77419354838709675</v>
      </c>
      <c r="D9" s="13">
        <v>295</v>
      </c>
      <c r="E9" s="13">
        <v>0</v>
      </c>
      <c r="F9" s="13"/>
      <c r="G9" s="13"/>
    </row>
    <row r="10" spans="1:14" x14ac:dyDescent="0.3">
      <c r="A10" s="14">
        <v>445</v>
      </c>
      <c r="B10" s="13">
        <f t="shared" si="0"/>
        <v>0.12573673870333987</v>
      </c>
      <c r="C10" s="13">
        <f t="shared" si="1"/>
        <v>0.5161290322580645</v>
      </c>
      <c r="D10" s="13">
        <v>191</v>
      </c>
      <c r="E10" s="13">
        <v>0</v>
      </c>
      <c r="F10" s="13"/>
      <c r="G10" s="13"/>
    </row>
    <row r="11" spans="1:14" x14ac:dyDescent="0.3">
      <c r="A11" s="14">
        <v>488</v>
      </c>
      <c r="B11" s="13">
        <f t="shared" si="0"/>
        <v>4.1257367387033402E-2</v>
      </c>
      <c r="C11" s="13">
        <f t="shared" si="1"/>
        <v>0.16935483870967744</v>
      </c>
      <c r="D11" s="13">
        <v>95</v>
      </c>
      <c r="E11" s="13">
        <v>0</v>
      </c>
      <c r="F11" s="13"/>
      <c r="G11" s="13"/>
    </row>
    <row r="12" spans="1:14" x14ac:dyDescent="0.3">
      <c r="A12" s="11" t="s">
        <v>24</v>
      </c>
      <c r="B12" s="11" t="s">
        <v>25</v>
      </c>
      <c r="C12" s="11" t="s">
        <v>26</v>
      </c>
      <c r="D12" s="11" t="s">
        <v>27</v>
      </c>
      <c r="E12" s="11" t="s">
        <v>28</v>
      </c>
      <c r="F12" s="11" t="s">
        <v>29</v>
      </c>
      <c r="G12" s="11" t="s">
        <v>30</v>
      </c>
    </row>
    <row r="13" spans="1:14" x14ac:dyDescent="0.3">
      <c r="A13" s="11">
        <v>499</v>
      </c>
      <c r="B13" s="11">
        <f>($B$1-A13)/$B$1</f>
        <v>1.9646365422396856E-2</v>
      </c>
      <c r="C13" s="11">
        <f>B13/$B$3</f>
        <v>8.0645161290322578E-2</v>
      </c>
      <c r="D13" s="11">
        <v>624</v>
      </c>
      <c r="E13" s="11">
        <v>1316</v>
      </c>
      <c r="F13" s="11"/>
      <c r="G13" s="11">
        <v>1</v>
      </c>
    </row>
    <row r="14" spans="1:14" x14ac:dyDescent="0.3">
      <c r="A14" s="11">
        <v>501</v>
      </c>
      <c r="B14" s="11">
        <f t="shared" ref="B14:B21" si="2">($B$1-A14)/$B$1</f>
        <v>1.5717092337917484E-2</v>
      </c>
      <c r="C14" s="11">
        <f t="shared" ref="C14:C21" si="3">B14/$B$3</f>
        <v>6.4516129032258063E-2</v>
      </c>
      <c r="D14" s="11">
        <v>600</v>
      </c>
      <c r="E14" s="11">
        <v>1259</v>
      </c>
      <c r="F14" s="11"/>
      <c r="G14" s="11">
        <v>0</v>
      </c>
    </row>
    <row r="15" spans="1:14" x14ac:dyDescent="0.3">
      <c r="A15" s="11">
        <v>502</v>
      </c>
      <c r="B15" s="11">
        <f t="shared" si="2"/>
        <v>1.37524557956778E-2</v>
      </c>
      <c r="C15" s="11">
        <f t="shared" si="3"/>
        <v>5.6451612903225812E-2</v>
      </c>
      <c r="D15" s="11">
        <v>495</v>
      </c>
      <c r="E15" s="11">
        <v>1013</v>
      </c>
      <c r="F15" s="11"/>
      <c r="G15" s="11">
        <v>0</v>
      </c>
    </row>
    <row r="16" spans="1:14" x14ac:dyDescent="0.3">
      <c r="A16" s="11">
        <v>504</v>
      </c>
      <c r="B16" s="11">
        <f t="shared" si="2"/>
        <v>9.823182711198428E-3</v>
      </c>
      <c r="C16" s="11">
        <f t="shared" si="3"/>
        <v>4.0322580645161289E-2</v>
      </c>
      <c r="D16" s="11">
        <v>403</v>
      </c>
      <c r="E16" s="11">
        <v>811</v>
      </c>
      <c r="F16" s="11"/>
      <c r="G16" s="11">
        <v>0</v>
      </c>
    </row>
    <row r="17" spans="1:7" x14ac:dyDescent="0.3">
      <c r="A17" s="11">
        <v>505</v>
      </c>
      <c r="B17" s="11">
        <f t="shared" si="2"/>
        <v>7.8585461689587421E-3</v>
      </c>
      <c r="C17" s="11">
        <f t="shared" si="3"/>
        <v>3.2258064516129031E-2</v>
      </c>
      <c r="D17" s="11">
        <v>305</v>
      </c>
      <c r="E17" s="11">
        <v>588</v>
      </c>
      <c r="F17" s="11"/>
      <c r="G17" s="11">
        <v>0</v>
      </c>
    </row>
    <row r="18" spans="1:7" x14ac:dyDescent="0.3">
      <c r="A18" s="11">
        <v>505</v>
      </c>
      <c r="B18" s="11">
        <f t="shared" si="2"/>
        <v>7.8585461689587421E-3</v>
      </c>
      <c r="C18" s="11">
        <f t="shared" si="3"/>
        <v>3.2258064516129031E-2</v>
      </c>
      <c r="D18" s="11">
        <v>202</v>
      </c>
      <c r="E18" s="11">
        <v>355</v>
      </c>
      <c r="F18" s="11"/>
      <c r="G18" s="11">
        <v>0</v>
      </c>
    </row>
    <row r="19" spans="1:7" x14ac:dyDescent="0.3">
      <c r="A19" s="11">
        <v>506</v>
      </c>
      <c r="B19" s="11">
        <f t="shared" si="2"/>
        <v>5.893909626719057E-3</v>
      </c>
      <c r="C19" s="11">
        <f t="shared" si="3"/>
        <v>2.4193548387096774E-2</v>
      </c>
      <c r="D19" s="11">
        <v>90</v>
      </c>
      <c r="E19" s="11">
        <v>106</v>
      </c>
      <c r="F19" s="11"/>
      <c r="G19" s="11">
        <v>0</v>
      </c>
    </row>
    <row r="20" spans="1:7" x14ac:dyDescent="0.3">
      <c r="A20" s="11">
        <v>506</v>
      </c>
      <c r="B20" s="11">
        <f t="shared" si="2"/>
        <v>5.893909626719057E-3</v>
      </c>
      <c r="C20" s="11">
        <f t="shared" si="3"/>
        <v>2.4193548387096774E-2</v>
      </c>
      <c r="D20" s="11">
        <v>240</v>
      </c>
      <c r="E20" s="11">
        <v>444</v>
      </c>
      <c r="F20" s="11"/>
      <c r="G20" s="11">
        <v>1</v>
      </c>
    </row>
    <row r="21" spans="1:7" x14ac:dyDescent="0.3">
      <c r="A21" s="11">
        <v>503</v>
      </c>
      <c r="B21" s="11">
        <f t="shared" si="2"/>
        <v>1.1787819253438114E-2</v>
      </c>
      <c r="C21" s="11">
        <f t="shared" si="3"/>
        <v>4.8387096774193547E-2</v>
      </c>
      <c r="D21" s="11">
        <v>355</v>
      </c>
      <c r="E21" s="11">
        <v>704</v>
      </c>
      <c r="F21" s="11"/>
      <c r="G21" s="11">
        <v>1</v>
      </c>
    </row>
    <row r="22" spans="1:7" x14ac:dyDescent="0.3">
      <c r="A22" s="8" t="s">
        <v>24</v>
      </c>
      <c r="B22" s="8" t="s">
        <v>25</v>
      </c>
      <c r="C22" s="8" t="s">
        <v>26</v>
      </c>
      <c r="D22" s="8" t="s">
        <v>27</v>
      </c>
      <c r="E22" s="8" t="s">
        <v>28</v>
      </c>
      <c r="F22" s="8" t="s">
        <v>29</v>
      </c>
      <c r="G22" s="8" t="s">
        <v>30</v>
      </c>
    </row>
    <row r="23" spans="1:7" x14ac:dyDescent="0.3">
      <c r="A23" s="8">
        <v>419</v>
      </c>
      <c r="B23" s="8">
        <f t="shared" ref="B23:B30" si="4">($B$1-A23)/$B$1</f>
        <v>0.17681728880157171</v>
      </c>
      <c r="C23" s="8">
        <f t="shared" ref="C23:C30" si="5">B23/$B$3</f>
        <v>0.72580645161290325</v>
      </c>
      <c r="D23" s="8">
        <v>335</v>
      </c>
      <c r="E23" s="8">
        <v>5</v>
      </c>
      <c r="F23" s="8"/>
      <c r="G23" s="8">
        <v>1</v>
      </c>
    </row>
    <row r="24" spans="1:7" x14ac:dyDescent="0.3">
      <c r="A24" s="8">
        <v>416</v>
      </c>
      <c r="B24" s="8">
        <f t="shared" si="4"/>
        <v>0.18271119842829076</v>
      </c>
      <c r="C24" s="8">
        <f t="shared" si="5"/>
        <v>0.75</v>
      </c>
      <c r="D24" s="8">
        <v>403</v>
      </c>
      <c r="E24" s="8">
        <v>101</v>
      </c>
      <c r="F24" s="8"/>
      <c r="G24" s="8">
        <v>1</v>
      </c>
    </row>
    <row r="25" spans="1:7" x14ac:dyDescent="0.3">
      <c r="A25" s="8">
        <v>416</v>
      </c>
      <c r="B25" s="8">
        <f t="shared" si="4"/>
        <v>0.18271119842829076</v>
      </c>
      <c r="C25" s="8">
        <f t="shared" si="5"/>
        <v>0.75</v>
      </c>
      <c r="D25" s="8">
        <v>500</v>
      </c>
      <c r="E25" s="8">
        <v>207</v>
      </c>
      <c r="F25" s="8"/>
      <c r="G25" s="8">
        <v>1</v>
      </c>
    </row>
    <row r="26" spans="1:7" x14ac:dyDescent="0.3">
      <c r="A26" s="8">
        <v>414</v>
      </c>
      <c r="B26" s="8">
        <f t="shared" si="4"/>
        <v>0.18664047151277013</v>
      </c>
      <c r="C26" s="8">
        <f t="shared" si="5"/>
        <v>0.7661290322580645</v>
      </c>
      <c r="D26" s="8">
        <v>550</v>
      </c>
      <c r="E26" s="8">
        <v>263</v>
      </c>
      <c r="F26" s="8"/>
      <c r="G26" s="8">
        <v>1</v>
      </c>
    </row>
    <row r="27" spans="1:7" x14ac:dyDescent="0.3">
      <c r="A27" s="8">
        <v>414</v>
      </c>
      <c r="B27" s="8">
        <f t="shared" si="4"/>
        <v>0.18664047151277013</v>
      </c>
      <c r="C27" s="8">
        <f t="shared" si="5"/>
        <v>0.7661290322580645</v>
      </c>
      <c r="D27" s="8">
        <v>600</v>
      </c>
      <c r="E27" s="8">
        <v>316</v>
      </c>
      <c r="F27" s="8"/>
      <c r="G27" s="8">
        <v>1</v>
      </c>
    </row>
    <row r="28" spans="1:7" x14ac:dyDescent="0.3">
      <c r="A28" s="8">
        <v>414</v>
      </c>
      <c r="B28" s="8">
        <f t="shared" si="4"/>
        <v>0.18664047151277013</v>
      </c>
      <c r="C28" s="8">
        <f t="shared" si="5"/>
        <v>0.7661290322580645</v>
      </c>
      <c r="D28" s="8">
        <v>620</v>
      </c>
      <c r="E28" s="8">
        <v>340</v>
      </c>
      <c r="F28" s="8"/>
      <c r="G28" s="8">
        <v>1</v>
      </c>
    </row>
    <row r="29" spans="1:7" x14ac:dyDescent="0.3">
      <c r="A29" s="8">
        <v>417</v>
      </c>
      <c r="B29" s="8">
        <f t="shared" si="4"/>
        <v>0.18074656188605109</v>
      </c>
      <c r="C29" s="8">
        <f t="shared" si="5"/>
        <v>0.74193548387096786</v>
      </c>
      <c r="D29" s="8">
        <v>447</v>
      </c>
      <c r="E29" s="8">
        <v>163</v>
      </c>
      <c r="F29" s="8"/>
      <c r="G29" s="8">
        <v>0</v>
      </c>
    </row>
    <row r="30" spans="1:7" x14ac:dyDescent="0.3">
      <c r="A30" s="8">
        <v>417</v>
      </c>
      <c r="B30" s="8">
        <f t="shared" si="4"/>
        <v>0.18074656188605109</v>
      </c>
      <c r="C30" s="8">
        <f t="shared" si="5"/>
        <v>0.74193548387096786</v>
      </c>
      <c r="D30" s="8">
        <v>376</v>
      </c>
      <c r="E30" s="8">
        <v>90</v>
      </c>
      <c r="F30" s="8"/>
      <c r="G30" s="8">
        <v>0</v>
      </c>
    </row>
    <row r="31" spans="1:7" x14ac:dyDescent="0.3">
      <c r="A31" s="15" t="s">
        <v>24</v>
      </c>
      <c r="B31" s="15" t="s">
        <v>25</v>
      </c>
      <c r="C31" s="15" t="s">
        <v>26</v>
      </c>
      <c r="D31" s="15" t="s">
        <v>27</v>
      </c>
      <c r="E31" s="15" t="s">
        <v>28</v>
      </c>
      <c r="F31" s="15" t="s">
        <v>29</v>
      </c>
      <c r="G31" s="15" t="s">
        <v>30</v>
      </c>
    </row>
    <row r="32" spans="1:7" x14ac:dyDescent="0.3">
      <c r="A32" s="15">
        <v>458</v>
      </c>
      <c r="B32" s="15">
        <f>($B$1-A32)/$B$1</f>
        <v>0.10019646365422397</v>
      </c>
      <c r="C32" s="15">
        <f>B32/$B$3</f>
        <v>0.41129032258064518</v>
      </c>
      <c r="D32" s="15">
        <v>187</v>
      </c>
      <c r="E32" s="15">
        <v>4</v>
      </c>
      <c r="F32" s="15"/>
      <c r="G32" s="15">
        <v>1</v>
      </c>
    </row>
    <row r="33" spans="1:7" x14ac:dyDescent="0.3">
      <c r="A33" s="15">
        <v>456</v>
      </c>
      <c r="B33" s="15">
        <f t="shared" ref="B33:B43" si="6">($B$1-A33)/$B$1</f>
        <v>0.10412573673870335</v>
      </c>
      <c r="C33" s="15">
        <f t="shared" ref="C33:C43" si="7">B33/$B$3</f>
        <v>0.42741935483870969</v>
      </c>
      <c r="D33" s="15">
        <v>252</v>
      </c>
      <c r="E33" s="15">
        <v>113</v>
      </c>
      <c r="F33" s="15"/>
      <c r="G33" s="15">
        <v>1</v>
      </c>
    </row>
    <row r="34" spans="1:7" x14ac:dyDescent="0.3">
      <c r="A34" s="15">
        <v>455</v>
      </c>
      <c r="B34" s="15">
        <f t="shared" si="6"/>
        <v>0.10609037328094302</v>
      </c>
      <c r="C34" s="15">
        <f t="shared" si="7"/>
        <v>0.43548387096774194</v>
      </c>
      <c r="D34" s="15">
        <v>300</v>
      </c>
      <c r="E34" s="15">
        <v>194</v>
      </c>
      <c r="F34" s="15"/>
      <c r="G34" s="15">
        <v>1</v>
      </c>
    </row>
    <row r="35" spans="1:7" x14ac:dyDescent="0.3">
      <c r="A35" s="15">
        <v>454</v>
      </c>
      <c r="B35" s="15">
        <f t="shared" si="6"/>
        <v>0.10805500982318271</v>
      </c>
      <c r="C35" s="15">
        <f t="shared" si="7"/>
        <v>0.44354838709677419</v>
      </c>
      <c r="D35" s="15">
        <v>400</v>
      </c>
      <c r="E35" s="15">
        <v>360</v>
      </c>
      <c r="F35" s="15"/>
      <c r="G35" s="15">
        <v>1</v>
      </c>
    </row>
    <row r="36" spans="1:7" x14ac:dyDescent="0.3">
      <c r="A36" s="15">
        <v>454</v>
      </c>
      <c r="B36" s="15">
        <f t="shared" si="6"/>
        <v>0.10805500982318271</v>
      </c>
      <c r="C36" s="15">
        <f t="shared" si="7"/>
        <v>0.44354838709677419</v>
      </c>
      <c r="D36" s="15">
        <v>501</v>
      </c>
      <c r="E36" s="15">
        <v>525</v>
      </c>
      <c r="F36" s="15"/>
      <c r="G36" s="15">
        <v>1</v>
      </c>
    </row>
    <row r="37" spans="1:7" x14ac:dyDescent="0.3">
      <c r="A37" s="15">
        <v>452</v>
      </c>
      <c r="B37" s="15">
        <f t="shared" si="6"/>
        <v>0.11198428290766209</v>
      </c>
      <c r="C37" s="15">
        <f t="shared" si="7"/>
        <v>0.45967741935483875</v>
      </c>
      <c r="D37" s="15">
        <v>550</v>
      </c>
      <c r="E37" s="15">
        <v>604</v>
      </c>
      <c r="F37" s="15"/>
      <c r="G37" s="15">
        <v>1</v>
      </c>
    </row>
    <row r="38" spans="1:7" x14ac:dyDescent="0.3">
      <c r="A38" s="15">
        <v>452</v>
      </c>
      <c r="B38" s="15">
        <f t="shared" si="6"/>
        <v>0.11198428290766209</v>
      </c>
      <c r="C38" s="15">
        <f t="shared" si="7"/>
        <v>0.45967741935483875</v>
      </c>
      <c r="D38" s="15">
        <v>601</v>
      </c>
      <c r="E38" s="15">
        <v>688</v>
      </c>
      <c r="F38" s="15"/>
      <c r="G38" s="15">
        <v>1</v>
      </c>
    </row>
    <row r="39" spans="1:7" x14ac:dyDescent="0.3">
      <c r="A39" s="15">
        <v>452</v>
      </c>
      <c r="B39" s="15">
        <f t="shared" si="6"/>
        <v>0.11198428290766209</v>
      </c>
      <c r="C39" s="15">
        <f t="shared" si="7"/>
        <v>0.45967741935483875</v>
      </c>
      <c r="D39" s="15">
        <v>622</v>
      </c>
      <c r="E39" s="15">
        <v>720</v>
      </c>
      <c r="F39" s="15"/>
      <c r="G39" s="15">
        <v>1</v>
      </c>
    </row>
    <row r="40" spans="1:7" x14ac:dyDescent="0.3">
      <c r="A40" s="15">
        <v>455</v>
      </c>
      <c r="B40" s="15">
        <f t="shared" si="6"/>
        <v>0.10609037328094302</v>
      </c>
      <c r="C40" s="15">
        <f t="shared" si="7"/>
        <v>0.43548387096774194</v>
      </c>
      <c r="D40" s="15">
        <v>525</v>
      </c>
      <c r="E40" s="15">
        <v>566</v>
      </c>
      <c r="F40" s="15"/>
      <c r="G40" s="15">
        <v>0</v>
      </c>
    </row>
    <row r="41" spans="1:7" x14ac:dyDescent="0.3">
      <c r="A41" s="15">
        <v>455</v>
      </c>
      <c r="B41" s="15">
        <f t="shared" si="6"/>
        <v>0.10609037328094302</v>
      </c>
      <c r="C41" s="15">
        <f t="shared" si="7"/>
        <v>0.43548387096774194</v>
      </c>
      <c r="D41" s="15">
        <v>349</v>
      </c>
      <c r="E41" s="15">
        <v>282</v>
      </c>
      <c r="F41" s="15"/>
      <c r="G41" s="15">
        <v>0</v>
      </c>
    </row>
    <row r="42" spans="1:7" x14ac:dyDescent="0.3">
      <c r="A42" s="15">
        <v>457</v>
      </c>
      <c r="B42" s="15">
        <f t="shared" si="6"/>
        <v>0.10216110019646366</v>
      </c>
      <c r="C42" s="15">
        <f t="shared" si="7"/>
        <v>0.41935483870967744</v>
      </c>
      <c r="D42" s="15">
        <v>201</v>
      </c>
      <c r="E42" s="15">
        <v>39</v>
      </c>
      <c r="F42" s="15"/>
      <c r="G42" s="15">
        <v>0</v>
      </c>
    </row>
    <row r="43" spans="1:7" x14ac:dyDescent="0.3">
      <c r="A43" s="15">
        <v>455</v>
      </c>
      <c r="B43" s="15">
        <f t="shared" si="6"/>
        <v>0.10609037328094302</v>
      </c>
      <c r="C43" s="15">
        <f t="shared" si="7"/>
        <v>0.43548387096774194</v>
      </c>
      <c r="D43" s="15">
        <v>450</v>
      </c>
      <c r="E43" s="15">
        <v>446</v>
      </c>
      <c r="F43" s="15"/>
      <c r="G43" s="15">
        <v>1</v>
      </c>
    </row>
    <row r="44" spans="1:7" x14ac:dyDescent="0.3">
      <c r="A44" s="16" t="s">
        <v>24</v>
      </c>
      <c r="B44" s="16" t="s">
        <v>25</v>
      </c>
      <c r="C44" s="16" t="s">
        <v>26</v>
      </c>
      <c r="D44" s="16" t="s">
        <v>27</v>
      </c>
      <c r="E44" s="16" t="s">
        <v>28</v>
      </c>
      <c r="F44" s="16" t="s">
        <v>29</v>
      </c>
      <c r="G44" s="16" t="s">
        <v>30</v>
      </c>
    </row>
    <row r="45" spans="1:7" x14ac:dyDescent="0.3">
      <c r="A45" s="16">
        <v>482</v>
      </c>
      <c r="B45" s="16">
        <f t="shared" ref="B45:B57" si="8">($B$1-A45)/$B$1</f>
        <v>5.304518664047151E-2</v>
      </c>
      <c r="C45" s="16">
        <f t="shared" ref="C45:C57" si="9">B45/$B$3</f>
        <v>0.21774193548387097</v>
      </c>
      <c r="D45" s="16">
        <v>130</v>
      </c>
      <c r="E45" s="16">
        <v>4.3</v>
      </c>
      <c r="F45" s="16"/>
      <c r="G45" s="16">
        <v>1</v>
      </c>
    </row>
    <row r="46" spans="1:7" x14ac:dyDescent="0.3">
      <c r="A46" s="16">
        <v>481</v>
      </c>
      <c r="B46" s="16">
        <f t="shared" si="8"/>
        <v>5.50098231827112E-2</v>
      </c>
      <c r="C46" s="16">
        <f t="shared" si="9"/>
        <v>0.22580645161290325</v>
      </c>
      <c r="D46" s="16">
        <v>201</v>
      </c>
      <c r="E46" s="16">
        <v>149</v>
      </c>
      <c r="F46" s="16"/>
      <c r="G46" s="16">
        <v>1</v>
      </c>
    </row>
    <row r="47" spans="1:7" x14ac:dyDescent="0.3">
      <c r="A47" s="16">
        <v>481</v>
      </c>
      <c r="B47" s="16">
        <f t="shared" si="8"/>
        <v>5.50098231827112E-2</v>
      </c>
      <c r="C47" s="16">
        <f t="shared" si="9"/>
        <v>0.22580645161290325</v>
      </c>
      <c r="D47" s="16">
        <v>299</v>
      </c>
      <c r="E47" s="16">
        <v>356</v>
      </c>
      <c r="F47" s="16"/>
      <c r="G47" s="16">
        <v>1</v>
      </c>
    </row>
    <row r="48" spans="1:7" x14ac:dyDescent="0.3">
      <c r="A48" s="16">
        <v>480</v>
      </c>
      <c r="B48" s="16">
        <f t="shared" si="8"/>
        <v>5.6974459724950882E-2</v>
      </c>
      <c r="C48" s="16">
        <f t="shared" si="9"/>
        <v>0.23387096774193547</v>
      </c>
      <c r="D48" s="16">
        <v>402</v>
      </c>
      <c r="E48" s="16">
        <v>563</v>
      </c>
      <c r="F48" s="16"/>
      <c r="G48" s="16">
        <v>1</v>
      </c>
    </row>
    <row r="49" spans="1:7" x14ac:dyDescent="0.3">
      <c r="A49" s="16">
        <v>479</v>
      </c>
      <c r="B49" s="16">
        <f t="shared" si="8"/>
        <v>5.8939096267190572E-2</v>
      </c>
      <c r="C49" s="16">
        <f t="shared" si="9"/>
        <v>0.24193548387096775</v>
      </c>
      <c r="D49" s="16">
        <v>450</v>
      </c>
      <c r="E49" s="16">
        <v>622</v>
      </c>
      <c r="F49" s="16"/>
      <c r="G49" s="16">
        <v>1</v>
      </c>
    </row>
    <row r="50" spans="1:7" x14ac:dyDescent="0.3">
      <c r="A50" s="16">
        <v>479</v>
      </c>
      <c r="B50" s="16">
        <f t="shared" si="8"/>
        <v>5.8939096267190572E-2</v>
      </c>
      <c r="C50" s="16">
        <f t="shared" si="9"/>
        <v>0.24193548387096775</v>
      </c>
      <c r="D50" s="16">
        <v>501</v>
      </c>
      <c r="E50" s="16">
        <v>762</v>
      </c>
      <c r="F50" s="16"/>
      <c r="G50" s="16">
        <v>1</v>
      </c>
    </row>
    <row r="51" spans="1:7" x14ac:dyDescent="0.3">
      <c r="A51" s="16">
        <v>478</v>
      </c>
      <c r="B51" s="16">
        <f t="shared" si="8"/>
        <v>6.0903732809430254E-2</v>
      </c>
      <c r="C51" s="16">
        <f t="shared" si="9"/>
        <v>0.25</v>
      </c>
      <c r="D51" s="16">
        <v>603</v>
      </c>
      <c r="E51" s="16">
        <v>967</v>
      </c>
      <c r="F51" s="16"/>
      <c r="G51" s="16">
        <v>1</v>
      </c>
    </row>
    <row r="52" spans="1:7" x14ac:dyDescent="0.3">
      <c r="A52" s="16">
        <v>478</v>
      </c>
      <c r="B52" s="16">
        <f t="shared" si="8"/>
        <v>6.0903732809430254E-2</v>
      </c>
      <c r="C52" s="16">
        <f t="shared" si="9"/>
        <v>0.25</v>
      </c>
      <c r="D52" s="16">
        <v>622</v>
      </c>
      <c r="E52" s="16">
        <v>1006</v>
      </c>
      <c r="F52" s="16"/>
      <c r="G52" s="16">
        <v>1</v>
      </c>
    </row>
    <row r="53" spans="1:7" x14ac:dyDescent="0.3">
      <c r="A53" s="16">
        <v>478</v>
      </c>
      <c r="B53" s="16">
        <f t="shared" si="8"/>
        <v>6.0903732809430254E-2</v>
      </c>
      <c r="C53" s="16">
        <f t="shared" si="9"/>
        <v>0.25</v>
      </c>
      <c r="D53" s="16">
        <v>553</v>
      </c>
      <c r="E53" s="16">
        <v>868</v>
      </c>
      <c r="F53" s="16"/>
      <c r="G53" s="16">
        <v>0</v>
      </c>
    </row>
    <row r="54" spans="1:7" x14ac:dyDescent="0.3">
      <c r="A54" s="16">
        <v>479</v>
      </c>
      <c r="B54" s="16">
        <f t="shared" si="8"/>
        <v>5.8939096267190572E-2</v>
      </c>
      <c r="C54" s="16">
        <f t="shared" si="9"/>
        <v>0.24193548387096775</v>
      </c>
      <c r="D54" s="16">
        <v>348</v>
      </c>
      <c r="E54" s="16">
        <v>456</v>
      </c>
      <c r="F54" s="16"/>
      <c r="G54" s="16">
        <v>0</v>
      </c>
    </row>
    <row r="55" spans="1:7" x14ac:dyDescent="0.3">
      <c r="A55" s="16">
        <v>480</v>
      </c>
      <c r="B55" s="16">
        <f t="shared" si="8"/>
        <v>5.6974459724950882E-2</v>
      </c>
      <c r="C55" s="16">
        <f t="shared" si="9"/>
        <v>0.23387096774193547</v>
      </c>
      <c r="D55" s="16">
        <v>252</v>
      </c>
      <c r="E55" s="16">
        <v>261</v>
      </c>
      <c r="F55" s="16"/>
      <c r="G55" s="16">
        <v>0</v>
      </c>
    </row>
    <row r="56" spans="1:7" x14ac:dyDescent="0.3">
      <c r="A56" s="16">
        <v>480</v>
      </c>
      <c r="B56" s="16">
        <f t="shared" si="8"/>
        <v>5.6974459724950882E-2</v>
      </c>
      <c r="C56" s="16">
        <f t="shared" si="9"/>
        <v>0.23387096774193547</v>
      </c>
      <c r="D56" s="16">
        <v>376</v>
      </c>
      <c r="E56" s="16">
        <v>515</v>
      </c>
      <c r="F56" s="16"/>
      <c r="G56" s="16">
        <v>1</v>
      </c>
    </row>
    <row r="57" spans="1:7" x14ac:dyDescent="0.3">
      <c r="A57" s="16">
        <v>478</v>
      </c>
      <c r="B57" s="16">
        <f t="shared" si="8"/>
        <v>6.0903732809430254E-2</v>
      </c>
      <c r="C57" s="16">
        <f t="shared" si="9"/>
        <v>0.25</v>
      </c>
      <c r="D57" s="16">
        <v>476</v>
      </c>
      <c r="E57" s="16">
        <v>714</v>
      </c>
      <c r="F57" s="16"/>
      <c r="G57" s="16">
        <v>1</v>
      </c>
    </row>
    <row r="58" spans="1:7" x14ac:dyDescent="0.3">
      <c r="A58" s="16"/>
      <c r="B58" s="16"/>
      <c r="C58" s="16"/>
      <c r="D58" s="16"/>
      <c r="E58" s="16"/>
      <c r="F58" s="16"/>
      <c r="G58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pressure calibration graph</vt:lpstr>
      <vt:lpstr>force calibration graph</vt:lpstr>
      <vt:lpstr>300mm</vt:lpstr>
      <vt:lpstr>369mm</vt:lpstr>
      <vt:lpstr>451mm</vt:lpstr>
      <vt:lpstr>509mm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Elzein</dc:creator>
  <cp:lastModifiedBy>Mohamad Elzein</cp:lastModifiedBy>
  <dcterms:created xsi:type="dcterms:W3CDTF">2023-12-06T22:21:33Z</dcterms:created>
  <dcterms:modified xsi:type="dcterms:W3CDTF">2024-01-04T04:48:03Z</dcterms:modified>
</cp:coreProperties>
</file>