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nnl-my.sharepoint.com/personal/jeffrey_czajka_pnnl_gov/Documents/Documents/workingDirectory/pythonBase/LstarkeyiGSM/LstarkeyiGSM/data/"/>
    </mc:Choice>
  </mc:AlternateContent>
  <xr:revisionPtr revIDLastSave="16" documentId="14_{A6BC330C-E6EE-C44E-A7C5-055C1EEBDED6}" xr6:coauthVersionLast="47" xr6:coauthVersionMax="47" xr10:uidLastSave="{CECADDE7-80FB-4046-BC9A-0F38F6692D0B}"/>
  <bookViews>
    <workbookView xWindow="38400" yWindow="500" windowWidth="33600" windowHeight="18800" xr2:uid="{FAD99C0A-05C9-4B38-9ADF-A64EF4388AF5}"/>
  </bookViews>
  <sheets>
    <sheet name="LipidResults" sheetId="1" r:id="rId1"/>
    <sheet name="joonhoon" sheetId="4" r:id="rId2"/>
    <sheet name="macroLipidProfiles" sheetId="3" r:id="rId3"/>
    <sheet name="GrowthRates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" i="4" l="1"/>
  <c r="AH3" i="4"/>
  <c r="AG3" i="4"/>
  <c r="AF3" i="4"/>
  <c r="AE3" i="4"/>
  <c r="AD3" i="4"/>
  <c r="AC3" i="4"/>
  <c r="AB3" i="4"/>
  <c r="AA3" i="4"/>
  <c r="Z3" i="4"/>
  <c r="Y3" i="4"/>
  <c r="X3" i="4"/>
  <c r="S3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8" i="4" s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3" i="4"/>
  <c r="K39" i="1"/>
  <c r="AR37" i="1"/>
  <c r="AQ37" i="1"/>
  <c r="AP37" i="1"/>
  <c r="AP39" i="1" s="1"/>
  <c r="AO37" i="1"/>
  <c r="AN37" i="1"/>
  <c r="AM37" i="1"/>
  <c r="AM39" i="1" s="1"/>
  <c r="AL37" i="1"/>
  <c r="AL39" i="1" s="1"/>
  <c r="AK37" i="1"/>
  <c r="AK39" i="1" s="1"/>
  <c r="AJ37" i="1"/>
  <c r="AJ39" i="1" s="1"/>
  <c r="AI37" i="1"/>
  <c r="AI39" i="1" s="1"/>
  <c r="AH37" i="1"/>
  <c r="AH39" i="1"/>
  <c r="AR39" i="1"/>
  <c r="AQ39" i="1"/>
  <c r="AO39" i="1"/>
  <c r="AN39" i="1"/>
  <c r="AR35" i="1"/>
  <c r="AQ35" i="1"/>
  <c r="AP35" i="1"/>
  <c r="AO35" i="1"/>
  <c r="AN35" i="1"/>
  <c r="AM35" i="1"/>
  <c r="AL35" i="1"/>
  <c r="AK35" i="1"/>
  <c r="AJ35" i="1"/>
  <c r="AI35" i="1"/>
  <c r="AH35" i="1"/>
  <c r="S39" i="1"/>
  <c r="R39" i="1"/>
  <c r="J32" i="1"/>
  <c r="J31" i="1"/>
  <c r="J30" i="1"/>
  <c r="J29" i="1"/>
  <c r="J28" i="1"/>
  <c r="J27" i="1"/>
  <c r="J26" i="1"/>
  <c r="J25" i="1"/>
  <c r="J24" i="1"/>
  <c r="J23" i="1"/>
  <c r="J22" i="1"/>
  <c r="J21" i="1"/>
</calcChain>
</file>

<file path=xl/sharedStrings.xml><?xml version="1.0" encoding="utf-8"?>
<sst xmlns="http://schemas.openxmlformats.org/spreadsheetml/2006/main" count="547" uniqueCount="212">
  <si>
    <t>Citation</t>
  </si>
  <si>
    <t>Carbon Source</t>
  </si>
  <si>
    <t>Carbon Source Metabolic Model ID</t>
  </si>
  <si>
    <t>Carbon Source Metabolic Model ID (2)</t>
  </si>
  <si>
    <t>DCW (g/L)</t>
  </si>
  <si>
    <t>Lipid yield (g/gDCW)</t>
  </si>
  <si>
    <t>SFA %</t>
  </si>
  <si>
    <t>USFA %</t>
  </si>
  <si>
    <t>Time (h)</t>
  </si>
  <si>
    <t>Strain</t>
  </si>
  <si>
    <t>Feed Media</t>
  </si>
  <si>
    <t>Year</t>
  </si>
  <si>
    <t>Glucose</t>
  </si>
  <si>
    <t>Xylose</t>
  </si>
  <si>
    <t>Glycerol</t>
  </si>
  <si>
    <t>NA</t>
  </si>
  <si>
    <t xml:space="preserve">DLH </t>
  </si>
  <si>
    <t>Note</t>
  </si>
  <si>
    <t>*detoxified liquid hydrolysate</t>
  </si>
  <si>
    <t>AS 2.1560</t>
  </si>
  <si>
    <t>C/N ratio</t>
  </si>
  <si>
    <t>Lipid Titer (g/L)</t>
  </si>
  <si>
    <t>Oil production by the oleaginous yeast Lipomyces starkeyi using diverse carbon sources,Wang, Ruling, 10.15376/biores.9.4.7027-7040, BioResources</t>
  </si>
  <si>
    <t>Co-fermentation of cellobiose and xylose by Lipomyces starkeyi for lipid production,Gong, Zhiwei,10.1016/j.biortech.2012.04.063</t>
  </si>
  <si>
    <t>Cellobiose</t>
  </si>
  <si>
    <t>Cellobiose,Xylose</t>
  </si>
  <si>
    <t>Gluocse,Xylose</t>
  </si>
  <si>
    <t>Cellobiose,Xylose,Glucose</t>
  </si>
  <si>
    <t>Carbon Source Conc. (g/L)</t>
  </si>
  <si>
    <t>47,23</t>
  </si>
  <si>
    <t>35,35</t>
  </si>
  <si>
    <t>23,47</t>
  </si>
  <si>
    <t>60,30</t>
  </si>
  <si>
    <t>40,20,10</t>
  </si>
  <si>
    <t>Lipid yield (g/gSugar)</t>
  </si>
  <si>
    <t>Sugar Consumption Rate (g/L/h)</t>
  </si>
  <si>
    <t>*Fermentation medium had 0.5 g/L YE and 1.0 g/L ammonium sulfate.</t>
  </si>
  <si>
    <t>*Fermentation medium had 0.5 g/L YE and 1.0 g/L ammonium sulfate. cellobiose &amp; xylose consumed simulataneously.</t>
  </si>
  <si>
    <t>Effect of developed low cost minimal medium on lipid and exopolysaccharide production by lipomyces starkeyi under repeated fed-batch and continuous cultivation</t>
  </si>
  <si>
    <t>DOI</t>
  </si>
  <si>
    <t>10.15255/CABEQ.2018.1389</t>
  </si>
  <si>
    <t>*continous feed.</t>
  </si>
  <si>
    <t>Carbon Source Conc. (g/L) (stable)</t>
  </si>
  <si>
    <t>cell productivity (g/L/h)</t>
  </si>
  <si>
    <t>Lipid productivity (g/L/h)</t>
  </si>
  <si>
    <t>NRRL Y-11557</t>
  </si>
  <si>
    <t>Dilution rate/growth</t>
  </si>
  <si>
    <t>7.14 (mg*10^9 cells/h)</t>
  </si>
  <si>
    <t>Characterization of oil-producing yeast Lipomyces starkeyi on glycerol carbon source based on metabolomics and 13C-labeling</t>
  </si>
  <si>
    <t>10.1007/s00253-018-9261-5</t>
  </si>
  <si>
    <t>CBS 1807</t>
  </si>
  <si>
    <t>CBS 2512</t>
  </si>
  <si>
    <t>CBS 6047</t>
  </si>
  <si>
    <t>Arabinose</t>
  </si>
  <si>
    <t>Galactose</t>
  </si>
  <si>
    <t>Mannose</t>
  </si>
  <si>
    <t>4.43 ± 0.43</t>
  </si>
  <si>
    <t>4.50 ± 0.20</t>
  </si>
  <si>
    <t>3.93 ± 0.27</t>
  </si>
  <si>
    <t>18.71 ± 2.37</t>
  </si>
  <si>
    <t>11.63 ± 0.49</t>
  </si>
  <si>
    <t>10.58 ± 0.75</t>
  </si>
  <si>
    <t>6.45 ± 0.96</t>
  </si>
  <si>
    <t>4.68 ± 0.21</t>
  </si>
  <si>
    <t>7.64 ± 0.44</t>
  </si>
  <si>
    <t>12.28 ± 1.40</t>
  </si>
  <si>
    <t>5.93 ± 0.22</t>
  </si>
  <si>
    <t>10.48 ± 0.95</t>
  </si>
  <si>
    <t>4.51 ± 0.41</t>
  </si>
  <si>
    <t>2.02 ± 0.20</t>
  </si>
  <si>
    <t>0.94 ± 0.08</t>
  </si>
  <si>
    <t>11.12 ± 2.41</t>
  </si>
  <si>
    <t>3.32 ± 0.60</t>
  </si>
  <si>
    <t>1.03 ± 0.66</t>
  </si>
  <si>
    <t>6.22 ± 1.00</t>
  </si>
  <si>
    <t>6.40 ± 0.10</t>
  </si>
  <si>
    <t>6.93 ± 0.15</t>
  </si>
  <si>
    <t>14.91 ± 0.86</t>
  </si>
  <si>
    <t>12.20 ± 1.22</t>
  </si>
  <si>
    <t>13.36 ± 0.38</t>
  </si>
  <si>
    <t>5.90 ± 2.33</t>
  </si>
  <si>
    <t>4.69 ± 0.11</t>
  </si>
  <si>
    <t>4.30 ± 0.18</t>
  </si>
  <si>
    <t>13.68 ± 0.91</t>
  </si>
  <si>
    <t>4.64 ± 0.52</t>
  </si>
  <si>
    <t>6.64 ± 1.83</t>
  </si>
  <si>
    <t>8.42 ± 1.26</t>
  </si>
  <si>
    <t>4.02 ± 0.20</t>
  </si>
  <si>
    <t>7.99 ± 0.71</t>
  </si>
  <si>
    <t>11.73 ± 0.62</t>
  </si>
  <si>
    <t>8.37 ± 0.92</t>
  </si>
  <si>
    <t>14.49 ± 0.89</t>
  </si>
  <si>
    <t>1.69 ± 0.61</t>
  </si>
  <si>
    <t>1.48 ± 0.12</t>
  </si>
  <si>
    <t>1.31 ± 0.31</t>
  </si>
  <si>
    <t>5.26 ± 0.43</t>
  </si>
  <si>
    <t>5.48 ± 0.75</t>
  </si>
  <si>
    <t>4.60 ± 0.50</t>
  </si>
  <si>
    <t>3.50 ± 0.61</t>
  </si>
  <si>
    <t>1.63 ± 0.16</t>
  </si>
  <si>
    <t>3.78 ± 0.27</t>
  </si>
  <si>
    <t>9.52 ± 1.01</t>
  </si>
  <si>
    <t>2.57 ± 2.16</t>
  </si>
  <si>
    <t>6.35 ± 0.22</t>
  </si>
  <si>
    <t>1.44 ± 0.16</t>
  </si>
  <si>
    <t>0.45 ± 0.11</t>
  </si>
  <si>
    <t>0.26 ± 0.00</t>
  </si>
  <si>
    <t>7.12 ± 0.83</t>
  </si>
  <si>
    <t>1.08 ± 0.34</t>
  </si>
  <si>
    <t>0.55 ± 0.03</t>
  </si>
  <si>
    <t>2.42 ± 0.28</t>
  </si>
  <si>
    <t>2.11 ± 0.09</t>
  </si>
  <si>
    <t>3.29 ± 0.23</t>
  </si>
  <si>
    <t>7.08 ± 0.55</t>
  </si>
  <si>
    <t>7.33 ± 0.36</t>
  </si>
  <si>
    <t>7.88 ± 0.24</t>
  </si>
  <si>
    <t>1.62 ± 0.28</t>
  </si>
  <si>
    <t>1.52 ± 0.09</t>
  </si>
  <si>
    <t>1.71 ± 0.10</t>
  </si>
  <si>
    <t>6.88 ± 1.09</t>
  </si>
  <si>
    <t>5.71 ± 0.05</t>
  </si>
  <si>
    <t>5.37 ± 0.64</t>
  </si>
  <si>
    <t>3.62 ± 1.08</t>
  </si>
  <si>
    <t>1.01 ± 0.08</t>
  </si>
  <si>
    <t>4.91 ± 0.76</t>
  </si>
  <si>
    <t>4.18 ± 0.95</t>
  </si>
  <si>
    <t>2.65 ± 0.16</t>
  </si>
  <si>
    <t>8.44 ± 0.22</t>
  </si>
  <si>
    <t>Phylogenetic and biochemical characterization of the oil-producing yeast Lipomyces starkeyi</t>
  </si>
  <si>
    <t>10.1007/s10482-011-9641-7</t>
  </si>
  <si>
    <t>*5 g/L ammonium sulfate</t>
  </si>
  <si>
    <t>Nitrogen limitation, oxygen limitation, and lipid accumulation in Lipomyces starkeyi</t>
  </si>
  <si>
    <t>10.1016/j.biortech.2015.10.104</t>
  </si>
  <si>
    <t>DCW rate (g/L/h)</t>
  </si>
  <si>
    <t>Average</t>
  </si>
  <si>
    <t>Palm Oil</t>
  </si>
  <si>
    <t>*ammonium chloride/urea carbon source (1:1) rpm 200</t>
  </si>
  <si>
    <t>*ammonium chloride/urea carbon source (1:1) rpm 150</t>
  </si>
  <si>
    <t>*ammonium chloride/urea carbon source (1:1) rpm 300</t>
  </si>
  <si>
    <t>C12:0 FA</t>
  </si>
  <si>
    <t>C14:0 FA</t>
  </si>
  <si>
    <t>C16:0 FA</t>
  </si>
  <si>
    <t>C16:1 FA</t>
  </si>
  <si>
    <t>C18:0 FA</t>
  </si>
  <si>
    <t>C18:1 FA</t>
  </si>
  <si>
    <t>C18:2 FA</t>
  </si>
  <si>
    <t>C18:3 FA</t>
  </si>
  <si>
    <t>C20:0 FA</t>
  </si>
  <si>
    <t>C22:0 FA</t>
  </si>
  <si>
    <t>C24:1 FA</t>
  </si>
  <si>
    <t>Lipid molecular species of lipomyces starkeyi</t>
  </si>
  <si>
    <t>Effect of inoculum size on single-cell oil production from glucose and xylose using oleaginous yeast Lipomyces starkeyi</t>
  </si>
  <si>
    <t>/10.1016/j.jbiosc.2017.12.020</t>
  </si>
  <si>
    <t>Glucose,Xylose</t>
  </si>
  <si>
    <t>50,50</t>
  </si>
  <si>
    <t>*also has consumpition rates</t>
  </si>
  <si>
    <t>NBRC10381</t>
  </si>
  <si>
    <t>palm oil averages</t>
  </si>
  <si>
    <t>C14:0 FA%</t>
  </si>
  <si>
    <t>C16:0 FA%</t>
  </si>
  <si>
    <t>C16:1 FA%</t>
  </si>
  <si>
    <t>C18:0 FA%</t>
  </si>
  <si>
    <t>C18:1 FA%</t>
  </si>
  <si>
    <t>C18:2 FA%</t>
  </si>
  <si>
    <t>C18:3 FA%</t>
  </si>
  <si>
    <t>C20:0 FA%</t>
  </si>
  <si>
    <t>C22:0 FA%</t>
  </si>
  <si>
    <t>C24:1 FA%</t>
  </si>
  <si>
    <t>C12:0 FA%</t>
  </si>
  <si>
    <t>Media</t>
  </si>
  <si>
    <t>Hours</t>
  </si>
  <si>
    <t>Glucose (g/L by HPLC)</t>
  </si>
  <si>
    <t>Glycerol (g/L by HPLC)</t>
  </si>
  <si>
    <t>Ammonia (g/L by sigma ammonia assay)</t>
  </si>
  <si>
    <t>Dryweight (mg)</t>
  </si>
  <si>
    <t>Total FA</t>
  </si>
  <si>
    <t>C17:0 FA</t>
  </si>
  <si>
    <t>C24:0 FA</t>
  </si>
  <si>
    <t>Sample Id</t>
  </si>
  <si>
    <t>S1</t>
  </si>
  <si>
    <t>M9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</si>
  <si>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</si>
  <si>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</si>
  <si>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</si>
  <si>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</si>
  <si>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</si>
  <si>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</si>
  <si>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</si>
  <si>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</si>
  <si>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</si>
  <si>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</si>
  <si>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</si>
  <si>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</si>
  <si>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YNB CN120</t>
  </si>
  <si>
    <t>NaN</t>
  </si>
  <si>
    <t>S14</t>
  </si>
  <si>
    <t>S15</t>
  </si>
  <si>
    <t>S16</t>
  </si>
  <si>
    <t>YPD</t>
  </si>
  <si>
    <t>S17</t>
  </si>
  <si>
    <t>S18</t>
  </si>
  <si>
    <t>S19</t>
  </si>
  <si>
    <t>SD</t>
  </si>
  <si>
    <t>S20</t>
  </si>
  <si>
    <t>S21</t>
  </si>
  <si>
    <t>S22</t>
  </si>
  <si>
    <t>S23</t>
  </si>
  <si>
    <t>S24</t>
  </si>
  <si>
    <t>In [10]:</t>
  </si>
  <si>
    <t>Data</t>
  </si>
  <si>
    <t>Total FA (mg)</t>
  </si>
  <si>
    <t>Total FA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</si>
</sst>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b/>
      <sz val="12"/>
      <color theme="1"/>
      <name val="Var(--jp-content-font-family)"/>
    </font>
    <font>
      <sz val="12"/>
      <color theme="1"/>
      <name val="Var(--jp-content-font-family)"/>
    </font>
    <font>
      <sz val="14"/>
      <color rgb="FF000000"/>
      <name val="Var(--jp-cell-prompt-font-famil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 applyAlignment="1">
      <alignment horizontal="justify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2F6FA-1623-4EAB-814C-476E94405457}">
  <dimension ref="A1:AR88"/>
  <sheetViews>
    <sheetView tabSelected="1" topLeftCell="P1" workbookViewId="0">
      <pane ySplit="1" topLeftCell="A2" activePane="bottomLeft" state="frozen"/>
      <selection pane="bottomLeft" activeCell="AJ2" sqref="AJ2"/>
    </sheetView>
  </sheetViews>
  <sheetFormatPr baseColWidth="10" defaultColWidth="8.83203125" defaultRowHeight="15"/>
  <cols>
    <col min="34" max="34" width="11.83203125" bestFit="1" customWidth="1"/>
  </cols>
  <sheetData>
    <row r="1" spans="1:44">
      <c r="A1" t="s">
        <v>0</v>
      </c>
      <c r="B1" t="s">
        <v>11</v>
      </c>
      <c r="C1" t="s">
        <v>39</v>
      </c>
      <c r="D1" t="s">
        <v>1</v>
      </c>
      <c r="E1" t="s">
        <v>17</v>
      </c>
      <c r="F1" t="s">
        <v>2</v>
      </c>
      <c r="G1" t="s">
        <v>3</v>
      </c>
      <c r="H1" t="s">
        <v>28</v>
      </c>
      <c r="I1" t="s">
        <v>4</v>
      </c>
      <c r="J1" t="s">
        <v>133</v>
      </c>
      <c r="K1" t="s">
        <v>5</v>
      </c>
      <c r="L1" t="s">
        <v>21</v>
      </c>
      <c r="N1" t="s">
        <v>34</v>
      </c>
      <c r="O1" t="s">
        <v>35</v>
      </c>
      <c r="P1" t="s">
        <v>168</v>
      </c>
      <c r="Q1" t="s">
        <v>158</v>
      </c>
      <c r="R1" s="1" t="s">
        <v>159</v>
      </c>
      <c r="S1" s="1" t="s">
        <v>160</v>
      </c>
      <c r="T1" t="s">
        <v>161</v>
      </c>
      <c r="U1" t="s">
        <v>162</v>
      </c>
      <c r="V1" t="s">
        <v>163</v>
      </c>
      <c r="W1" t="s">
        <v>164</v>
      </c>
      <c r="X1" t="s">
        <v>165</v>
      </c>
      <c r="Y1" t="s">
        <v>166</v>
      </c>
      <c r="Z1" t="s">
        <v>167</v>
      </c>
      <c r="AA1" t="s">
        <v>6</v>
      </c>
      <c r="AB1" t="s">
        <v>7</v>
      </c>
      <c r="AC1" t="s">
        <v>8</v>
      </c>
      <c r="AD1" t="s">
        <v>9</v>
      </c>
      <c r="AE1" t="s">
        <v>20</v>
      </c>
      <c r="AF1" t="s">
        <v>10</v>
      </c>
      <c r="AH1" t="s">
        <v>139</v>
      </c>
      <c r="AI1" t="s">
        <v>140</v>
      </c>
      <c r="AJ1" s="1" t="s">
        <v>141</v>
      </c>
      <c r="AK1" s="1" t="s">
        <v>142</v>
      </c>
      <c r="AL1" t="s">
        <v>143</v>
      </c>
      <c r="AM1" t="s">
        <v>144</v>
      </c>
      <c r="AN1" t="s">
        <v>145</v>
      </c>
      <c r="AO1" t="s">
        <v>146</v>
      </c>
      <c r="AP1" t="s">
        <v>147</v>
      </c>
      <c r="AQ1" t="s">
        <v>148</v>
      </c>
      <c r="AR1" t="s">
        <v>149</v>
      </c>
    </row>
    <row r="2" spans="1:44">
      <c r="A2" t="s">
        <v>22</v>
      </c>
      <c r="B2">
        <v>2014</v>
      </c>
      <c r="D2" t="s">
        <v>12</v>
      </c>
      <c r="I2">
        <v>12.4</v>
      </c>
      <c r="K2">
        <v>0.46999999999999992</v>
      </c>
      <c r="L2">
        <v>5.8279999999999994</v>
      </c>
      <c r="R2">
        <v>35.700000000000003</v>
      </c>
      <c r="S2">
        <v>5.8</v>
      </c>
      <c r="T2">
        <v>10.199999999999999</v>
      </c>
      <c r="U2">
        <v>41.5</v>
      </c>
      <c r="V2">
        <v>2.5</v>
      </c>
      <c r="AA2">
        <v>49.9</v>
      </c>
      <c r="AB2">
        <v>50.1</v>
      </c>
      <c r="AC2">
        <v>120</v>
      </c>
      <c r="AD2" t="s">
        <v>19</v>
      </c>
      <c r="AE2">
        <v>120</v>
      </c>
      <c r="AH2">
        <v>0</v>
      </c>
      <c r="AI2">
        <v>0</v>
      </c>
      <c r="AJ2">
        <v>0.16778999999999999</v>
      </c>
      <c r="AK2">
        <v>2.7259999999999993E-2</v>
      </c>
      <c r="AL2">
        <v>4.793999999999999E-2</v>
      </c>
      <c r="AM2">
        <v>0.19504999999999997</v>
      </c>
      <c r="AN2">
        <v>1.1749999999999997E-2</v>
      </c>
      <c r="AO2">
        <v>0</v>
      </c>
      <c r="AP2">
        <v>0</v>
      </c>
      <c r="AQ2">
        <v>0</v>
      </c>
      <c r="AR2">
        <v>0</v>
      </c>
    </row>
    <row r="3" spans="1:44">
      <c r="A3" t="s">
        <v>22</v>
      </c>
      <c r="B3">
        <v>2014</v>
      </c>
      <c r="D3" t="s">
        <v>13</v>
      </c>
      <c r="I3">
        <v>10.4</v>
      </c>
      <c r="K3">
        <v>0.36599999999999999</v>
      </c>
      <c r="L3">
        <v>3.8064</v>
      </c>
      <c r="R3">
        <v>38.6</v>
      </c>
      <c r="S3">
        <v>5.5</v>
      </c>
      <c r="T3">
        <v>7</v>
      </c>
      <c r="U3">
        <v>43.7</v>
      </c>
      <c r="V3">
        <v>1.8</v>
      </c>
      <c r="AA3">
        <v>48.9</v>
      </c>
      <c r="AB3">
        <v>51.1</v>
      </c>
      <c r="AC3">
        <v>144</v>
      </c>
      <c r="AD3" t="s">
        <v>19</v>
      </c>
      <c r="AE3">
        <v>120</v>
      </c>
      <c r="AH3">
        <v>0</v>
      </c>
      <c r="AI3">
        <v>0</v>
      </c>
      <c r="AJ3">
        <v>0.14127600000000001</v>
      </c>
      <c r="AK3">
        <v>2.0129999999999999E-2</v>
      </c>
      <c r="AL3">
        <v>2.562E-2</v>
      </c>
      <c r="AM3">
        <v>0.159942</v>
      </c>
      <c r="AN3">
        <v>6.5879999999999992E-3</v>
      </c>
      <c r="AO3">
        <v>0</v>
      </c>
      <c r="AP3">
        <v>0</v>
      </c>
      <c r="AQ3">
        <v>0</v>
      </c>
      <c r="AR3">
        <v>0</v>
      </c>
    </row>
    <row r="4" spans="1:44">
      <c r="A4" t="s">
        <v>22</v>
      </c>
      <c r="B4">
        <v>2014</v>
      </c>
      <c r="D4" t="s">
        <v>14</v>
      </c>
      <c r="I4">
        <v>9.1</v>
      </c>
      <c r="K4">
        <v>0.46200000000000002</v>
      </c>
      <c r="L4">
        <v>4.2042000000000002</v>
      </c>
      <c r="R4">
        <v>35.799999999999997</v>
      </c>
      <c r="S4">
        <v>4</v>
      </c>
      <c r="T4">
        <v>7.5</v>
      </c>
      <c r="U4">
        <v>43.8</v>
      </c>
      <c r="V4">
        <v>4.0999999999999996</v>
      </c>
      <c r="AA4">
        <v>47.8</v>
      </c>
      <c r="AB4">
        <v>52.2</v>
      </c>
      <c r="AC4">
        <v>168</v>
      </c>
      <c r="AD4" t="s">
        <v>19</v>
      </c>
      <c r="AE4">
        <v>120</v>
      </c>
      <c r="AH4">
        <v>0</v>
      </c>
      <c r="AI4">
        <v>0</v>
      </c>
      <c r="AJ4">
        <v>0.16539600000000002</v>
      </c>
      <c r="AK4">
        <v>1.8480000000000003E-2</v>
      </c>
      <c r="AL4">
        <v>3.465E-2</v>
      </c>
      <c r="AM4">
        <v>0.20235600000000001</v>
      </c>
      <c r="AN4">
        <v>1.8942000000000001E-2</v>
      </c>
      <c r="AO4">
        <v>0</v>
      </c>
      <c r="AP4">
        <v>0</v>
      </c>
      <c r="AQ4">
        <v>0</v>
      </c>
      <c r="AR4">
        <v>0</v>
      </c>
    </row>
    <row r="5" spans="1:44">
      <c r="A5" t="s">
        <v>22</v>
      </c>
      <c r="B5">
        <v>2014</v>
      </c>
      <c r="D5" t="s">
        <v>16</v>
      </c>
      <c r="E5" t="s">
        <v>18</v>
      </c>
      <c r="F5" t="s">
        <v>15</v>
      </c>
      <c r="G5" t="s">
        <v>15</v>
      </c>
      <c r="I5">
        <v>8.1999999999999993</v>
      </c>
      <c r="K5">
        <v>0.42699999999999994</v>
      </c>
      <c r="L5">
        <v>3.5013999999999994</v>
      </c>
      <c r="R5">
        <v>35.4</v>
      </c>
      <c r="S5">
        <v>9.6</v>
      </c>
      <c r="T5">
        <v>6.3</v>
      </c>
      <c r="U5">
        <v>39.4</v>
      </c>
      <c r="V5">
        <v>2.5</v>
      </c>
      <c r="AA5">
        <v>48.2</v>
      </c>
      <c r="AB5">
        <v>51.8</v>
      </c>
      <c r="AC5">
        <v>264</v>
      </c>
      <c r="AD5" t="s">
        <v>19</v>
      </c>
      <c r="AE5">
        <v>120</v>
      </c>
      <c r="AH5">
        <v>0</v>
      </c>
      <c r="AI5">
        <v>0</v>
      </c>
      <c r="AJ5">
        <v>0.15115800000000001</v>
      </c>
      <c r="AK5">
        <v>4.0991999999999994E-2</v>
      </c>
      <c r="AL5">
        <v>2.6901000000000001E-2</v>
      </c>
      <c r="AM5">
        <v>0.168238</v>
      </c>
      <c r="AN5">
        <v>1.0674999999999999E-2</v>
      </c>
      <c r="AO5">
        <v>0</v>
      </c>
      <c r="AP5">
        <v>0</v>
      </c>
      <c r="AQ5">
        <v>0</v>
      </c>
      <c r="AR5">
        <v>0</v>
      </c>
    </row>
    <row r="6" spans="1:44">
      <c r="A6" t="s">
        <v>23</v>
      </c>
      <c r="B6">
        <v>2012</v>
      </c>
      <c r="D6" t="s">
        <v>24</v>
      </c>
      <c r="E6" t="s">
        <v>36</v>
      </c>
      <c r="H6">
        <v>70</v>
      </c>
      <c r="I6">
        <v>27.9</v>
      </c>
      <c r="K6">
        <v>0.5</v>
      </c>
      <c r="L6">
        <v>13.95</v>
      </c>
      <c r="N6">
        <v>0.2</v>
      </c>
      <c r="O6">
        <v>0.68</v>
      </c>
      <c r="R6">
        <v>38.299999999999997</v>
      </c>
      <c r="S6">
        <v>2.9</v>
      </c>
      <c r="T6">
        <v>5.4</v>
      </c>
      <c r="U6">
        <v>51.2</v>
      </c>
      <c r="V6">
        <v>1.7</v>
      </c>
      <c r="AC6">
        <v>98</v>
      </c>
      <c r="AD6" t="s">
        <v>19</v>
      </c>
      <c r="AH6">
        <v>0</v>
      </c>
      <c r="AI6">
        <v>0</v>
      </c>
      <c r="AJ6">
        <v>0.19149999999999998</v>
      </c>
      <c r="AK6">
        <v>1.4499999999999999E-2</v>
      </c>
      <c r="AL6">
        <v>2.7E-2</v>
      </c>
      <c r="AM6">
        <v>0.25600000000000001</v>
      </c>
      <c r="AN6">
        <v>8.4999999999999989E-3</v>
      </c>
      <c r="AO6">
        <v>0</v>
      </c>
      <c r="AP6">
        <v>0</v>
      </c>
      <c r="AQ6">
        <v>0</v>
      </c>
      <c r="AR6">
        <v>0</v>
      </c>
    </row>
    <row r="7" spans="1:44">
      <c r="A7" t="s">
        <v>23</v>
      </c>
      <c r="B7">
        <v>2012</v>
      </c>
      <c r="D7" t="s">
        <v>12</v>
      </c>
      <c r="E7" t="s">
        <v>36</v>
      </c>
      <c r="H7">
        <v>70</v>
      </c>
      <c r="I7">
        <v>23.8</v>
      </c>
      <c r="K7">
        <v>0.53</v>
      </c>
      <c r="L7">
        <v>12.614000000000001</v>
      </c>
      <c r="N7">
        <v>0.18</v>
      </c>
      <c r="O7">
        <v>0.6</v>
      </c>
      <c r="R7">
        <v>34.1</v>
      </c>
      <c r="S7">
        <v>3.2</v>
      </c>
      <c r="T7">
        <v>4.3</v>
      </c>
      <c r="U7">
        <v>55.7</v>
      </c>
      <c r="V7">
        <v>1.3</v>
      </c>
      <c r="AC7">
        <v>120</v>
      </c>
      <c r="AD7" t="s">
        <v>19</v>
      </c>
      <c r="AH7">
        <v>0</v>
      </c>
      <c r="AI7">
        <v>0</v>
      </c>
      <c r="AJ7">
        <v>0.18073</v>
      </c>
      <c r="AK7">
        <v>1.6959999999999999E-2</v>
      </c>
      <c r="AL7">
        <v>2.2789999999999998E-2</v>
      </c>
      <c r="AM7">
        <v>0.29521000000000003</v>
      </c>
      <c r="AN7">
        <v>6.8900000000000003E-3</v>
      </c>
      <c r="AO7">
        <v>0</v>
      </c>
      <c r="AP7">
        <v>0</v>
      </c>
      <c r="AQ7">
        <v>0</v>
      </c>
      <c r="AR7">
        <v>0</v>
      </c>
    </row>
    <row r="8" spans="1:44">
      <c r="A8" t="s">
        <v>23</v>
      </c>
      <c r="B8">
        <v>2012</v>
      </c>
      <c r="D8" t="s">
        <v>13</v>
      </c>
      <c r="E8" t="s">
        <v>36</v>
      </c>
      <c r="H8">
        <v>70</v>
      </c>
      <c r="I8">
        <v>22.3</v>
      </c>
      <c r="K8">
        <v>0.56999999999999995</v>
      </c>
      <c r="L8">
        <v>12.710999999999999</v>
      </c>
      <c r="N8">
        <v>0.18</v>
      </c>
      <c r="O8">
        <v>0.41</v>
      </c>
      <c r="R8">
        <v>37.700000000000003</v>
      </c>
      <c r="S8">
        <v>3.2</v>
      </c>
      <c r="T8">
        <v>4.5999999999999996</v>
      </c>
      <c r="U8">
        <v>51.4</v>
      </c>
      <c r="V8">
        <v>1.9</v>
      </c>
      <c r="AC8">
        <v>168</v>
      </c>
      <c r="AD8" t="s">
        <v>19</v>
      </c>
      <c r="AH8">
        <v>0</v>
      </c>
      <c r="AI8">
        <v>0</v>
      </c>
      <c r="AJ8">
        <v>0.21488999999999997</v>
      </c>
      <c r="AK8">
        <v>1.8239999999999996E-2</v>
      </c>
      <c r="AL8">
        <v>2.6219999999999993E-2</v>
      </c>
      <c r="AM8">
        <v>0.29297999999999991</v>
      </c>
      <c r="AN8">
        <v>1.0829999999999998E-2</v>
      </c>
      <c r="AO8">
        <v>0</v>
      </c>
      <c r="AP8">
        <v>0</v>
      </c>
      <c r="AQ8">
        <v>0</v>
      </c>
      <c r="AR8">
        <v>0</v>
      </c>
    </row>
    <row r="9" spans="1:44">
      <c r="A9" t="s">
        <v>23</v>
      </c>
      <c r="B9">
        <v>2012</v>
      </c>
      <c r="D9" t="s">
        <v>25</v>
      </c>
      <c r="E9" t="s">
        <v>37</v>
      </c>
      <c r="H9" t="s">
        <v>29</v>
      </c>
      <c r="I9">
        <v>26.8</v>
      </c>
      <c r="K9">
        <v>0.5</v>
      </c>
      <c r="L9">
        <v>13.4</v>
      </c>
      <c r="N9">
        <v>0.19</v>
      </c>
      <c r="O9">
        <v>0.63</v>
      </c>
      <c r="R9">
        <v>38.6</v>
      </c>
      <c r="S9">
        <v>2.9</v>
      </c>
      <c r="T9">
        <v>5.7</v>
      </c>
      <c r="U9">
        <v>50</v>
      </c>
      <c r="V9">
        <v>2</v>
      </c>
      <c r="AC9">
        <v>108</v>
      </c>
      <c r="AD9" t="s">
        <v>19</v>
      </c>
      <c r="AH9">
        <v>0</v>
      </c>
      <c r="AI9">
        <v>0</v>
      </c>
      <c r="AJ9">
        <v>0.193</v>
      </c>
      <c r="AK9">
        <v>1.4499999999999999E-2</v>
      </c>
      <c r="AL9">
        <v>2.8500000000000001E-2</v>
      </c>
      <c r="AM9">
        <v>0.25</v>
      </c>
      <c r="AN9">
        <v>0.01</v>
      </c>
      <c r="AO9">
        <v>0</v>
      </c>
      <c r="AP9">
        <v>0</v>
      </c>
      <c r="AQ9">
        <v>0</v>
      </c>
      <c r="AR9">
        <v>0</v>
      </c>
    </row>
    <row r="10" spans="1:44">
      <c r="A10" t="s">
        <v>23</v>
      </c>
      <c r="B10">
        <v>2012</v>
      </c>
      <c r="D10" t="s">
        <v>25</v>
      </c>
      <c r="E10" t="s">
        <v>37</v>
      </c>
      <c r="H10" t="s">
        <v>30</v>
      </c>
      <c r="I10">
        <v>25.9</v>
      </c>
      <c r="K10">
        <v>0.52</v>
      </c>
      <c r="L10">
        <v>13.468</v>
      </c>
      <c r="N10">
        <v>0.2</v>
      </c>
      <c r="O10">
        <v>0.62</v>
      </c>
      <c r="R10">
        <v>37.4</v>
      </c>
      <c r="S10">
        <v>3.6</v>
      </c>
      <c r="T10">
        <v>4.9000000000000004</v>
      </c>
      <c r="U10">
        <v>52</v>
      </c>
      <c r="V10">
        <v>1.3</v>
      </c>
      <c r="AC10">
        <v>108</v>
      </c>
      <c r="AD10" t="s">
        <v>19</v>
      </c>
      <c r="AH10">
        <v>0</v>
      </c>
      <c r="AI10">
        <v>0</v>
      </c>
      <c r="AJ10">
        <v>0.19448000000000001</v>
      </c>
      <c r="AK10">
        <v>1.8720000000000001E-2</v>
      </c>
      <c r="AL10">
        <v>2.5480000000000003E-2</v>
      </c>
      <c r="AM10">
        <v>0.27040000000000003</v>
      </c>
      <c r="AN10">
        <v>6.7600000000000004E-3</v>
      </c>
      <c r="AO10">
        <v>0</v>
      </c>
      <c r="AP10">
        <v>0</v>
      </c>
      <c r="AQ10">
        <v>0</v>
      </c>
      <c r="AR10">
        <v>0</v>
      </c>
    </row>
    <row r="11" spans="1:44">
      <c r="A11" t="s">
        <v>23</v>
      </c>
      <c r="B11">
        <v>2012</v>
      </c>
      <c r="D11" t="s">
        <v>25</v>
      </c>
      <c r="E11" t="s">
        <v>37</v>
      </c>
      <c r="H11" t="s">
        <v>31</v>
      </c>
      <c r="I11">
        <v>23</v>
      </c>
      <c r="K11">
        <v>0.53</v>
      </c>
      <c r="L11">
        <v>12.190000000000001</v>
      </c>
      <c r="N11">
        <v>0.19</v>
      </c>
      <c r="O11">
        <v>0.57999999999999996</v>
      </c>
      <c r="R11">
        <v>40</v>
      </c>
      <c r="S11">
        <v>3.4</v>
      </c>
      <c r="T11">
        <v>5.3</v>
      </c>
      <c r="U11">
        <v>49.5</v>
      </c>
      <c r="V11">
        <v>1.1000000000000001</v>
      </c>
      <c r="AC11">
        <v>108</v>
      </c>
      <c r="AD11" t="s">
        <v>19</v>
      </c>
      <c r="AH11">
        <v>0</v>
      </c>
      <c r="AI11">
        <v>0</v>
      </c>
      <c r="AJ11">
        <v>0.21200000000000002</v>
      </c>
      <c r="AK11">
        <v>1.8020000000000001E-2</v>
      </c>
      <c r="AL11">
        <v>2.809E-2</v>
      </c>
      <c r="AM11">
        <v>0.26235000000000003</v>
      </c>
      <c r="AN11">
        <v>5.830000000000001E-3</v>
      </c>
      <c r="AO11">
        <v>0</v>
      </c>
      <c r="AP11">
        <v>0</v>
      </c>
      <c r="AQ11">
        <v>0</v>
      </c>
      <c r="AR11">
        <v>0</v>
      </c>
    </row>
    <row r="12" spans="1:44">
      <c r="A12" t="s">
        <v>23</v>
      </c>
      <c r="B12">
        <v>2012</v>
      </c>
      <c r="D12" t="s">
        <v>25</v>
      </c>
      <c r="E12" t="s">
        <v>37</v>
      </c>
      <c r="H12" t="s">
        <v>32</v>
      </c>
      <c r="I12">
        <v>31.5</v>
      </c>
      <c r="K12">
        <v>0.55000000000000004</v>
      </c>
      <c r="L12">
        <v>17.325000000000003</v>
      </c>
      <c r="N12">
        <v>0.19</v>
      </c>
      <c r="O12">
        <v>0.62</v>
      </c>
      <c r="R12">
        <v>35.799999999999997</v>
      </c>
      <c r="S12">
        <v>3.1</v>
      </c>
      <c r="T12">
        <v>5.3</v>
      </c>
      <c r="U12">
        <v>53.3</v>
      </c>
      <c r="V12">
        <v>1.2</v>
      </c>
      <c r="AC12">
        <v>108</v>
      </c>
      <c r="AD12" t="s">
        <v>19</v>
      </c>
      <c r="AH12">
        <v>0</v>
      </c>
      <c r="AI12">
        <v>0</v>
      </c>
      <c r="AJ12">
        <v>0.19689999999999999</v>
      </c>
      <c r="AK12">
        <v>1.7050000000000003E-2</v>
      </c>
      <c r="AL12">
        <v>2.9150000000000002E-2</v>
      </c>
      <c r="AM12">
        <v>0.29315000000000002</v>
      </c>
      <c r="AN12">
        <v>6.6E-3</v>
      </c>
      <c r="AO12">
        <v>0</v>
      </c>
      <c r="AP12">
        <v>0</v>
      </c>
      <c r="AQ12">
        <v>0</v>
      </c>
      <c r="AR12">
        <v>0</v>
      </c>
    </row>
    <row r="13" spans="1:44">
      <c r="A13" t="s">
        <v>23</v>
      </c>
      <c r="B13">
        <v>2012</v>
      </c>
      <c r="D13" t="s">
        <v>26</v>
      </c>
      <c r="E13" t="s">
        <v>36</v>
      </c>
      <c r="H13" t="s">
        <v>29</v>
      </c>
      <c r="I13">
        <v>23.6</v>
      </c>
      <c r="K13">
        <v>0.54</v>
      </c>
      <c r="L13">
        <v>12.744000000000002</v>
      </c>
      <c r="N13">
        <v>0.8</v>
      </c>
      <c r="O13">
        <v>0.5</v>
      </c>
      <c r="R13">
        <v>37.700000000000003</v>
      </c>
      <c r="S13">
        <v>3.1</v>
      </c>
      <c r="T13">
        <v>5.4</v>
      </c>
      <c r="U13">
        <v>49.6</v>
      </c>
      <c r="V13">
        <v>3.9</v>
      </c>
      <c r="AC13">
        <v>144</v>
      </c>
      <c r="AD13" t="s">
        <v>19</v>
      </c>
      <c r="AH13">
        <v>0</v>
      </c>
      <c r="AI13">
        <v>0</v>
      </c>
      <c r="AJ13">
        <v>0.20358000000000004</v>
      </c>
      <c r="AK13">
        <v>1.6740000000000001E-2</v>
      </c>
      <c r="AL13">
        <v>2.9160000000000009E-2</v>
      </c>
      <c r="AM13">
        <v>0.26784000000000002</v>
      </c>
      <c r="AN13">
        <v>2.1060000000000002E-2</v>
      </c>
      <c r="AO13">
        <v>0</v>
      </c>
      <c r="AP13">
        <v>0</v>
      </c>
      <c r="AQ13">
        <v>0</v>
      </c>
      <c r="AR13">
        <v>0</v>
      </c>
    </row>
    <row r="14" spans="1:44">
      <c r="A14" t="s">
        <v>23</v>
      </c>
      <c r="B14">
        <v>2012</v>
      </c>
      <c r="D14" t="s">
        <v>27</v>
      </c>
      <c r="E14" t="s">
        <v>36</v>
      </c>
      <c r="H14" t="s">
        <v>33</v>
      </c>
      <c r="I14">
        <v>25.5</v>
      </c>
      <c r="K14">
        <v>0.52</v>
      </c>
      <c r="L14">
        <v>13.26</v>
      </c>
      <c r="N14">
        <v>0.2</v>
      </c>
      <c r="O14">
        <v>0.6</v>
      </c>
      <c r="R14">
        <v>38</v>
      </c>
      <c r="S14">
        <v>3.7</v>
      </c>
      <c r="T14">
        <v>4.2</v>
      </c>
      <c r="U14">
        <v>51.7</v>
      </c>
      <c r="V14">
        <v>1.3</v>
      </c>
      <c r="AC14">
        <v>108</v>
      </c>
      <c r="AD14" t="s">
        <v>19</v>
      </c>
      <c r="AH14">
        <v>0</v>
      </c>
      <c r="AI14">
        <v>0</v>
      </c>
      <c r="AJ14">
        <v>0.1976</v>
      </c>
      <c r="AK14">
        <v>1.924E-2</v>
      </c>
      <c r="AL14">
        <v>2.1839999999999998E-2</v>
      </c>
      <c r="AM14">
        <v>0.26884000000000002</v>
      </c>
      <c r="AN14">
        <v>6.7600000000000004E-3</v>
      </c>
      <c r="AO14">
        <v>0</v>
      </c>
      <c r="AP14">
        <v>0</v>
      </c>
      <c r="AQ14">
        <v>0</v>
      </c>
      <c r="AR14">
        <v>0</v>
      </c>
    </row>
    <row r="15" spans="1:44">
      <c r="A15" t="s">
        <v>131</v>
      </c>
      <c r="B15">
        <v>2016</v>
      </c>
      <c r="C15" t="s">
        <v>132</v>
      </c>
      <c r="D15" t="s">
        <v>12</v>
      </c>
      <c r="E15" t="s">
        <v>136</v>
      </c>
      <c r="H15">
        <v>60</v>
      </c>
      <c r="I15">
        <v>20.64</v>
      </c>
      <c r="J15">
        <v>0.13900000000000001</v>
      </c>
      <c r="K15">
        <v>0.18739999999999998</v>
      </c>
      <c r="L15">
        <v>3.87</v>
      </c>
      <c r="N15">
        <v>2.5999999999999999E-2</v>
      </c>
      <c r="O15">
        <v>0.41399999999999998</v>
      </c>
      <c r="P15">
        <v>0</v>
      </c>
      <c r="Q15">
        <v>0.4</v>
      </c>
      <c r="R15">
        <v>37.5</v>
      </c>
      <c r="S15">
        <v>3.1</v>
      </c>
      <c r="T15">
        <v>12.2</v>
      </c>
      <c r="U15">
        <v>44.6</v>
      </c>
      <c r="V15">
        <v>1.5</v>
      </c>
      <c r="W15">
        <v>0.1</v>
      </c>
      <c r="X15">
        <v>0.1</v>
      </c>
      <c r="Y15">
        <v>0</v>
      </c>
      <c r="Z15">
        <v>0.5</v>
      </c>
      <c r="AC15">
        <v>160</v>
      </c>
      <c r="AD15" t="s">
        <v>45</v>
      </c>
      <c r="AE15">
        <v>24</v>
      </c>
      <c r="AH15">
        <v>0</v>
      </c>
      <c r="AI15">
        <v>7.5000000000000002E-4</v>
      </c>
      <c r="AJ15">
        <v>7.03125E-2</v>
      </c>
      <c r="AK15">
        <v>5.8124999999999991E-3</v>
      </c>
      <c r="AL15">
        <v>2.2874999999999996E-2</v>
      </c>
      <c r="AM15">
        <v>8.3624999999999991E-2</v>
      </c>
      <c r="AN15">
        <v>2.8124999999999999E-3</v>
      </c>
      <c r="AO15">
        <v>1.875E-4</v>
      </c>
      <c r="AP15">
        <v>1.875E-4</v>
      </c>
      <c r="AQ15">
        <v>0</v>
      </c>
      <c r="AR15">
        <v>9.3749999999999997E-4</v>
      </c>
    </row>
    <row r="16" spans="1:44">
      <c r="A16" t="s">
        <v>131</v>
      </c>
      <c r="B16">
        <v>2016</v>
      </c>
      <c r="C16" t="s">
        <v>132</v>
      </c>
      <c r="D16" t="s">
        <v>12</v>
      </c>
      <c r="E16" t="s">
        <v>136</v>
      </c>
      <c r="H16">
        <v>60</v>
      </c>
      <c r="I16">
        <v>18.37</v>
      </c>
      <c r="J16">
        <v>0.114</v>
      </c>
      <c r="K16">
        <v>0.3</v>
      </c>
      <c r="L16">
        <v>5.51</v>
      </c>
      <c r="N16">
        <v>3.5999999999999997E-2</v>
      </c>
      <c r="O16">
        <v>0.374</v>
      </c>
      <c r="P16">
        <v>0.2</v>
      </c>
      <c r="Q16">
        <v>0.9</v>
      </c>
      <c r="R16">
        <v>30.3</v>
      </c>
      <c r="S16">
        <v>3.1</v>
      </c>
      <c r="T16">
        <v>15.8</v>
      </c>
      <c r="U16">
        <v>46.3</v>
      </c>
      <c r="V16">
        <v>1.6</v>
      </c>
      <c r="W16">
        <v>0</v>
      </c>
      <c r="X16">
        <v>0.4</v>
      </c>
      <c r="Y16">
        <v>0.2</v>
      </c>
      <c r="Z16">
        <v>1.2</v>
      </c>
      <c r="AC16">
        <v>169</v>
      </c>
      <c r="AD16" t="s">
        <v>45</v>
      </c>
      <c r="AE16">
        <v>48</v>
      </c>
      <c r="AH16">
        <v>5.9989112683723458E-4</v>
      </c>
      <c r="AI16">
        <v>2.6995100707675555E-3</v>
      </c>
      <c r="AJ16">
        <v>9.0883505715841043E-2</v>
      </c>
      <c r="AK16">
        <v>9.2983124659771349E-3</v>
      </c>
      <c r="AL16">
        <v>4.7391399020141535E-2</v>
      </c>
      <c r="AM16">
        <v>0.13887479586281978</v>
      </c>
      <c r="AN16">
        <v>4.7991290146978767E-3</v>
      </c>
      <c r="AO16">
        <v>0</v>
      </c>
      <c r="AP16">
        <v>1.1997822536744692E-3</v>
      </c>
      <c r="AQ16">
        <v>5.9989112683723458E-4</v>
      </c>
      <c r="AR16">
        <v>3.5993467610234073E-3</v>
      </c>
    </row>
    <row r="17" spans="1:44">
      <c r="A17" t="s">
        <v>131</v>
      </c>
      <c r="B17">
        <v>2016</v>
      </c>
      <c r="C17" t="s">
        <v>132</v>
      </c>
      <c r="D17" t="s">
        <v>12</v>
      </c>
      <c r="E17" t="s">
        <v>136</v>
      </c>
      <c r="H17">
        <v>60</v>
      </c>
      <c r="I17">
        <v>18.28</v>
      </c>
      <c r="J17">
        <v>0.112</v>
      </c>
      <c r="K17">
        <v>0.54849999999999999</v>
      </c>
      <c r="L17">
        <v>10.029999999999999</v>
      </c>
      <c r="N17">
        <v>0.06</v>
      </c>
      <c r="O17">
        <v>0.376</v>
      </c>
      <c r="P17">
        <v>0</v>
      </c>
      <c r="Q17">
        <v>0.5</v>
      </c>
      <c r="R17">
        <v>36.9</v>
      </c>
      <c r="S17">
        <v>2.4</v>
      </c>
      <c r="T17">
        <v>15.1</v>
      </c>
      <c r="U17">
        <v>42.9</v>
      </c>
      <c r="V17">
        <v>1.2</v>
      </c>
      <c r="W17">
        <v>0</v>
      </c>
      <c r="X17">
        <v>0.2</v>
      </c>
      <c r="Y17">
        <v>0.3</v>
      </c>
      <c r="Z17">
        <v>0.5</v>
      </c>
      <c r="AC17">
        <v>192</v>
      </c>
      <c r="AD17" t="s">
        <v>45</v>
      </c>
      <c r="AE17">
        <v>72</v>
      </c>
      <c r="AH17">
        <v>0</v>
      </c>
      <c r="AI17">
        <v>2.7434354485776804E-3</v>
      </c>
      <c r="AJ17">
        <v>0.20246553610503282</v>
      </c>
      <c r="AK17">
        <v>1.3168490153172865E-2</v>
      </c>
      <c r="AL17">
        <v>8.2851750547045938E-2</v>
      </c>
      <c r="AM17">
        <v>0.23538676148796495</v>
      </c>
      <c r="AN17">
        <v>6.5842450765864324E-3</v>
      </c>
      <c r="AO17">
        <v>0</v>
      </c>
      <c r="AP17">
        <v>1.0973741794310721E-3</v>
      </c>
      <c r="AQ17">
        <v>1.6460612691466081E-3</v>
      </c>
      <c r="AR17">
        <v>2.7434354485776804E-3</v>
      </c>
    </row>
    <row r="18" spans="1:44">
      <c r="A18" t="s">
        <v>131</v>
      </c>
      <c r="B18">
        <v>2016</v>
      </c>
      <c r="C18" t="s">
        <v>132</v>
      </c>
      <c r="D18" t="s">
        <v>12</v>
      </c>
      <c r="E18" t="s">
        <v>137</v>
      </c>
      <c r="H18">
        <v>60</v>
      </c>
      <c r="I18">
        <v>17.559999999999999</v>
      </c>
      <c r="J18">
        <v>8.5999999999999993E-2</v>
      </c>
      <c r="K18">
        <v>0.44630000000000003</v>
      </c>
      <c r="L18">
        <v>7.84</v>
      </c>
      <c r="N18">
        <v>4.3999999999999997E-2</v>
      </c>
      <c r="O18">
        <v>0.316</v>
      </c>
      <c r="P18">
        <v>0</v>
      </c>
      <c r="Q18">
        <v>3.4</v>
      </c>
      <c r="R18">
        <v>36.5</v>
      </c>
      <c r="S18">
        <v>5.5</v>
      </c>
      <c r="T18">
        <v>16</v>
      </c>
      <c r="U18">
        <v>36.4</v>
      </c>
      <c r="V18">
        <v>0.9</v>
      </c>
      <c r="W18">
        <v>0</v>
      </c>
      <c r="X18">
        <v>0.7</v>
      </c>
      <c r="Y18">
        <v>0.6</v>
      </c>
      <c r="Z18">
        <v>0</v>
      </c>
      <c r="AC18">
        <v>196</v>
      </c>
      <c r="AD18" t="s">
        <v>45</v>
      </c>
      <c r="AE18">
        <v>72</v>
      </c>
      <c r="AH18">
        <v>0</v>
      </c>
      <c r="AI18">
        <v>1.5179954441913439E-2</v>
      </c>
      <c r="AJ18">
        <v>0.16296127562642368</v>
      </c>
      <c r="AK18">
        <v>2.4555808656036446E-2</v>
      </c>
      <c r="AL18">
        <v>7.1435079726651488E-2</v>
      </c>
      <c r="AM18">
        <v>0.16251480637813212</v>
      </c>
      <c r="AN18">
        <v>4.0182232346241461E-3</v>
      </c>
      <c r="AO18">
        <v>0</v>
      </c>
      <c r="AP18">
        <v>3.1252847380410019E-3</v>
      </c>
      <c r="AQ18">
        <v>2.6788154897494304E-3</v>
      </c>
      <c r="AR18">
        <v>0</v>
      </c>
    </row>
    <row r="19" spans="1:44">
      <c r="A19" t="s">
        <v>131</v>
      </c>
      <c r="B19">
        <v>2016</v>
      </c>
      <c r="C19" t="s">
        <v>132</v>
      </c>
      <c r="D19" t="s">
        <v>12</v>
      </c>
      <c r="E19" t="s">
        <v>138</v>
      </c>
      <c r="H19">
        <v>60</v>
      </c>
      <c r="I19">
        <v>19.079999999999998</v>
      </c>
      <c r="J19">
        <v>0.125</v>
      </c>
      <c r="K19">
        <v>0.2843</v>
      </c>
      <c r="L19">
        <v>5.42</v>
      </c>
      <c r="N19">
        <v>3.5000000000000003E-2</v>
      </c>
      <c r="O19">
        <v>0.39200000000000002</v>
      </c>
      <c r="P19">
        <v>0</v>
      </c>
      <c r="Q19">
        <v>0.9</v>
      </c>
      <c r="R19">
        <v>37.799999999999997</v>
      </c>
      <c r="S19">
        <v>3.2</v>
      </c>
      <c r="T19">
        <v>13</v>
      </c>
      <c r="U19">
        <v>41.8</v>
      </c>
      <c r="V19">
        <v>2.5</v>
      </c>
      <c r="W19">
        <v>0.1</v>
      </c>
      <c r="X19">
        <v>0.1</v>
      </c>
      <c r="Y19">
        <v>0</v>
      </c>
      <c r="Z19">
        <v>0.5</v>
      </c>
      <c r="AC19">
        <v>192</v>
      </c>
      <c r="AD19" t="s">
        <v>45</v>
      </c>
      <c r="AE19">
        <v>72</v>
      </c>
      <c r="AH19">
        <v>0</v>
      </c>
      <c r="AI19">
        <v>2.5566037735849059E-3</v>
      </c>
      <c r="AJ19">
        <v>0.10737735849056602</v>
      </c>
      <c r="AK19">
        <v>9.0901467505241102E-3</v>
      </c>
      <c r="AL19">
        <v>3.6928721174004198E-2</v>
      </c>
      <c r="AM19">
        <v>0.11874004192872117</v>
      </c>
      <c r="AN19">
        <v>7.1016771488469615E-3</v>
      </c>
      <c r="AO19">
        <v>2.8406708595387844E-4</v>
      </c>
      <c r="AP19">
        <v>2.8406708595387844E-4</v>
      </c>
      <c r="AQ19">
        <v>0</v>
      </c>
      <c r="AR19">
        <v>1.4203354297693922E-3</v>
      </c>
    </row>
    <row r="20" spans="1:44">
      <c r="A20" t="s">
        <v>131</v>
      </c>
      <c r="B20">
        <v>2016</v>
      </c>
      <c r="C20" t="s">
        <v>132</v>
      </c>
      <c r="D20" t="s">
        <v>12</v>
      </c>
      <c r="E20" t="s">
        <v>136</v>
      </c>
      <c r="H20">
        <v>60</v>
      </c>
      <c r="I20">
        <v>24.63</v>
      </c>
      <c r="J20">
        <v>0.128</v>
      </c>
      <c r="K20">
        <v>0.38069999999999998</v>
      </c>
      <c r="L20">
        <v>9.3800000000000008</v>
      </c>
      <c r="N20">
        <v>4.9000000000000002E-2</v>
      </c>
      <c r="O20">
        <v>0.35899999999999999</v>
      </c>
      <c r="P20">
        <v>0</v>
      </c>
      <c r="Q20">
        <v>0.9</v>
      </c>
      <c r="R20">
        <v>35.200000000000003</v>
      </c>
      <c r="S20">
        <v>3</v>
      </c>
      <c r="T20">
        <v>10.3</v>
      </c>
      <c r="U20">
        <v>46.5</v>
      </c>
      <c r="V20">
        <v>2.7</v>
      </c>
      <c r="W20">
        <v>0</v>
      </c>
      <c r="X20">
        <v>0.8</v>
      </c>
      <c r="Y20">
        <v>0.6</v>
      </c>
      <c r="Z20">
        <v>0</v>
      </c>
      <c r="AC20">
        <v>193</v>
      </c>
      <c r="AD20" t="s">
        <v>45</v>
      </c>
      <c r="AE20">
        <v>20</v>
      </c>
      <c r="AH20">
        <v>0</v>
      </c>
      <c r="AI20">
        <v>3.4275274056029237E-3</v>
      </c>
      <c r="AJ20">
        <v>0.13405440519691436</v>
      </c>
      <c r="AK20">
        <v>1.1425091352009746E-2</v>
      </c>
      <c r="AL20">
        <v>3.922614697523346E-2</v>
      </c>
      <c r="AM20">
        <v>0.17708891595615109</v>
      </c>
      <c r="AN20">
        <v>1.0282582216808773E-2</v>
      </c>
      <c r="AO20">
        <v>0</v>
      </c>
      <c r="AP20">
        <v>3.0466910272025989E-3</v>
      </c>
      <c r="AQ20">
        <v>2.2850182704019489E-3</v>
      </c>
      <c r="AR20">
        <v>0</v>
      </c>
    </row>
    <row r="21" spans="1:44">
      <c r="A21" t="s">
        <v>151</v>
      </c>
      <c r="B21">
        <v>2018</v>
      </c>
      <c r="C21" t="s">
        <v>152</v>
      </c>
      <c r="D21" t="s">
        <v>12</v>
      </c>
      <c r="H21">
        <v>50</v>
      </c>
      <c r="I21">
        <v>21.6</v>
      </c>
      <c r="J21">
        <f>I21/AC21</f>
        <v>0.15000000000000002</v>
      </c>
      <c r="K21">
        <v>0.29699999999999999</v>
      </c>
      <c r="L21">
        <v>14.8</v>
      </c>
      <c r="R21">
        <v>26</v>
      </c>
      <c r="S21">
        <v>4</v>
      </c>
      <c r="T21">
        <v>9</v>
      </c>
      <c r="U21">
        <v>27.5</v>
      </c>
      <c r="V21">
        <v>2</v>
      </c>
      <c r="AB21">
        <v>6</v>
      </c>
      <c r="AC21">
        <v>144</v>
      </c>
      <c r="AD21" t="s">
        <v>156</v>
      </c>
      <c r="AE21">
        <v>128</v>
      </c>
      <c r="AH21">
        <v>0</v>
      </c>
      <c r="AI21">
        <v>0</v>
      </c>
      <c r="AJ21">
        <v>0.17814814814814817</v>
      </c>
      <c r="AK21">
        <v>2.7407407407407408E-2</v>
      </c>
      <c r="AL21">
        <v>6.1666666666666675E-2</v>
      </c>
      <c r="AM21">
        <v>0.18842592592592591</v>
      </c>
      <c r="AN21">
        <v>1.3703703703703704E-2</v>
      </c>
      <c r="AO21">
        <v>0</v>
      </c>
      <c r="AP21">
        <v>0</v>
      </c>
      <c r="AQ21">
        <v>0</v>
      </c>
      <c r="AR21">
        <v>0</v>
      </c>
    </row>
    <row r="22" spans="1:44">
      <c r="A22" t="s">
        <v>151</v>
      </c>
      <c r="B22">
        <v>2018</v>
      </c>
      <c r="C22" t="s">
        <v>152</v>
      </c>
      <c r="D22" t="s">
        <v>153</v>
      </c>
      <c r="H22" t="s">
        <v>154</v>
      </c>
      <c r="I22">
        <v>20.5</v>
      </c>
      <c r="J22">
        <f t="shared" ref="J22:J32" si="0">I22/AC22</f>
        <v>0.12202380952380952</v>
      </c>
      <c r="K22">
        <v>0.14300000000000002</v>
      </c>
      <c r="L22">
        <v>14.3</v>
      </c>
      <c r="R22">
        <v>27.4</v>
      </c>
      <c r="S22">
        <v>4</v>
      </c>
      <c r="T22">
        <v>9.5</v>
      </c>
      <c r="U22">
        <v>29</v>
      </c>
      <c r="V22">
        <v>2.1</v>
      </c>
      <c r="AB22">
        <v>7</v>
      </c>
      <c r="AC22">
        <v>168</v>
      </c>
      <c r="AD22" t="s">
        <v>156</v>
      </c>
      <c r="AE22">
        <v>254</v>
      </c>
      <c r="AH22">
        <v>0</v>
      </c>
      <c r="AI22">
        <v>0</v>
      </c>
      <c r="AJ22">
        <v>0.19113170731707319</v>
      </c>
      <c r="AK22">
        <v>2.7902439024390248E-2</v>
      </c>
      <c r="AL22">
        <v>6.6268292682926846E-2</v>
      </c>
      <c r="AM22">
        <v>0.20229268292682928</v>
      </c>
      <c r="AN22">
        <v>1.4648780487804882E-2</v>
      </c>
      <c r="AO22">
        <v>0</v>
      </c>
      <c r="AP22">
        <v>0</v>
      </c>
      <c r="AQ22">
        <v>0</v>
      </c>
      <c r="AR22">
        <v>0</v>
      </c>
    </row>
    <row r="23" spans="1:44">
      <c r="A23" t="s">
        <v>151</v>
      </c>
      <c r="B23">
        <v>2018</v>
      </c>
      <c r="C23" t="s">
        <v>152</v>
      </c>
      <c r="D23" t="s">
        <v>13</v>
      </c>
      <c r="H23">
        <v>50</v>
      </c>
      <c r="I23">
        <v>19.100000000000001</v>
      </c>
      <c r="J23">
        <f t="shared" si="0"/>
        <v>0.15916666666666668</v>
      </c>
      <c r="K23">
        <v>0.30299999999999999</v>
      </c>
      <c r="L23">
        <v>15.1</v>
      </c>
      <c r="R23">
        <v>30.6</v>
      </c>
      <c r="S23">
        <v>2.6</v>
      </c>
      <c r="T23">
        <v>8.3000000000000007</v>
      </c>
      <c r="U23">
        <v>37.799999999999997</v>
      </c>
      <c r="V23">
        <v>2.8</v>
      </c>
      <c r="AB23">
        <v>5</v>
      </c>
      <c r="AC23">
        <v>120</v>
      </c>
      <c r="AD23" t="s">
        <v>156</v>
      </c>
      <c r="AE23">
        <v>128</v>
      </c>
      <c r="AH23">
        <v>0</v>
      </c>
      <c r="AI23">
        <v>0</v>
      </c>
      <c r="AJ23">
        <v>0.24191623036649215</v>
      </c>
      <c r="AK23">
        <v>2.0554973821989529E-2</v>
      </c>
      <c r="AL23">
        <v>6.5617801047120422E-2</v>
      </c>
      <c r="AM23">
        <v>0.29883769633507851</v>
      </c>
      <c r="AN23">
        <v>2.2136125654450257E-2</v>
      </c>
      <c r="AO23">
        <v>0</v>
      </c>
      <c r="AP23">
        <v>0</v>
      </c>
      <c r="AQ23">
        <v>0</v>
      </c>
      <c r="AR23">
        <v>0</v>
      </c>
    </row>
    <row r="24" spans="1:44">
      <c r="A24" t="s">
        <v>151</v>
      </c>
      <c r="B24">
        <v>2018</v>
      </c>
      <c r="C24" t="s">
        <v>152</v>
      </c>
      <c r="D24" t="s">
        <v>12</v>
      </c>
      <c r="H24">
        <v>50</v>
      </c>
      <c r="I24">
        <v>25</v>
      </c>
      <c r="J24">
        <f t="shared" si="0"/>
        <v>0.34722222222222221</v>
      </c>
      <c r="K24">
        <v>0.26600000000000001</v>
      </c>
      <c r="L24">
        <v>13.3</v>
      </c>
      <c r="R24">
        <v>27.7</v>
      </c>
      <c r="S24">
        <v>1.8</v>
      </c>
      <c r="T24">
        <v>7.9</v>
      </c>
      <c r="U24">
        <v>30.2</v>
      </c>
      <c r="V24">
        <v>1.6</v>
      </c>
      <c r="AB24">
        <v>3</v>
      </c>
      <c r="AC24">
        <v>72</v>
      </c>
      <c r="AD24" t="s">
        <v>156</v>
      </c>
      <c r="AE24">
        <v>128</v>
      </c>
      <c r="AH24">
        <v>0</v>
      </c>
      <c r="AI24">
        <v>0</v>
      </c>
      <c r="AJ24">
        <v>0.14736399999999999</v>
      </c>
      <c r="AK24">
        <v>9.5760000000000012E-3</v>
      </c>
      <c r="AL24">
        <v>4.202800000000001E-2</v>
      </c>
      <c r="AM24">
        <v>0.16066400000000003</v>
      </c>
      <c r="AN24">
        <v>8.5120000000000005E-3</v>
      </c>
      <c r="AO24">
        <v>0</v>
      </c>
      <c r="AP24">
        <v>0</v>
      </c>
      <c r="AQ24">
        <v>0</v>
      </c>
      <c r="AR24">
        <v>0</v>
      </c>
    </row>
    <row r="25" spans="1:44">
      <c r="A25" t="s">
        <v>151</v>
      </c>
      <c r="B25">
        <v>2018</v>
      </c>
      <c r="C25" t="s">
        <v>152</v>
      </c>
      <c r="D25" t="s">
        <v>153</v>
      </c>
      <c r="H25" t="s">
        <v>154</v>
      </c>
      <c r="I25">
        <v>31.6</v>
      </c>
      <c r="J25">
        <f t="shared" si="0"/>
        <v>0.26333333333333336</v>
      </c>
      <c r="K25">
        <v>0.21600000000000003</v>
      </c>
      <c r="L25">
        <v>21.6</v>
      </c>
      <c r="R25">
        <v>34.299999999999997</v>
      </c>
      <c r="S25">
        <v>2.9</v>
      </c>
      <c r="T25">
        <v>8.4</v>
      </c>
      <c r="U25">
        <v>39.299999999999997</v>
      </c>
      <c r="V25">
        <v>1.4</v>
      </c>
      <c r="AB25">
        <v>5</v>
      </c>
      <c r="AC25">
        <v>120</v>
      </c>
      <c r="AD25" t="s">
        <v>156</v>
      </c>
      <c r="AE25">
        <v>254</v>
      </c>
      <c r="AH25">
        <v>0</v>
      </c>
      <c r="AI25">
        <v>0</v>
      </c>
      <c r="AJ25">
        <v>0.23445569620253165</v>
      </c>
      <c r="AK25">
        <v>1.9822784810126583E-2</v>
      </c>
      <c r="AL25">
        <v>5.7417721518987344E-2</v>
      </c>
      <c r="AM25">
        <v>0.26863291139240508</v>
      </c>
      <c r="AN25">
        <v>9.5696202531645562E-3</v>
      </c>
      <c r="AO25">
        <v>0</v>
      </c>
      <c r="AP25">
        <v>0</v>
      </c>
      <c r="AQ25">
        <v>0</v>
      </c>
      <c r="AR25">
        <v>0</v>
      </c>
    </row>
    <row r="26" spans="1:44">
      <c r="A26" t="s">
        <v>151</v>
      </c>
      <c r="B26">
        <v>2018</v>
      </c>
      <c r="C26" t="s">
        <v>152</v>
      </c>
      <c r="D26" t="s">
        <v>13</v>
      </c>
      <c r="H26">
        <v>50</v>
      </c>
      <c r="I26">
        <v>21.9</v>
      </c>
      <c r="J26">
        <f t="shared" si="0"/>
        <v>0.30416666666666664</v>
      </c>
      <c r="K26">
        <v>0.26100000000000001</v>
      </c>
      <c r="L26">
        <v>13.1</v>
      </c>
      <c r="R26">
        <v>35.4</v>
      </c>
      <c r="S26">
        <v>2.6</v>
      </c>
      <c r="T26">
        <v>9</v>
      </c>
      <c r="U26">
        <v>29</v>
      </c>
      <c r="V26">
        <v>1.6</v>
      </c>
      <c r="AB26">
        <v>3</v>
      </c>
      <c r="AC26">
        <v>72</v>
      </c>
      <c r="AD26" t="s">
        <v>156</v>
      </c>
      <c r="AE26">
        <v>128</v>
      </c>
      <c r="AH26">
        <v>0</v>
      </c>
      <c r="AI26">
        <v>0</v>
      </c>
      <c r="AJ26">
        <v>0.21175342465753427</v>
      </c>
      <c r="AK26">
        <v>1.5552511415525116E-2</v>
      </c>
      <c r="AL26">
        <v>5.3835616438356167E-2</v>
      </c>
      <c r="AM26">
        <v>0.17347031963470322</v>
      </c>
      <c r="AN26">
        <v>9.5707762557077636E-3</v>
      </c>
      <c r="AO26">
        <v>0</v>
      </c>
      <c r="AP26">
        <v>0</v>
      </c>
      <c r="AQ26">
        <v>0</v>
      </c>
      <c r="AR26">
        <v>0</v>
      </c>
    </row>
    <row r="27" spans="1:44">
      <c r="A27" t="s">
        <v>151</v>
      </c>
      <c r="B27">
        <v>2018</v>
      </c>
      <c r="C27" t="s">
        <v>152</v>
      </c>
      <c r="D27" t="s">
        <v>12</v>
      </c>
      <c r="H27">
        <v>50</v>
      </c>
      <c r="I27">
        <v>30.3</v>
      </c>
      <c r="J27">
        <f t="shared" si="0"/>
        <v>0.42083333333333334</v>
      </c>
      <c r="K27">
        <v>0.27200000000000002</v>
      </c>
      <c r="L27">
        <v>13.6</v>
      </c>
      <c r="R27">
        <v>32</v>
      </c>
      <c r="S27">
        <v>3.3</v>
      </c>
      <c r="T27">
        <v>9.3000000000000007</v>
      </c>
      <c r="U27">
        <v>37.700000000000003</v>
      </c>
      <c r="V27">
        <v>1.9</v>
      </c>
      <c r="AB27">
        <v>3</v>
      </c>
      <c r="AC27">
        <v>72</v>
      </c>
      <c r="AD27" t="s">
        <v>156</v>
      </c>
      <c r="AE27">
        <v>128</v>
      </c>
      <c r="AH27">
        <v>0</v>
      </c>
      <c r="AI27">
        <v>0</v>
      </c>
      <c r="AJ27">
        <v>0.14363036303630364</v>
      </c>
      <c r="AK27">
        <v>1.4811881188118813E-2</v>
      </c>
      <c r="AL27">
        <v>4.1742574257425745E-2</v>
      </c>
      <c r="AM27">
        <v>0.16921452145214524</v>
      </c>
      <c r="AN27">
        <v>8.5280528052805293E-3</v>
      </c>
      <c r="AO27">
        <v>0</v>
      </c>
      <c r="AP27">
        <v>0</v>
      </c>
      <c r="AQ27">
        <v>0</v>
      </c>
      <c r="AR27">
        <v>0</v>
      </c>
    </row>
    <row r="28" spans="1:44">
      <c r="A28" t="s">
        <v>151</v>
      </c>
      <c r="B28">
        <v>2018</v>
      </c>
      <c r="C28" t="s">
        <v>152</v>
      </c>
      <c r="D28" t="s">
        <v>153</v>
      </c>
      <c r="H28" t="s">
        <v>154</v>
      </c>
      <c r="I28">
        <v>38.200000000000003</v>
      </c>
      <c r="J28">
        <f t="shared" si="0"/>
        <v>0.3979166666666667</v>
      </c>
      <c r="K28">
        <v>0.20300000000000001</v>
      </c>
      <c r="L28">
        <v>20.3</v>
      </c>
      <c r="R28">
        <v>31.1</v>
      </c>
      <c r="S28">
        <v>4.5999999999999996</v>
      </c>
      <c r="T28">
        <v>8.8000000000000007</v>
      </c>
      <c r="U28">
        <v>37.299999999999997</v>
      </c>
      <c r="V28">
        <v>1.1000000000000001</v>
      </c>
      <c r="AB28">
        <v>4</v>
      </c>
      <c r="AC28">
        <v>96</v>
      </c>
      <c r="AD28" t="s">
        <v>156</v>
      </c>
      <c r="AE28">
        <v>254</v>
      </c>
      <c r="AH28">
        <v>0</v>
      </c>
      <c r="AI28">
        <v>0</v>
      </c>
      <c r="AJ28">
        <v>0.16526963350785343</v>
      </c>
      <c r="AK28">
        <v>2.4445026178010469E-2</v>
      </c>
      <c r="AL28">
        <v>4.6764397905759161E-2</v>
      </c>
      <c r="AM28">
        <v>0.19821727748691098</v>
      </c>
      <c r="AN28">
        <v>5.8455497382198952E-3</v>
      </c>
      <c r="AO28">
        <v>0</v>
      </c>
      <c r="AP28">
        <v>0</v>
      </c>
      <c r="AQ28">
        <v>0</v>
      </c>
      <c r="AR28">
        <v>0</v>
      </c>
    </row>
    <row r="29" spans="1:44">
      <c r="A29" t="s">
        <v>151</v>
      </c>
      <c r="B29">
        <v>2018</v>
      </c>
      <c r="C29" t="s">
        <v>152</v>
      </c>
      <c r="D29" t="s">
        <v>13</v>
      </c>
      <c r="H29">
        <v>50</v>
      </c>
      <c r="I29">
        <v>28.7</v>
      </c>
      <c r="J29">
        <f t="shared" si="0"/>
        <v>0.39861111111111108</v>
      </c>
      <c r="K29">
        <v>0.27800000000000002</v>
      </c>
      <c r="L29">
        <v>13.9</v>
      </c>
      <c r="R29">
        <v>35.5</v>
      </c>
      <c r="S29">
        <v>2.2000000000000002</v>
      </c>
      <c r="T29">
        <v>10.5</v>
      </c>
      <c r="U29">
        <v>30.2</v>
      </c>
      <c r="V29">
        <v>1.4</v>
      </c>
      <c r="AB29">
        <v>3</v>
      </c>
      <c r="AC29">
        <v>72</v>
      </c>
      <c r="AD29" t="s">
        <v>156</v>
      </c>
      <c r="AE29">
        <v>128</v>
      </c>
      <c r="AH29">
        <v>0</v>
      </c>
      <c r="AI29">
        <v>0</v>
      </c>
      <c r="AJ29">
        <v>0.17193379790940769</v>
      </c>
      <c r="AK29">
        <v>1.0655052264808364E-2</v>
      </c>
      <c r="AL29">
        <v>5.0853658536585376E-2</v>
      </c>
      <c r="AM29">
        <v>0.14626480836236935</v>
      </c>
      <c r="AN29">
        <v>6.7804878048780487E-3</v>
      </c>
      <c r="AO29">
        <v>0</v>
      </c>
      <c r="AP29">
        <v>0</v>
      </c>
      <c r="AQ29">
        <v>0</v>
      </c>
      <c r="AR29">
        <v>0</v>
      </c>
    </row>
    <row r="30" spans="1:44">
      <c r="A30" t="s">
        <v>151</v>
      </c>
      <c r="B30">
        <v>2018</v>
      </c>
      <c r="C30" t="s">
        <v>152</v>
      </c>
      <c r="D30" t="s">
        <v>12</v>
      </c>
      <c r="H30">
        <v>100</v>
      </c>
      <c r="I30">
        <v>40</v>
      </c>
      <c r="J30">
        <f t="shared" si="0"/>
        <v>0.55555555555555558</v>
      </c>
      <c r="K30">
        <v>0.20100000000000001</v>
      </c>
      <c r="L30">
        <v>20.100000000000001</v>
      </c>
      <c r="AB30">
        <v>3</v>
      </c>
      <c r="AC30">
        <v>72</v>
      </c>
      <c r="AD30" t="s">
        <v>156</v>
      </c>
      <c r="AE30">
        <v>128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>
      <c r="A31" t="s">
        <v>151</v>
      </c>
      <c r="B31">
        <v>2018</v>
      </c>
      <c r="C31" t="s">
        <v>152</v>
      </c>
      <c r="D31" t="s">
        <v>153</v>
      </c>
      <c r="H31" t="s">
        <v>154</v>
      </c>
      <c r="I31">
        <v>40.799999999999997</v>
      </c>
      <c r="J31">
        <f t="shared" si="0"/>
        <v>0.42499999999999999</v>
      </c>
      <c r="K31">
        <v>0.21</v>
      </c>
      <c r="L31">
        <v>21</v>
      </c>
      <c r="AB31">
        <v>4</v>
      </c>
      <c r="AC31">
        <v>96</v>
      </c>
      <c r="AD31" t="s">
        <v>156</v>
      </c>
      <c r="AE31">
        <v>254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>
      <c r="A32" t="s">
        <v>151</v>
      </c>
      <c r="B32">
        <v>2018</v>
      </c>
      <c r="C32" t="s">
        <v>152</v>
      </c>
      <c r="D32" t="s">
        <v>13</v>
      </c>
      <c r="H32">
        <v>100</v>
      </c>
      <c r="I32">
        <v>40.299999999999997</v>
      </c>
      <c r="J32">
        <f t="shared" si="0"/>
        <v>0.55972222222222223</v>
      </c>
      <c r="K32">
        <v>0.218</v>
      </c>
      <c r="L32">
        <v>21.8</v>
      </c>
      <c r="AB32">
        <v>3</v>
      </c>
      <c r="AC32">
        <v>72</v>
      </c>
      <c r="AD32" t="s">
        <v>156</v>
      </c>
      <c r="AE32">
        <v>128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>
      <c r="A33" t="s">
        <v>131</v>
      </c>
      <c r="B33">
        <v>2016</v>
      </c>
      <c r="C33" t="s">
        <v>132</v>
      </c>
      <c r="D33" t="s">
        <v>134</v>
      </c>
      <c r="P33">
        <v>0</v>
      </c>
      <c r="Q33">
        <v>1.2</v>
      </c>
      <c r="R33">
        <v>35.700000000000003</v>
      </c>
      <c r="S33">
        <v>3.4</v>
      </c>
      <c r="T33">
        <v>13.7</v>
      </c>
      <c r="U33">
        <v>43.1</v>
      </c>
      <c r="V33">
        <v>1.7</v>
      </c>
      <c r="W33">
        <v>0</v>
      </c>
      <c r="X33">
        <v>0.4</v>
      </c>
      <c r="Y33">
        <v>0.3</v>
      </c>
      <c r="Z33">
        <v>0.5</v>
      </c>
      <c r="AD33" t="s">
        <v>45</v>
      </c>
    </row>
    <row r="34" spans="1:44">
      <c r="A34" t="s">
        <v>131</v>
      </c>
      <c r="B34">
        <v>2016</v>
      </c>
      <c r="C34" t="s">
        <v>132</v>
      </c>
      <c r="D34" t="s">
        <v>135</v>
      </c>
      <c r="P34">
        <v>0.1</v>
      </c>
      <c r="Q34">
        <v>0.7</v>
      </c>
      <c r="R34">
        <v>36.700000000000003</v>
      </c>
      <c r="S34">
        <v>0.1</v>
      </c>
      <c r="T34">
        <v>6.6</v>
      </c>
      <c r="U34">
        <v>46.1</v>
      </c>
      <c r="V34">
        <v>8.6</v>
      </c>
      <c r="W34">
        <v>0.3</v>
      </c>
      <c r="X34">
        <v>0.4</v>
      </c>
      <c r="Y34">
        <v>0.1</v>
      </c>
      <c r="Z34">
        <v>0</v>
      </c>
      <c r="AD34" t="s">
        <v>157</v>
      </c>
    </row>
    <row r="35" spans="1:44">
      <c r="AH35" t="e">
        <f>MID(#REF!,1,5)&amp;" - "&amp; AH33&amp;" %"</f>
        <v>#REF!</v>
      </c>
      <c r="AI35" t="e">
        <f t="shared" ref="AI35:AR35" si="1">MID(#REF!,1,5)&amp;" - "&amp; AI33&amp;" %"</f>
        <v>#REF!</v>
      </c>
      <c r="AJ35" t="e">
        <f t="shared" ref="AJ35:AR35" si="2">MID(#REF!,1,5)&amp;" - "&amp; AJ33&amp;" %"</f>
        <v>#REF!</v>
      </c>
      <c r="AK35" t="e">
        <f t="shared" ref="AK35:AR35" si="3">MID(#REF!,1,5)&amp;" - "&amp; AK33&amp;" %"</f>
        <v>#REF!</v>
      </c>
      <c r="AL35" t="e">
        <f t="shared" ref="AL35:AR35" si="4">MID(#REF!,1,5)&amp;" - "&amp; AL33&amp;" %"</f>
        <v>#REF!</v>
      </c>
      <c r="AM35" t="e">
        <f t="shared" ref="AM35:AR35" si="5">MID(#REF!,1,5)&amp;" - "&amp; AM33&amp;" %"</f>
        <v>#REF!</v>
      </c>
      <c r="AN35" t="e">
        <f t="shared" ref="AN35:AR35" si="6">MID(#REF!,1,5)&amp;" - "&amp; AN33&amp;" %"</f>
        <v>#REF!</v>
      </c>
      <c r="AO35" t="e">
        <f t="shared" ref="AO35:AR35" si="7">MID(#REF!,1,5)&amp;" - "&amp; AO33&amp;" %"</f>
        <v>#REF!</v>
      </c>
      <c r="AP35" t="e">
        <f t="shared" ref="AP35:AR35" si="8">MID(#REF!,1,5)&amp;" - "&amp; AP33&amp;" %"</f>
        <v>#REF!</v>
      </c>
      <c r="AQ35" t="e">
        <f t="shared" ref="AQ35:AR35" si="9">MID(#REF!,1,5)&amp;" - "&amp; AQ33&amp;" %"</f>
        <v>#REF!</v>
      </c>
      <c r="AR35" t="e">
        <f t="shared" ref="AR35" si="10">MID(#REF!,1,5)&amp;" - "&amp; AR33&amp;" %"</f>
        <v>#REF!</v>
      </c>
    </row>
    <row r="37" spans="1:44">
      <c r="AH37">
        <f>AVERAGE(AH15:AH20)</f>
        <v>9.9981854472872426E-5</v>
      </c>
      <c r="AI37">
        <f t="shared" ref="AI37:AR37" si="11">AVERAGE(AI15:AI20)</f>
        <v>4.5595051900744173E-3</v>
      </c>
      <c r="AJ37">
        <f t="shared" si="11"/>
        <v>0.12800909685579634</v>
      </c>
      <c r="AK37">
        <f t="shared" si="11"/>
        <v>1.2225058229620051E-2</v>
      </c>
      <c r="AL37">
        <f t="shared" si="11"/>
        <v>5.0118016240512771E-2</v>
      </c>
      <c r="AM37">
        <f t="shared" si="11"/>
        <v>0.15270505360229816</v>
      </c>
      <c r="AN37">
        <f t="shared" si="11"/>
        <v>5.9330594485940309E-3</v>
      </c>
      <c r="AO37">
        <f t="shared" si="11"/>
        <v>7.8594514325646403E-5</v>
      </c>
      <c r="AP37">
        <f t="shared" si="11"/>
        <v>1.4901165473838367E-3</v>
      </c>
      <c r="AQ37">
        <f t="shared" si="11"/>
        <v>1.2016310260225371E-3</v>
      </c>
      <c r="AR37">
        <f t="shared" si="11"/>
        <v>1.4501029398950799E-3</v>
      </c>
    </row>
    <row r="39" spans="1:44">
      <c r="K39">
        <f>AVERAGE(K15:K20)</f>
        <v>0.35786666666666661</v>
      </c>
      <c r="R39">
        <f>R2/100</f>
        <v>0.35700000000000004</v>
      </c>
      <c r="S39">
        <f>R39*L2</f>
        <v>2.0805959999999999</v>
      </c>
      <c r="AH39" t="str">
        <f>MID(AH1,1,5)&amp;" - "&amp; AH37&amp;" %"</f>
        <v>C12:0 - 9.99818544728724E-05 %</v>
      </c>
      <c r="AI39" t="str">
        <f t="shared" ref="AI39:AR39" si="12">MID(AI1,1,5)&amp;" - "&amp; AI37&amp;" %"</f>
        <v>C14:0 - 0.00455950519007442 %</v>
      </c>
      <c r="AJ39" t="str">
        <f t="shared" si="12"/>
        <v>C16:0 - 0.128009096855796 %</v>
      </c>
      <c r="AK39" t="str">
        <f t="shared" si="12"/>
        <v>C16:1 - 0.0122250582296201 %</v>
      </c>
      <c r="AL39" t="str">
        <f t="shared" si="12"/>
        <v>C18:0 - 0.0501180162405128 %</v>
      </c>
      <c r="AM39" t="str">
        <f t="shared" si="12"/>
        <v>C18:1 - 0.152705053602298 %</v>
      </c>
      <c r="AN39" t="str">
        <f t="shared" si="12"/>
        <v>C18:2 - 0.00593305944859403 %</v>
      </c>
      <c r="AO39" t="str">
        <f t="shared" si="12"/>
        <v>C18:3 - 7.85945143256464E-05 %</v>
      </c>
      <c r="AP39" t="str">
        <f t="shared" si="12"/>
        <v>C20:0 - 0.00149011654738384 %</v>
      </c>
      <c r="AQ39" t="str">
        <f t="shared" si="12"/>
        <v>C22:0 - 0.00120163102602254 %</v>
      </c>
      <c r="AR39" t="str">
        <f t="shared" si="12"/>
        <v>C24:1 - 0.00145010293989508 %</v>
      </c>
    </row>
    <row r="53" spans="1:30">
      <c r="A53" t="s">
        <v>128</v>
      </c>
      <c r="B53">
        <v>2012</v>
      </c>
      <c r="C53" t="s">
        <v>129</v>
      </c>
      <c r="D53" t="s">
        <v>12</v>
      </c>
      <c r="E53" t="s">
        <v>130</v>
      </c>
      <c r="H53" s="2">
        <v>30</v>
      </c>
      <c r="I53" s="2" t="s">
        <v>56</v>
      </c>
      <c r="J53" s="2"/>
      <c r="K53" s="2"/>
      <c r="L53" s="2" t="s">
        <v>92</v>
      </c>
      <c r="AC53">
        <v>120</v>
      </c>
      <c r="AD53" t="s">
        <v>50</v>
      </c>
    </row>
    <row r="54" spans="1:30">
      <c r="A54" t="s">
        <v>128</v>
      </c>
      <c r="B54">
        <v>2012</v>
      </c>
      <c r="C54" t="s">
        <v>129</v>
      </c>
      <c r="D54" t="s">
        <v>12</v>
      </c>
      <c r="H54" s="2">
        <v>30</v>
      </c>
      <c r="I54" s="2" t="s">
        <v>57</v>
      </c>
      <c r="J54" s="2"/>
      <c r="K54" s="2"/>
      <c r="L54" s="2" t="s">
        <v>93</v>
      </c>
      <c r="AC54">
        <v>120</v>
      </c>
      <c r="AD54" t="s">
        <v>51</v>
      </c>
    </row>
    <row r="55" spans="1:30">
      <c r="A55" t="s">
        <v>128</v>
      </c>
      <c r="B55">
        <v>2012</v>
      </c>
      <c r="C55" t="s">
        <v>129</v>
      </c>
      <c r="D55" t="s">
        <v>12</v>
      </c>
      <c r="H55" s="2">
        <v>30</v>
      </c>
      <c r="I55" s="2" t="s">
        <v>58</v>
      </c>
      <c r="J55" s="2"/>
      <c r="K55" s="2"/>
      <c r="L55" s="2" t="s">
        <v>94</v>
      </c>
      <c r="AC55">
        <v>120</v>
      </c>
      <c r="AD55" t="s">
        <v>52</v>
      </c>
    </row>
    <row r="56" spans="1:30">
      <c r="A56" t="s">
        <v>128</v>
      </c>
      <c r="B56">
        <v>2012</v>
      </c>
      <c r="C56" t="s">
        <v>129</v>
      </c>
      <c r="D56" t="s">
        <v>12</v>
      </c>
      <c r="H56" s="2">
        <v>100</v>
      </c>
      <c r="I56" s="2" t="s">
        <v>59</v>
      </c>
      <c r="J56" s="2"/>
      <c r="K56" s="2"/>
      <c r="L56" s="2" t="s">
        <v>95</v>
      </c>
      <c r="AC56">
        <v>288</v>
      </c>
      <c r="AD56" t="s">
        <v>50</v>
      </c>
    </row>
    <row r="57" spans="1:30">
      <c r="A57" t="s">
        <v>128</v>
      </c>
      <c r="B57">
        <v>2012</v>
      </c>
      <c r="C57" t="s">
        <v>129</v>
      </c>
      <c r="D57" t="s">
        <v>12</v>
      </c>
      <c r="H57" s="2">
        <v>100</v>
      </c>
      <c r="I57" s="2" t="s">
        <v>60</v>
      </c>
      <c r="J57" s="2"/>
      <c r="K57" s="2"/>
      <c r="L57" s="2" t="s">
        <v>96</v>
      </c>
      <c r="AC57">
        <v>288</v>
      </c>
      <c r="AD57" t="s">
        <v>51</v>
      </c>
    </row>
    <row r="58" spans="1:30">
      <c r="A58" t="s">
        <v>128</v>
      </c>
      <c r="B58">
        <v>2012</v>
      </c>
      <c r="C58" t="s">
        <v>129</v>
      </c>
      <c r="D58" t="s">
        <v>12</v>
      </c>
      <c r="H58" s="2">
        <v>100</v>
      </c>
      <c r="I58" s="2" t="s">
        <v>61</v>
      </c>
      <c r="J58" s="2"/>
      <c r="K58" s="2"/>
      <c r="L58" s="2" t="s">
        <v>97</v>
      </c>
      <c r="AC58">
        <v>288</v>
      </c>
      <c r="AD58" t="s">
        <v>52</v>
      </c>
    </row>
    <row r="59" spans="1:30">
      <c r="A59" t="s">
        <v>128</v>
      </c>
      <c r="B59">
        <v>2012</v>
      </c>
      <c r="C59" t="s">
        <v>129</v>
      </c>
      <c r="D59" t="s">
        <v>13</v>
      </c>
      <c r="H59" s="2">
        <v>30</v>
      </c>
      <c r="I59" s="2" t="s">
        <v>62</v>
      </c>
      <c r="J59" s="2"/>
      <c r="K59" s="2"/>
      <c r="L59" s="2" t="s">
        <v>98</v>
      </c>
      <c r="AC59">
        <v>120</v>
      </c>
      <c r="AD59" t="s">
        <v>50</v>
      </c>
    </row>
    <row r="60" spans="1:30">
      <c r="A60" t="s">
        <v>128</v>
      </c>
      <c r="B60">
        <v>2012</v>
      </c>
      <c r="C60" t="s">
        <v>129</v>
      </c>
      <c r="D60" t="s">
        <v>13</v>
      </c>
      <c r="H60" s="2">
        <v>30</v>
      </c>
      <c r="I60" s="2" t="s">
        <v>63</v>
      </c>
      <c r="J60" s="2"/>
      <c r="K60" s="2"/>
      <c r="L60" s="2" t="s">
        <v>99</v>
      </c>
      <c r="AC60">
        <v>120</v>
      </c>
      <c r="AD60" t="s">
        <v>51</v>
      </c>
    </row>
    <row r="61" spans="1:30">
      <c r="A61" t="s">
        <v>128</v>
      </c>
      <c r="B61">
        <v>2012</v>
      </c>
      <c r="C61" t="s">
        <v>129</v>
      </c>
      <c r="D61" t="s">
        <v>13</v>
      </c>
      <c r="H61" s="2">
        <v>30</v>
      </c>
      <c r="I61" s="2" t="s">
        <v>64</v>
      </c>
      <c r="J61" s="2"/>
      <c r="K61" s="2"/>
      <c r="L61" s="2" t="s">
        <v>100</v>
      </c>
      <c r="AC61">
        <v>120</v>
      </c>
      <c r="AD61" t="s">
        <v>52</v>
      </c>
    </row>
    <row r="62" spans="1:30">
      <c r="A62" t="s">
        <v>128</v>
      </c>
      <c r="B62">
        <v>2012</v>
      </c>
      <c r="C62" t="s">
        <v>129</v>
      </c>
      <c r="D62" t="s">
        <v>13</v>
      </c>
      <c r="H62" s="2">
        <v>100</v>
      </c>
      <c r="I62" s="2" t="s">
        <v>65</v>
      </c>
      <c r="J62" s="2"/>
      <c r="K62" s="2"/>
      <c r="L62" s="2" t="s">
        <v>101</v>
      </c>
      <c r="AC62">
        <v>288</v>
      </c>
      <c r="AD62" t="s">
        <v>50</v>
      </c>
    </row>
    <row r="63" spans="1:30">
      <c r="A63" t="s">
        <v>128</v>
      </c>
      <c r="B63">
        <v>2012</v>
      </c>
      <c r="C63" t="s">
        <v>129</v>
      </c>
      <c r="D63" t="s">
        <v>13</v>
      </c>
      <c r="H63" s="2">
        <v>100</v>
      </c>
      <c r="I63" s="2" t="s">
        <v>66</v>
      </c>
      <c r="J63" s="2"/>
      <c r="K63" s="2"/>
      <c r="L63" s="2" t="s">
        <v>102</v>
      </c>
      <c r="AC63">
        <v>288</v>
      </c>
      <c r="AD63" t="s">
        <v>51</v>
      </c>
    </row>
    <row r="64" spans="1:30">
      <c r="A64" t="s">
        <v>128</v>
      </c>
      <c r="B64">
        <v>2012</v>
      </c>
      <c r="C64" t="s">
        <v>129</v>
      </c>
      <c r="D64" t="s">
        <v>13</v>
      </c>
      <c r="H64" s="2">
        <v>100</v>
      </c>
      <c r="I64" s="2" t="s">
        <v>67</v>
      </c>
      <c r="J64" s="2"/>
      <c r="K64" s="2"/>
      <c r="L64" s="2" t="s">
        <v>103</v>
      </c>
      <c r="AC64">
        <v>288</v>
      </c>
      <c r="AD64" t="s">
        <v>52</v>
      </c>
    </row>
    <row r="65" spans="1:30">
      <c r="A65" t="s">
        <v>128</v>
      </c>
      <c r="B65">
        <v>2012</v>
      </c>
      <c r="C65" t="s">
        <v>129</v>
      </c>
      <c r="D65" t="s">
        <v>53</v>
      </c>
      <c r="H65" s="2">
        <v>30</v>
      </c>
      <c r="I65" s="2" t="s">
        <v>68</v>
      </c>
      <c r="J65" s="2"/>
      <c r="L65" s="2" t="s">
        <v>104</v>
      </c>
      <c r="AC65">
        <v>120</v>
      </c>
      <c r="AD65" t="s">
        <v>50</v>
      </c>
    </row>
    <row r="66" spans="1:30">
      <c r="A66" t="s">
        <v>128</v>
      </c>
      <c r="B66">
        <v>2012</v>
      </c>
      <c r="C66" t="s">
        <v>129</v>
      </c>
      <c r="D66" t="s">
        <v>53</v>
      </c>
      <c r="H66" s="2">
        <v>30</v>
      </c>
      <c r="I66" s="2" t="s">
        <v>69</v>
      </c>
      <c r="J66" s="2"/>
      <c r="L66" s="2" t="s">
        <v>105</v>
      </c>
      <c r="AC66">
        <v>120</v>
      </c>
      <c r="AD66" t="s">
        <v>51</v>
      </c>
    </row>
    <row r="67" spans="1:30">
      <c r="A67" t="s">
        <v>128</v>
      </c>
      <c r="B67">
        <v>2012</v>
      </c>
      <c r="C67" t="s">
        <v>129</v>
      </c>
      <c r="D67" t="s">
        <v>53</v>
      </c>
      <c r="H67" s="2">
        <v>30</v>
      </c>
      <c r="I67" s="2" t="s">
        <v>70</v>
      </c>
      <c r="J67" s="2"/>
      <c r="L67" s="2" t="s">
        <v>106</v>
      </c>
      <c r="AC67">
        <v>120</v>
      </c>
      <c r="AD67" t="s">
        <v>52</v>
      </c>
    </row>
    <row r="68" spans="1:30">
      <c r="A68" t="s">
        <v>128</v>
      </c>
      <c r="B68">
        <v>2012</v>
      </c>
      <c r="C68" t="s">
        <v>129</v>
      </c>
      <c r="D68" t="s">
        <v>53</v>
      </c>
      <c r="H68" s="2">
        <v>100</v>
      </c>
      <c r="I68" s="2" t="s">
        <v>71</v>
      </c>
      <c r="J68" s="2"/>
      <c r="L68" s="2" t="s">
        <v>107</v>
      </c>
      <c r="AC68">
        <v>288</v>
      </c>
      <c r="AD68" t="s">
        <v>50</v>
      </c>
    </row>
    <row r="69" spans="1:30">
      <c r="A69" t="s">
        <v>128</v>
      </c>
      <c r="B69">
        <v>2012</v>
      </c>
      <c r="C69" t="s">
        <v>129</v>
      </c>
      <c r="D69" t="s">
        <v>53</v>
      </c>
      <c r="H69" s="2">
        <v>100</v>
      </c>
      <c r="I69" s="2" t="s">
        <v>72</v>
      </c>
      <c r="J69" s="2"/>
      <c r="L69" s="2" t="s">
        <v>108</v>
      </c>
      <c r="AC69">
        <v>288</v>
      </c>
      <c r="AD69" t="s">
        <v>51</v>
      </c>
    </row>
    <row r="70" spans="1:30">
      <c r="A70" t="s">
        <v>128</v>
      </c>
      <c r="B70">
        <v>2012</v>
      </c>
      <c r="C70" t="s">
        <v>129</v>
      </c>
      <c r="D70" t="s">
        <v>53</v>
      </c>
      <c r="H70" s="2">
        <v>100</v>
      </c>
      <c r="I70" s="2" t="s">
        <v>73</v>
      </c>
      <c r="J70" s="2"/>
      <c r="L70" s="2" t="s">
        <v>109</v>
      </c>
      <c r="AC70">
        <v>288</v>
      </c>
      <c r="AD70" t="s">
        <v>52</v>
      </c>
    </row>
    <row r="71" spans="1:30">
      <c r="A71" t="s">
        <v>128</v>
      </c>
      <c r="B71">
        <v>2012</v>
      </c>
      <c r="C71" t="s">
        <v>129</v>
      </c>
      <c r="D71" t="s">
        <v>54</v>
      </c>
      <c r="H71" s="2">
        <v>30</v>
      </c>
      <c r="I71" s="2" t="s">
        <v>74</v>
      </c>
      <c r="J71" s="2"/>
      <c r="L71" s="2" t="s">
        <v>110</v>
      </c>
      <c r="AC71">
        <v>120</v>
      </c>
      <c r="AD71" t="s">
        <v>50</v>
      </c>
    </row>
    <row r="72" spans="1:30">
      <c r="A72" t="s">
        <v>128</v>
      </c>
      <c r="B72">
        <v>2012</v>
      </c>
      <c r="C72" t="s">
        <v>129</v>
      </c>
      <c r="D72" t="s">
        <v>54</v>
      </c>
      <c r="H72" s="2">
        <v>30</v>
      </c>
      <c r="I72" s="2" t="s">
        <v>75</v>
      </c>
      <c r="J72" s="2"/>
      <c r="L72" s="2" t="s">
        <v>111</v>
      </c>
      <c r="AC72">
        <v>120</v>
      </c>
      <c r="AD72" t="s">
        <v>51</v>
      </c>
    </row>
    <row r="73" spans="1:30">
      <c r="A73" t="s">
        <v>128</v>
      </c>
      <c r="B73">
        <v>2012</v>
      </c>
      <c r="C73" t="s">
        <v>129</v>
      </c>
      <c r="D73" t="s">
        <v>54</v>
      </c>
      <c r="H73" s="2">
        <v>30</v>
      </c>
      <c r="I73" s="2" t="s">
        <v>76</v>
      </c>
      <c r="J73" s="2"/>
      <c r="L73" s="2" t="s">
        <v>112</v>
      </c>
      <c r="AC73">
        <v>120</v>
      </c>
      <c r="AD73" t="s">
        <v>52</v>
      </c>
    </row>
    <row r="74" spans="1:30">
      <c r="A74" t="s">
        <v>128</v>
      </c>
      <c r="B74">
        <v>2012</v>
      </c>
      <c r="C74" t="s">
        <v>129</v>
      </c>
      <c r="D74" t="s">
        <v>54</v>
      </c>
      <c r="H74" s="2">
        <v>100</v>
      </c>
      <c r="I74" s="2" t="s">
        <v>77</v>
      </c>
      <c r="J74" s="2"/>
      <c r="L74" s="2" t="s">
        <v>113</v>
      </c>
      <c r="AC74">
        <v>288</v>
      </c>
      <c r="AD74" t="s">
        <v>50</v>
      </c>
    </row>
    <row r="75" spans="1:30">
      <c r="A75" t="s">
        <v>128</v>
      </c>
      <c r="B75">
        <v>2012</v>
      </c>
      <c r="C75" t="s">
        <v>129</v>
      </c>
      <c r="D75" t="s">
        <v>54</v>
      </c>
      <c r="H75" s="2">
        <v>100</v>
      </c>
      <c r="I75" s="2" t="s">
        <v>78</v>
      </c>
      <c r="J75" s="2"/>
      <c r="L75" s="2" t="s">
        <v>114</v>
      </c>
      <c r="AC75">
        <v>288</v>
      </c>
      <c r="AD75" t="s">
        <v>51</v>
      </c>
    </row>
    <row r="76" spans="1:30">
      <c r="A76" t="s">
        <v>128</v>
      </c>
      <c r="B76">
        <v>2012</v>
      </c>
      <c r="C76" t="s">
        <v>129</v>
      </c>
      <c r="D76" t="s">
        <v>54</v>
      </c>
      <c r="H76" s="2">
        <v>100</v>
      </c>
      <c r="I76" s="2" t="s">
        <v>79</v>
      </c>
      <c r="J76" s="2"/>
      <c r="L76" s="2" t="s">
        <v>115</v>
      </c>
      <c r="AC76">
        <v>288</v>
      </c>
      <c r="AD76" t="s">
        <v>52</v>
      </c>
    </row>
    <row r="77" spans="1:30">
      <c r="A77" t="s">
        <v>128</v>
      </c>
      <c r="B77">
        <v>2012</v>
      </c>
      <c r="C77" t="s">
        <v>129</v>
      </c>
      <c r="D77" t="s">
        <v>55</v>
      </c>
      <c r="H77" s="2">
        <v>30</v>
      </c>
      <c r="I77" s="2" t="s">
        <v>80</v>
      </c>
      <c r="J77" s="2"/>
      <c r="L77" s="2" t="s">
        <v>116</v>
      </c>
      <c r="AC77">
        <v>120</v>
      </c>
      <c r="AD77" t="s">
        <v>50</v>
      </c>
    </row>
    <row r="78" spans="1:30">
      <c r="A78" t="s">
        <v>128</v>
      </c>
      <c r="B78">
        <v>2012</v>
      </c>
      <c r="C78" t="s">
        <v>129</v>
      </c>
      <c r="D78" t="s">
        <v>55</v>
      </c>
      <c r="H78" s="2">
        <v>30</v>
      </c>
      <c r="I78" s="2" t="s">
        <v>81</v>
      </c>
      <c r="J78" s="2"/>
      <c r="L78" s="2" t="s">
        <v>117</v>
      </c>
      <c r="AC78">
        <v>120</v>
      </c>
      <c r="AD78" t="s">
        <v>51</v>
      </c>
    </row>
    <row r="79" spans="1:30">
      <c r="A79" t="s">
        <v>128</v>
      </c>
      <c r="B79">
        <v>2012</v>
      </c>
      <c r="C79" t="s">
        <v>129</v>
      </c>
      <c r="D79" t="s">
        <v>55</v>
      </c>
      <c r="H79" s="2">
        <v>30</v>
      </c>
      <c r="I79" s="2" t="s">
        <v>82</v>
      </c>
      <c r="J79" s="2"/>
      <c r="L79" s="2" t="s">
        <v>118</v>
      </c>
      <c r="AC79">
        <v>120</v>
      </c>
      <c r="AD79" t="s">
        <v>52</v>
      </c>
    </row>
    <row r="80" spans="1:30">
      <c r="A80" t="s">
        <v>128</v>
      </c>
      <c r="B80">
        <v>2012</v>
      </c>
      <c r="C80" t="s">
        <v>129</v>
      </c>
      <c r="D80" t="s">
        <v>55</v>
      </c>
      <c r="H80" s="2">
        <v>100</v>
      </c>
      <c r="I80" s="2" t="s">
        <v>83</v>
      </c>
      <c r="J80" s="2"/>
      <c r="L80" s="2" t="s">
        <v>119</v>
      </c>
      <c r="AC80">
        <v>288</v>
      </c>
      <c r="AD80" t="s">
        <v>50</v>
      </c>
    </row>
    <row r="81" spans="1:30">
      <c r="A81" t="s">
        <v>128</v>
      </c>
      <c r="B81">
        <v>2012</v>
      </c>
      <c r="C81" t="s">
        <v>129</v>
      </c>
      <c r="D81" t="s">
        <v>55</v>
      </c>
      <c r="H81" s="2">
        <v>100</v>
      </c>
      <c r="I81" s="2" t="s">
        <v>84</v>
      </c>
      <c r="J81" s="2"/>
      <c r="L81" s="2" t="s">
        <v>120</v>
      </c>
      <c r="AC81">
        <v>288</v>
      </c>
      <c r="AD81" t="s">
        <v>51</v>
      </c>
    </row>
    <row r="82" spans="1:30">
      <c r="A82" t="s">
        <v>128</v>
      </c>
      <c r="B82">
        <v>2012</v>
      </c>
      <c r="C82" t="s">
        <v>129</v>
      </c>
      <c r="D82" t="s">
        <v>55</v>
      </c>
      <c r="H82" s="2">
        <v>100</v>
      </c>
      <c r="I82" s="2" t="s">
        <v>85</v>
      </c>
      <c r="J82" s="2"/>
      <c r="L82" s="2" t="s">
        <v>121</v>
      </c>
      <c r="AC82">
        <v>288</v>
      </c>
      <c r="AD82" t="s">
        <v>52</v>
      </c>
    </row>
    <row r="83" spans="1:30">
      <c r="A83" t="s">
        <v>128</v>
      </c>
      <c r="B83">
        <v>2012</v>
      </c>
      <c r="C83" t="s">
        <v>129</v>
      </c>
      <c r="D83" t="s">
        <v>24</v>
      </c>
      <c r="H83" s="2">
        <v>30</v>
      </c>
      <c r="I83" s="2" t="s">
        <v>86</v>
      </c>
      <c r="J83" s="2"/>
      <c r="L83" s="2" t="s">
        <v>122</v>
      </c>
      <c r="AC83">
        <v>120</v>
      </c>
      <c r="AD83" t="s">
        <v>50</v>
      </c>
    </row>
    <row r="84" spans="1:30">
      <c r="A84" t="s">
        <v>128</v>
      </c>
      <c r="B84">
        <v>2012</v>
      </c>
      <c r="C84" t="s">
        <v>129</v>
      </c>
      <c r="D84" t="s">
        <v>24</v>
      </c>
      <c r="H84" s="2">
        <v>30</v>
      </c>
      <c r="I84" s="2" t="s">
        <v>87</v>
      </c>
      <c r="J84" s="2"/>
      <c r="L84" s="2" t="s">
        <v>123</v>
      </c>
      <c r="AC84">
        <v>120</v>
      </c>
      <c r="AD84" t="s">
        <v>51</v>
      </c>
    </row>
    <row r="85" spans="1:30">
      <c r="A85" t="s">
        <v>128</v>
      </c>
      <c r="B85">
        <v>2012</v>
      </c>
      <c r="C85" t="s">
        <v>129</v>
      </c>
      <c r="D85" t="s">
        <v>24</v>
      </c>
      <c r="H85" s="2">
        <v>30</v>
      </c>
      <c r="I85" s="2" t="s">
        <v>88</v>
      </c>
      <c r="J85" s="2"/>
      <c r="L85" s="2" t="s">
        <v>124</v>
      </c>
      <c r="AC85">
        <v>120</v>
      </c>
      <c r="AD85" t="s">
        <v>52</v>
      </c>
    </row>
    <row r="86" spans="1:30">
      <c r="A86" t="s">
        <v>128</v>
      </c>
      <c r="B86">
        <v>2012</v>
      </c>
      <c r="C86" t="s">
        <v>129</v>
      </c>
      <c r="D86" t="s">
        <v>24</v>
      </c>
      <c r="H86" s="2">
        <v>100</v>
      </c>
      <c r="I86" s="2" t="s">
        <v>89</v>
      </c>
      <c r="J86" s="2"/>
      <c r="L86" s="2" t="s">
        <v>125</v>
      </c>
      <c r="AC86">
        <v>288</v>
      </c>
      <c r="AD86" t="s">
        <v>50</v>
      </c>
    </row>
    <row r="87" spans="1:30">
      <c r="A87" t="s">
        <v>128</v>
      </c>
      <c r="B87">
        <v>2012</v>
      </c>
      <c r="C87" t="s">
        <v>129</v>
      </c>
      <c r="D87" t="s">
        <v>24</v>
      </c>
      <c r="H87" s="2">
        <v>100</v>
      </c>
      <c r="I87" s="2" t="s">
        <v>90</v>
      </c>
      <c r="J87" s="2"/>
      <c r="L87" s="2" t="s">
        <v>126</v>
      </c>
      <c r="AC87">
        <v>288</v>
      </c>
      <c r="AD87" t="s">
        <v>51</v>
      </c>
    </row>
    <row r="88" spans="1:30">
      <c r="A88" t="s">
        <v>128</v>
      </c>
      <c r="B88">
        <v>2012</v>
      </c>
      <c r="C88" t="s">
        <v>129</v>
      </c>
      <c r="D88" t="s">
        <v>24</v>
      </c>
      <c r="H88" s="2">
        <v>100</v>
      </c>
      <c r="I88" s="2" t="s">
        <v>91</v>
      </c>
      <c r="J88" s="2"/>
      <c r="L88" s="2" t="s">
        <v>127</v>
      </c>
      <c r="AC88">
        <v>288</v>
      </c>
      <c r="AD88" t="s">
        <v>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CD87-78A0-1840-8C97-3F530EFEC5CC}">
  <dimension ref="A1:AI29"/>
  <sheetViews>
    <sheetView workbookViewId="0">
      <selection activeCell="AI3" sqref="AI3"/>
    </sheetView>
  </sheetViews>
  <sheetFormatPr baseColWidth="10" defaultRowHeight="15"/>
  <sheetData>
    <row r="1" spans="1:35" ht="16">
      <c r="B1" s="3" t="s">
        <v>169</v>
      </c>
      <c r="C1" s="4" t="s">
        <v>170</v>
      </c>
      <c r="D1" s="3" t="s">
        <v>171</v>
      </c>
      <c r="E1" s="3" t="s">
        <v>172</v>
      </c>
      <c r="F1" s="3" t="s">
        <v>173</v>
      </c>
      <c r="G1" s="3" t="s">
        <v>174</v>
      </c>
      <c r="H1" s="3" t="s">
        <v>175</v>
      </c>
      <c r="I1" s="3" t="s">
        <v>141</v>
      </c>
      <c r="J1" s="3" t="s">
        <v>142</v>
      </c>
      <c r="K1" s="3" t="s">
        <v>176</v>
      </c>
      <c r="L1" s="3" t="s">
        <v>143</v>
      </c>
      <c r="M1" s="3" t="s">
        <v>144</v>
      </c>
      <c r="N1" s="3" t="s">
        <v>145</v>
      </c>
      <c r="O1" s="3" t="s">
        <v>146</v>
      </c>
      <c r="P1" s="3" t="s">
        <v>147</v>
      </c>
      <c r="Q1" s="3" t="s">
        <v>148</v>
      </c>
      <c r="R1" s="3" t="s">
        <v>177</v>
      </c>
      <c r="U1" s="7" t="s">
        <v>210</v>
      </c>
      <c r="V1" s="3" t="s">
        <v>211</v>
      </c>
    </row>
    <row r="2" spans="1:35" ht="16">
      <c r="A2" s="3" t="s">
        <v>178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35" ht="16">
      <c r="A3" s="3" t="s">
        <v>179</v>
      </c>
      <c r="B3" s="4" t="s">
        <v>180</v>
      </c>
      <c r="C3" s="4">
        <v>24</v>
      </c>
      <c r="D3" s="4">
        <v>1.06</v>
      </c>
      <c r="E3" s="4">
        <v>0</v>
      </c>
      <c r="F3" s="4">
        <v>0.16</v>
      </c>
      <c r="G3" s="4">
        <v>13.5</v>
      </c>
      <c r="H3" s="4">
        <v>8.2695000000000005E-2</v>
      </c>
      <c r="I3" s="4">
        <v>9.7540000000000005E-3</v>
      </c>
      <c r="J3" s="4">
        <v>2.5999999999999998E-4</v>
      </c>
      <c r="K3" s="4">
        <v>1.36E-4</v>
      </c>
      <c r="L3" s="4">
        <v>4.6039999999999996E-3</v>
      </c>
      <c r="M3" s="4">
        <v>1.8342000000000001E-2</v>
      </c>
      <c r="N3" s="4">
        <v>3.1280000000000002E-2</v>
      </c>
      <c r="O3" s="4">
        <v>1.6215E-2</v>
      </c>
      <c r="P3" s="4">
        <v>1.2440000000000001E-3</v>
      </c>
      <c r="Q3" s="4">
        <v>3.3700000000000001E-4</v>
      </c>
      <c r="R3" s="4">
        <v>5.2300000000000003E-4</v>
      </c>
      <c r="S3">
        <f>SUM(I3:R3)</f>
        <v>8.2694999999999991E-2</v>
      </c>
      <c r="U3">
        <f>H3*G3</f>
        <v>1.1163825000000001</v>
      </c>
      <c r="V3">
        <f>H3*100</f>
        <v>8.2695000000000007</v>
      </c>
      <c r="X3">
        <f>I3*$G3</f>
        <v>0.13167900000000002</v>
      </c>
      <c r="Y3">
        <f t="shared" ref="Y3:AG3" si="0">J3*$G3</f>
        <v>3.5099999999999997E-3</v>
      </c>
      <c r="Z3">
        <f t="shared" si="0"/>
        <v>1.836E-3</v>
      </c>
      <c r="AA3">
        <f t="shared" si="0"/>
        <v>6.2153999999999994E-2</v>
      </c>
      <c r="AB3">
        <f t="shared" si="0"/>
        <v>0.247617</v>
      </c>
      <c r="AC3">
        <f t="shared" si="0"/>
        <v>0.42228000000000004</v>
      </c>
      <c r="AD3">
        <f t="shared" si="0"/>
        <v>0.2189025</v>
      </c>
      <c r="AE3">
        <f t="shared" si="0"/>
        <v>1.6794E-2</v>
      </c>
      <c r="AF3">
        <f t="shared" si="0"/>
        <v>4.5494999999999997E-3</v>
      </c>
      <c r="AG3">
        <f t="shared" si="0"/>
        <v>7.0605000000000008E-3</v>
      </c>
      <c r="AH3">
        <f>S3*$G3</f>
        <v>1.1163824999999998</v>
      </c>
      <c r="AI3">
        <f>SUM(X3:AG3)</f>
        <v>1.1163825000000001</v>
      </c>
    </row>
    <row r="4" spans="1:35" ht="16">
      <c r="A4" s="3" t="s">
        <v>181</v>
      </c>
      <c r="B4" s="4" t="s">
        <v>180</v>
      </c>
      <c r="C4" s="4">
        <v>24</v>
      </c>
      <c r="D4" s="4">
        <v>0.86</v>
      </c>
      <c r="E4" s="4">
        <v>0</v>
      </c>
      <c r="F4" s="4">
        <v>0.44</v>
      </c>
      <c r="G4" s="4">
        <v>13.6</v>
      </c>
      <c r="H4" s="4">
        <v>8.0731999999999998E-2</v>
      </c>
      <c r="I4" s="4">
        <v>9.6869999999999994E-3</v>
      </c>
      <c r="J4" s="4">
        <v>2.4899999999999998E-4</v>
      </c>
      <c r="K4" s="4">
        <v>1.7409999999999999E-3</v>
      </c>
      <c r="L4" s="4">
        <v>4.2519999999999997E-3</v>
      </c>
      <c r="M4" s="4">
        <v>1.7163000000000001E-2</v>
      </c>
      <c r="N4" s="4">
        <v>2.9541999999999999E-2</v>
      </c>
      <c r="O4" s="4">
        <v>1.5575E-2</v>
      </c>
      <c r="P4" s="4">
        <v>1.8760000000000001E-3</v>
      </c>
      <c r="Q4" s="4">
        <v>1.9900000000000001E-4</v>
      </c>
      <c r="R4" s="4">
        <v>4.4799999999999999E-4</v>
      </c>
      <c r="U4">
        <f t="shared" ref="U4:U26" si="1">H4*G4</f>
        <v>1.0979551999999999</v>
      </c>
      <c r="V4">
        <f t="shared" ref="V4:V26" si="2">H4*100</f>
        <v>8.0731999999999999</v>
      </c>
    </row>
    <row r="5" spans="1:35" ht="16">
      <c r="A5" s="3" t="s">
        <v>182</v>
      </c>
      <c r="B5" s="4" t="s">
        <v>180</v>
      </c>
      <c r="C5" s="4">
        <v>24</v>
      </c>
      <c r="D5" s="4">
        <v>0.82</v>
      </c>
      <c r="E5" s="4">
        <v>0</v>
      </c>
      <c r="F5" s="4">
        <v>0.56999999999999995</v>
      </c>
      <c r="G5" s="4">
        <v>13.5</v>
      </c>
      <c r="H5" s="4">
        <v>8.1299999999999997E-2</v>
      </c>
      <c r="I5" s="4">
        <v>9.7549999999999998E-3</v>
      </c>
      <c r="J5" s="4">
        <v>2.4000000000000001E-4</v>
      </c>
      <c r="K5" s="4">
        <v>1.459E-3</v>
      </c>
      <c r="L5" s="4">
        <v>4.4089999999999997E-3</v>
      </c>
      <c r="M5" s="4">
        <v>1.8193000000000001E-2</v>
      </c>
      <c r="N5" s="4">
        <v>2.9842E-2</v>
      </c>
      <c r="O5" s="4">
        <v>1.5568E-2</v>
      </c>
      <c r="P5" s="4">
        <v>1.188E-3</v>
      </c>
      <c r="Q5" s="4">
        <v>1.7799999999999999E-4</v>
      </c>
      <c r="R5" s="4">
        <v>4.6700000000000002E-4</v>
      </c>
      <c r="U5">
        <f t="shared" si="1"/>
        <v>1.09755</v>
      </c>
      <c r="V5">
        <f t="shared" si="2"/>
        <v>8.129999999999999</v>
      </c>
    </row>
    <row r="6" spans="1:35" ht="16">
      <c r="A6" s="3" t="s">
        <v>183</v>
      </c>
      <c r="B6" s="4" t="s">
        <v>180</v>
      </c>
      <c r="C6" s="4">
        <v>48</v>
      </c>
      <c r="D6" s="4">
        <v>2.9000000000000001E-2</v>
      </c>
      <c r="E6" s="4">
        <v>1.2999999999999999E-2</v>
      </c>
      <c r="F6" s="4">
        <v>0</v>
      </c>
      <c r="G6" s="4">
        <v>41.5</v>
      </c>
      <c r="H6" s="4">
        <v>0.18914900000000001</v>
      </c>
      <c r="I6" s="4">
        <v>2.4809999999999999E-2</v>
      </c>
      <c r="J6" s="4">
        <v>8.8699999999999998E-4</v>
      </c>
      <c r="K6" s="4">
        <v>1.2750000000000001E-3</v>
      </c>
      <c r="L6" s="4">
        <v>1.4004000000000001E-2</v>
      </c>
      <c r="M6" s="4">
        <v>7.0543999999999996E-2</v>
      </c>
      <c r="N6" s="4">
        <v>6.3839999999999994E-2</v>
      </c>
      <c r="O6" s="4">
        <v>9.9120000000000007E-3</v>
      </c>
      <c r="P6" s="4">
        <v>1.1540000000000001E-3</v>
      </c>
      <c r="Q6" s="4">
        <v>4.75E-4</v>
      </c>
      <c r="R6" s="4">
        <v>2.2490000000000001E-3</v>
      </c>
      <c r="U6">
        <f t="shared" si="1"/>
        <v>7.8496835000000003</v>
      </c>
      <c r="V6">
        <f t="shared" si="2"/>
        <v>18.914900000000003</v>
      </c>
    </row>
    <row r="7" spans="1:35" ht="16">
      <c r="A7" s="3" t="s">
        <v>184</v>
      </c>
      <c r="B7" s="4" t="s">
        <v>180</v>
      </c>
      <c r="C7" s="4">
        <v>48</v>
      </c>
      <c r="D7" s="4">
        <v>2.5000000000000001E-2</v>
      </c>
      <c r="E7" s="4">
        <v>1.0999999999999999E-2</v>
      </c>
      <c r="F7" s="4">
        <v>0</v>
      </c>
      <c r="G7" s="4">
        <v>43</v>
      </c>
      <c r="H7" s="4">
        <v>0.120061</v>
      </c>
      <c r="I7" s="4">
        <v>1.1063E-2</v>
      </c>
      <c r="J7" s="4">
        <v>2.6899999999999998E-4</v>
      </c>
      <c r="K7" s="4">
        <v>1.2290000000000001E-3</v>
      </c>
      <c r="L7" s="4">
        <v>9.384E-3</v>
      </c>
      <c r="M7" s="4">
        <v>4.0175000000000002E-2</v>
      </c>
      <c r="N7" s="4">
        <v>4.5920999999999997E-2</v>
      </c>
      <c r="O7" s="4">
        <v>8.2629999999999995E-3</v>
      </c>
      <c r="P7" s="4">
        <v>1.5009999999999999E-3</v>
      </c>
      <c r="Q7" s="4">
        <v>3.5300000000000002E-4</v>
      </c>
      <c r="R7" s="4">
        <v>1.902E-3</v>
      </c>
      <c r="U7">
        <f t="shared" si="1"/>
        <v>5.162623</v>
      </c>
      <c r="V7">
        <f t="shared" si="2"/>
        <v>12.0061</v>
      </c>
    </row>
    <row r="8" spans="1:35" ht="16">
      <c r="A8" s="3" t="s">
        <v>185</v>
      </c>
      <c r="B8" s="4" t="s">
        <v>180</v>
      </c>
      <c r="C8" s="4">
        <v>48</v>
      </c>
      <c r="D8" s="4">
        <v>1.7000000000000001E-2</v>
      </c>
      <c r="E8" s="4">
        <v>1.2E-2</v>
      </c>
      <c r="F8" s="4">
        <v>0</v>
      </c>
      <c r="G8" s="4">
        <v>44</v>
      </c>
      <c r="H8" s="4">
        <v>0.12992300000000001</v>
      </c>
      <c r="I8" s="4">
        <v>1.4633E-2</v>
      </c>
      <c r="J8" s="4">
        <v>6.9800000000000005E-4</v>
      </c>
      <c r="K8" s="4">
        <v>9.7199999999999999E-4</v>
      </c>
      <c r="L8" s="4">
        <v>1.0344000000000001E-2</v>
      </c>
      <c r="M8" s="4">
        <v>4.5289000000000003E-2</v>
      </c>
      <c r="N8" s="4">
        <v>4.6408999999999999E-2</v>
      </c>
      <c r="O8" s="4">
        <v>7.9290000000000003E-3</v>
      </c>
      <c r="P8" s="4">
        <v>1.3500000000000001E-3</v>
      </c>
      <c r="Q8" s="4">
        <v>3.6099999999999999E-4</v>
      </c>
      <c r="R8" s="4">
        <v>1.9380000000000001E-3</v>
      </c>
      <c r="U8">
        <f t="shared" si="1"/>
        <v>5.7166120000000005</v>
      </c>
      <c r="V8">
        <f t="shared" si="2"/>
        <v>12.9923</v>
      </c>
    </row>
    <row r="9" spans="1:35" ht="16">
      <c r="A9" s="3" t="s">
        <v>186</v>
      </c>
      <c r="B9" s="4" t="s">
        <v>180</v>
      </c>
      <c r="C9" s="4">
        <v>72</v>
      </c>
      <c r="D9" s="4">
        <v>0</v>
      </c>
      <c r="E9" s="4">
        <v>0</v>
      </c>
      <c r="F9" s="4">
        <v>0</v>
      </c>
      <c r="G9" s="4">
        <v>44.3</v>
      </c>
      <c r="H9" s="4">
        <v>0.11292000000000001</v>
      </c>
      <c r="I9" s="4">
        <v>1.1042E-2</v>
      </c>
      <c r="J9" s="4">
        <v>3.4400000000000001E-4</v>
      </c>
      <c r="K9" s="4">
        <v>1.1919999999999999E-3</v>
      </c>
      <c r="L9" s="4">
        <v>7.4929999999999997E-3</v>
      </c>
      <c r="M9" s="4">
        <v>3.5626999999999999E-2</v>
      </c>
      <c r="N9" s="4">
        <v>4.7383000000000002E-2</v>
      </c>
      <c r="O9" s="4">
        <v>7.6049999999999998E-3</v>
      </c>
      <c r="P9" s="4">
        <v>7.1000000000000002E-4</v>
      </c>
      <c r="Q9" s="4">
        <v>2.4000000000000001E-4</v>
      </c>
      <c r="R9" s="4">
        <v>1.284E-3</v>
      </c>
      <c r="U9">
        <f t="shared" si="1"/>
        <v>5.0023559999999998</v>
      </c>
      <c r="V9">
        <f t="shared" si="2"/>
        <v>11.292</v>
      </c>
    </row>
    <row r="10" spans="1:35" ht="16">
      <c r="A10" s="3" t="s">
        <v>187</v>
      </c>
      <c r="B10" s="4" t="s">
        <v>180</v>
      </c>
      <c r="C10" s="4">
        <v>72</v>
      </c>
      <c r="D10" s="4">
        <v>0</v>
      </c>
      <c r="E10" s="4">
        <v>0</v>
      </c>
      <c r="F10" s="4">
        <v>0</v>
      </c>
      <c r="G10" s="4">
        <v>43.1</v>
      </c>
      <c r="H10" s="4">
        <v>0.105411</v>
      </c>
      <c r="I10" s="4">
        <v>9.8840000000000004E-3</v>
      </c>
      <c r="J10" s="4">
        <v>2.2900000000000001E-4</v>
      </c>
      <c r="K10" s="4">
        <v>1.085E-3</v>
      </c>
      <c r="L10" s="4">
        <v>6.8450000000000004E-3</v>
      </c>
      <c r="M10" s="4">
        <v>3.5149E-2</v>
      </c>
      <c r="N10" s="4">
        <v>4.2158000000000001E-2</v>
      </c>
      <c r="O10" s="4">
        <v>6.9080000000000001E-3</v>
      </c>
      <c r="P10" s="4">
        <v>9.5600000000000004E-4</v>
      </c>
      <c r="Q10" s="4">
        <v>2.22E-4</v>
      </c>
      <c r="R10" s="4">
        <v>1.9740000000000001E-3</v>
      </c>
      <c r="U10">
        <f t="shared" si="1"/>
        <v>4.5432141000000001</v>
      </c>
      <c r="V10">
        <f t="shared" si="2"/>
        <v>10.5411</v>
      </c>
    </row>
    <row r="11" spans="1:35" ht="16">
      <c r="A11" s="3" t="s">
        <v>188</v>
      </c>
      <c r="B11" s="4" t="s">
        <v>180</v>
      </c>
      <c r="C11" s="4">
        <v>72</v>
      </c>
      <c r="D11" s="4">
        <v>0</v>
      </c>
      <c r="E11" s="4">
        <v>0</v>
      </c>
      <c r="F11" s="4">
        <v>0</v>
      </c>
      <c r="G11" s="4">
        <v>44.6</v>
      </c>
      <c r="H11" s="4">
        <v>0.111721</v>
      </c>
      <c r="I11" s="4">
        <v>1.0118E-2</v>
      </c>
      <c r="J11" s="4">
        <v>2.1900000000000001E-4</v>
      </c>
      <c r="K11" s="4">
        <v>1.0950000000000001E-3</v>
      </c>
      <c r="L11" s="4">
        <v>7.143E-3</v>
      </c>
      <c r="M11" s="4">
        <v>3.7482000000000001E-2</v>
      </c>
      <c r="N11" s="4">
        <v>4.4463000000000003E-2</v>
      </c>
      <c r="O11" s="4">
        <v>7.6049999999999998E-3</v>
      </c>
      <c r="P11" s="4">
        <v>1.047E-3</v>
      </c>
      <c r="Q11" s="4">
        <v>2.8499999999999999E-4</v>
      </c>
      <c r="R11" s="4">
        <v>2.2650000000000001E-3</v>
      </c>
      <c r="U11">
        <f t="shared" si="1"/>
        <v>4.9827566000000001</v>
      </c>
      <c r="V11">
        <f t="shared" si="2"/>
        <v>11.1721</v>
      </c>
    </row>
    <row r="12" spans="1:35" ht="16">
      <c r="A12" s="3" t="s">
        <v>189</v>
      </c>
      <c r="B12" s="4" t="s">
        <v>180</v>
      </c>
      <c r="C12" s="4">
        <v>140</v>
      </c>
      <c r="D12" s="4">
        <v>0</v>
      </c>
      <c r="E12" s="4">
        <v>0</v>
      </c>
      <c r="F12" s="4">
        <v>0</v>
      </c>
      <c r="G12" s="4">
        <v>41</v>
      </c>
      <c r="H12" s="4">
        <v>0.106181</v>
      </c>
      <c r="I12" s="4">
        <v>9.136E-3</v>
      </c>
      <c r="J12" s="4">
        <v>1.7799999999999999E-4</v>
      </c>
      <c r="K12" s="4">
        <v>1.1349999999999999E-3</v>
      </c>
      <c r="L12" s="4">
        <v>4.9220000000000002E-3</v>
      </c>
      <c r="M12" s="4">
        <v>3.3231999999999998E-2</v>
      </c>
      <c r="N12" s="4">
        <v>4.4984999999999997E-2</v>
      </c>
      <c r="O12" s="4">
        <v>6.8539999999999998E-3</v>
      </c>
      <c r="P12" s="4">
        <v>1.3339999999999999E-3</v>
      </c>
      <c r="Q12" s="4">
        <v>4.3300000000000001E-4</v>
      </c>
      <c r="R12" s="4">
        <v>3.9719999999999998E-3</v>
      </c>
      <c r="U12">
        <f t="shared" si="1"/>
        <v>4.353421</v>
      </c>
      <c r="V12">
        <f t="shared" si="2"/>
        <v>10.6181</v>
      </c>
    </row>
    <row r="13" spans="1:35" ht="16">
      <c r="A13" s="3" t="s">
        <v>190</v>
      </c>
      <c r="B13" s="4" t="s">
        <v>180</v>
      </c>
      <c r="C13" s="4">
        <v>140</v>
      </c>
      <c r="D13" s="4">
        <v>0</v>
      </c>
      <c r="E13" s="4">
        <v>0</v>
      </c>
      <c r="F13" s="4">
        <v>0</v>
      </c>
      <c r="G13" s="4">
        <v>41.4</v>
      </c>
      <c r="H13" s="4">
        <v>0.110584</v>
      </c>
      <c r="I13" s="4">
        <v>9.6489999999999996E-3</v>
      </c>
      <c r="J13" s="4">
        <v>1.8100000000000001E-4</v>
      </c>
      <c r="K13" s="4">
        <v>1.439E-3</v>
      </c>
      <c r="L13" s="4">
        <v>4.8240000000000002E-3</v>
      </c>
      <c r="M13" s="4">
        <v>3.3644E-2</v>
      </c>
      <c r="N13" s="4">
        <v>4.9466000000000003E-2</v>
      </c>
      <c r="O13" s="4">
        <v>7.2249999999999997E-3</v>
      </c>
      <c r="P13" s="4">
        <v>1.49E-3</v>
      </c>
      <c r="Q13" s="4">
        <v>3.0299999999999999E-4</v>
      </c>
      <c r="R13" s="4">
        <v>2.3640000000000002E-3</v>
      </c>
      <c r="U13">
        <f t="shared" si="1"/>
        <v>4.5781776000000001</v>
      </c>
      <c r="V13">
        <f t="shared" si="2"/>
        <v>11.058400000000001</v>
      </c>
    </row>
    <row r="14" spans="1:35" ht="16">
      <c r="A14" s="3" t="s">
        <v>191</v>
      </c>
      <c r="B14" s="4" t="s">
        <v>180</v>
      </c>
      <c r="C14" s="4">
        <v>140</v>
      </c>
      <c r="D14" s="4">
        <v>0</v>
      </c>
      <c r="E14" s="4">
        <v>0</v>
      </c>
      <c r="F14" s="4">
        <v>0</v>
      </c>
      <c r="G14" s="4">
        <v>39.1</v>
      </c>
      <c r="H14" s="4">
        <v>9.7691E-2</v>
      </c>
      <c r="I14" s="4">
        <v>8.8850000000000005E-3</v>
      </c>
      <c r="J14" s="4">
        <v>1.65E-4</v>
      </c>
      <c r="K14" s="4">
        <v>1.248E-3</v>
      </c>
      <c r="L14" s="4">
        <v>4.7889999999999999E-3</v>
      </c>
      <c r="M14" s="4">
        <v>3.1660000000000001E-2</v>
      </c>
      <c r="N14" s="4">
        <v>4.1993999999999997E-2</v>
      </c>
      <c r="O14" s="4">
        <v>6.1609999999999998E-3</v>
      </c>
      <c r="P14" s="4">
        <v>1.1130000000000001E-3</v>
      </c>
      <c r="Q14" s="4">
        <v>2.5700000000000001E-4</v>
      </c>
      <c r="R14" s="4">
        <v>1.4170000000000001E-3</v>
      </c>
      <c r="U14">
        <f t="shared" si="1"/>
        <v>3.8197181000000002</v>
      </c>
      <c r="V14">
        <f t="shared" si="2"/>
        <v>9.7690999999999999</v>
      </c>
    </row>
    <row r="15" spans="1:35" ht="16">
      <c r="A15" s="3" t="s">
        <v>192</v>
      </c>
      <c r="B15" s="4" t="s">
        <v>193</v>
      </c>
      <c r="C15" s="4">
        <v>96</v>
      </c>
      <c r="D15" s="4" t="s">
        <v>194</v>
      </c>
      <c r="E15" s="4" t="s">
        <v>194</v>
      </c>
      <c r="F15" s="4" t="s">
        <v>194</v>
      </c>
      <c r="G15" s="4">
        <v>69.8</v>
      </c>
      <c r="H15" s="4">
        <v>0.62690000000000001</v>
      </c>
      <c r="I15" s="4">
        <v>0.12590299999999999</v>
      </c>
      <c r="J15" s="4">
        <v>2.836E-3</v>
      </c>
      <c r="K15" s="4">
        <v>1.511E-3</v>
      </c>
      <c r="L15" s="4">
        <v>7.1332000000000007E-2</v>
      </c>
      <c r="M15" s="4">
        <v>0.302896</v>
      </c>
      <c r="N15" s="4">
        <v>9.9156999999999995E-2</v>
      </c>
      <c r="O15" s="4">
        <v>1.2175999999999999E-2</v>
      </c>
      <c r="P15" s="4">
        <v>3.2049999999999999E-3</v>
      </c>
      <c r="Q15" s="4">
        <v>2.3379999999999998E-3</v>
      </c>
      <c r="R15" s="4">
        <v>5.5449999999999996E-3</v>
      </c>
      <c r="U15">
        <f t="shared" si="1"/>
        <v>43.757619999999996</v>
      </c>
      <c r="V15">
        <f t="shared" si="2"/>
        <v>62.69</v>
      </c>
    </row>
    <row r="16" spans="1:35" ht="16">
      <c r="A16" s="3" t="s">
        <v>195</v>
      </c>
      <c r="B16" s="4" t="s">
        <v>193</v>
      </c>
      <c r="C16" s="4">
        <v>96</v>
      </c>
      <c r="D16" s="4" t="s">
        <v>194</v>
      </c>
      <c r="E16" s="4" t="s">
        <v>194</v>
      </c>
      <c r="F16" s="4" t="s">
        <v>194</v>
      </c>
      <c r="G16" s="4">
        <v>61.9</v>
      </c>
      <c r="H16" s="4">
        <v>0.56223900000000004</v>
      </c>
      <c r="I16" s="4">
        <v>0.105403</v>
      </c>
      <c r="J16" s="4">
        <v>2.5860000000000002E-3</v>
      </c>
      <c r="K16" s="4">
        <v>1.5120000000000001E-3</v>
      </c>
      <c r="L16" s="4">
        <v>6.8760000000000002E-2</v>
      </c>
      <c r="M16" s="4">
        <v>0.25842500000000002</v>
      </c>
      <c r="N16" s="4">
        <v>0.103187</v>
      </c>
      <c r="O16" s="4">
        <v>1.0918000000000001E-2</v>
      </c>
      <c r="P16" s="4">
        <v>2.983E-3</v>
      </c>
      <c r="Q16" s="4">
        <v>2.1619999999999999E-3</v>
      </c>
      <c r="R16" s="4">
        <v>6.3029999999999996E-3</v>
      </c>
      <c r="U16">
        <f t="shared" si="1"/>
        <v>34.8025941</v>
      </c>
      <c r="V16">
        <f t="shared" si="2"/>
        <v>56.223900000000008</v>
      </c>
    </row>
    <row r="17" spans="1:22" ht="16">
      <c r="A17" s="3" t="s">
        <v>196</v>
      </c>
      <c r="B17" s="4" t="s">
        <v>193</v>
      </c>
      <c r="C17" s="4">
        <v>96</v>
      </c>
      <c r="D17" s="4" t="s">
        <v>194</v>
      </c>
      <c r="E17" s="4" t="s">
        <v>194</v>
      </c>
      <c r="F17" s="4" t="s">
        <v>194</v>
      </c>
      <c r="G17" s="4">
        <v>64.5</v>
      </c>
      <c r="H17" s="4">
        <v>0.57621199999999995</v>
      </c>
      <c r="I17" s="4">
        <v>0.110539</v>
      </c>
      <c r="J17" s="4">
        <v>2.3969999999999998E-3</v>
      </c>
      <c r="K17" s="4">
        <v>1.379E-3</v>
      </c>
      <c r="L17" s="4">
        <v>7.1093000000000003E-2</v>
      </c>
      <c r="M17" s="4">
        <v>0.268044</v>
      </c>
      <c r="N17" s="4">
        <v>9.9212999999999996E-2</v>
      </c>
      <c r="O17" s="4">
        <v>1.1686999999999999E-2</v>
      </c>
      <c r="P17" s="4">
        <v>3.1159999999999998E-3</v>
      </c>
      <c r="Q17" s="4">
        <v>2.2169999999999998E-3</v>
      </c>
      <c r="R17" s="4">
        <v>6.5279999999999999E-3</v>
      </c>
      <c r="U17">
        <f t="shared" si="1"/>
        <v>37.165673999999996</v>
      </c>
      <c r="V17">
        <f t="shared" si="2"/>
        <v>57.621199999999995</v>
      </c>
    </row>
    <row r="18" spans="1:22" ht="16">
      <c r="A18" s="3" t="s">
        <v>197</v>
      </c>
      <c r="B18" s="4" t="s">
        <v>198</v>
      </c>
      <c r="C18" s="4">
        <v>24</v>
      </c>
      <c r="D18" s="4" t="s">
        <v>194</v>
      </c>
      <c r="E18" s="4" t="s">
        <v>194</v>
      </c>
      <c r="F18" s="4" t="s">
        <v>194</v>
      </c>
      <c r="G18" s="4">
        <v>38.1</v>
      </c>
      <c r="H18" s="4">
        <v>6.7116999999999996E-2</v>
      </c>
      <c r="I18" s="4">
        <v>1.0083E-2</v>
      </c>
      <c r="J18" s="4">
        <v>4.28E-4</v>
      </c>
      <c r="K18" s="4">
        <v>1.292E-3</v>
      </c>
      <c r="L18" s="4">
        <v>4.3959999999999997E-3</v>
      </c>
      <c r="M18" s="4">
        <v>3.3812000000000002E-2</v>
      </c>
      <c r="N18" s="4">
        <v>9.9360000000000004E-3</v>
      </c>
      <c r="O18" s="4">
        <v>3.8279999999999998E-3</v>
      </c>
      <c r="P18" s="4">
        <v>1.3550000000000001E-3</v>
      </c>
      <c r="Q18" s="4">
        <v>3.1300000000000002E-4</v>
      </c>
      <c r="R18" s="4">
        <v>1.6750000000000001E-3</v>
      </c>
      <c r="U18">
        <f t="shared" si="1"/>
        <v>2.5571576999999999</v>
      </c>
      <c r="V18">
        <f t="shared" si="2"/>
        <v>6.7116999999999996</v>
      </c>
    </row>
    <row r="19" spans="1:22" ht="16">
      <c r="A19" s="3" t="s">
        <v>199</v>
      </c>
      <c r="B19" s="4" t="s">
        <v>198</v>
      </c>
      <c r="C19" s="4">
        <v>24</v>
      </c>
      <c r="D19" s="4" t="s">
        <v>194</v>
      </c>
      <c r="E19" s="4" t="s">
        <v>194</v>
      </c>
      <c r="F19" s="4" t="s">
        <v>194</v>
      </c>
      <c r="G19" s="4">
        <v>37.700000000000003</v>
      </c>
      <c r="H19" s="4">
        <v>6.5388000000000002E-2</v>
      </c>
      <c r="I19" s="4">
        <v>9.2999999999999992E-3</v>
      </c>
      <c r="J19" s="4">
        <v>3.6999999999999999E-4</v>
      </c>
      <c r="K19" s="4">
        <v>9.9299999999999996E-4</v>
      </c>
      <c r="L19" s="4">
        <v>3.8449999999999999E-3</v>
      </c>
      <c r="M19" s="4">
        <v>3.4151000000000001E-2</v>
      </c>
      <c r="N19" s="4">
        <v>1.0378999999999999E-2</v>
      </c>
      <c r="O19" s="4">
        <v>3.9740000000000001E-3</v>
      </c>
      <c r="P19" s="4">
        <v>1.085E-3</v>
      </c>
      <c r="Q19" s="4">
        <v>2.9399999999999999E-4</v>
      </c>
      <c r="R19" s="4">
        <v>9.9599999999999992E-4</v>
      </c>
      <c r="U19">
        <f t="shared" si="1"/>
        <v>2.4651276000000002</v>
      </c>
      <c r="V19">
        <f t="shared" si="2"/>
        <v>6.5388000000000002</v>
      </c>
    </row>
    <row r="20" spans="1:22" ht="16">
      <c r="A20" s="3" t="s">
        <v>200</v>
      </c>
      <c r="B20" s="4" t="s">
        <v>198</v>
      </c>
      <c r="C20" s="4">
        <v>24</v>
      </c>
      <c r="D20" s="4" t="s">
        <v>194</v>
      </c>
      <c r="E20" s="4" t="s">
        <v>194</v>
      </c>
      <c r="F20" s="4" t="s">
        <v>194</v>
      </c>
      <c r="G20" s="4">
        <v>38</v>
      </c>
      <c r="H20" s="4">
        <v>6.4597000000000002E-2</v>
      </c>
      <c r="I20" s="4">
        <v>9.2630000000000004E-3</v>
      </c>
      <c r="J20" s="4">
        <v>3.19E-4</v>
      </c>
      <c r="K20" s="4">
        <v>1.2979999999999999E-3</v>
      </c>
      <c r="L20" s="4">
        <v>3.8210000000000002E-3</v>
      </c>
      <c r="M20" s="4">
        <v>3.3893E-2</v>
      </c>
      <c r="N20" s="4">
        <v>1.0297000000000001E-2</v>
      </c>
      <c r="O20" s="4">
        <v>3.9370000000000004E-3</v>
      </c>
      <c r="P20" s="4">
        <v>1.1720000000000001E-3</v>
      </c>
      <c r="Q20" s="4">
        <v>2.34E-4</v>
      </c>
      <c r="R20" s="4">
        <v>3.6299999999999999E-4</v>
      </c>
      <c r="U20">
        <f t="shared" si="1"/>
        <v>2.4546860000000001</v>
      </c>
      <c r="V20">
        <f t="shared" si="2"/>
        <v>6.4596999999999998</v>
      </c>
    </row>
    <row r="21" spans="1:22" ht="16">
      <c r="A21" s="3" t="s">
        <v>201</v>
      </c>
      <c r="B21" s="4" t="s">
        <v>202</v>
      </c>
      <c r="C21" s="4">
        <v>24</v>
      </c>
      <c r="D21" s="4" t="s">
        <v>194</v>
      </c>
      <c r="E21" s="4" t="s">
        <v>194</v>
      </c>
      <c r="F21" s="4" t="s">
        <v>194</v>
      </c>
      <c r="G21" s="4">
        <v>18.2</v>
      </c>
      <c r="H21" s="4">
        <v>0.117117</v>
      </c>
      <c r="I21" s="4">
        <v>1.6753000000000001E-2</v>
      </c>
      <c r="J21" s="4">
        <v>1.5200000000000001E-4</v>
      </c>
      <c r="K21" s="4">
        <v>1.343E-3</v>
      </c>
      <c r="L21" s="4">
        <v>1.8349000000000001E-2</v>
      </c>
      <c r="M21" s="4">
        <v>5.0623000000000001E-2</v>
      </c>
      <c r="N21" s="4">
        <v>1.8825999999999999E-2</v>
      </c>
      <c r="O21" s="4">
        <v>6.4809999999999998E-3</v>
      </c>
      <c r="P21" s="4">
        <v>1.6559999999999999E-3</v>
      </c>
      <c r="Q21" s="4">
        <v>6.1200000000000002E-4</v>
      </c>
      <c r="R21" s="4">
        <v>2.3240000000000001E-3</v>
      </c>
      <c r="U21">
        <f t="shared" si="1"/>
        <v>2.1315293999999998</v>
      </c>
      <c r="V21">
        <f t="shared" si="2"/>
        <v>11.7117</v>
      </c>
    </row>
    <row r="22" spans="1:22" ht="16">
      <c r="A22" s="3" t="s">
        <v>203</v>
      </c>
      <c r="B22" s="4" t="s">
        <v>202</v>
      </c>
      <c r="C22" s="4">
        <v>24</v>
      </c>
      <c r="D22" s="4" t="s">
        <v>194</v>
      </c>
      <c r="E22" s="4" t="s">
        <v>194</v>
      </c>
      <c r="F22" s="4" t="s">
        <v>194</v>
      </c>
      <c r="G22" s="4">
        <v>17.7</v>
      </c>
      <c r="H22" s="4">
        <v>0.121068</v>
      </c>
      <c r="I22" s="4">
        <v>1.6990999999999999E-2</v>
      </c>
      <c r="J22" s="4">
        <v>2.0100000000000001E-4</v>
      </c>
      <c r="K22" s="4">
        <v>1.384E-3</v>
      </c>
      <c r="L22" s="4">
        <v>1.8350999999999999E-2</v>
      </c>
      <c r="M22" s="4">
        <v>5.1305000000000003E-2</v>
      </c>
      <c r="N22" s="4">
        <v>1.9421999999999998E-2</v>
      </c>
      <c r="O22" s="4">
        <v>6.6E-3</v>
      </c>
      <c r="P22" s="4">
        <v>1.6379999999999999E-3</v>
      </c>
      <c r="Q22" s="4">
        <v>6.8300000000000001E-4</v>
      </c>
      <c r="R22" s="4">
        <v>4.4939999999999997E-3</v>
      </c>
      <c r="U22">
        <f t="shared" si="1"/>
        <v>2.1429035999999999</v>
      </c>
      <c r="V22">
        <f t="shared" si="2"/>
        <v>12.1068</v>
      </c>
    </row>
    <row r="23" spans="1:22" ht="16">
      <c r="A23" s="3" t="s">
        <v>204</v>
      </c>
      <c r="B23" s="4" t="s">
        <v>202</v>
      </c>
      <c r="C23" s="4">
        <v>24</v>
      </c>
      <c r="D23" s="4" t="s">
        <v>194</v>
      </c>
      <c r="E23" s="4" t="s">
        <v>194</v>
      </c>
      <c r="F23" s="4" t="s">
        <v>194</v>
      </c>
      <c r="G23" s="4">
        <v>16.600000000000001</v>
      </c>
      <c r="H23" s="4">
        <v>0.119699</v>
      </c>
      <c r="I23" s="4">
        <v>1.6969999999999999E-2</v>
      </c>
      <c r="J23" s="4">
        <v>1.8699999999999999E-4</v>
      </c>
      <c r="K23" s="4">
        <v>1.4300000000000001E-3</v>
      </c>
      <c r="L23" s="4">
        <v>1.9609999999999999E-2</v>
      </c>
      <c r="M23" s="4">
        <v>5.0303E-2</v>
      </c>
      <c r="N23" s="4">
        <v>1.9980000000000001E-2</v>
      </c>
      <c r="O23" s="4">
        <v>6.5659999999999998E-3</v>
      </c>
      <c r="P23" s="4">
        <v>1.6069999999999999E-3</v>
      </c>
      <c r="Q23" s="4">
        <v>6.6E-4</v>
      </c>
      <c r="R23" s="4">
        <v>2.3860000000000001E-3</v>
      </c>
      <c r="U23">
        <f t="shared" si="1"/>
        <v>1.9870034000000001</v>
      </c>
      <c r="V23">
        <f t="shared" si="2"/>
        <v>11.969899999999999</v>
      </c>
    </row>
    <row r="24" spans="1:22" ht="16">
      <c r="A24" s="3" t="s">
        <v>205</v>
      </c>
      <c r="B24" s="4" t="s">
        <v>202</v>
      </c>
      <c r="C24" s="4">
        <v>96</v>
      </c>
      <c r="D24" s="4" t="s">
        <v>194</v>
      </c>
      <c r="E24" s="4" t="s">
        <v>194</v>
      </c>
      <c r="F24" s="4" t="s">
        <v>194</v>
      </c>
      <c r="G24" s="4">
        <v>13.9</v>
      </c>
      <c r="H24" s="4">
        <v>0.15989400000000001</v>
      </c>
      <c r="I24" s="4">
        <v>2.0726000000000001E-2</v>
      </c>
      <c r="J24" s="4">
        <v>1.201E-3</v>
      </c>
      <c r="K24" s="4">
        <v>1.6130000000000001E-3</v>
      </c>
      <c r="L24" s="4">
        <v>1.5207E-2</v>
      </c>
      <c r="M24" s="4">
        <v>7.4248999999999996E-2</v>
      </c>
      <c r="N24" s="4">
        <v>3.5524E-2</v>
      </c>
      <c r="O24" s="4">
        <v>6.5380000000000004E-3</v>
      </c>
      <c r="P24" s="4">
        <v>1.609E-3</v>
      </c>
      <c r="Q24" s="4">
        <v>6.7199999999999996E-4</v>
      </c>
      <c r="R24" s="4">
        <v>2.5539999999999998E-3</v>
      </c>
      <c r="U24">
        <f t="shared" si="1"/>
        <v>2.2225266000000001</v>
      </c>
      <c r="V24">
        <f t="shared" si="2"/>
        <v>15.989400000000002</v>
      </c>
    </row>
    <row r="25" spans="1:22" ht="16">
      <c r="A25" s="3" t="s">
        <v>206</v>
      </c>
      <c r="B25" s="4" t="s">
        <v>202</v>
      </c>
      <c r="C25" s="4">
        <v>96</v>
      </c>
      <c r="D25" s="4" t="s">
        <v>194</v>
      </c>
      <c r="E25" s="4" t="s">
        <v>194</v>
      </c>
      <c r="F25" s="4" t="s">
        <v>194</v>
      </c>
      <c r="G25" s="4">
        <v>13.2</v>
      </c>
      <c r="H25" s="4">
        <v>0.14935000000000001</v>
      </c>
      <c r="I25" s="4">
        <v>1.9199999999999998E-2</v>
      </c>
      <c r="J25" s="4">
        <v>1.157E-3</v>
      </c>
      <c r="K25" s="4">
        <v>2.0430000000000001E-3</v>
      </c>
      <c r="L25" s="4">
        <v>1.3965999999999999E-2</v>
      </c>
      <c r="M25" s="4">
        <v>6.8418999999999994E-2</v>
      </c>
      <c r="N25" s="4">
        <v>3.3697999999999999E-2</v>
      </c>
      <c r="O25" s="4">
        <v>5.8650000000000004E-3</v>
      </c>
      <c r="P25" s="4">
        <v>2.098E-3</v>
      </c>
      <c r="Q25" s="4">
        <v>5.7499999999999999E-4</v>
      </c>
      <c r="R25" s="4">
        <v>2.3289999999999999E-3</v>
      </c>
      <c r="U25">
        <f t="shared" si="1"/>
        <v>1.97142</v>
      </c>
      <c r="V25">
        <f t="shared" si="2"/>
        <v>14.935</v>
      </c>
    </row>
    <row r="26" spans="1:22" ht="16">
      <c r="A26" s="3" t="s">
        <v>207</v>
      </c>
      <c r="B26" s="4" t="s">
        <v>202</v>
      </c>
      <c r="C26" s="4">
        <v>96</v>
      </c>
      <c r="D26" s="4" t="s">
        <v>194</v>
      </c>
      <c r="E26" s="4" t="s">
        <v>194</v>
      </c>
      <c r="F26" s="4" t="s">
        <v>194</v>
      </c>
      <c r="G26" s="4">
        <v>11.6</v>
      </c>
      <c r="H26" s="4">
        <v>0.157526</v>
      </c>
      <c r="I26" s="4">
        <v>2.0989000000000001E-2</v>
      </c>
      <c r="J26" s="4">
        <v>1.186E-3</v>
      </c>
      <c r="K26" s="4">
        <v>2.1770000000000001E-3</v>
      </c>
      <c r="L26" s="4">
        <v>1.7114999999999998E-2</v>
      </c>
      <c r="M26" s="4">
        <v>6.9872000000000004E-2</v>
      </c>
      <c r="N26" s="4">
        <v>3.4091999999999997E-2</v>
      </c>
      <c r="O26" s="4">
        <v>6.0959999999999999E-3</v>
      </c>
      <c r="P26" s="4">
        <v>2.3800000000000002E-3</v>
      </c>
      <c r="Q26" s="4">
        <v>9.6000000000000002E-4</v>
      </c>
      <c r="R26" s="4">
        <v>2.6589999999999999E-3</v>
      </c>
      <c r="U26">
        <f t="shared" si="1"/>
        <v>1.8273016</v>
      </c>
      <c r="V26">
        <f t="shared" si="2"/>
        <v>15.752599999999999</v>
      </c>
    </row>
    <row r="28" spans="1:22" ht="18">
      <c r="A28" s="5" t="s">
        <v>208</v>
      </c>
      <c r="V28">
        <f>AVERAGE(V3:V26)</f>
        <v>17.147812500000001</v>
      </c>
    </row>
    <row r="29" spans="1:22" ht="16">
      <c r="A29" s="6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393B4-DC58-4115-A892-B3D22F4EC644}">
  <dimension ref="A2"/>
  <sheetViews>
    <sheetView workbookViewId="0">
      <selection activeCell="A2" sqref="A2"/>
    </sheetView>
  </sheetViews>
  <sheetFormatPr baseColWidth="10" defaultColWidth="8.83203125" defaultRowHeight="15"/>
  <sheetData>
    <row r="2" spans="1:1">
      <c r="A2" t="s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EAB69-79DC-49A7-B372-703282743DBD}">
  <dimension ref="A1:AB16"/>
  <sheetViews>
    <sheetView workbookViewId="0">
      <selection activeCell="A17" sqref="A17"/>
    </sheetView>
  </sheetViews>
  <sheetFormatPr baseColWidth="10" defaultColWidth="8.83203125" defaultRowHeight="15"/>
  <sheetData>
    <row r="1" spans="1:28">
      <c r="A1" t="s">
        <v>0</v>
      </c>
      <c r="B1" t="s">
        <v>39</v>
      </c>
      <c r="C1" t="s">
        <v>11</v>
      </c>
      <c r="D1" t="s">
        <v>1</v>
      </c>
      <c r="E1" t="s">
        <v>17</v>
      </c>
      <c r="F1" t="s">
        <v>2</v>
      </c>
      <c r="G1" t="s">
        <v>3</v>
      </c>
      <c r="H1" t="s">
        <v>42</v>
      </c>
      <c r="I1" t="s">
        <v>4</v>
      </c>
      <c r="J1" t="s">
        <v>46</v>
      </c>
      <c r="K1" t="s">
        <v>5</v>
      </c>
      <c r="L1" t="s">
        <v>21</v>
      </c>
      <c r="N1" t="s">
        <v>34</v>
      </c>
      <c r="O1" t="s">
        <v>43</v>
      </c>
      <c r="P1" t="s">
        <v>44</v>
      </c>
      <c r="Q1" t="s">
        <v>35</v>
      </c>
      <c r="R1" s="1"/>
      <c r="S1" s="1"/>
      <c r="Z1" t="s">
        <v>9</v>
      </c>
      <c r="AA1" t="s">
        <v>20</v>
      </c>
      <c r="AB1" t="s">
        <v>10</v>
      </c>
    </row>
    <row r="2" spans="1:28">
      <c r="A2" t="s">
        <v>38</v>
      </c>
      <c r="B2" t="s">
        <v>40</v>
      </c>
      <c r="C2">
        <v>2018</v>
      </c>
      <c r="D2" t="s">
        <v>12</v>
      </c>
      <c r="E2" t="s">
        <v>41</v>
      </c>
      <c r="H2">
        <v>17</v>
      </c>
      <c r="I2">
        <v>5</v>
      </c>
      <c r="J2">
        <v>0.06</v>
      </c>
      <c r="L2">
        <v>2.2999999999999998</v>
      </c>
      <c r="N2">
        <v>0.17699999999999999</v>
      </c>
      <c r="O2">
        <v>0.313</v>
      </c>
      <c r="P2">
        <v>0.13800000000000001</v>
      </c>
      <c r="Q2">
        <v>0.78</v>
      </c>
      <c r="Z2" t="s">
        <v>45</v>
      </c>
      <c r="AA2">
        <v>113</v>
      </c>
    </row>
    <row r="3" spans="1:28">
      <c r="H3">
        <v>7</v>
      </c>
      <c r="I3">
        <v>5</v>
      </c>
      <c r="J3">
        <v>0.02</v>
      </c>
      <c r="L3">
        <v>1.9</v>
      </c>
      <c r="N3">
        <v>0.10199999999999999</v>
      </c>
      <c r="O3">
        <v>9.7100000000000006E-2</v>
      </c>
      <c r="P3">
        <v>4.6800000000000001E-2</v>
      </c>
      <c r="Q3">
        <v>0.46</v>
      </c>
      <c r="Z3" t="s">
        <v>45</v>
      </c>
      <c r="AA3">
        <v>113</v>
      </c>
    </row>
    <row r="4" spans="1:28">
      <c r="H4">
        <v>15</v>
      </c>
      <c r="I4">
        <v>5</v>
      </c>
      <c r="J4">
        <v>0.06</v>
      </c>
      <c r="L4">
        <v>2.2999999999999998</v>
      </c>
      <c r="N4">
        <v>0.13800000000000001</v>
      </c>
      <c r="O4">
        <v>0.307</v>
      </c>
      <c r="P4">
        <v>0.124</v>
      </c>
      <c r="Q4">
        <v>0.9</v>
      </c>
      <c r="Z4" t="s">
        <v>45</v>
      </c>
      <c r="AA4">
        <v>56</v>
      </c>
    </row>
    <row r="5" spans="1:28">
      <c r="H5">
        <v>5</v>
      </c>
      <c r="I5">
        <v>5</v>
      </c>
      <c r="J5">
        <v>0.02</v>
      </c>
      <c r="L5">
        <v>2</v>
      </c>
      <c r="N5">
        <v>8.2000000000000003E-2</v>
      </c>
      <c r="O5">
        <v>9.8699999999999996E-2</v>
      </c>
      <c r="P5">
        <v>4.1000000000000002E-2</v>
      </c>
      <c r="Q5">
        <v>0.5</v>
      </c>
      <c r="Z5" t="s">
        <v>45</v>
      </c>
      <c r="AA5">
        <v>56</v>
      </c>
    </row>
    <row r="7" spans="1:28">
      <c r="A7" t="s">
        <v>48</v>
      </c>
      <c r="B7" t="s">
        <v>49</v>
      </c>
      <c r="C7">
        <v>2018</v>
      </c>
      <c r="D7" t="s">
        <v>14</v>
      </c>
      <c r="J7">
        <v>6.7000000000000004E-2</v>
      </c>
      <c r="Q7" t="s">
        <v>47</v>
      </c>
    </row>
    <row r="12" spans="1:28">
      <c r="A12" t="s">
        <v>151</v>
      </c>
    </row>
    <row r="13" spans="1:28">
      <c r="A13" t="s">
        <v>155</v>
      </c>
    </row>
    <row r="16" spans="1:28">
      <c r="A16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LipidResults</vt:lpstr>
      <vt:lpstr>joonhoon</vt:lpstr>
      <vt:lpstr>macroLipidProfiles</vt:lpstr>
      <vt:lpstr>GrowthRates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Czajka, Jeffrey J</dc:creator>
  <cp:lastModifiedBy>Czajka, Jeffrey J</cp:lastModifiedBy>
  <dcterms:created xsi:type="dcterms:W3CDTF">2022-09-08T14:57:43Z</dcterms:created>
  <dcterms:modified xsi:type="dcterms:W3CDTF">2023-09-22T20:46:12Z</dcterms:modified>
</cp:coreProperties>
</file>