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HP_LowerLimit/"/>
    </mc:Choice>
  </mc:AlternateContent>
  <xr:revisionPtr revIDLastSave="0" documentId="8_{865E600C-F703-A242-90FB-D16BE0CAD2E1}" xr6:coauthVersionLast="46" xr6:coauthVersionMax="46" xr10:uidLastSave="{00000000-0000-0000-0000-000000000000}"/>
  <bookViews>
    <workbookView xWindow="1580" yWindow="2000" windowWidth="26840" windowHeight="15440" xr2:uid="{CAD3ECBA-DF4E-DE46-9C27-5319F9B7924E}"/>
  </bookViews>
  <sheets>
    <sheet name="HeatPump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" i="1" l="1"/>
  <c r="AR50" i="1"/>
  <c r="AS50" i="1"/>
  <c r="AT50" i="1"/>
  <c r="AU50" i="1"/>
  <c r="AV50" i="1"/>
  <c r="AW50" i="1"/>
  <c r="AX50" i="1"/>
  <c r="AY50" i="1"/>
  <c r="AZ50" i="1"/>
  <c r="BA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L50" i="1"/>
  <c r="K50" i="1"/>
  <c r="J50" i="1"/>
  <c r="I50" i="1"/>
  <c r="H50" i="1"/>
  <c r="G50" i="1"/>
  <c r="F50" i="1"/>
  <c r="E50" i="1"/>
  <c r="D50" i="1"/>
  <c r="C50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G49" i="1"/>
  <c r="F49" i="1"/>
  <c r="E49" i="1"/>
  <c r="D49" i="1"/>
  <c r="C49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D43" i="1"/>
  <c r="AS42" i="1"/>
  <c r="AT42" i="1"/>
  <c r="AU42" i="1"/>
  <c r="AV42" i="1"/>
  <c r="AW42" i="1"/>
  <c r="AX42" i="1"/>
  <c r="AY42" i="1"/>
  <c r="AZ42" i="1"/>
  <c r="BA42" i="1"/>
  <c r="BB42" i="1"/>
  <c r="BC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C8" i="1"/>
  <c r="D8" i="1"/>
  <c r="E8" i="1"/>
  <c r="F8" i="1"/>
  <c r="C39" i="1"/>
  <c r="AQ39" i="1"/>
  <c r="AR39" i="1"/>
  <c r="AS39" i="1"/>
  <c r="AT39" i="1"/>
  <c r="AU39" i="1"/>
  <c r="AV39" i="1"/>
  <c r="AW39" i="1"/>
  <c r="AX39" i="1"/>
  <c r="AY39" i="1"/>
  <c r="AZ39" i="1"/>
  <c r="BA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6" i="1"/>
  <c r="D6" i="1"/>
  <c r="E6" i="1"/>
  <c r="F6" i="1"/>
  <c r="C37" i="1"/>
  <c r="AQ37" i="1"/>
  <c r="AR37" i="1"/>
  <c r="AS37" i="1"/>
  <c r="AT37" i="1"/>
  <c r="AU37" i="1"/>
  <c r="AV37" i="1"/>
  <c r="AW37" i="1"/>
  <c r="AX37" i="1"/>
  <c r="AY37" i="1"/>
  <c r="AZ37" i="1"/>
  <c r="BA37" i="1"/>
  <c r="BA38" i="1"/>
  <c r="AZ38" i="1"/>
  <c r="AY38" i="1"/>
  <c r="AX38" i="1"/>
  <c r="AW38" i="1"/>
  <c r="AV38" i="1"/>
  <c r="AU38" i="1"/>
  <c r="AT38" i="1"/>
  <c r="AS38" i="1"/>
  <c r="AR38" i="1"/>
  <c r="AQ38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</calcChain>
</file>

<file path=xl/sharedStrings.xml><?xml version="1.0" encoding="utf-8"?>
<sst xmlns="http://schemas.openxmlformats.org/spreadsheetml/2006/main" count="265" uniqueCount="159">
  <si>
    <t>residential Heat Pump, efficiency (SPF) = 4</t>
  </si>
  <si>
    <t>from IEA ETSAP 2013 - Heat Pumps (Technology Policy Brief E19)</t>
  </si>
  <si>
    <t xml:space="preserve">https://iea-etsap.org/index.php/energy-technology-data/energy-supply-technologies-data </t>
  </si>
  <si>
    <t xml:space="preserve">North America </t>
  </si>
  <si>
    <t xml:space="preserve">China &amp; India </t>
  </si>
  <si>
    <t xml:space="preserve">OECD Pacific </t>
  </si>
  <si>
    <t xml:space="preserve">OECD Europe </t>
  </si>
  <si>
    <t>Installed cost (USD/kW)</t>
  </si>
  <si>
    <t>ASHP type</t>
  </si>
  <si>
    <t xml:space="preserve">475-650 </t>
  </si>
  <si>
    <t>300-400</t>
  </si>
  <si>
    <t>560-1333</t>
  </si>
  <si>
    <t xml:space="preserve">607-3187 </t>
  </si>
  <si>
    <t>Average cost</t>
  </si>
  <si>
    <t>GSHP type</t>
  </si>
  <si>
    <t>500-850</t>
  </si>
  <si>
    <t xml:space="preserve">439-600 </t>
  </si>
  <si>
    <t>1000-4000</t>
  </si>
  <si>
    <t xml:space="preserve">1170-2267 </t>
  </si>
  <si>
    <t>Table 7 – Heat pumps cost and performance targets</t>
  </si>
  <si>
    <t>Heating</t>
  </si>
  <si>
    <t>Cooling</t>
  </si>
  <si>
    <t>Cost reduction, %</t>
  </si>
  <si>
    <t>20-30</t>
  </si>
  <si>
    <t>5-15</t>
  </si>
  <si>
    <t>30-40</t>
  </si>
  <si>
    <t>5-20</t>
  </si>
  <si>
    <t xml:space="preserve">COP increase, % </t>
  </si>
  <si>
    <t>30-50</t>
  </si>
  <si>
    <t>20-40</t>
  </si>
  <si>
    <t>40-60</t>
  </si>
  <si>
    <t xml:space="preserve">Delivered energy cost reduction, % </t>
  </si>
  <si>
    <t>10-20</t>
  </si>
  <si>
    <t>15-25</t>
  </si>
  <si>
    <t>from IEA Tracking Progress - Heat Pumps</t>
  </si>
  <si>
    <t xml:space="preserve">https://www.iea.org/reports/heat-pumps#tracking-progress </t>
  </si>
  <si>
    <t>"Electric heat pumps still meet no more than 5% of heating needs in buildings globally (2019 data), yet they could supply more than 90% of global space and water heating with lower CO2 emissions – even when the upstream carbon intensity of electricity is taken into account – than condensing gas boiler technology (which typically operates at 92-95% efficiency)."</t>
  </si>
  <si>
    <t>Source: IEA. All Rights Reserved - This data is subject to the IEA's terms and conditions</t>
  </si>
  <si>
    <t xml:space="preserve">https://www.iea.org/t_c/termsandconditions/Units: % </t>
  </si>
  <si>
    <t>Share of households purchasing heat pumps for heating and hot water production in selected regions the Sustainable Development Scenario, 2010-2029</t>
  </si>
  <si>
    <t>Fossil fuel-based equipment</t>
  </si>
  <si>
    <t>Conventional electric equipment</t>
  </si>
  <si>
    <t>District heat</t>
  </si>
  <si>
    <t>Other renewables- and hydrogen-based</t>
  </si>
  <si>
    <t>Heat pumps</t>
  </si>
  <si>
    <t xml:space="preserve">GLUCOSE Baseline2060, SpecifiedAnnual Demand </t>
  </si>
  <si>
    <t>C1_F_HEA_R</t>
  </si>
  <si>
    <t xml:space="preserve">GLUCOSE 2Degree2060, SpecifiedAnnual Demand </t>
  </si>
  <si>
    <t>New Technology Name</t>
  </si>
  <si>
    <t>C1HPASF01</t>
  </si>
  <si>
    <t>HP = HeatPump</t>
  </si>
  <si>
    <t>AS = Air-Source (ASHP)</t>
  </si>
  <si>
    <t>F = Final</t>
  </si>
  <si>
    <t>0, 1 = small</t>
  </si>
  <si>
    <t>CapitalCost, ASHP</t>
  </si>
  <si>
    <t>USD/kW</t>
  </si>
  <si>
    <t>bUSD/TW</t>
  </si>
  <si>
    <t>CapitalCost, GHSP</t>
  </si>
  <si>
    <t>kWh</t>
  </si>
  <si>
    <t>EJ</t>
  </si>
  <si>
    <t>InputActivityRatio</t>
  </si>
  <si>
    <t>C1_F_CLS</t>
  </si>
  <si>
    <t>OutputActivityRatio</t>
  </si>
  <si>
    <t>yr</t>
  </si>
  <si>
    <t>OperationalLife</t>
  </si>
  <si>
    <t>TotalTechnologyAnnualActivityLowerLimit</t>
  </si>
  <si>
    <t>TotalTechnologyAnnualActivityUpperLimit</t>
  </si>
  <si>
    <t>CapacityToActivityUnit</t>
  </si>
  <si>
    <t>ALUPLANT</t>
  </si>
  <si>
    <t>BACKSTOP</t>
  </si>
  <si>
    <t>C1BFRDF00</t>
  </si>
  <si>
    <t>C1BMBRFH1</t>
  </si>
  <si>
    <t>C1BMBRFN1</t>
  </si>
  <si>
    <t>C1BMCHP00</t>
  </si>
  <si>
    <t>C1BMHTF03</t>
  </si>
  <si>
    <t>C1BMIGPCS</t>
  </si>
  <si>
    <t>C1BMLP000</t>
  </si>
  <si>
    <t>C1BMSCP00</t>
  </si>
  <si>
    <t>C1CO00I00</t>
  </si>
  <si>
    <t>C1COBRFH1</t>
  </si>
  <si>
    <t>C1COCHP00</t>
  </si>
  <si>
    <t>C1COHTF03</t>
  </si>
  <si>
    <t>C1COIGP00</t>
  </si>
  <si>
    <t>C1COLP000</t>
  </si>
  <si>
    <t>C1COSCP00</t>
  </si>
  <si>
    <t>C1COSCPCS</t>
  </si>
  <si>
    <t>C1COSF000</t>
  </si>
  <si>
    <t>C1ELEFF00</t>
  </si>
  <si>
    <t>C1ELRDF00</t>
  </si>
  <si>
    <t>C1ELRLF00</t>
  </si>
  <si>
    <t>C1GOCVP00</t>
  </si>
  <si>
    <t>C1GOHTF03</t>
  </si>
  <si>
    <t>C1HFGCP00</t>
  </si>
  <si>
    <t>C1HFGCPCH</t>
  </si>
  <si>
    <t>C1HFMRF00</t>
  </si>
  <si>
    <t>C1HTOOTFI</t>
  </si>
  <si>
    <t>C1HTOOTFR</t>
  </si>
  <si>
    <t>C1HYDMP00</t>
  </si>
  <si>
    <t>C1HYMIP00</t>
  </si>
  <si>
    <t>C1LFAVF00</t>
  </si>
  <si>
    <t>C1LFBRFH1</t>
  </si>
  <si>
    <t>C1LFBRFN1</t>
  </si>
  <si>
    <t>C1LFCCP00</t>
  </si>
  <si>
    <t>C1LFRDF00</t>
  </si>
  <si>
    <t>C1LFRLF00</t>
  </si>
  <si>
    <t>C1NG00I00</t>
  </si>
  <si>
    <t>C1NGBRFH1</t>
  </si>
  <si>
    <t>C1NGBRFN1</t>
  </si>
  <si>
    <t>C1NGCCP00</t>
  </si>
  <si>
    <t>C1NGCCPCH</t>
  </si>
  <si>
    <t>C1NGCCPCS</t>
  </si>
  <si>
    <t>C1NGGCP00</t>
  </si>
  <si>
    <t>C1NGGCPCH</t>
  </si>
  <si>
    <t>C1NGHTF03</t>
  </si>
  <si>
    <t>C1NGLP000</t>
  </si>
  <si>
    <t>C1NU00I00</t>
  </si>
  <si>
    <t>C1NULWP00</t>
  </si>
  <si>
    <t>C1OCCVP00</t>
  </si>
  <si>
    <t>C1OI00I00</t>
  </si>
  <si>
    <t>C1OIHTF03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</si>
  <si>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</si>
  <si>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</si>
  <si>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</si>
  <si>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</si>
  <si>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</si>
  <si>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</si>
  <si>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</si>
  <si>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</si>
  <si>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</si>
  <si>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FRSTFACTOR</t>
  </si>
  <si>
    <t>LA</t>
  </si>
  <si>
    <t>LA1</t>
  </si>
  <si>
    <t>LA1_i</t>
  </si>
  <si>
    <t>LA1_i_PROD</t>
  </si>
  <si>
    <t>LA1_PROD</t>
  </si>
  <si>
    <t>LA2</t>
  </si>
  <si>
    <t>LA2_PROD</t>
  </si>
  <si>
    <t>LA3</t>
  </si>
  <si>
    <t>LA4</t>
  </si>
  <si>
    <t>LA5</t>
  </si>
  <si>
    <t>LandRes</t>
  </si>
  <si>
    <t>LF</t>
  </si>
  <si>
    <t>LF1</t>
  </si>
  <si>
    <t>LF2</t>
  </si>
  <si>
    <t>LF2_PROD</t>
  </si>
  <si>
    <t>LO</t>
  </si>
  <si>
    <t>MFOOFACTOR</t>
  </si>
  <si>
    <t>PAPPLANT</t>
  </si>
  <si>
    <t>PETAPLANT</t>
  </si>
  <si>
    <t>PETBPLANT</t>
  </si>
  <si>
    <t>STEPLANT</t>
  </si>
  <si>
    <t>TECHBIOCONV</t>
  </si>
  <si>
    <t>VFOOFACTOR</t>
  </si>
  <si>
    <t>XALUMINE</t>
  </si>
  <si>
    <t>XCEMMINE</t>
  </si>
  <si>
    <t>XPHOMINE</t>
  </si>
  <si>
    <t>XPOTMINE</t>
  </si>
  <si>
    <t>XSTEMINE:=</t>
  </si>
  <si>
    <t>Globe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</si>
</sst>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2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4" fillId="0" borderId="0" xfId="0" applyFont="1"/>
    <xf numFmtId="0" fontId="5" fillId="0" borderId="4" xfId="0" applyFont="1" applyBorder="1"/>
    <xf numFmtId="49" fontId="0" fillId="0" borderId="0" xfId="0" applyNumberFormat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8" xfId="0" applyBorder="1"/>
    <xf numFmtId="0" fontId="3" fillId="0" borderId="2" xfId="2" applyBorder="1" applyAlignment="1">
      <alignment horizontal="left" vertical="top"/>
    </xf>
    <xf numFmtId="49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4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3" fillId="0" borderId="0" xfId="2" applyBorder="1"/>
    <xf numFmtId="0" fontId="2" fillId="0" borderId="5" xfId="0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533400</xdr:colOff>
      <xdr:row>9</xdr:row>
      <xdr:rowOff>12700</xdr:rowOff>
    </xdr:to>
    <xdr:pic>
      <xdr:nvPicPr>
        <xdr:cNvPr id="2" name="Picture 1" descr="page7image4004444048">
          <a:extLst>
            <a:ext uri="{FF2B5EF4-FFF2-40B4-BE49-F238E27FC236}">
              <a16:creationId xmlns:a16="http://schemas.microsoft.com/office/drawing/2014/main" id="{580E0052-B00E-A14D-9402-A0FC60E85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2070100"/>
          <a:ext cx="533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431800</xdr:colOff>
      <xdr:row>10</xdr:row>
      <xdr:rowOff>0</xdr:rowOff>
    </xdr:to>
    <xdr:pic>
      <xdr:nvPicPr>
        <xdr:cNvPr id="3" name="Picture 2" descr="page7image4004444336">
          <a:extLst>
            <a:ext uri="{FF2B5EF4-FFF2-40B4-BE49-F238E27FC236}">
              <a16:creationId xmlns:a16="http://schemas.microsoft.com/office/drawing/2014/main" id="{E6D26336-2AAF-0A42-83BB-8BF9D87B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444500</xdr:colOff>
      <xdr:row>10</xdr:row>
      <xdr:rowOff>0</xdr:rowOff>
    </xdr:from>
    <xdr:to>
      <xdr:col>11</xdr:col>
      <xdr:colOff>152400</xdr:colOff>
      <xdr:row>10</xdr:row>
      <xdr:rowOff>0</xdr:rowOff>
    </xdr:to>
    <xdr:pic>
      <xdr:nvPicPr>
        <xdr:cNvPr id="4" name="Picture 3" descr="page7image4004444624">
          <a:extLst>
            <a:ext uri="{FF2B5EF4-FFF2-40B4-BE49-F238E27FC236}">
              <a16:creationId xmlns:a16="http://schemas.microsoft.com/office/drawing/2014/main" id="{A493A76C-AD3D-3C43-BEF7-BABD90CD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800" y="22733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165100</xdr:colOff>
      <xdr:row>10</xdr:row>
      <xdr:rowOff>0</xdr:rowOff>
    </xdr:from>
    <xdr:to>
      <xdr:col>11</xdr:col>
      <xdr:colOff>596900</xdr:colOff>
      <xdr:row>10</xdr:row>
      <xdr:rowOff>0</xdr:rowOff>
    </xdr:to>
    <xdr:pic>
      <xdr:nvPicPr>
        <xdr:cNvPr id="5" name="Picture 4" descr="page7image4004444912">
          <a:extLst>
            <a:ext uri="{FF2B5EF4-FFF2-40B4-BE49-F238E27FC236}">
              <a16:creationId xmlns:a16="http://schemas.microsoft.com/office/drawing/2014/main" id="{2B1A92F3-C55F-9E45-A8B4-F7DB4FFC9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69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609600</xdr:colOff>
      <xdr:row>10</xdr:row>
      <xdr:rowOff>0</xdr:rowOff>
    </xdr:from>
    <xdr:to>
      <xdr:col>12</xdr:col>
      <xdr:colOff>762000</xdr:colOff>
      <xdr:row>10</xdr:row>
      <xdr:rowOff>0</xdr:rowOff>
    </xdr:to>
    <xdr:pic>
      <xdr:nvPicPr>
        <xdr:cNvPr id="6" name="Picture 5" descr="page7image4004445200">
          <a:extLst>
            <a:ext uri="{FF2B5EF4-FFF2-40B4-BE49-F238E27FC236}">
              <a16:creationId xmlns:a16="http://schemas.microsoft.com/office/drawing/2014/main" id="{358FFE26-1ED2-8248-AF83-9CC7B54A9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22733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495300</xdr:colOff>
      <xdr:row>10</xdr:row>
      <xdr:rowOff>0</xdr:rowOff>
    </xdr:from>
    <xdr:to>
      <xdr:col>14</xdr:col>
      <xdr:colOff>101600</xdr:colOff>
      <xdr:row>10</xdr:row>
      <xdr:rowOff>0</xdr:rowOff>
    </xdr:to>
    <xdr:pic>
      <xdr:nvPicPr>
        <xdr:cNvPr id="7" name="Picture 6" descr="page7image4004445776">
          <a:extLst>
            <a:ext uri="{FF2B5EF4-FFF2-40B4-BE49-F238E27FC236}">
              <a16:creationId xmlns:a16="http://schemas.microsoft.com/office/drawing/2014/main" id="{84852FF2-70FF-DE41-821E-15E4E9310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81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10</xdr:row>
      <xdr:rowOff>0</xdr:rowOff>
    </xdr:from>
    <xdr:to>
      <xdr:col>14</xdr:col>
      <xdr:colOff>647700</xdr:colOff>
      <xdr:row>10</xdr:row>
      <xdr:rowOff>0</xdr:rowOff>
    </xdr:to>
    <xdr:pic>
      <xdr:nvPicPr>
        <xdr:cNvPr id="8" name="Picture 7" descr="page7image4004446064">
          <a:extLst>
            <a:ext uri="{FF2B5EF4-FFF2-40B4-BE49-F238E27FC236}">
              <a16:creationId xmlns:a16="http://schemas.microsoft.com/office/drawing/2014/main" id="{5D413BD8-6CF6-A148-82F2-690A3608E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2600" y="22733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660400</xdr:colOff>
      <xdr:row>10</xdr:row>
      <xdr:rowOff>0</xdr:rowOff>
    </xdr:from>
    <xdr:to>
      <xdr:col>15</xdr:col>
      <xdr:colOff>266700</xdr:colOff>
      <xdr:row>10</xdr:row>
      <xdr:rowOff>0</xdr:rowOff>
    </xdr:to>
    <xdr:pic>
      <xdr:nvPicPr>
        <xdr:cNvPr id="9" name="Picture 8" descr="page7image4004446352">
          <a:extLst>
            <a:ext uri="{FF2B5EF4-FFF2-40B4-BE49-F238E27FC236}">
              <a16:creationId xmlns:a16="http://schemas.microsoft.com/office/drawing/2014/main" id="{1F74328B-163D-604F-95FE-81CDEC96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87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index.php/energy-technology-data/energy-supply-technologies-data" TargetMode="External"/><Relationship Id="rId2" Type="http://schemas.openxmlformats.org/officeDocument/2006/relationships/hyperlink" Target="https://www.iea.org/t_c/termsandconditions/Units:%20%25" TargetMode="External"/><Relationship Id="rId1" Type="http://schemas.openxmlformats.org/officeDocument/2006/relationships/hyperlink" Target="https://www.iea.org/reports/heat-pump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6BBB-037E-984E-AD33-E952E05CB9A1}">
  <dimension ref="A1:CN58"/>
  <sheetViews>
    <sheetView tabSelected="1" topLeftCell="A27" workbookViewId="0">
      <selection activeCell="C50" sqref="C50:BA50"/>
    </sheetView>
  </sheetViews>
  <sheetFormatPr baseColWidth="10" defaultRowHeight="16" x14ac:dyDescent="0.2"/>
  <cols>
    <col min="1" max="1" width="46.5" customWidth="1"/>
    <col min="2" max="2" width="11.6640625" bestFit="1" customWidth="1"/>
  </cols>
  <sheetData>
    <row r="1" spans="1:10" x14ac:dyDescent="0.2">
      <c r="A1" s="1" t="s">
        <v>0</v>
      </c>
    </row>
    <row r="2" spans="1:10" ht="17" thickBot="1" x14ac:dyDescent="0.25">
      <c r="A2" s="1"/>
    </row>
    <row r="3" spans="1:10" x14ac:dyDescent="0.2">
      <c r="A3" s="2" t="s">
        <v>1</v>
      </c>
      <c r="B3" s="3" t="s">
        <v>2</v>
      </c>
      <c r="C3" s="4"/>
      <c r="D3" s="4"/>
      <c r="E3" s="4"/>
      <c r="F3" s="5"/>
    </row>
    <row r="4" spans="1:10" ht="34" x14ac:dyDescent="0.2">
      <c r="A4" s="6"/>
      <c r="C4" s="7" t="s">
        <v>3</v>
      </c>
      <c r="D4" s="7" t="s">
        <v>4</v>
      </c>
      <c r="E4" s="7" t="s">
        <v>5</v>
      </c>
      <c r="F4" s="8" t="s">
        <v>6</v>
      </c>
    </row>
    <row r="5" spans="1:10" x14ac:dyDescent="0.2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2" t="s">
        <v>12</v>
      </c>
    </row>
    <row r="6" spans="1:10" x14ac:dyDescent="0.2">
      <c r="A6" s="9" t="s">
        <v>13</v>
      </c>
      <c r="B6" s="10"/>
      <c r="C6">
        <f>(475+650)/2</f>
        <v>562.5</v>
      </c>
      <c r="D6">
        <f>(300+400)/2</f>
        <v>350</v>
      </c>
      <c r="E6">
        <f>(560+1333)/2</f>
        <v>946.5</v>
      </c>
      <c r="F6" s="13">
        <f>(607+3187)/2</f>
        <v>1897</v>
      </c>
    </row>
    <row r="7" spans="1:10" x14ac:dyDescent="0.2">
      <c r="A7" s="9" t="s">
        <v>7</v>
      </c>
      <c r="B7" s="10" t="s">
        <v>14</v>
      </c>
      <c r="C7" t="s">
        <v>15</v>
      </c>
      <c r="D7" s="14" t="s">
        <v>16</v>
      </c>
      <c r="E7" t="s">
        <v>17</v>
      </c>
      <c r="F7" s="13" t="s">
        <v>18</v>
      </c>
    </row>
    <row r="8" spans="1:10" x14ac:dyDescent="0.2">
      <c r="A8" s="9" t="s">
        <v>13</v>
      </c>
      <c r="B8" s="10"/>
      <c r="C8">
        <f>(500+850)/2</f>
        <v>675</v>
      </c>
      <c r="D8">
        <f>(439+600)/2</f>
        <v>519.5</v>
      </c>
      <c r="E8">
        <f>(1000+4000)/2</f>
        <v>2500</v>
      </c>
      <c r="F8" s="13">
        <f>(1170+2267)/2</f>
        <v>1718.5</v>
      </c>
    </row>
    <row r="9" spans="1:10" x14ac:dyDescent="0.2">
      <c r="A9" s="9"/>
      <c r="F9" s="13"/>
    </row>
    <row r="10" spans="1:10" x14ac:dyDescent="0.2">
      <c r="A10" s="15" t="s">
        <v>19</v>
      </c>
      <c r="B10">
        <v>2030</v>
      </c>
      <c r="D10">
        <v>2050</v>
      </c>
      <c r="F10" s="13"/>
    </row>
    <row r="11" spans="1:10" x14ac:dyDescent="0.2">
      <c r="A11" s="9"/>
      <c r="B11" t="s">
        <v>20</v>
      </c>
      <c r="C11" t="s">
        <v>21</v>
      </c>
      <c r="D11" t="s">
        <v>20</v>
      </c>
      <c r="E11" t="s">
        <v>21</v>
      </c>
      <c r="F11" s="13"/>
    </row>
    <row r="12" spans="1:10" x14ac:dyDescent="0.2">
      <c r="A12" s="9" t="s">
        <v>22</v>
      </c>
      <c r="B12" s="11" t="s">
        <v>23</v>
      </c>
      <c r="C12" s="16" t="s">
        <v>24</v>
      </c>
      <c r="D12" s="11" t="s">
        <v>25</v>
      </c>
      <c r="E12" s="16" t="s">
        <v>26</v>
      </c>
      <c r="F12" s="13"/>
    </row>
    <row r="13" spans="1:10" x14ac:dyDescent="0.2">
      <c r="A13" s="9" t="s">
        <v>27</v>
      </c>
      <c r="B13" s="11" t="s">
        <v>28</v>
      </c>
      <c r="C13" s="11" t="s">
        <v>29</v>
      </c>
      <c r="D13" s="11" t="s">
        <v>30</v>
      </c>
      <c r="E13" s="11" t="s">
        <v>28</v>
      </c>
      <c r="F13" s="13"/>
    </row>
    <row r="14" spans="1:10" ht="17" thickBot="1" x14ac:dyDescent="0.25">
      <c r="A14" s="17" t="s">
        <v>31</v>
      </c>
      <c r="B14" s="18" t="s">
        <v>23</v>
      </c>
      <c r="C14" s="19" t="s">
        <v>32</v>
      </c>
      <c r="D14" s="18" t="s">
        <v>25</v>
      </c>
      <c r="E14" s="18" t="s">
        <v>33</v>
      </c>
      <c r="F14" s="20"/>
    </row>
    <row r="15" spans="1:10" ht="17" thickBot="1" x14ac:dyDescent="0.25">
      <c r="B15" s="11"/>
      <c r="C15" s="16"/>
      <c r="D15" s="11"/>
      <c r="E15" s="11"/>
    </row>
    <row r="16" spans="1:10" x14ac:dyDescent="0.2">
      <c r="A16" s="2" t="s">
        <v>34</v>
      </c>
      <c r="B16" s="21" t="s">
        <v>35</v>
      </c>
      <c r="C16" s="22"/>
      <c r="D16" s="23"/>
      <c r="E16" s="23"/>
      <c r="F16" s="4"/>
      <c r="G16" s="4"/>
      <c r="H16" s="4"/>
      <c r="I16" s="4"/>
      <c r="J16" s="5"/>
    </row>
    <row r="17" spans="1:53" ht="16" customHeight="1" x14ac:dyDescent="0.2">
      <c r="A17" s="24" t="s">
        <v>36</v>
      </c>
      <c r="B17" s="25"/>
      <c r="C17" s="25"/>
      <c r="D17" s="25"/>
      <c r="E17" s="25"/>
      <c r="F17" s="25"/>
      <c r="G17" s="25"/>
      <c r="H17" s="25"/>
      <c r="I17" s="25"/>
      <c r="J17" s="26"/>
    </row>
    <row r="18" spans="1:53" x14ac:dyDescent="0.2">
      <c r="A18" s="24"/>
      <c r="B18" s="25"/>
      <c r="C18" s="25"/>
      <c r="D18" s="25"/>
      <c r="E18" s="25"/>
      <c r="F18" s="25"/>
      <c r="G18" s="25"/>
      <c r="H18" s="25"/>
      <c r="I18" s="25"/>
      <c r="J18" s="26"/>
    </row>
    <row r="19" spans="1:53" ht="17" thickBot="1" x14ac:dyDescent="0.25">
      <c r="A19" s="27"/>
      <c r="B19" s="28"/>
      <c r="C19" s="28"/>
      <c r="D19" s="28"/>
      <c r="E19" s="28"/>
      <c r="F19" s="28"/>
      <c r="G19" s="28"/>
      <c r="H19" s="28"/>
      <c r="I19" s="28"/>
      <c r="J19" s="29"/>
    </row>
    <row r="20" spans="1:53" ht="17" thickBot="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</row>
    <row r="21" spans="1:53" x14ac:dyDescent="0.2">
      <c r="A21" s="2" t="s">
        <v>37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/>
    </row>
    <row r="22" spans="1:53" x14ac:dyDescent="0.2">
      <c r="A22" s="31" t="s">
        <v>39</v>
      </c>
      <c r="B22" s="32"/>
      <c r="M22" s="13"/>
    </row>
    <row r="23" spans="1:53" s="1" customFormat="1" x14ac:dyDescent="0.2">
      <c r="A23" s="31"/>
      <c r="B23" s="1">
        <v>2010</v>
      </c>
      <c r="C23" s="1">
        <v>2011</v>
      </c>
      <c r="D23" s="1">
        <v>2012</v>
      </c>
      <c r="E23" s="1">
        <v>2013</v>
      </c>
      <c r="F23" s="1">
        <v>2014</v>
      </c>
      <c r="G23" s="1">
        <v>2015</v>
      </c>
      <c r="H23" s="1">
        <v>2016</v>
      </c>
      <c r="I23" s="1">
        <v>2017</v>
      </c>
      <c r="J23" s="1">
        <v>2018</v>
      </c>
      <c r="K23" s="1">
        <v>2019</v>
      </c>
      <c r="L23" s="1">
        <v>2025</v>
      </c>
      <c r="M23" s="33">
        <v>2030</v>
      </c>
    </row>
    <row r="24" spans="1:53" x14ac:dyDescent="0.2">
      <c r="A24" s="9" t="s">
        <v>40</v>
      </c>
      <c r="B24" s="34">
        <v>0.59699999999999998</v>
      </c>
      <c r="C24" s="34">
        <v>0.58299999999999996</v>
      </c>
      <c r="D24" s="34">
        <v>0.57899999999999996</v>
      </c>
      <c r="E24" s="34">
        <v>0.58200000000000007</v>
      </c>
      <c r="F24" s="34">
        <v>0.60099999999999998</v>
      </c>
      <c r="G24" s="34">
        <v>0.58499999999999996</v>
      </c>
      <c r="H24" s="34">
        <v>0.57899999999999996</v>
      </c>
      <c r="I24" s="34">
        <v>0.56799999999999995</v>
      </c>
      <c r="J24" s="34">
        <v>0.57100000000000006</v>
      </c>
      <c r="K24" s="34">
        <v>0.56499999999999995</v>
      </c>
      <c r="L24" s="34">
        <v>0.40200000000000002</v>
      </c>
      <c r="M24" s="35">
        <v>0.35299999999999998</v>
      </c>
    </row>
    <row r="25" spans="1:53" x14ac:dyDescent="0.2">
      <c r="A25" s="9" t="s">
        <v>41</v>
      </c>
      <c r="B25" s="34">
        <v>0.21100000000000002</v>
      </c>
      <c r="C25" s="34">
        <v>0.20800000000000002</v>
      </c>
      <c r="D25" s="34">
        <v>0.19899999999999998</v>
      </c>
      <c r="E25" s="34">
        <v>0.188</v>
      </c>
      <c r="F25" s="34">
        <v>0.185</v>
      </c>
      <c r="G25" s="34">
        <v>0.20699999999999999</v>
      </c>
      <c r="H25" s="34">
        <v>0.21199999999999999</v>
      </c>
      <c r="I25" s="34">
        <v>0.21199999999999999</v>
      </c>
      <c r="J25" s="34">
        <v>0.20600000000000002</v>
      </c>
      <c r="K25" s="34">
        <v>0.218</v>
      </c>
      <c r="L25" s="34">
        <v>0.193</v>
      </c>
      <c r="M25" s="35">
        <v>0.13800000000000001</v>
      </c>
    </row>
    <row r="26" spans="1:53" x14ac:dyDescent="0.2">
      <c r="A26" s="9" t="s">
        <v>42</v>
      </c>
      <c r="B26" s="34">
        <v>8.3000000000000004E-2</v>
      </c>
      <c r="C26" s="34">
        <v>9.6999999999999989E-2</v>
      </c>
      <c r="D26" s="34">
        <v>0.10099999999999999</v>
      </c>
      <c r="E26" s="34">
        <v>0.113</v>
      </c>
      <c r="F26" s="34">
        <v>0.10199999999999999</v>
      </c>
      <c r="G26" s="34">
        <v>9.8000000000000004E-2</v>
      </c>
      <c r="H26" s="34">
        <v>9.0999999999999998E-2</v>
      </c>
      <c r="I26" s="34">
        <v>9.4E-2</v>
      </c>
      <c r="J26" s="34">
        <v>9.4E-2</v>
      </c>
      <c r="K26" s="34">
        <v>8.900000000000001E-2</v>
      </c>
      <c r="L26" s="34">
        <v>9.9000000000000005E-2</v>
      </c>
      <c r="M26" s="35">
        <v>0.1</v>
      </c>
    </row>
    <row r="27" spans="1:53" x14ac:dyDescent="0.2">
      <c r="A27" s="9" t="s">
        <v>43</v>
      </c>
      <c r="B27" s="34">
        <v>8.199999999999999E-2</v>
      </c>
      <c r="C27" s="34">
        <v>8.1000000000000003E-2</v>
      </c>
      <c r="D27" s="34">
        <v>8.8000000000000009E-2</v>
      </c>
      <c r="E27" s="34">
        <v>8.4000000000000005E-2</v>
      </c>
      <c r="F27" s="34">
        <v>7.8E-2</v>
      </c>
      <c r="G27" s="34">
        <v>7.400000000000001E-2</v>
      </c>
      <c r="H27" s="34">
        <v>7.9000000000000001E-2</v>
      </c>
      <c r="I27" s="34">
        <v>8.6999999999999994E-2</v>
      </c>
      <c r="J27" s="34">
        <v>8.5999999999999993E-2</v>
      </c>
      <c r="K27" s="34">
        <v>0.08</v>
      </c>
      <c r="L27" s="34">
        <v>0.152</v>
      </c>
      <c r="M27" s="35">
        <v>0.188</v>
      </c>
    </row>
    <row r="28" spans="1:53" ht="17" thickBot="1" x14ac:dyDescent="0.25">
      <c r="A28" s="17" t="s">
        <v>44</v>
      </c>
      <c r="B28" s="36">
        <v>2.8999999999999998E-2</v>
      </c>
      <c r="C28" s="36">
        <v>0.03</v>
      </c>
      <c r="D28" s="36">
        <v>3.3000000000000002E-2</v>
      </c>
      <c r="E28" s="36">
        <v>3.4000000000000002E-2</v>
      </c>
      <c r="F28" s="36">
        <v>3.4000000000000002E-2</v>
      </c>
      <c r="G28" s="36">
        <v>3.7000000000000005E-2</v>
      </c>
      <c r="H28" s="36">
        <v>3.9E-2</v>
      </c>
      <c r="I28" s="36">
        <v>3.9E-2</v>
      </c>
      <c r="J28" s="36">
        <v>4.2999999999999997E-2</v>
      </c>
      <c r="K28" s="36">
        <v>4.9000000000000002E-2</v>
      </c>
      <c r="L28" s="36">
        <v>0.154</v>
      </c>
      <c r="M28" s="37">
        <v>0.221</v>
      </c>
    </row>
    <row r="30" spans="1:53" x14ac:dyDescent="0.2">
      <c r="C30" s="1">
        <v>2010</v>
      </c>
      <c r="D30" s="1">
        <v>2011</v>
      </c>
      <c r="E30" s="1">
        <v>2012</v>
      </c>
      <c r="F30" s="1">
        <v>2013</v>
      </c>
      <c r="G30" s="1">
        <v>2014</v>
      </c>
      <c r="H30" s="1">
        <v>2015</v>
      </c>
      <c r="I30" s="1">
        <v>2016</v>
      </c>
      <c r="J30" s="1">
        <v>2017</v>
      </c>
      <c r="K30" s="1">
        <v>2018</v>
      </c>
      <c r="L30" s="1">
        <v>2019</v>
      </c>
      <c r="M30" s="1">
        <v>2020</v>
      </c>
      <c r="N30" s="1">
        <v>2021</v>
      </c>
      <c r="O30" s="1">
        <v>2022</v>
      </c>
      <c r="P30" s="1">
        <v>2023</v>
      </c>
      <c r="Q30" s="1">
        <v>2024</v>
      </c>
      <c r="R30" s="1">
        <v>2025</v>
      </c>
      <c r="S30" s="1">
        <v>2026</v>
      </c>
      <c r="T30" s="1">
        <v>2027</v>
      </c>
      <c r="U30" s="1">
        <v>2028</v>
      </c>
      <c r="V30" s="1">
        <v>2029</v>
      </c>
      <c r="W30" s="1">
        <v>2030</v>
      </c>
      <c r="X30" s="1">
        <v>2031</v>
      </c>
      <c r="Y30" s="1">
        <v>2032</v>
      </c>
      <c r="Z30" s="1">
        <v>2033</v>
      </c>
      <c r="AA30" s="1">
        <v>2034</v>
      </c>
      <c r="AB30" s="1">
        <v>2035</v>
      </c>
      <c r="AC30" s="1">
        <v>2036</v>
      </c>
      <c r="AD30" s="1">
        <v>2037</v>
      </c>
      <c r="AE30" s="1">
        <v>2038</v>
      </c>
      <c r="AF30" s="1">
        <v>2039</v>
      </c>
      <c r="AG30" s="1">
        <v>2040</v>
      </c>
      <c r="AH30" s="1">
        <v>2041</v>
      </c>
      <c r="AI30" s="1">
        <v>2042</v>
      </c>
      <c r="AJ30" s="1">
        <v>2043</v>
      </c>
      <c r="AK30" s="1">
        <v>2044</v>
      </c>
      <c r="AL30" s="1">
        <v>2045</v>
      </c>
      <c r="AM30" s="1">
        <v>2046</v>
      </c>
      <c r="AN30" s="1">
        <v>2047</v>
      </c>
      <c r="AO30" s="1">
        <v>2048</v>
      </c>
      <c r="AP30" s="1">
        <v>2049</v>
      </c>
      <c r="AQ30" s="1">
        <v>2050</v>
      </c>
      <c r="AR30" s="1">
        <v>2051</v>
      </c>
      <c r="AS30" s="1">
        <v>2052</v>
      </c>
      <c r="AT30" s="1">
        <v>2053</v>
      </c>
      <c r="AU30" s="1">
        <v>2054</v>
      </c>
      <c r="AV30" s="1">
        <v>2055</v>
      </c>
      <c r="AW30" s="1">
        <v>2056</v>
      </c>
      <c r="AX30" s="1">
        <v>2057</v>
      </c>
      <c r="AY30" s="1">
        <v>2058</v>
      </c>
      <c r="AZ30" s="1">
        <v>2059</v>
      </c>
      <c r="BA30" s="1">
        <v>2060</v>
      </c>
    </row>
    <row r="31" spans="1:53" x14ac:dyDescent="0.2">
      <c r="A31" t="s">
        <v>45</v>
      </c>
      <c r="B31" t="s">
        <v>46</v>
      </c>
      <c r="C31" s="38">
        <v>77.894363925000007</v>
      </c>
      <c r="D31" s="38">
        <v>78.979752900000008</v>
      </c>
      <c r="E31" s="39">
        <v>80.065141874999995</v>
      </c>
      <c r="F31" s="39">
        <v>81.15053085000001</v>
      </c>
      <c r="G31" s="39">
        <v>82.235919825000011</v>
      </c>
      <c r="H31" s="39">
        <v>83.321308799999997</v>
      </c>
      <c r="I31" s="39">
        <v>84.406697774999998</v>
      </c>
      <c r="J31" s="39">
        <v>85.492086749999999</v>
      </c>
      <c r="K31" s="39">
        <v>86.577475724999999</v>
      </c>
      <c r="L31" s="39">
        <v>87.6628647</v>
      </c>
      <c r="M31" s="39">
        <v>88.748253675000015</v>
      </c>
      <c r="N31" s="39">
        <v>89.97296075125</v>
      </c>
      <c r="O31" s="39">
        <v>91.197667827500013</v>
      </c>
      <c r="P31" s="39">
        <v>92.422374903750011</v>
      </c>
      <c r="Q31" s="39">
        <v>93.64708198000001</v>
      </c>
      <c r="R31" s="39">
        <v>94.871789056250009</v>
      </c>
      <c r="S31" s="39">
        <v>96.096496132500008</v>
      </c>
      <c r="T31" s="39">
        <v>97.321203208750006</v>
      </c>
      <c r="U31" s="39">
        <v>98.545910285000005</v>
      </c>
      <c r="V31" s="39">
        <v>99.770617361250018</v>
      </c>
      <c r="W31" s="39">
        <v>100.99532443750002</v>
      </c>
      <c r="X31" s="39">
        <v>102.28390561875001</v>
      </c>
      <c r="Y31" s="39">
        <v>103.57248680000001</v>
      </c>
      <c r="Z31" s="39">
        <v>104.86106798124999</v>
      </c>
      <c r="AA31" s="39">
        <v>106.14964916249998</v>
      </c>
      <c r="AB31" s="39">
        <v>107.43823034374998</v>
      </c>
      <c r="AC31" s="39">
        <v>108.72681152499997</v>
      </c>
      <c r="AD31" s="39">
        <v>110.01539270624998</v>
      </c>
      <c r="AE31" s="39">
        <v>111.30397388749998</v>
      </c>
      <c r="AF31" s="39">
        <v>112.59255506874999</v>
      </c>
      <c r="AG31" s="39">
        <v>113.88113625</v>
      </c>
      <c r="AH31" s="39">
        <v>115.03587448</v>
      </c>
      <c r="AI31" s="39">
        <v>116.19061271000001</v>
      </c>
      <c r="AJ31" s="39">
        <v>117.34535094</v>
      </c>
      <c r="AK31" s="39">
        <v>118.50008917</v>
      </c>
      <c r="AL31" s="39">
        <v>119.6548274</v>
      </c>
      <c r="AM31" s="39">
        <v>120.80956563000002</v>
      </c>
      <c r="AN31" s="39">
        <v>121.96430386</v>
      </c>
      <c r="AO31" s="39">
        <v>123.11904209000002</v>
      </c>
      <c r="AP31" s="39">
        <v>124.27378032</v>
      </c>
      <c r="AQ31" s="39">
        <v>125.42851855000002</v>
      </c>
      <c r="AR31" s="39">
        <v>125.42851855000002</v>
      </c>
      <c r="AS31" s="39">
        <v>125.42851855000002</v>
      </c>
      <c r="AT31" s="39">
        <v>125.42851855000002</v>
      </c>
      <c r="AU31" s="39">
        <v>125.42851855000002</v>
      </c>
      <c r="AV31" s="39">
        <v>125.42851855000002</v>
      </c>
      <c r="AW31" s="39">
        <v>125.42851855000002</v>
      </c>
      <c r="AX31" s="39">
        <v>125.42851855000002</v>
      </c>
      <c r="AY31" s="39">
        <v>125.42851855000002</v>
      </c>
      <c r="AZ31" s="39">
        <v>125.42851855000002</v>
      </c>
      <c r="BA31" s="39">
        <v>125.42851855000002</v>
      </c>
    </row>
    <row r="32" spans="1:53" x14ac:dyDescent="0.2">
      <c r="A32" t="s">
        <v>47</v>
      </c>
      <c r="B32" t="s">
        <v>46</v>
      </c>
      <c r="C32" s="39">
        <v>77.894363925000007</v>
      </c>
      <c r="D32" s="39">
        <v>78.726171460000003</v>
      </c>
      <c r="E32" s="39">
        <v>79.557978995000013</v>
      </c>
      <c r="F32" s="39">
        <v>80.389786530000009</v>
      </c>
      <c r="G32" s="39">
        <v>81.221594065000019</v>
      </c>
      <c r="H32" s="39">
        <v>82.053401600000015</v>
      </c>
      <c r="I32" s="39">
        <v>82.885209134999997</v>
      </c>
      <c r="J32" s="39">
        <v>83.717016670000007</v>
      </c>
      <c r="K32" s="39">
        <v>84.548824205000003</v>
      </c>
      <c r="L32" s="39">
        <v>85.380631740000013</v>
      </c>
      <c r="M32" s="39">
        <v>86.212439275000008</v>
      </c>
      <c r="N32" s="39">
        <v>85.293941203750009</v>
      </c>
      <c r="O32" s="39">
        <v>84.37544313250001</v>
      </c>
      <c r="P32" s="39">
        <v>83.456945061250011</v>
      </c>
      <c r="Q32" s="39">
        <v>82.538446990000011</v>
      </c>
      <c r="R32" s="39">
        <v>81.619948918750012</v>
      </c>
      <c r="S32" s="39">
        <v>80.701450847500013</v>
      </c>
      <c r="T32" s="39">
        <v>79.782952776250013</v>
      </c>
      <c r="U32" s="39">
        <v>78.864454705000014</v>
      </c>
      <c r="V32" s="39">
        <v>77.945956633750015</v>
      </c>
      <c r="W32" s="39">
        <v>77.027458562500001</v>
      </c>
      <c r="X32" s="39">
        <v>77.067755798749999</v>
      </c>
      <c r="Y32" s="39">
        <v>77.108053035000012</v>
      </c>
      <c r="Z32" s="39">
        <v>77.14835027125001</v>
      </c>
      <c r="AA32" s="39">
        <v>77.188647507500008</v>
      </c>
      <c r="AB32" s="39">
        <v>77.228944743750006</v>
      </c>
      <c r="AC32" s="39">
        <v>77.269241980000004</v>
      </c>
      <c r="AD32" s="39">
        <v>77.309539216250016</v>
      </c>
      <c r="AE32" s="39">
        <v>77.349836452500014</v>
      </c>
      <c r="AF32" s="39">
        <v>77.390133688750026</v>
      </c>
      <c r="AG32" s="39">
        <v>77.430430924999996</v>
      </c>
      <c r="AH32" s="39">
        <v>77.641105836250006</v>
      </c>
      <c r="AI32" s="39">
        <v>77.851780747500001</v>
      </c>
      <c r="AJ32" s="39">
        <v>78.062455658750011</v>
      </c>
      <c r="AK32" s="39">
        <v>78.273130570000006</v>
      </c>
      <c r="AL32" s="39">
        <v>78.483805481250002</v>
      </c>
      <c r="AM32" s="39">
        <v>78.694480392499997</v>
      </c>
      <c r="AN32" s="39">
        <v>78.905155303750007</v>
      </c>
      <c r="AO32" s="39">
        <v>79.115830215000003</v>
      </c>
      <c r="AP32" s="39">
        <v>79.326505126249998</v>
      </c>
      <c r="AQ32" s="39">
        <v>79.537180037500008</v>
      </c>
      <c r="AR32" s="39">
        <v>79.537180037500008</v>
      </c>
      <c r="AS32" s="39">
        <v>79.537180037500008</v>
      </c>
      <c r="AT32" s="39">
        <v>79.537180037500008</v>
      </c>
      <c r="AU32" s="39">
        <v>79.537180037500008</v>
      </c>
      <c r="AV32" s="39">
        <v>79.537180037500008</v>
      </c>
      <c r="AW32" s="39">
        <v>79.537180037500008</v>
      </c>
      <c r="AX32" s="39">
        <v>79.537180037500008</v>
      </c>
      <c r="AY32" s="39">
        <v>79.537180037500008</v>
      </c>
      <c r="AZ32" s="39">
        <v>79.537180037500008</v>
      </c>
      <c r="BA32" s="39">
        <v>79.537180037500008</v>
      </c>
    </row>
    <row r="33" spans="1:56" x14ac:dyDescent="0.2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</row>
    <row r="35" spans="1:56" x14ac:dyDescent="0.2">
      <c r="A35" s="40" t="s">
        <v>48</v>
      </c>
      <c r="B35" s="40" t="s">
        <v>49</v>
      </c>
      <c r="C35" t="s">
        <v>50</v>
      </c>
      <c r="D35" t="s">
        <v>51</v>
      </c>
      <c r="E35" t="s">
        <v>52</v>
      </c>
      <c r="F35" t="s">
        <v>53</v>
      </c>
    </row>
    <row r="36" spans="1:56" x14ac:dyDescent="0.2">
      <c r="C36" s="1">
        <v>2010</v>
      </c>
      <c r="D36" s="1">
        <v>2011</v>
      </c>
      <c r="E36" s="1">
        <v>2012</v>
      </c>
      <c r="F36" s="1">
        <v>2013</v>
      </c>
      <c r="G36" s="1">
        <v>2014</v>
      </c>
      <c r="H36" s="1">
        <v>2015</v>
      </c>
      <c r="I36" s="1">
        <v>2016</v>
      </c>
      <c r="J36" s="1">
        <v>2017</v>
      </c>
      <c r="K36" s="1">
        <v>2018</v>
      </c>
      <c r="L36" s="1">
        <v>2019</v>
      </c>
      <c r="M36" s="1">
        <v>2020</v>
      </c>
      <c r="N36" s="1">
        <v>2021</v>
      </c>
      <c r="O36" s="1">
        <v>2022</v>
      </c>
      <c r="P36" s="1">
        <v>2023</v>
      </c>
      <c r="Q36" s="1">
        <v>2024</v>
      </c>
      <c r="R36" s="1">
        <v>2025</v>
      </c>
      <c r="S36" s="1">
        <v>2026</v>
      </c>
      <c r="T36" s="1">
        <v>2027</v>
      </c>
      <c r="U36" s="1">
        <v>2028</v>
      </c>
      <c r="V36" s="1">
        <v>2029</v>
      </c>
      <c r="W36" s="1">
        <v>2030</v>
      </c>
      <c r="X36" s="1">
        <v>2031</v>
      </c>
      <c r="Y36" s="1">
        <v>2032</v>
      </c>
      <c r="Z36" s="1">
        <v>2033</v>
      </c>
      <c r="AA36" s="1">
        <v>2034</v>
      </c>
      <c r="AB36" s="1">
        <v>2035</v>
      </c>
      <c r="AC36" s="1">
        <v>2036</v>
      </c>
      <c r="AD36" s="1">
        <v>2037</v>
      </c>
      <c r="AE36" s="1">
        <v>2038</v>
      </c>
      <c r="AF36" s="1">
        <v>2039</v>
      </c>
      <c r="AG36" s="1">
        <v>2040</v>
      </c>
      <c r="AH36" s="1">
        <v>2041</v>
      </c>
      <c r="AI36" s="1">
        <v>2042</v>
      </c>
      <c r="AJ36" s="1">
        <v>2043</v>
      </c>
      <c r="AK36" s="1">
        <v>2044</v>
      </c>
      <c r="AL36" s="1">
        <v>2045</v>
      </c>
      <c r="AM36" s="1">
        <v>2046</v>
      </c>
      <c r="AN36" s="1">
        <v>2047</v>
      </c>
      <c r="AO36" s="1">
        <v>2048</v>
      </c>
      <c r="AP36" s="1">
        <v>2049</v>
      </c>
      <c r="AQ36" s="1">
        <v>2050</v>
      </c>
      <c r="AR36" s="1">
        <v>2051</v>
      </c>
      <c r="AS36" s="1">
        <v>2052</v>
      </c>
      <c r="AT36" s="1">
        <v>2053</v>
      </c>
      <c r="AU36" s="1">
        <v>2054</v>
      </c>
      <c r="AV36" s="1">
        <v>2055</v>
      </c>
      <c r="AW36" s="1">
        <v>2056</v>
      </c>
      <c r="AX36" s="1">
        <v>2057</v>
      </c>
      <c r="AY36" s="1">
        <v>2058</v>
      </c>
      <c r="AZ36" s="1">
        <v>2059</v>
      </c>
      <c r="BA36" s="1">
        <v>2060</v>
      </c>
    </row>
    <row r="37" spans="1:56" x14ac:dyDescent="0.2">
      <c r="A37" s="41" t="s">
        <v>54</v>
      </c>
      <c r="B37" t="s">
        <v>55</v>
      </c>
      <c r="C37">
        <f>(SUM(C6:F6)/4)</f>
        <v>939</v>
      </c>
      <c r="D37">
        <f t="shared" ref="D37:V37" si="0">C37+(($W$37-$C$37)/20)</f>
        <v>927.26250000000005</v>
      </c>
      <c r="E37">
        <f t="shared" si="0"/>
        <v>915.52500000000009</v>
      </c>
      <c r="F37">
        <f t="shared" si="0"/>
        <v>903.78750000000014</v>
      </c>
      <c r="G37">
        <f t="shared" si="0"/>
        <v>892.05000000000018</v>
      </c>
      <c r="H37">
        <f t="shared" si="0"/>
        <v>880.31250000000023</v>
      </c>
      <c r="I37">
        <f t="shared" si="0"/>
        <v>868.57500000000027</v>
      </c>
      <c r="J37">
        <f t="shared" si="0"/>
        <v>856.83750000000032</v>
      </c>
      <c r="K37">
        <f t="shared" si="0"/>
        <v>845.10000000000036</v>
      </c>
      <c r="L37">
        <f t="shared" si="0"/>
        <v>833.36250000000041</v>
      </c>
      <c r="M37">
        <f t="shared" si="0"/>
        <v>821.62500000000045</v>
      </c>
      <c r="N37">
        <f t="shared" si="0"/>
        <v>809.8875000000005</v>
      </c>
      <c r="O37">
        <f t="shared" si="0"/>
        <v>798.15000000000055</v>
      </c>
      <c r="P37">
        <f t="shared" si="0"/>
        <v>786.41250000000059</v>
      </c>
      <c r="Q37">
        <f t="shared" si="0"/>
        <v>774.67500000000064</v>
      </c>
      <c r="R37">
        <f t="shared" si="0"/>
        <v>762.93750000000068</v>
      </c>
      <c r="S37">
        <f t="shared" si="0"/>
        <v>751.20000000000073</v>
      </c>
      <c r="T37">
        <f t="shared" si="0"/>
        <v>739.46250000000077</v>
      </c>
      <c r="U37">
        <f t="shared" si="0"/>
        <v>727.72500000000082</v>
      </c>
      <c r="V37">
        <f t="shared" si="0"/>
        <v>715.98750000000086</v>
      </c>
      <c r="W37">
        <f>C37*(1-0.25)</f>
        <v>704.25</v>
      </c>
      <c r="X37">
        <f t="shared" ref="X37:AP37" si="1">W37+(($AQ$37-$W$37)/20)</f>
        <v>699.55499999999995</v>
      </c>
      <c r="Y37">
        <f t="shared" si="1"/>
        <v>694.8599999999999</v>
      </c>
      <c r="Z37">
        <f t="shared" si="1"/>
        <v>690.16499999999985</v>
      </c>
      <c r="AA37">
        <f t="shared" si="1"/>
        <v>685.4699999999998</v>
      </c>
      <c r="AB37">
        <f t="shared" si="1"/>
        <v>680.77499999999975</v>
      </c>
      <c r="AC37">
        <f t="shared" si="1"/>
        <v>676.0799999999997</v>
      </c>
      <c r="AD37">
        <f t="shared" si="1"/>
        <v>671.38499999999965</v>
      </c>
      <c r="AE37">
        <f t="shared" si="1"/>
        <v>666.6899999999996</v>
      </c>
      <c r="AF37">
        <f t="shared" si="1"/>
        <v>661.99499999999955</v>
      </c>
      <c r="AG37">
        <f t="shared" si="1"/>
        <v>657.2999999999995</v>
      </c>
      <c r="AH37">
        <f t="shared" si="1"/>
        <v>652.60499999999945</v>
      </c>
      <c r="AI37">
        <f t="shared" si="1"/>
        <v>647.9099999999994</v>
      </c>
      <c r="AJ37">
        <f t="shared" si="1"/>
        <v>643.21499999999935</v>
      </c>
      <c r="AK37">
        <f t="shared" si="1"/>
        <v>638.5199999999993</v>
      </c>
      <c r="AL37">
        <f t="shared" si="1"/>
        <v>633.82499999999925</v>
      </c>
      <c r="AM37">
        <f t="shared" si="1"/>
        <v>629.1299999999992</v>
      </c>
      <c r="AN37">
        <f t="shared" si="1"/>
        <v>624.43499999999915</v>
      </c>
      <c r="AO37">
        <f t="shared" si="1"/>
        <v>619.7399999999991</v>
      </c>
      <c r="AP37">
        <f t="shared" si="1"/>
        <v>615.04499999999905</v>
      </c>
      <c r="AQ37">
        <f>C37*(1-0.35)</f>
        <v>610.35</v>
      </c>
      <c r="AR37">
        <f>AQ37</f>
        <v>610.35</v>
      </c>
      <c r="AS37">
        <f t="shared" ref="AS37:BA37" si="2">AR37</f>
        <v>610.35</v>
      </c>
      <c r="AT37">
        <f t="shared" si="2"/>
        <v>610.35</v>
      </c>
      <c r="AU37">
        <f t="shared" si="2"/>
        <v>610.35</v>
      </c>
      <c r="AV37">
        <f t="shared" si="2"/>
        <v>610.35</v>
      </c>
      <c r="AW37">
        <f t="shared" si="2"/>
        <v>610.35</v>
      </c>
      <c r="AX37">
        <f t="shared" si="2"/>
        <v>610.35</v>
      </c>
      <c r="AY37">
        <f t="shared" si="2"/>
        <v>610.35</v>
      </c>
      <c r="AZ37">
        <f t="shared" si="2"/>
        <v>610.35</v>
      </c>
      <c r="BA37">
        <f t="shared" si="2"/>
        <v>610.35</v>
      </c>
    </row>
    <row r="38" spans="1:56" x14ac:dyDescent="0.2">
      <c r="A38" s="41"/>
      <c r="B38" t="s">
        <v>56</v>
      </c>
      <c r="C38">
        <f>C37</f>
        <v>939</v>
      </c>
      <c r="D38">
        <f t="shared" ref="D38:BA38" si="3">D37</f>
        <v>927.26250000000005</v>
      </c>
      <c r="E38">
        <f t="shared" si="3"/>
        <v>915.52500000000009</v>
      </c>
      <c r="F38">
        <f t="shared" si="3"/>
        <v>903.78750000000014</v>
      </c>
      <c r="G38">
        <f t="shared" si="3"/>
        <v>892.05000000000018</v>
      </c>
      <c r="H38">
        <f t="shared" si="3"/>
        <v>880.31250000000023</v>
      </c>
      <c r="I38">
        <f t="shared" si="3"/>
        <v>868.57500000000027</v>
      </c>
      <c r="J38">
        <f t="shared" si="3"/>
        <v>856.83750000000032</v>
      </c>
      <c r="K38">
        <f t="shared" si="3"/>
        <v>845.10000000000036</v>
      </c>
      <c r="L38">
        <f t="shared" si="3"/>
        <v>833.36250000000041</v>
      </c>
      <c r="M38">
        <f t="shared" si="3"/>
        <v>821.62500000000045</v>
      </c>
      <c r="N38">
        <f t="shared" si="3"/>
        <v>809.8875000000005</v>
      </c>
      <c r="O38">
        <f t="shared" si="3"/>
        <v>798.15000000000055</v>
      </c>
      <c r="P38">
        <f t="shared" si="3"/>
        <v>786.41250000000059</v>
      </c>
      <c r="Q38">
        <f t="shared" si="3"/>
        <v>774.67500000000064</v>
      </c>
      <c r="R38">
        <f t="shared" si="3"/>
        <v>762.93750000000068</v>
      </c>
      <c r="S38">
        <f t="shared" si="3"/>
        <v>751.20000000000073</v>
      </c>
      <c r="T38">
        <f t="shared" si="3"/>
        <v>739.46250000000077</v>
      </c>
      <c r="U38">
        <f t="shared" si="3"/>
        <v>727.72500000000082</v>
      </c>
      <c r="V38">
        <f t="shared" si="3"/>
        <v>715.98750000000086</v>
      </c>
      <c r="W38">
        <f t="shared" si="3"/>
        <v>704.25</v>
      </c>
      <c r="X38">
        <f t="shared" si="3"/>
        <v>699.55499999999995</v>
      </c>
      <c r="Y38">
        <f t="shared" si="3"/>
        <v>694.8599999999999</v>
      </c>
      <c r="Z38">
        <f t="shared" si="3"/>
        <v>690.16499999999985</v>
      </c>
      <c r="AA38">
        <f t="shared" si="3"/>
        <v>685.4699999999998</v>
      </c>
      <c r="AB38">
        <f t="shared" si="3"/>
        <v>680.77499999999975</v>
      </c>
      <c r="AC38">
        <f t="shared" si="3"/>
        <v>676.0799999999997</v>
      </c>
      <c r="AD38">
        <f t="shared" si="3"/>
        <v>671.38499999999965</v>
      </c>
      <c r="AE38">
        <f t="shared" si="3"/>
        <v>666.6899999999996</v>
      </c>
      <c r="AF38">
        <f t="shared" si="3"/>
        <v>661.99499999999955</v>
      </c>
      <c r="AG38">
        <f t="shared" si="3"/>
        <v>657.2999999999995</v>
      </c>
      <c r="AH38">
        <f t="shared" si="3"/>
        <v>652.60499999999945</v>
      </c>
      <c r="AI38">
        <f t="shared" si="3"/>
        <v>647.9099999999994</v>
      </c>
      <c r="AJ38">
        <f t="shared" si="3"/>
        <v>643.21499999999935</v>
      </c>
      <c r="AK38">
        <f t="shared" si="3"/>
        <v>638.5199999999993</v>
      </c>
      <c r="AL38">
        <f t="shared" si="3"/>
        <v>633.82499999999925</v>
      </c>
      <c r="AM38">
        <f t="shared" si="3"/>
        <v>629.1299999999992</v>
      </c>
      <c r="AN38">
        <f t="shared" si="3"/>
        <v>624.43499999999915</v>
      </c>
      <c r="AO38">
        <f t="shared" si="3"/>
        <v>619.7399999999991</v>
      </c>
      <c r="AP38">
        <f t="shared" si="3"/>
        <v>615.04499999999905</v>
      </c>
      <c r="AQ38">
        <f t="shared" si="3"/>
        <v>610.35</v>
      </c>
      <c r="AR38">
        <f t="shared" si="3"/>
        <v>610.35</v>
      </c>
      <c r="AS38">
        <f t="shared" si="3"/>
        <v>610.35</v>
      </c>
      <c r="AT38">
        <f t="shared" si="3"/>
        <v>610.35</v>
      </c>
      <c r="AU38">
        <f t="shared" si="3"/>
        <v>610.35</v>
      </c>
      <c r="AV38">
        <f t="shared" si="3"/>
        <v>610.35</v>
      </c>
      <c r="AW38">
        <f t="shared" si="3"/>
        <v>610.35</v>
      </c>
      <c r="AX38">
        <f t="shared" si="3"/>
        <v>610.35</v>
      </c>
      <c r="AY38">
        <f t="shared" si="3"/>
        <v>610.35</v>
      </c>
      <c r="AZ38">
        <f t="shared" si="3"/>
        <v>610.35</v>
      </c>
      <c r="BA38">
        <f t="shared" si="3"/>
        <v>610.35</v>
      </c>
    </row>
    <row r="39" spans="1:56" x14ac:dyDescent="0.2">
      <c r="A39" s="42" t="s">
        <v>57</v>
      </c>
      <c r="B39" t="s">
        <v>55</v>
      </c>
      <c r="C39" s="43">
        <f>(SUM(C8:F8)/4)</f>
        <v>1353.25</v>
      </c>
      <c r="D39" s="43">
        <f t="shared" ref="D39:V39" si="4">C39+(($W$39-$C$39)/20)</f>
        <v>1336.3343749999999</v>
      </c>
      <c r="E39" s="43">
        <f t="shared" si="4"/>
        <v>1319.4187499999998</v>
      </c>
      <c r="F39" s="43">
        <f t="shared" si="4"/>
        <v>1302.5031249999997</v>
      </c>
      <c r="G39" s="43">
        <f t="shared" si="4"/>
        <v>1285.5874999999996</v>
      </c>
      <c r="H39" s="43">
        <f t="shared" si="4"/>
        <v>1268.6718749999995</v>
      </c>
      <c r="I39" s="43">
        <f t="shared" si="4"/>
        <v>1251.7562499999995</v>
      </c>
      <c r="J39" s="43">
        <f t="shared" si="4"/>
        <v>1234.8406249999994</v>
      </c>
      <c r="K39" s="43">
        <f t="shared" si="4"/>
        <v>1217.9249999999993</v>
      </c>
      <c r="L39" s="43">
        <f t="shared" si="4"/>
        <v>1201.0093749999992</v>
      </c>
      <c r="M39" s="43">
        <f t="shared" si="4"/>
        <v>1184.0937499999991</v>
      </c>
      <c r="N39" s="43">
        <f t="shared" si="4"/>
        <v>1167.178124999999</v>
      </c>
      <c r="O39" s="43">
        <f t="shared" si="4"/>
        <v>1150.2624999999989</v>
      </c>
      <c r="P39" s="43">
        <f t="shared" si="4"/>
        <v>1133.3468749999988</v>
      </c>
      <c r="Q39" s="43">
        <f t="shared" si="4"/>
        <v>1116.4312499999987</v>
      </c>
      <c r="R39" s="43">
        <f t="shared" si="4"/>
        <v>1099.5156249999986</v>
      </c>
      <c r="S39" s="43">
        <f t="shared" si="4"/>
        <v>1082.5999999999985</v>
      </c>
      <c r="T39" s="43">
        <f t="shared" si="4"/>
        <v>1065.6843749999985</v>
      </c>
      <c r="U39" s="43">
        <f t="shared" si="4"/>
        <v>1048.7687499999984</v>
      </c>
      <c r="V39" s="43">
        <f t="shared" si="4"/>
        <v>1031.8531249999983</v>
      </c>
      <c r="W39" s="43">
        <f>C39*(1-0.25)</f>
        <v>1014.9375</v>
      </c>
      <c r="X39" s="43">
        <f>W39+(($AQ$39-$W$39)/20)</f>
        <v>1008.17125</v>
      </c>
      <c r="Y39" s="43">
        <f t="shared" ref="Y39:AP39" si="5">X39+(($AQ$39-$W$39)/20)</f>
        <v>1001.405</v>
      </c>
      <c r="Z39" s="43">
        <f t="shared" si="5"/>
        <v>994.63874999999996</v>
      </c>
      <c r="AA39" s="43">
        <f t="shared" si="5"/>
        <v>987.87249999999995</v>
      </c>
      <c r="AB39" s="43">
        <f t="shared" si="5"/>
        <v>981.10624999999993</v>
      </c>
      <c r="AC39" s="43">
        <f t="shared" si="5"/>
        <v>974.33999999999992</v>
      </c>
      <c r="AD39" s="43">
        <f t="shared" si="5"/>
        <v>967.5737499999999</v>
      </c>
      <c r="AE39" s="43">
        <f t="shared" si="5"/>
        <v>960.80749999999989</v>
      </c>
      <c r="AF39" s="43">
        <f t="shared" si="5"/>
        <v>954.04124999999988</v>
      </c>
      <c r="AG39" s="43">
        <f t="shared" si="5"/>
        <v>947.27499999999986</v>
      </c>
      <c r="AH39" s="43">
        <f t="shared" si="5"/>
        <v>940.50874999999985</v>
      </c>
      <c r="AI39" s="43">
        <f t="shared" si="5"/>
        <v>933.74249999999984</v>
      </c>
      <c r="AJ39" s="43">
        <f t="shared" si="5"/>
        <v>926.97624999999982</v>
      </c>
      <c r="AK39" s="43">
        <f t="shared" si="5"/>
        <v>920.20999999999981</v>
      </c>
      <c r="AL39" s="43">
        <f t="shared" si="5"/>
        <v>913.4437499999998</v>
      </c>
      <c r="AM39" s="43">
        <f t="shared" si="5"/>
        <v>906.67749999999978</v>
      </c>
      <c r="AN39" s="43">
        <f t="shared" si="5"/>
        <v>899.91124999999977</v>
      </c>
      <c r="AO39" s="43">
        <f t="shared" si="5"/>
        <v>893.14499999999975</v>
      </c>
      <c r="AP39" s="43">
        <f t="shared" si="5"/>
        <v>886.37874999999974</v>
      </c>
      <c r="AQ39" s="43">
        <f t="shared" ref="AQ39" si="6">C39*(1-0.35)</f>
        <v>879.61250000000007</v>
      </c>
      <c r="AR39" s="43">
        <f>AQ39</f>
        <v>879.61250000000007</v>
      </c>
      <c r="AS39" s="43">
        <f t="shared" ref="AS39:BA39" si="7">AR39</f>
        <v>879.61250000000007</v>
      </c>
      <c r="AT39" s="43">
        <f t="shared" si="7"/>
        <v>879.61250000000007</v>
      </c>
      <c r="AU39" s="43">
        <f t="shared" si="7"/>
        <v>879.61250000000007</v>
      </c>
      <c r="AV39" s="43">
        <f t="shared" si="7"/>
        <v>879.61250000000007</v>
      </c>
      <c r="AW39" s="43">
        <f t="shared" si="7"/>
        <v>879.61250000000007</v>
      </c>
      <c r="AX39" s="43">
        <f t="shared" si="7"/>
        <v>879.61250000000007</v>
      </c>
      <c r="AY39" s="43">
        <f t="shared" si="7"/>
        <v>879.61250000000007</v>
      </c>
      <c r="AZ39" s="43">
        <f t="shared" si="7"/>
        <v>879.61250000000007</v>
      </c>
      <c r="BA39" s="43">
        <f t="shared" si="7"/>
        <v>879.61250000000007</v>
      </c>
    </row>
    <row r="41" spans="1:56" x14ac:dyDescent="0.2">
      <c r="C41" t="s">
        <v>58</v>
      </c>
      <c r="D41" t="s">
        <v>59</v>
      </c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  <c r="P41" s="1">
        <v>2021</v>
      </c>
      <c r="Q41" s="1">
        <v>2022</v>
      </c>
      <c r="R41" s="1">
        <v>2023</v>
      </c>
      <c r="S41" s="1">
        <v>2024</v>
      </c>
      <c r="T41" s="1">
        <v>2025</v>
      </c>
      <c r="U41" s="1">
        <v>2026</v>
      </c>
      <c r="V41" s="1">
        <v>2027</v>
      </c>
      <c r="W41" s="1">
        <v>2028</v>
      </c>
      <c r="X41" s="1">
        <v>2029</v>
      </c>
      <c r="Y41" s="1">
        <v>2030</v>
      </c>
      <c r="Z41" s="1">
        <v>2031</v>
      </c>
      <c r="AA41" s="1">
        <v>2032</v>
      </c>
      <c r="AB41" s="1">
        <v>2033</v>
      </c>
      <c r="AC41" s="1">
        <v>2034</v>
      </c>
      <c r="AD41" s="1">
        <v>2035</v>
      </c>
      <c r="AE41" s="1">
        <v>2036</v>
      </c>
      <c r="AF41" s="1">
        <v>2037</v>
      </c>
      <c r="AG41" s="1">
        <v>2038</v>
      </c>
      <c r="AH41" s="1">
        <v>2039</v>
      </c>
      <c r="AI41" s="1">
        <v>2040</v>
      </c>
      <c r="AJ41" s="1">
        <v>2041</v>
      </c>
      <c r="AK41" s="1">
        <v>2042</v>
      </c>
      <c r="AL41" s="1">
        <v>2043</v>
      </c>
      <c r="AM41" s="1">
        <v>2044</v>
      </c>
      <c r="AN41" s="1">
        <v>2045</v>
      </c>
      <c r="AO41" s="1">
        <v>2046</v>
      </c>
      <c r="AP41" s="1">
        <v>2047</v>
      </c>
      <c r="AQ41" s="1">
        <v>2048</v>
      </c>
      <c r="AR41" s="1">
        <v>2049</v>
      </c>
      <c r="AS41" s="1">
        <v>2050</v>
      </c>
      <c r="AT41" s="1">
        <v>2051</v>
      </c>
      <c r="AU41" s="1">
        <v>2052</v>
      </c>
      <c r="AV41" s="1">
        <v>2053</v>
      </c>
      <c r="AW41" s="1">
        <v>2054</v>
      </c>
      <c r="AX41" s="1">
        <v>2055</v>
      </c>
      <c r="AY41" s="1">
        <v>2056</v>
      </c>
      <c r="AZ41" s="1">
        <v>2057</v>
      </c>
      <c r="BA41" s="1">
        <v>2058</v>
      </c>
      <c r="BB41" s="1">
        <v>2059</v>
      </c>
      <c r="BC41" s="1">
        <v>2060</v>
      </c>
    </row>
    <row r="42" spans="1:56" x14ac:dyDescent="0.2">
      <c r="A42" t="s">
        <v>60</v>
      </c>
      <c r="B42" t="s">
        <v>61</v>
      </c>
      <c r="C42">
        <v>25</v>
      </c>
      <c r="D42">
        <f>C42*3.6*10^-12</f>
        <v>8.9999999999999999E-11</v>
      </c>
      <c r="E42">
        <f>($E$43*D42)/$D$43</f>
        <v>0.25</v>
      </c>
      <c r="F42" s="39">
        <f t="shared" ref="F42:X42" si="8">E42+(($Y$42-$E$42)/20)</f>
        <v>0.24642857142857144</v>
      </c>
      <c r="G42" s="39">
        <f t="shared" si="8"/>
        <v>0.24285714285714288</v>
      </c>
      <c r="H42" s="39">
        <f t="shared" si="8"/>
        <v>0.23928571428571432</v>
      </c>
      <c r="I42" s="39">
        <f t="shared" si="8"/>
        <v>0.23571428571428577</v>
      </c>
      <c r="J42" s="39">
        <f t="shared" si="8"/>
        <v>0.23214285714285721</v>
      </c>
      <c r="K42" s="39">
        <f t="shared" si="8"/>
        <v>0.22857142857142865</v>
      </c>
      <c r="L42" s="39">
        <f t="shared" si="8"/>
        <v>0.22500000000000009</v>
      </c>
      <c r="M42" s="39">
        <f t="shared" si="8"/>
        <v>0.22142857142857153</v>
      </c>
      <c r="N42" s="39">
        <f t="shared" si="8"/>
        <v>0.21785714285714297</v>
      </c>
      <c r="O42" s="39">
        <f t="shared" si="8"/>
        <v>0.21428571428571441</v>
      </c>
      <c r="P42" s="39">
        <f t="shared" si="8"/>
        <v>0.21071428571428585</v>
      </c>
      <c r="Q42" s="39">
        <f t="shared" si="8"/>
        <v>0.2071428571428573</v>
      </c>
      <c r="R42" s="39">
        <f t="shared" si="8"/>
        <v>0.20357142857142874</v>
      </c>
      <c r="S42" s="39">
        <f t="shared" si="8"/>
        <v>0.20000000000000018</v>
      </c>
      <c r="T42" s="39">
        <f t="shared" si="8"/>
        <v>0.19642857142857162</v>
      </c>
      <c r="U42" s="39">
        <f t="shared" si="8"/>
        <v>0.19285714285714306</v>
      </c>
      <c r="V42" s="39">
        <f t="shared" si="8"/>
        <v>0.1892857142857145</v>
      </c>
      <c r="W42" s="39">
        <f t="shared" si="8"/>
        <v>0.18571428571428594</v>
      </c>
      <c r="X42" s="39">
        <f t="shared" si="8"/>
        <v>0.18214285714285738</v>
      </c>
      <c r="Y42" s="39">
        <f>1/(4*(1+0.4))</f>
        <v>0.17857142857142858</v>
      </c>
      <c r="Z42" s="39">
        <f>Y42+(($AS$42-$Y$42)/20)</f>
        <v>0.17797619047619048</v>
      </c>
      <c r="AA42" s="39">
        <f t="shared" ref="AA42:AR42" si="9">Z42+(($AS$42-$Y$42)/20)</f>
        <v>0.17738095238095239</v>
      </c>
      <c r="AB42" s="39">
        <f t="shared" si="9"/>
        <v>0.1767857142857143</v>
      </c>
      <c r="AC42" s="39">
        <f t="shared" si="9"/>
        <v>0.1761904761904762</v>
      </c>
      <c r="AD42" s="39">
        <f t="shared" si="9"/>
        <v>0.17559523809523811</v>
      </c>
      <c r="AE42" s="39">
        <f t="shared" si="9"/>
        <v>0.17500000000000002</v>
      </c>
      <c r="AF42" s="39">
        <f t="shared" si="9"/>
        <v>0.17440476190476192</v>
      </c>
      <c r="AG42" s="39">
        <f t="shared" si="9"/>
        <v>0.17380952380952383</v>
      </c>
      <c r="AH42" s="39">
        <f t="shared" si="9"/>
        <v>0.17321428571428574</v>
      </c>
      <c r="AI42" s="39">
        <f t="shared" si="9"/>
        <v>0.17261904761904764</v>
      </c>
      <c r="AJ42" s="39">
        <f t="shared" si="9"/>
        <v>0.17202380952380955</v>
      </c>
      <c r="AK42" s="39">
        <f t="shared" si="9"/>
        <v>0.17142857142857146</v>
      </c>
      <c r="AL42" s="39">
        <f t="shared" si="9"/>
        <v>0.17083333333333336</v>
      </c>
      <c r="AM42" s="39">
        <f t="shared" si="9"/>
        <v>0.17023809523809527</v>
      </c>
      <c r="AN42" s="39">
        <f t="shared" si="9"/>
        <v>0.16964285714285718</v>
      </c>
      <c r="AO42" s="39">
        <f t="shared" si="9"/>
        <v>0.16904761904761909</v>
      </c>
      <c r="AP42" s="39">
        <f t="shared" si="9"/>
        <v>0.16845238095238099</v>
      </c>
      <c r="AQ42" s="39">
        <f t="shared" si="9"/>
        <v>0.1678571428571429</v>
      </c>
      <c r="AR42" s="39">
        <f t="shared" si="9"/>
        <v>0.16726190476190481</v>
      </c>
      <c r="AS42" s="39">
        <f>1/(4*(1+0.5))</f>
        <v>0.16666666666666666</v>
      </c>
      <c r="AT42" s="39">
        <f>AS42</f>
        <v>0.16666666666666666</v>
      </c>
      <c r="AU42" s="39">
        <f t="shared" ref="AU42:BC42" si="10">AT42</f>
        <v>0.16666666666666666</v>
      </c>
      <c r="AV42" s="39">
        <f t="shared" si="10"/>
        <v>0.16666666666666666</v>
      </c>
      <c r="AW42" s="39">
        <f t="shared" si="10"/>
        <v>0.16666666666666666</v>
      </c>
      <c r="AX42" s="39">
        <f t="shared" si="10"/>
        <v>0.16666666666666666</v>
      </c>
      <c r="AY42" s="39">
        <f t="shared" si="10"/>
        <v>0.16666666666666666</v>
      </c>
      <c r="AZ42" s="39">
        <f t="shared" si="10"/>
        <v>0.16666666666666666</v>
      </c>
      <c r="BA42" s="39">
        <f t="shared" si="10"/>
        <v>0.16666666666666666</v>
      </c>
      <c r="BB42" s="39">
        <f t="shared" si="10"/>
        <v>0.16666666666666666</v>
      </c>
      <c r="BC42" s="39">
        <f t="shared" si="10"/>
        <v>0.16666666666666666</v>
      </c>
      <c r="BD42" s="39"/>
    </row>
    <row r="43" spans="1:56" x14ac:dyDescent="0.2">
      <c r="A43" t="s">
        <v>62</v>
      </c>
      <c r="B43" t="s">
        <v>46</v>
      </c>
      <c r="C43">
        <v>100</v>
      </c>
      <c r="D43">
        <f>C43*3.6*10^-12</f>
        <v>3.6E-10</v>
      </c>
      <c r="E43">
        <v>1</v>
      </c>
      <c r="F43">
        <f>E43</f>
        <v>1</v>
      </c>
      <c r="G43">
        <f t="shared" ref="G43:BC43" si="11">F43</f>
        <v>1</v>
      </c>
      <c r="H43">
        <f t="shared" si="11"/>
        <v>1</v>
      </c>
      <c r="I43">
        <f t="shared" si="11"/>
        <v>1</v>
      </c>
      <c r="J43">
        <f t="shared" si="11"/>
        <v>1</v>
      </c>
      <c r="K43">
        <f t="shared" si="11"/>
        <v>1</v>
      </c>
      <c r="L43">
        <f t="shared" si="11"/>
        <v>1</v>
      </c>
      <c r="M43">
        <f t="shared" si="11"/>
        <v>1</v>
      </c>
      <c r="N43">
        <f t="shared" si="11"/>
        <v>1</v>
      </c>
      <c r="O43">
        <f t="shared" si="11"/>
        <v>1</v>
      </c>
      <c r="P43">
        <f t="shared" si="11"/>
        <v>1</v>
      </c>
      <c r="Q43">
        <f t="shared" si="11"/>
        <v>1</v>
      </c>
      <c r="R43">
        <f t="shared" si="11"/>
        <v>1</v>
      </c>
      <c r="S43">
        <f t="shared" si="11"/>
        <v>1</v>
      </c>
      <c r="T43">
        <f t="shared" si="11"/>
        <v>1</v>
      </c>
      <c r="U43">
        <f t="shared" si="11"/>
        <v>1</v>
      </c>
      <c r="V43">
        <f t="shared" si="11"/>
        <v>1</v>
      </c>
      <c r="W43">
        <f t="shared" si="11"/>
        <v>1</v>
      </c>
      <c r="X43">
        <f t="shared" si="11"/>
        <v>1</v>
      </c>
      <c r="Y43">
        <f t="shared" si="11"/>
        <v>1</v>
      </c>
      <c r="Z43">
        <f t="shared" si="11"/>
        <v>1</v>
      </c>
      <c r="AA43">
        <f t="shared" si="11"/>
        <v>1</v>
      </c>
      <c r="AB43">
        <f t="shared" si="11"/>
        <v>1</v>
      </c>
      <c r="AC43">
        <f t="shared" si="11"/>
        <v>1</v>
      </c>
      <c r="AD43">
        <f t="shared" si="11"/>
        <v>1</v>
      </c>
      <c r="AE43">
        <f t="shared" si="11"/>
        <v>1</v>
      </c>
      <c r="AF43">
        <f t="shared" si="11"/>
        <v>1</v>
      </c>
      <c r="AG43">
        <f t="shared" si="11"/>
        <v>1</v>
      </c>
      <c r="AH43">
        <f t="shared" si="11"/>
        <v>1</v>
      </c>
      <c r="AI43">
        <f t="shared" si="11"/>
        <v>1</v>
      </c>
      <c r="AJ43">
        <f t="shared" si="11"/>
        <v>1</v>
      </c>
      <c r="AK43">
        <f t="shared" si="11"/>
        <v>1</v>
      </c>
      <c r="AL43">
        <f t="shared" si="11"/>
        <v>1</v>
      </c>
      <c r="AM43">
        <f t="shared" si="11"/>
        <v>1</v>
      </c>
      <c r="AN43">
        <f t="shared" si="11"/>
        <v>1</v>
      </c>
      <c r="AO43">
        <f t="shared" si="11"/>
        <v>1</v>
      </c>
      <c r="AP43">
        <f t="shared" si="11"/>
        <v>1</v>
      </c>
      <c r="AQ43">
        <f t="shared" si="11"/>
        <v>1</v>
      </c>
      <c r="AR43">
        <f t="shared" si="11"/>
        <v>1</v>
      </c>
      <c r="AS43">
        <f t="shared" si="11"/>
        <v>1</v>
      </c>
      <c r="AT43">
        <f t="shared" si="11"/>
        <v>1</v>
      </c>
      <c r="AU43">
        <f t="shared" si="11"/>
        <v>1</v>
      </c>
      <c r="AV43">
        <f t="shared" si="11"/>
        <v>1</v>
      </c>
      <c r="AW43">
        <f t="shared" si="11"/>
        <v>1</v>
      </c>
      <c r="AX43">
        <f t="shared" si="11"/>
        <v>1</v>
      </c>
      <c r="AY43">
        <f t="shared" si="11"/>
        <v>1</v>
      </c>
      <c r="AZ43">
        <f t="shared" si="11"/>
        <v>1</v>
      </c>
      <c r="BA43">
        <f t="shared" si="11"/>
        <v>1</v>
      </c>
      <c r="BB43">
        <f t="shared" si="11"/>
        <v>1</v>
      </c>
      <c r="BC43">
        <f t="shared" si="11"/>
        <v>1</v>
      </c>
    </row>
    <row r="45" spans="1:56" x14ac:dyDescent="0.2">
      <c r="B45" t="s">
        <v>63</v>
      </c>
    </row>
    <row r="46" spans="1:56" x14ac:dyDescent="0.2">
      <c r="A46" t="s">
        <v>64</v>
      </c>
      <c r="B46">
        <v>20</v>
      </c>
    </row>
    <row r="48" spans="1:56" x14ac:dyDescent="0.2">
      <c r="C48" s="1">
        <v>2010</v>
      </c>
      <c r="D48" s="1">
        <v>2011</v>
      </c>
      <c r="E48" s="1">
        <v>2012</v>
      </c>
      <c r="F48" s="1">
        <v>2013</v>
      </c>
      <c r="G48" s="1">
        <v>2014</v>
      </c>
      <c r="H48" s="1">
        <v>2015</v>
      </c>
      <c r="I48" s="1">
        <v>2016</v>
      </c>
      <c r="J48" s="1">
        <v>2017</v>
      </c>
      <c r="K48" s="1">
        <v>2018</v>
      </c>
      <c r="L48" s="1">
        <v>2019</v>
      </c>
      <c r="M48" s="1">
        <v>2020</v>
      </c>
      <c r="N48" s="1">
        <v>2021</v>
      </c>
      <c r="O48" s="1">
        <v>2022</v>
      </c>
      <c r="P48" s="1">
        <v>2023</v>
      </c>
      <c r="Q48" s="1">
        <v>2024</v>
      </c>
      <c r="R48" s="1">
        <v>2025</v>
      </c>
      <c r="S48" s="1">
        <v>2026</v>
      </c>
      <c r="T48" s="1">
        <v>2027</v>
      </c>
      <c r="U48" s="1">
        <v>2028</v>
      </c>
      <c r="V48" s="1">
        <v>2029</v>
      </c>
      <c r="W48" s="1">
        <v>2030</v>
      </c>
      <c r="X48" s="1">
        <v>2031</v>
      </c>
      <c r="Y48" s="1">
        <v>2032</v>
      </c>
      <c r="Z48" s="1">
        <v>2033</v>
      </c>
      <c r="AA48" s="1">
        <v>2034</v>
      </c>
      <c r="AB48" s="1">
        <v>2035</v>
      </c>
      <c r="AC48" s="1">
        <v>2036</v>
      </c>
      <c r="AD48" s="1">
        <v>2037</v>
      </c>
      <c r="AE48" s="1">
        <v>2038</v>
      </c>
      <c r="AF48" s="1">
        <v>2039</v>
      </c>
      <c r="AG48" s="1">
        <v>2040</v>
      </c>
      <c r="AH48" s="1">
        <v>2041</v>
      </c>
      <c r="AI48" s="1">
        <v>2042</v>
      </c>
      <c r="AJ48" s="1">
        <v>2043</v>
      </c>
      <c r="AK48" s="1">
        <v>2044</v>
      </c>
      <c r="AL48" s="1">
        <v>2045</v>
      </c>
      <c r="AM48" s="1">
        <v>2046</v>
      </c>
      <c r="AN48" s="1">
        <v>2047</v>
      </c>
      <c r="AO48" s="1">
        <v>2048</v>
      </c>
      <c r="AP48" s="1">
        <v>2049</v>
      </c>
      <c r="AQ48" s="1">
        <v>2050</v>
      </c>
      <c r="AR48" s="1">
        <v>2051</v>
      </c>
      <c r="AS48" s="1">
        <v>2052</v>
      </c>
      <c r="AT48" s="1">
        <v>2053</v>
      </c>
      <c r="AU48" s="1">
        <v>2054</v>
      </c>
      <c r="AV48" s="1">
        <v>2055</v>
      </c>
      <c r="AW48" s="1">
        <v>2056</v>
      </c>
      <c r="AX48" s="1">
        <v>2057</v>
      </c>
      <c r="AY48" s="1">
        <v>2058</v>
      </c>
      <c r="AZ48" s="1">
        <v>2059</v>
      </c>
      <c r="BA48" s="1">
        <v>2060</v>
      </c>
    </row>
    <row r="49" spans="1:92" x14ac:dyDescent="0.2">
      <c r="A49" t="s">
        <v>65</v>
      </c>
      <c r="B49" t="s">
        <v>59</v>
      </c>
      <c r="C49" s="44">
        <f t="shared" ref="C49:H49" si="12">(C31*B28)+0.01</f>
        <v>2.2689365538249997</v>
      </c>
      <c r="D49" s="44">
        <f t="shared" si="12"/>
        <v>2.3793925869999999</v>
      </c>
      <c r="E49" s="44">
        <f t="shared" si="12"/>
        <v>2.6521496818749997</v>
      </c>
      <c r="F49" s="44">
        <f t="shared" si="12"/>
        <v>2.7691180489000002</v>
      </c>
      <c r="G49" s="44">
        <f t="shared" si="12"/>
        <v>2.8060212740500003</v>
      </c>
      <c r="H49" s="44">
        <f t="shared" si="12"/>
        <v>3.0928884256</v>
      </c>
      <c r="I49" s="44">
        <f>H49</f>
        <v>3.0928884256</v>
      </c>
      <c r="J49" s="44">
        <f t="shared" ref="J49:BA50" si="13">I49</f>
        <v>3.0928884256</v>
      </c>
      <c r="K49" s="44">
        <f t="shared" si="13"/>
        <v>3.0928884256</v>
      </c>
      <c r="L49" s="44">
        <f t="shared" si="13"/>
        <v>3.0928884256</v>
      </c>
      <c r="M49" s="44">
        <f t="shared" si="13"/>
        <v>3.0928884256</v>
      </c>
      <c r="N49" s="44">
        <f t="shared" si="13"/>
        <v>3.0928884256</v>
      </c>
      <c r="O49" s="44">
        <f t="shared" si="13"/>
        <v>3.0928884256</v>
      </c>
      <c r="P49" s="44">
        <f t="shared" si="13"/>
        <v>3.0928884256</v>
      </c>
      <c r="Q49" s="44">
        <f t="shared" si="13"/>
        <v>3.0928884256</v>
      </c>
      <c r="R49" s="44">
        <f t="shared" si="13"/>
        <v>3.0928884256</v>
      </c>
      <c r="S49" s="44">
        <f t="shared" si="13"/>
        <v>3.0928884256</v>
      </c>
      <c r="T49" s="44">
        <f t="shared" si="13"/>
        <v>3.0928884256</v>
      </c>
      <c r="U49" s="44">
        <f t="shared" si="13"/>
        <v>3.0928884256</v>
      </c>
      <c r="V49" s="44">
        <f t="shared" si="13"/>
        <v>3.0928884256</v>
      </c>
      <c r="W49" s="44">
        <f t="shared" si="13"/>
        <v>3.0928884256</v>
      </c>
      <c r="X49" s="44">
        <f t="shared" si="13"/>
        <v>3.0928884256</v>
      </c>
      <c r="Y49" s="44">
        <f t="shared" si="13"/>
        <v>3.0928884256</v>
      </c>
      <c r="Z49" s="44">
        <f t="shared" si="13"/>
        <v>3.0928884256</v>
      </c>
      <c r="AA49" s="44">
        <f t="shared" si="13"/>
        <v>3.0928884256</v>
      </c>
      <c r="AB49" s="44">
        <f t="shared" si="13"/>
        <v>3.0928884256</v>
      </c>
      <c r="AC49" s="44">
        <f t="shared" si="13"/>
        <v>3.0928884256</v>
      </c>
      <c r="AD49" s="44">
        <f t="shared" si="13"/>
        <v>3.0928884256</v>
      </c>
      <c r="AE49" s="44">
        <f t="shared" si="13"/>
        <v>3.0928884256</v>
      </c>
      <c r="AF49" s="44">
        <f t="shared" si="13"/>
        <v>3.0928884256</v>
      </c>
      <c r="AG49" s="44">
        <f t="shared" si="13"/>
        <v>3.0928884256</v>
      </c>
      <c r="AH49" s="44">
        <f t="shared" si="13"/>
        <v>3.0928884256</v>
      </c>
      <c r="AI49" s="44">
        <f t="shared" si="13"/>
        <v>3.0928884256</v>
      </c>
      <c r="AJ49" s="44">
        <f t="shared" si="13"/>
        <v>3.0928884256</v>
      </c>
      <c r="AK49" s="44">
        <f t="shared" si="13"/>
        <v>3.0928884256</v>
      </c>
      <c r="AL49" s="44">
        <f t="shared" si="13"/>
        <v>3.0928884256</v>
      </c>
      <c r="AM49" s="44">
        <f t="shared" si="13"/>
        <v>3.0928884256</v>
      </c>
      <c r="AN49" s="44">
        <f t="shared" si="13"/>
        <v>3.0928884256</v>
      </c>
      <c r="AO49" s="44">
        <f t="shared" si="13"/>
        <v>3.0928884256</v>
      </c>
      <c r="AP49" s="44">
        <f t="shared" si="13"/>
        <v>3.0928884256</v>
      </c>
      <c r="AQ49" s="44">
        <f t="shared" si="13"/>
        <v>3.0928884256</v>
      </c>
      <c r="AR49" s="44">
        <f t="shared" si="13"/>
        <v>3.0928884256</v>
      </c>
      <c r="AS49" s="44">
        <f t="shared" si="13"/>
        <v>3.0928884256</v>
      </c>
      <c r="AT49" s="44">
        <f t="shared" si="13"/>
        <v>3.0928884256</v>
      </c>
      <c r="AU49" s="44">
        <f t="shared" si="13"/>
        <v>3.0928884256</v>
      </c>
      <c r="AV49" s="44">
        <f t="shared" si="13"/>
        <v>3.0928884256</v>
      </c>
      <c r="AW49" s="44">
        <f t="shared" si="13"/>
        <v>3.0928884256</v>
      </c>
      <c r="AX49" s="44">
        <f t="shared" si="13"/>
        <v>3.0928884256</v>
      </c>
      <c r="AY49" s="44">
        <f t="shared" si="13"/>
        <v>3.0928884256</v>
      </c>
      <c r="AZ49" s="44">
        <f t="shared" si="13"/>
        <v>3.0928884256</v>
      </c>
      <c r="BA49" s="44">
        <f t="shared" si="13"/>
        <v>3.0928884256</v>
      </c>
    </row>
    <row r="50" spans="1:92" x14ac:dyDescent="0.2">
      <c r="A50" t="s">
        <v>66</v>
      </c>
      <c r="B50" t="s">
        <v>59</v>
      </c>
      <c r="C50" s="44">
        <f>$M$50</f>
        <v>4.4374126837500008</v>
      </c>
      <c r="D50" s="44">
        <f t="shared" ref="D50:L50" si="14">$M$50</f>
        <v>4.4374126837500008</v>
      </c>
      <c r="E50" s="44">
        <f t="shared" si="14"/>
        <v>4.4374126837500008</v>
      </c>
      <c r="F50" s="44">
        <f t="shared" si="14"/>
        <v>4.4374126837500008</v>
      </c>
      <c r="G50" s="44">
        <f t="shared" si="14"/>
        <v>4.4374126837500008</v>
      </c>
      <c r="H50" s="44">
        <f t="shared" si="14"/>
        <v>4.4374126837500008</v>
      </c>
      <c r="I50" s="44">
        <f t="shared" si="14"/>
        <v>4.4374126837500008</v>
      </c>
      <c r="J50" s="44">
        <f t="shared" si="14"/>
        <v>4.4374126837500008</v>
      </c>
      <c r="K50" s="44">
        <f t="shared" si="14"/>
        <v>4.4374126837500008</v>
      </c>
      <c r="L50" s="44">
        <f t="shared" si="14"/>
        <v>4.4374126837500008</v>
      </c>
      <c r="M50" s="44">
        <f>M31*0.05</f>
        <v>4.4374126837500008</v>
      </c>
      <c r="N50" s="44">
        <f>M50+(($AQ$50-$M$50)/30)</f>
        <v>8.0523544841250008</v>
      </c>
      <c r="O50" s="44">
        <f t="shared" ref="O50:AP50" si="15">N50+(($AQ$50-$M$50)/30)</f>
        <v>11.667296284500001</v>
      </c>
      <c r="P50" s="44">
        <f t="shared" si="15"/>
        <v>15.282238084875001</v>
      </c>
      <c r="Q50" s="44">
        <f t="shared" si="15"/>
        <v>18.897179885250001</v>
      </c>
      <c r="R50" s="44">
        <f t="shared" si="15"/>
        <v>22.512121685625001</v>
      </c>
      <c r="S50" s="44">
        <f t="shared" si="15"/>
        <v>26.127063486000001</v>
      </c>
      <c r="T50" s="44">
        <f t="shared" si="15"/>
        <v>29.742005286375001</v>
      </c>
      <c r="U50" s="44">
        <f t="shared" si="15"/>
        <v>33.356947086750004</v>
      </c>
      <c r="V50" s="44">
        <f t="shared" si="15"/>
        <v>36.971888887125004</v>
      </c>
      <c r="W50" s="44">
        <f t="shared" si="15"/>
        <v>40.586830687500004</v>
      </c>
      <c r="X50" s="44">
        <f t="shared" si="15"/>
        <v>44.201772487875004</v>
      </c>
      <c r="Y50" s="44">
        <f t="shared" si="15"/>
        <v>47.816714288250004</v>
      </c>
      <c r="Z50" s="44">
        <f t="shared" si="15"/>
        <v>51.431656088625004</v>
      </c>
      <c r="AA50" s="44">
        <f t="shared" si="15"/>
        <v>55.046597889000004</v>
      </c>
      <c r="AB50" s="44">
        <f t="shared" si="15"/>
        <v>58.661539689375005</v>
      </c>
      <c r="AC50" s="44">
        <f t="shared" si="15"/>
        <v>62.276481489750005</v>
      </c>
      <c r="AD50" s="44">
        <f t="shared" si="15"/>
        <v>65.891423290125005</v>
      </c>
      <c r="AE50" s="44">
        <f t="shared" si="15"/>
        <v>69.506365090500012</v>
      </c>
      <c r="AF50" s="44">
        <f t="shared" si="15"/>
        <v>73.121306890875019</v>
      </c>
      <c r="AG50" s="44">
        <f t="shared" si="15"/>
        <v>76.736248691250026</v>
      </c>
      <c r="AH50" s="44">
        <f t="shared" si="15"/>
        <v>80.351190491625033</v>
      </c>
      <c r="AI50" s="44">
        <f t="shared" si="15"/>
        <v>83.96613229200004</v>
      </c>
      <c r="AJ50" s="44">
        <f t="shared" si="15"/>
        <v>87.581074092375047</v>
      </c>
      <c r="AK50" s="44">
        <f t="shared" si="15"/>
        <v>91.196015892750054</v>
      </c>
      <c r="AL50" s="44">
        <f t="shared" si="15"/>
        <v>94.810957693125061</v>
      </c>
      <c r="AM50" s="44">
        <f t="shared" si="15"/>
        <v>98.425899493500069</v>
      </c>
      <c r="AN50" s="44">
        <f t="shared" si="15"/>
        <v>102.04084129387508</v>
      </c>
      <c r="AO50" s="44">
        <f t="shared" si="15"/>
        <v>105.65578309425008</v>
      </c>
      <c r="AP50" s="44">
        <f t="shared" si="15"/>
        <v>109.27072489462509</v>
      </c>
      <c r="AQ50">
        <f>AQ31*0.9</f>
        <v>112.88566669500003</v>
      </c>
      <c r="AR50" s="44">
        <f>AQ50</f>
        <v>112.88566669500003</v>
      </c>
      <c r="AS50" s="44">
        <f t="shared" si="13"/>
        <v>112.88566669500003</v>
      </c>
      <c r="AT50" s="44">
        <f t="shared" si="13"/>
        <v>112.88566669500003</v>
      </c>
      <c r="AU50" s="44">
        <f t="shared" si="13"/>
        <v>112.88566669500003</v>
      </c>
      <c r="AV50" s="44">
        <f t="shared" si="13"/>
        <v>112.88566669500003</v>
      </c>
      <c r="AW50" s="44">
        <f t="shared" si="13"/>
        <v>112.88566669500003</v>
      </c>
      <c r="AX50" s="44">
        <f t="shared" si="13"/>
        <v>112.88566669500003</v>
      </c>
      <c r="AY50" s="44">
        <f t="shared" si="13"/>
        <v>112.88566669500003</v>
      </c>
      <c r="AZ50" s="44">
        <f t="shared" si="13"/>
        <v>112.88566669500003</v>
      </c>
      <c r="BA50" s="44">
        <f t="shared" si="13"/>
        <v>112.88566669500003</v>
      </c>
    </row>
    <row r="52" spans="1:92" x14ac:dyDescent="0.2">
      <c r="B52" s="45"/>
    </row>
    <row r="54" spans="1:92" x14ac:dyDescent="0.2">
      <c r="A54" s="1" t="s">
        <v>67</v>
      </c>
      <c r="B54" t="s">
        <v>68</v>
      </c>
      <c r="C54" t="s">
        <v>69</v>
      </c>
      <c r="D54" t="s">
        <v>70</v>
      </c>
      <c r="E54" t="s">
        <v>71</v>
      </c>
      <c r="F54" t="s">
        <v>72</v>
      </c>
      <c r="G54" t="s">
        <v>73</v>
      </c>
      <c r="H54" t="s">
        <v>74</v>
      </c>
      <c r="I54" t="s">
        <v>75</v>
      </c>
      <c r="J54" t="s">
        <v>76</v>
      </c>
      <c r="K54" t="s">
        <v>77</v>
      </c>
      <c r="L54" t="s">
        <v>78</v>
      </c>
      <c r="M54" t="s">
        <v>79</v>
      </c>
      <c r="N54" t="s">
        <v>80</v>
      </c>
      <c r="O54" t="s">
        <v>81</v>
      </c>
      <c r="P54" t="s">
        <v>82</v>
      </c>
      <c r="Q54" t="s">
        <v>83</v>
      </c>
      <c r="R54" t="s">
        <v>84</v>
      </c>
      <c r="S54" t="s">
        <v>85</v>
      </c>
      <c r="T54" t="s">
        <v>86</v>
      </c>
      <c r="U54" t="s">
        <v>87</v>
      </c>
      <c r="V54" t="s">
        <v>88</v>
      </c>
      <c r="W54" t="s">
        <v>89</v>
      </c>
      <c r="X54" t="s">
        <v>90</v>
      </c>
      <c r="Y54" t="s">
        <v>91</v>
      </c>
      <c r="Z54" t="s">
        <v>92</v>
      </c>
      <c r="AA54" t="s">
        <v>93</v>
      </c>
      <c r="AB54" t="s">
        <v>94</v>
      </c>
      <c r="AC54" t="s">
        <v>49</v>
      </c>
      <c r="AD54" t="s">
        <v>95</v>
      </c>
      <c r="AE54" t="s">
        <v>96</v>
      </c>
      <c r="AF54" t="s">
        <v>97</v>
      </c>
      <c r="AG54" t="s">
        <v>98</v>
      </c>
      <c r="AH54" t="s">
        <v>99</v>
      </c>
      <c r="AI54" t="s">
        <v>100</v>
      </c>
      <c r="AJ54" t="s">
        <v>101</v>
      </c>
      <c r="AK54" t="s">
        <v>102</v>
      </c>
      <c r="AL54" t="s">
        <v>103</v>
      </c>
      <c r="AM54" t="s">
        <v>104</v>
      </c>
      <c r="AN54" t="s">
        <v>105</v>
      </c>
      <c r="AO54" t="s">
        <v>106</v>
      </c>
      <c r="AP54" t="s">
        <v>107</v>
      </c>
      <c r="AQ54" t="s">
        <v>108</v>
      </c>
      <c r="AR54" t="s">
        <v>109</v>
      </c>
      <c r="AS54" t="s">
        <v>110</v>
      </c>
      <c r="AT54" t="s">
        <v>111</v>
      </c>
      <c r="AU54" t="s">
        <v>112</v>
      </c>
      <c r="AV54" t="s">
        <v>113</v>
      </c>
      <c r="AW54" t="s">
        <v>114</v>
      </c>
      <c r="AX54" t="s">
        <v>115</v>
      </c>
      <c r="AY54" t="s">
        <v>116</v>
      </c>
      <c r="AZ54" t="s">
        <v>117</v>
      </c>
      <c r="BA54" t="s">
        <v>118</v>
      </c>
      <c r="BB54" t="s">
        <v>119</v>
      </c>
      <c r="BC54" t="s">
        <v>120</v>
      </c>
      <c r="BD54" t="s">
        <v>121</v>
      </c>
      <c r="BE54" t="s">
        <v>122</v>
      </c>
      <c r="BF54" t="s">
        <v>123</v>
      </c>
      <c r="BG54" t="s">
        <v>124</v>
      </c>
      <c r="BH54" t="s">
        <v>125</v>
      </c>
      <c r="BI54" t="s">
        <v>126</v>
      </c>
      <c r="BJ54" t="s">
        <v>127</v>
      </c>
      <c r="BK54" t="s">
        <v>128</v>
      </c>
      <c r="BL54" t="s">
        <v>129</v>
      </c>
      <c r="BM54" t="s">
        <v>130</v>
      </c>
      <c r="BN54" t="s">
        <v>131</v>
      </c>
      <c r="BO54" t="s">
        <v>132</v>
      </c>
      <c r="BP54" t="s">
        <v>133</v>
      </c>
      <c r="BQ54" t="s">
        <v>134</v>
      </c>
      <c r="BR54" t="s">
        <v>135</v>
      </c>
      <c r="BS54" t="s">
        <v>136</v>
      </c>
      <c r="BT54" t="s">
        <v>137</v>
      </c>
      <c r="BU54" t="s">
        <v>138</v>
      </c>
      <c r="BV54" t="s">
        <v>139</v>
      </c>
      <c r="BW54" t="s">
        <v>140</v>
      </c>
      <c r="BX54" t="s">
        <v>141</v>
      </c>
      <c r="BY54" t="s">
        <v>142</v>
      </c>
      <c r="BZ54" t="s">
        <v>143</v>
      </c>
      <c r="CA54" t="s">
        <v>144</v>
      </c>
      <c r="CB54" t="s">
        <v>145</v>
      </c>
      <c r="CC54" t="s">
        <v>146</v>
      </c>
      <c r="CD54" t="s">
        <v>147</v>
      </c>
      <c r="CE54" t="s">
        <v>148</v>
      </c>
      <c r="CF54" t="s">
        <v>149</v>
      </c>
      <c r="CG54" t="s">
        <v>150</v>
      </c>
      <c r="CH54" t="s">
        <v>151</v>
      </c>
      <c r="CI54" t="s">
        <v>152</v>
      </c>
      <c r="CJ54" t="s">
        <v>153</v>
      </c>
      <c r="CK54" t="s">
        <v>154</v>
      </c>
      <c r="CL54" t="s">
        <v>155</v>
      </c>
      <c r="CM54" t="s">
        <v>156</v>
      </c>
      <c r="CN54" t="s">
        <v>157</v>
      </c>
    </row>
    <row r="55" spans="1:92" x14ac:dyDescent="0.2">
      <c r="A55" t="s">
        <v>158</v>
      </c>
      <c r="B55">
        <v>1</v>
      </c>
      <c r="C55">
        <v>31.536000000000001</v>
      </c>
      <c r="D55">
        <v>1</v>
      </c>
      <c r="E55">
        <v>31.536000000000001</v>
      </c>
      <c r="F55">
        <v>31.536000000000001</v>
      </c>
      <c r="G55">
        <v>31.536000000000001</v>
      </c>
      <c r="H55">
        <v>31.536000000000001</v>
      </c>
      <c r="I55">
        <v>31.536000000000001</v>
      </c>
      <c r="J55">
        <v>1</v>
      </c>
      <c r="K55">
        <v>31.536000000000001</v>
      </c>
      <c r="L55">
        <v>1</v>
      </c>
      <c r="M55">
        <v>31.536000000000001</v>
      </c>
      <c r="N55">
        <v>31.536000000000001</v>
      </c>
      <c r="O55">
        <v>31.536000000000001</v>
      </c>
      <c r="P55">
        <v>31.536000000000001</v>
      </c>
      <c r="Q55">
        <v>1</v>
      </c>
      <c r="R55">
        <v>31.536000000000001</v>
      </c>
      <c r="S55">
        <v>31.536000000000001</v>
      </c>
      <c r="T55">
        <v>1</v>
      </c>
      <c r="U55">
        <v>1</v>
      </c>
      <c r="V55">
        <v>1</v>
      </c>
      <c r="W55">
        <v>1</v>
      </c>
      <c r="X55">
        <v>31.536000000000001</v>
      </c>
      <c r="Y55">
        <v>31.536000000000001</v>
      </c>
      <c r="Z55">
        <v>31.536000000000001</v>
      </c>
      <c r="AA55">
        <v>31.536000000000001</v>
      </c>
      <c r="AB55">
        <v>1</v>
      </c>
      <c r="AC55">
        <v>31.536000000000001</v>
      </c>
      <c r="AD55">
        <v>1</v>
      </c>
      <c r="AE55">
        <v>1</v>
      </c>
      <c r="AF55">
        <v>31.536000000000001</v>
      </c>
      <c r="AG55">
        <v>31.536000000000001</v>
      </c>
      <c r="AH55">
        <v>1</v>
      </c>
      <c r="AI55">
        <v>31.536000000000001</v>
      </c>
      <c r="AJ55">
        <v>31.536000000000001</v>
      </c>
      <c r="AK55">
        <v>31.536000000000001</v>
      </c>
      <c r="AL55">
        <v>1</v>
      </c>
      <c r="AM55">
        <v>1</v>
      </c>
      <c r="AN55">
        <v>1</v>
      </c>
      <c r="AO55">
        <v>31.536000000000001</v>
      </c>
      <c r="AP55">
        <v>31.536000000000001</v>
      </c>
      <c r="AQ55">
        <v>31.536000000000001</v>
      </c>
      <c r="AR55">
        <v>31.536000000000001</v>
      </c>
      <c r="AS55">
        <v>31.536000000000001</v>
      </c>
      <c r="AT55">
        <v>31.536000000000001</v>
      </c>
      <c r="AU55">
        <v>31.536000000000001</v>
      </c>
      <c r="AV55">
        <v>31.536000000000001</v>
      </c>
      <c r="AW55">
        <v>1</v>
      </c>
      <c r="AX55">
        <v>1</v>
      </c>
      <c r="AY55">
        <v>31.536000000000001</v>
      </c>
      <c r="AZ55">
        <v>31.536000000000001</v>
      </c>
      <c r="BA55">
        <v>1</v>
      </c>
      <c r="BB55">
        <v>31.536000000000001</v>
      </c>
      <c r="BC55">
        <v>1</v>
      </c>
      <c r="BD55">
        <v>31.536000000000001</v>
      </c>
      <c r="BE55">
        <v>31.536000000000001</v>
      </c>
      <c r="BF55">
        <v>31.536000000000001</v>
      </c>
      <c r="BG55">
        <v>31.536000000000001</v>
      </c>
      <c r="BH55">
        <v>31.536000000000001</v>
      </c>
      <c r="BI55">
        <v>31.536000000000001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</row>
    <row r="57" spans="1:92" x14ac:dyDescent="0.2">
      <c r="A57" s="1" t="s">
        <v>64</v>
      </c>
      <c r="B57" t="s">
        <v>68</v>
      </c>
      <c r="C57" t="s">
        <v>69</v>
      </c>
      <c r="D57" t="s">
        <v>70</v>
      </c>
      <c r="E57" t="s">
        <v>71</v>
      </c>
      <c r="F57" t="s">
        <v>72</v>
      </c>
      <c r="G57" t="s">
        <v>73</v>
      </c>
      <c r="H57" t="s">
        <v>74</v>
      </c>
      <c r="I57" t="s">
        <v>75</v>
      </c>
      <c r="J57" t="s">
        <v>76</v>
      </c>
      <c r="K57" t="s">
        <v>77</v>
      </c>
      <c r="L57" t="s">
        <v>78</v>
      </c>
      <c r="M57" t="s">
        <v>79</v>
      </c>
      <c r="N57" t="s">
        <v>80</v>
      </c>
      <c r="O57" t="s">
        <v>81</v>
      </c>
      <c r="P57" t="s">
        <v>82</v>
      </c>
      <c r="Q57" t="s">
        <v>83</v>
      </c>
      <c r="R57" t="s">
        <v>84</v>
      </c>
      <c r="S57" t="s">
        <v>85</v>
      </c>
      <c r="T57" t="s">
        <v>86</v>
      </c>
      <c r="U57" t="s">
        <v>87</v>
      </c>
      <c r="V57" t="s">
        <v>88</v>
      </c>
      <c r="W57" t="s">
        <v>89</v>
      </c>
      <c r="X57" t="s">
        <v>90</v>
      </c>
      <c r="Y57" t="s">
        <v>91</v>
      </c>
      <c r="Z57" t="s">
        <v>92</v>
      </c>
      <c r="AA57" t="s">
        <v>93</v>
      </c>
      <c r="AB57" t="s">
        <v>94</v>
      </c>
      <c r="AC57" t="s">
        <v>49</v>
      </c>
      <c r="AD57" t="s">
        <v>95</v>
      </c>
      <c r="AE57" t="s">
        <v>96</v>
      </c>
      <c r="AF57" t="s">
        <v>97</v>
      </c>
      <c r="AG57" t="s">
        <v>98</v>
      </c>
      <c r="AH57" t="s">
        <v>99</v>
      </c>
      <c r="AI57" t="s">
        <v>100</v>
      </c>
      <c r="AJ57" t="s">
        <v>101</v>
      </c>
      <c r="AK57" t="s">
        <v>102</v>
      </c>
      <c r="AL57" t="s">
        <v>103</v>
      </c>
      <c r="AM57" t="s">
        <v>104</v>
      </c>
      <c r="AN57" t="s">
        <v>105</v>
      </c>
      <c r="AO57" t="s">
        <v>106</v>
      </c>
      <c r="AP57" t="s">
        <v>107</v>
      </c>
      <c r="AQ57" t="s">
        <v>108</v>
      </c>
      <c r="AR57" t="s">
        <v>109</v>
      </c>
      <c r="AS57" t="s">
        <v>110</v>
      </c>
      <c r="AT57" t="s">
        <v>111</v>
      </c>
      <c r="AU57" t="s">
        <v>112</v>
      </c>
      <c r="AV57" t="s">
        <v>113</v>
      </c>
      <c r="AW57" t="s">
        <v>114</v>
      </c>
      <c r="AX57" t="s">
        <v>115</v>
      </c>
      <c r="AY57" t="s">
        <v>116</v>
      </c>
      <c r="AZ57" t="s">
        <v>117</v>
      </c>
      <c r="BA57" t="s">
        <v>118</v>
      </c>
      <c r="BB57" t="s">
        <v>119</v>
      </c>
      <c r="BC57" t="s">
        <v>120</v>
      </c>
      <c r="BD57" t="s">
        <v>121</v>
      </c>
      <c r="BE57" t="s">
        <v>122</v>
      </c>
      <c r="BF57" t="s">
        <v>123</v>
      </c>
      <c r="BG57" t="s">
        <v>124</v>
      </c>
      <c r="BH57" t="s">
        <v>125</v>
      </c>
      <c r="BI57" t="s">
        <v>126</v>
      </c>
      <c r="BJ57" t="s">
        <v>127</v>
      </c>
      <c r="BK57" t="s">
        <v>128</v>
      </c>
      <c r="BL57" t="s">
        <v>129</v>
      </c>
      <c r="BM57" t="s">
        <v>130</v>
      </c>
      <c r="BN57" t="s">
        <v>131</v>
      </c>
      <c r="BO57" t="s">
        <v>132</v>
      </c>
      <c r="BP57" t="s">
        <v>133</v>
      </c>
      <c r="BQ57" t="s">
        <v>134</v>
      </c>
      <c r="BR57" t="s">
        <v>135</v>
      </c>
      <c r="BS57" t="s">
        <v>136</v>
      </c>
      <c r="BT57" t="s">
        <v>137</v>
      </c>
      <c r="BU57" t="s">
        <v>138</v>
      </c>
      <c r="BV57" t="s">
        <v>139</v>
      </c>
      <c r="BW57" t="s">
        <v>140</v>
      </c>
      <c r="BX57" t="s">
        <v>141</v>
      </c>
      <c r="BY57" t="s">
        <v>142</v>
      </c>
      <c r="BZ57" t="s">
        <v>143</v>
      </c>
      <c r="CA57" t="s">
        <v>144</v>
      </c>
      <c r="CB57" t="s">
        <v>145</v>
      </c>
      <c r="CC57" t="s">
        <v>146</v>
      </c>
      <c r="CD57" t="s">
        <v>147</v>
      </c>
      <c r="CE57" t="s">
        <v>148</v>
      </c>
      <c r="CF57" t="s">
        <v>149</v>
      </c>
      <c r="CG57" t="s">
        <v>150</v>
      </c>
      <c r="CH57" t="s">
        <v>151</v>
      </c>
      <c r="CI57" t="s">
        <v>152</v>
      </c>
      <c r="CJ57" t="s">
        <v>153</v>
      </c>
      <c r="CK57" t="s">
        <v>154</v>
      </c>
      <c r="CL57" t="s">
        <v>155</v>
      </c>
      <c r="CM57" t="s">
        <v>156</v>
      </c>
      <c r="CN57" t="s">
        <v>157</v>
      </c>
    </row>
    <row r="58" spans="1:92" x14ac:dyDescent="0.2">
      <c r="A58" t="s">
        <v>158</v>
      </c>
      <c r="B58">
        <v>25</v>
      </c>
      <c r="C58">
        <v>1</v>
      </c>
      <c r="D58">
        <v>12</v>
      </c>
      <c r="E58">
        <v>15</v>
      </c>
      <c r="F58">
        <v>15</v>
      </c>
      <c r="G58">
        <v>35</v>
      </c>
      <c r="H58">
        <v>20</v>
      </c>
      <c r="I58">
        <v>30</v>
      </c>
      <c r="J58">
        <v>25</v>
      </c>
      <c r="K58">
        <v>25</v>
      </c>
      <c r="L58">
        <v>50</v>
      </c>
      <c r="M58">
        <v>15</v>
      </c>
      <c r="N58">
        <v>40</v>
      </c>
      <c r="O58">
        <v>20</v>
      </c>
      <c r="P58">
        <v>40</v>
      </c>
      <c r="Q58">
        <v>20</v>
      </c>
      <c r="R58">
        <v>40</v>
      </c>
      <c r="S58">
        <v>40</v>
      </c>
      <c r="T58">
        <v>20</v>
      </c>
      <c r="U58">
        <v>1</v>
      </c>
      <c r="V58">
        <v>12</v>
      </c>
      <c r="W58">
        <v>32</v>
      </c>
      <c r="X58">
        <v>40</v>
      </c>
      <c r="Y58">
        <v>25</v>
      </c>
      <c r="Z58">
        <v>30</v>
      </c>
      <c r="AA58">
        <v>25</v>
      </c>
      <c r="AB58">
        <v>1</v>
      </c>
      <c r="AC58">
        <v>20</v>
      </c>
      <c r="AD58">
        <v>1</v>
      </c>
      <c r="AE58">
        <v>1</v>
      </c>
      <c r="AF58">
        <v>80</v>
      </c>
      <c r="AG58">
        <v>80</v>
      </c>
      <c r="AH58">
        <v>1</v>
      </c>
      <c r="AI58">
        <v>15</v>
      </c>
      <c r="AJ58">
        <v>15</v>
      </c>
      <c r="AK58">
        <v>30</v>
      </c>
      <c r="AL58">
        <v>12</v>
      </c>
      <c r="AM58">
        <v>32</v>
      </c>
      <c r="AN58">
        <v>50</v>
      </c>
      <c r="AO58">
        <v>15</v>
      </c>
      <c r="AP58">
        <v>15</v>
      </c>
      <c r="AQ58">
        <v>30</v>
      </c>
      <c r="AR58">
        <v>25</v>
      </c>
      <c r="AS58">
        <v>30</v>
      </c>
      <c r="AT58">
        <v>30</v>
      </c>
      <c r="AU58">
        <v>25</v>
      </c>
      <c r="AV58">
        <v>20</v>
      </c>
      <c r="AW58">
        <v>20</v>
      </c>
      <c r="AX58">
        <v>1</v>
      </c>
      <c r="AY58">
        <v>50</v>
      </c>
      <c r="AZ58">
        <v>25</v>
      </c>
      <c r="BA58">
        <v>50</v>
      </c>
      <c r="BB58">
        <v>20</v>
      </c>
      <c r="BC58">
        <v>40</v>
      </c>
      <c r="BD58">
        <v>30</v>
      </c>
      <c r="BE58">
        <v>20</v>
      </c>
      <c r="BF58">
        <v>25</v>
      </c>
      <c r="BG58">
        <v>25</v>
      </c>
      <c r="BH58">
        <v>25</v>
      </c>
      <c r="BI58">
        <v>25</v>
      </c>
      <c r="BJ58">
        <v>25</v>
      </c>
      <c r="BK58">
        <v>30</v>
      </c>
      <c r="BL58">
        <v>1</v>
      </c>
      <c r="BM58">
        <v>1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10</v>
      </c>
      <c r="CA58">
        <v>10</v>
      </c>
      <c r="CB58">
        <v>1</v>
      </c>
      <c r="CC58">
        <v>1</v>
      </c>
      <c r="CD58">
        <v>20</v>
      </c>
      <c r="CE58">
        <v>30</v>
      </c>
      <c r="CF58">
        <v>30</v>
      </c>
      <c r="CG58">
        <v>20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</row>
  </sheetData>
  <mergeCells count="4">
    <mergeCell ref="B5:B6"/>
    <mergeCell ref="B7:B8"/>
    <mergeCell ref="A17:J19"/>
    <mergeCell ref="A37:A38"/>
  </mergeCells>
  <hyperlinks>
    <hyperlink ref="B16" r:id="rId1" location="tracking-progress " xr:uid="{9B0443D6-F164-DF40-B1D5-E3C2FD3EA60F}"/>
    <hyperlink ref="B21" r:id="rId2" xr:uid="{F0C2675E-188A-A845-8ABD-9C6AD197DF91}"/>
    <hyperlink ref="B3" r:id="rId3" xr:uid="{1CBE1D9B-8C52-F741-AFAA-7A1964BE690B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HeatPump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2021-02-26T16:05:25Z</dcterms:created>
  <dcterms:modified xsi:type="dcterms:W3CDTF">2021-02-26T16:05:58Z</dcterms:modified>
</cp:coreProperties>
</file>