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gnese/Documents/KTH-Work/GitHub_repositories/KTH-dESA/GLUCOSE/results/FINAL_2060/4.ResultsComparison/new3/"/>
    </mc:Choice>
  </mc:AlternateContent>
  <xr:revisionPtr revIDLastSave="0" documentId="13_ncr:1_{ED12E729-2CBE-A04F-A6E7-F1A0F18F8E8A}" xr6:coauthVersionLast="46" xr6:coauthVersionMax="46" xr10:uidLastSave="{00000000-0000-0000-0000-000000000000}"/>
  <bookViews>
    <workbookView xWindow="0" yWindow="500" windowWidth="28800" windowHeight="17500" xr2:uid="{0996C990-7179-C942-B760-7AD7203AD1A0}"/>
  </bookViews>
  <sheets>
    <sheet name="GLUCOSE_4.FinalBASELINE_new3" sheetId="9" r:id="rId1"/>
    <sheet name="GLUCOSE_Baseline,20201110" sheetId="5" r:id="rId2"/>
    <sheet name="Industry_IEA data" sheetId="6" r:id="rId3"/>
    <sheet name="Energy,UseByTech_GLUCOSE" sheetId="7" r:id="rId4"/>
    <sheet name="GLUCOSE_Baseline" sheetId="1" r:id="rId5"/>
    <sheet name="IEA_EnBalance,2010" sheetId="3" r:id="rId6"/>
    <sheet name="WorldResourcesInstituteCAIT2010" sheetId="4" r:id="rId7"/>
    <sheet name="IPCC AR5_2014" sheetId="8" r:id="rId8"/>
  </sheets>
  <definedNames>
    <definedName name="_xlnm._FilterDatabase" localSheetId="3" hidden="1">'Energy,UseByTech_GLUCOSE'!$A$4:$F$56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9" l="1"/>
  <c r="C75" i="9"/>
  <c r="D65" i="9"/>
  <c r="C77" i="9"/>
  <c r="M4" i="9"/>
  <c r="G230" i="4"/>
  <c r="I194" i="4"/>
  <c r="C42" i="9"/>
  <c r="C45" i="9"/>
  <c r="C47" i="9"/>
  <c r="C44" i="9"/>
  <c r="C7" i="9"/>
  <c r="C9" i="9"/>
  <c r="L4" i="9"/>
  <c r="C10" i="9"/>
  <c r="H74" i="9"/>
  <c r="H73" i="9"/>
  <c r="H72" i="9"/>
  <c r="H71" i="9"/>
  <c r="I71" i="9"/>
  <c r="M71" i="9"/>
  <c r="H70" i="9"/>
  <c r="H69" i="9"/>
  <c r="H68" i="9"/>
  <c r="I68" i="9"/>
  <c r="M68" i="9"/>
  <c r="H67" i="9"/>
  <c r="H66" i="9"/>
  <c r="H65" i="9"/>
  <c r="H75" i="9"/>
  <c r="L36" i="9"/>
  <c r="H42" i="9"/>
  <c r="M42" i="9"/>
  <c r="F42" i="9"/>
  <c r="L38" i="9"/>
  <c r="H41" i="9"/>
  <c r="M41" i="9"/>
  <c r="F41" i="9"/>
  <c r="H40" i="9"/>
  <c r="M40" i="9"/>
  <c r="F40" i="9"/>
  <c r="M39" i="9"/>
  <c r="H39" i="9"/>
  <c r="F39" i="9"/>
  <c r="M38" i="9"/>
  <c r="H38" i="9"/>
  <c r="F38" i="9"/>
  <c r="M37" i="9"/>
  <c r="H37" i="9"/>
  <c r="F37" i="9"/>
  <c r="M36" i="9"/>
  <c r="H36" i="9"/>
  <c r="F36" i="9"/>
  <c r="M35" i="9"/>
  <c r="H35" i="9"/>
  <c r="F35" i="9"/>
  <c r="H15" i="9"/>
  <c r="F15" i="9"/>
  <c r="H14" i="9"/>
  <c r="F14" i="9"/>
  <c r="H13" i="9"/>
  <c r="F13" i="9"/>
  <c r="H12" i="9"/>
  <c r="F12" i="9"/>
  <c r="H198" i="4"/>
  <c r="H10" i="9"/>
  <c r="M8" i="9"/>
  <c r="F10" i="9"/>
  <c r="G198" i="4"/>
  <c r="H9" i="9"/>
  <c r="F9" i="9"/>
  <c r="F198" i="4"/>
  <c r="H8" i="9"/>
  <c r="M7" i="9"/>
  <c r="F8" i="9"/>
  <c r="E198" i="4"/>
  <c r="H7" i="9"/>
  <c r="F7" i="9"/>
  <c r="L5" i="9"/>
  <c r="N6" i="9"/>
  <c r="D198" i="4"/>
  <c r="H6" i="9"/>
  <c r="M6" i="9"/>
  <c r="F6" i="9"/>
  <c r="N5" i="9"/>
  <c r="C198" i="4"/>
  <c r="H5" i="9"/>
  <c r="M5" i="9"/>
  <c r="F5" i="9"/>
  <c r="N4" i="9"/>
  <c r="P5" i="5"/>
  <c r="P6" i="5"/>
  <c r="P4" i="5"/>
  <c r="C75" i="5"/>
  <c r="H75" i="5"/>
  <c r="C46" i="9"/>
  <c r="L37" i="9"/>
  <c r="P5" i="9"/>
  <c r="I69" i="9"/>
  <c r="M69" i="9"/>
  <c r="I67" i="9"/>
  <c r="M67" i="9"/>
  <c r="I65" i="9"/>
  <c r="M65" i="9"/>
  <c r="D68" i="9"/>
  <c r="L68" i="9"/>
  <c r="O68" i="9"/>
  <c r="D66" i="9"/>
  <c r="L66" i="9"/>
  <c r="D74" i="9"/>
  <c r="L71" i="9"/>
  <c r="O71" i="9"/>
  <c r="D69" i="9"/>
  <c r="L69" i="9"/>
  <c r="D67" i="9"/>
  <c r="L67" i="9"/>
  <c r="L65" i="9"/>
  <c r="I66" i="9"/>
  <c r="M66" i="9"/>
  <c r="I70" i="9"/>
  <c r="M70" i="9"/>
  <c r="P4" i="9"/>
  <c r="L35" i="9"/>
  <c r="C11" i="9"/>
  <c r="L6" i="9"/>
  <c r="P6" i="9"/>
  <c r="D73" i="9"/>
  <c r="L70" i="9"/>
  <c r="E259" i="4"/>
  <c r="D259" i="4"/>
  <c r="C259" i="4"/>
  <c r="G259" i="4"/>
  <c r="N6" i="5"/>
  <c r="N5" i="5"/>
  <c r="N4" i="5"/>
  <c r="H7" i="5"/>
  <c r="H9" i="5"/>
  <c r="M4" i="5"/>
  <c r="L4" i="5"/>
  <c r="H15" i="5"/>
  <c r="H14" i="5"/>
  <c r="H13" i="5"/>
  <c r="H12" i="5"/>
  <c r="F15" i="5"/>
  <c r="F14" i="5"/>
  <c r="F13" i="5"/>
  <c r="F12" i="5"/>
  <c r="H38" i="8"/>
  <c r="H39" i="8"/>
  <c r="H37" i="8"/>
  <c r="G40" i="8"/>
  <c r="G38" i="8"/>
  <c r="G39" i="8"/>
  <c r="G37" i="8"/>
  <c r="G18" i="8"/>
  <c r="H18" i="8"/>
  <c r="G19" i="8"/>
  <c r="C10" i="5"/>
  <c r="C9" i="5"/>
  <c r="G21" i="8"/>
  <c r="H20" i="8"/>
  <c r="G20" i="8"/>
  <c r="C29" i="8"/>
  <c r="C30" i="8"/>
  <c r="C31" i="8"/>
  <c r="C32" i="8"/>
  <c r="C33" i="8"/>
  <c r="C34" i="8"/>
  <c r="C37" i="8"/>
  <c r="C38" i="8"/>
  <c r="C39" i="8"/>
  <c r="C40" i="8"/>
  <c r="C41" i="8"/>
  <c r="C42" i="8"/>
  <c r="C43" i="8"/>
  <c r="C44" i="8"/>
  <c r="C45" i="8"/>
  <c r="C46" i="8"/>
  <c r="C47" i="8"/>
  <c r="C48" i="8"/>
  <c r="C49" i="8"/>
  <c r="C50" i="8"/>
  <c r="C51" i="8"/>
  <c r="C18" i="8"/>
  <c r="C19" i="8"/>
  <c r="C20" i="8"/>
  <c r="C21" i="8"/>
  <c r="C22" i="8"/>
  <c r="C23" i="8"/>
  <c r="C24" i="8"/>
  <c r="C25" i="8"/>
  <c r="C26" i="8"/>
  <c r="C27" i="8"/>
  <c r="C17" i="8"/>
  <c r="U9" i="7"/>
  <c r="U10" i="7"/>
  <c r="U11" i="7"/>
  <c r="U8" i="7"/>
  <c r="U6" i="7"/>
  <c r="U5" i="7"/>
  <c r="M5" i="7"/>
  <c r="M25" i="7"/>
  <c r="M24" i="7"/>
  <c r="M22" i="7"/>
  <c r="M23" i="7"/>
  <c r="M21" i="7"/>
  <c r="M20" i="7"/>
  <c r="M19" i="7"/>
  <c r="M18" i="7"/>
  <c r="M17" i="7"/>
  <c r="M16" i="7"/>
  <c r="M15" i="7"/>
  <c r="M14" i="7"/>
  <c r="M13" i="7"/>
  <c r="M12" i="7"/>
  <c r="M11" i="7"/>
  <c r="M10" i="7"/>
  <c r="M9" i="7"/>
  <c r="M8" i="7"/>
  <c r="M7" i="7"/>
  <c r="M6" i="7"/>
  <c r="O67" i="9"/>
  <c r="O69" i="9"/>
  <c r="O70" i="9"/>
  <c r="O66" i="9"/>
  <c r="O65" i="9"/>
  <c r="H19" i="8"/>
  <c r="I66" i="5"/>
  <c r="M66" i="5"/>
  <c r="I67" i="5"/>
  <c r="I68" i="5"/>
  <c r="I69" i="5"/>
  <c r="I70" i="5"/>
  <c r="M70" i="5"/>
  <c r="I71" i="5"/>
  <c r="I65" i="5"/>
  <c r="M65" i="5"/>
  <c r="M67" i="5"/>
  <c r="M68" i="5"/>
  <c r="M69" i="5"/>
  <c r="M71" i="5"/>
  <c r="C73" i="5"/>
  <c r="O71" i="5"/>
  <c r="O69" i="5"/>
  <c r="O67" i="5"/>
  <c r="D68" i="5"/>
  <c r="L68" i="5"/>
  <c r="O68" i="5"/>
  <c r="D74" i="5"/>
  <c r="L71" i="5"/>
  <c r="D69" i="5"/>
  <c r="L69" i="5"/>
  <c r="D66" i="5"/>
  <c r="L66" i="5"/>
  <c r="O66" i="5"/>
  <c r="D65" i="5"/>
  <c r="L65" i="5"/>
  <c r="O65" i="5"/>
  <c r="D67" i="5"/>
  <c r="L67" i="5"/>
  <c r="D73" i="5"/>
  <c r="L70" i="5"/>
  <c r="O70" i="5"/>
  <c r="H65" i="5"/>
  <c r="H66" i="5"/>
  <c r="H67" i="5"/>
  <c r="H68" i="5"/>
  <c r="H69" i="5"/>
  <c r="H70" i="5"/>
  <c r="H71" i="5"/>
  <c r="H72" i="5"/>
  <c r="H73" i="5"/>
  <c r="H74" i="5"/>
  <c r="L69" i="3"/>
  <c r="H5" i="5"/>
  <c r="M5" i="5"/>
  <c r="C7" i="5"/>
  <c r="C11" i="5"/>
  <c r="L6" i="5"/>
  <c r="H42" i="5"/>
  <c r="M42" i="5"/>
  <c r="F42" i="5"/>
  <c r="C42" i="5"/>
  <c r="H41" i="5"/>
  <c r="M41" i="5"/>
  <c r="F41" i="5"/>
  <c r="H40" i="5"/>
  <c r="M40" i="5"/>
  <c r="F40" i="5"/>
  <c r="H39" i="5"/>
  <c r="M38" i="5"/>
  <c r="F39" i="5"/>
  <c r="H38" i="5"/>
  <c r="M39" i="5"/>
  <c r="F38" i="5"/>
  <c r="H37" i="5"/>
  <c r="M36" i="5"/>
  <c r="F37" i="5"/>
  <c r="H36" i="5"/>
  <c r="M37" i="5"/>
  <c r="F36" i="5"/>
  <c r="H35" i="5"/>
  <c r="M35" i="5"/>
  <c r="F35" i="5"/>
  <c r="H10" i="5"/>
  <c r="M8" i="5"/>
  <c r="F10" i="5"/>
  <c r="F9" i="5"/>
  <c r="H8" i="5"/>
  <c r="M7" i="5"/>
  <c r="F8" i="5"/>
  <c r="F7" i="5"/>
  <c r="H6" i="5"/>
  <c r="M6" i="5"/>
  <c r="F6" i="5"/>
  <c r="F5" i="5"/>
  <c r="C46" i="5"/>
  <c r="L37" i="5"/>
  <c r="C44" i="5"/>
  <c r="L35" i="5"/>
  <c r="C47" i="5"/>
  <c r="L38" i="5"/>
  <c r="L5" i="5"/>
  <c r="C45" i="5"/>
  <c r="L36" i="5"/>
  <c r="L36" i="1"/>
  <c r="L39" i="1"/>
  <c r="L35" i="1"/>
  <c r="L37" i="1"/>
  <c r="L38" i="1"/>
  <c r="L40" i="1"/>
  <c r="L41" i="1"/>
  <c r="L42" i="1"/>
  <c r="G9" i="1"/>
  <c r="L8" i="1"/>
  <c r="G6" i="1"/>
  <c r="G8" i="1"/>
  <c r="L4" i="1"/>
  <c r="G7" i="1"/>
  <c r="L7" i="1"/>
  <c r="G5" i="1"/>
  <c r="L6" i="1"/>
  <c r="G4" i="1"/>
  <c r="L5" i="1"/>
  <c r="K36" i="1"/>
  <c r="K37" i="1"/>
  <c r="K38" i="1"/>
  <c r="K35" i="1"/>
  <c r="E9" i="1"/>
  <c r="E8" i="1"/>
  <c r="E7" i="1"/>
  <c r="E6" i="1"/>
  <c r="E5" i="1"/>
  <c r="E4" i="1"/>
  <c r="G36" i="1"/>
  <c r="G37" i="1"/>
  <c r="G38" i="1"/>
  <c r="G39" i="1"/>
  <c r="G40" i="1"/>
  <c r="G41" i="1"/>
  <c r="G42" i="1"/>
  <c r="G35" i="1"/>
  <c r="E35" i="1"/>
  <c r="E36" i="1"/>
  <c r="E37" i="1"/>
  <c r="E38" i="1"/>
  <c r="E39" i="1"/>
  <c r="E40" i="1"/>
  <c r="E41" i="1"/>
  <c r="E42" i="1"/>
  <c r="F230" i="4"/>
  <c r="L76" i="3"/>
  <c r="L75" i="3"/>
  <c r="L74" i="3"/>
  <c r="L73" i="3"/>
  <c r="L72" i="3"/>
  <c r="L71" i="3"/>
  <c r="L70" i="3"/>
  <c r="C42" i="1"/>
  <c r="C45" i="1"/>
  <c r="C7" i="1"/>
  <c r="C11" i="1"/>
  <c r="K6" i="1"/>
  <c r="C46" i="1"/>
  <c r="C47" i="1"/>
  <c r="C44" i="1"/>
  <c r="C230" i="4"/>
  <c r="D230" i="4"/>
  <c r="E230" i="4"/>
  <c r="C9" i="1"/>
  <c r="K4" i="1"/>
  <c r="C10" i="1"/>
  <c r="K5" i="1"/>
</calcChain>
</file>

<file path=xl/sharedStrings.xml><?xml version="1.0" encoding="utf-8"?>
<sst xmlns="http://schemas.openxmlformats.org/spreadsheetml/2006/main" count="1185" uniqueCount="414">
  <si>
    <t>GLUCOSE data from BASELINE</t>
  </si>
  <si>
    <t>CO2eq emissions from agriculture, forestry and other land use</t>
  </si>
  <si>
    <t>CO2eq emissions from the energy generation on supply side</t>
  </si>
  <si>
    <t>CO2eq emissions from the industry</t>
  </si>
  <si>
    <t>Emissions</t>
  </si>
  <si>
    <t>CO2eq emissions, total</t>
  </si>
  <si>
    <t>CO2EQ, Gt</t>
  </si>
  <si>
    <t>Industry, heat</t>
  </si>
  <si>
    <t>Industry, elc</t>
  </si>
  <si>
    <t>Residential, heat</t>
  </si>
  <si>
    <t>Residential, elc</t>
  </si>
  <si>
    <t>Transportation</t>
  </si>
  <si>
    <t>Land</t>
  </si>
  <si>
    <t>Land, elc</t>
  </si>
  <si>
    <t>Industry</t>
  </si>
  <si>
    <t>Residential</t>
  </si>
  <si>
    <t>Final Energy</t>
  </si>
  <si>
    <t>Total</t>
  </si>
  <si>
    <t>EJ</t>
  </si>
  <si>
    <t>%</t>
  </si>
  <si>
    <t>from IEA, World Energy Balance 2010</t>
  </si>
  <si>
    <t>https://www.iea.org/data-and-statistics/data-tables?country=WORLD&amp;energy=Balances&amp;year=2010</t>
  </si>
  <si>
    <t xml:space="preserve">1 toe = </t>
  </si>
  <si>
    <t>GJ</t>
  </si>
  <si>
    <t>Coal</t>
  </si>
  <si>
    <t>Crude oil</t>
  </si>
  <si>
    <t>Oil products</t>
  </si>
  <si>
    <t>Natural gas</t>
  </si>
  <si>
    <t>Nuclear</t>
  </si>
  <si>
    <t>Hydro</t>
  </si>
  <si>
    <t>Wind, solar, etc.</t>
  </si>
  <si>
    <t>Biofuels and waste</t>
  </si>
  <si>
    <t>Electricity</t>
  </si>
  <si>
    <t>Heat</t>
  </si>
  <si>
    <t>ktoe</t>
  </si>
  <si>
    <t>Production</t>
  </si>
  <si>
    <t>Imports</t>
  </si>
  <si>
    <t>Exports</t>
  </si>
  <si>
    <t>International marine bunkers</t>
  </si>
  <si>
    <t>International aviation bunkers</t>
  </si>
  <si>
    <t>Stock changes</t>
  </si>
  <si>
    <t>TPES</t>
  </si>
  <si>
    <t>Transfers</t>
  </si>
  <si>
    <t>Statistical differences</t>
  </si>
  <si>
    <t>Electricity plants</t>
  </si>
  <si>
    <t>CHP plants</t>
  </si>
  <si>
    <t>Heat plants</t>
  </si>
  <si>
    <t>Gas works</t>
  </si>
  <si>
    <t>Oil refineries</t>
  </si>
  <si>
    <t>Coal transformation</t>
  </si>
  <si>
    <t>Liquefication plants</t>
  </si>
  <si>
    <t>Other transformation</t>
  </si>
  <si>
    <t>Energy industry own use</t>
  </si>
  <si>
    <t>Losses</t>
  </si>
  <si>
    <t>Total final consumption</t>
  </si>
  <si>
    <t>Transport</t>
  </si>
  <si>
    <t>Commercial and public services</t>
  </si>
  <si>
    <t>Agriculture / forestry</t>
  </si>
  <si>
    <t>Fishing</t>
  </si>
  <si>
    <t>Non-specified</t>
  </si>
  <si>
    <t>Non-energy use</t>
  </si>
  <si>
    <t>CAIT Climate Data Explorer. 2015. Washington, DC: World Resources Institute. Available online at: http://cait.wri.org.  Please Note: CAIT data are derived from several sources. Full citations are available at http://cait.wri.org/faq.html#q07. Any use of the Land-Use Change and Forestry or Agriculture indicator should be cited as FAO 2014, FAOSTAT Emissions Database. Any use of CO2 emissions from fuel combustion data should be cited as CO2 Emissions from Fuel Combustion, ©OECD/IEA, 2014.</t>
  </si>
  <si>
    <t>Country</t>
  </si>
  <si>
    <t>Year</t>
  </si>
  <si>
    <t>Energy (MtCO2e)</t>
  </si>
  <si>
    <t>Industrial Processes (MtCO2e)</t>
  </si>
  <si>
    <t>Agriculture (MtCO2e)</t>
  </si>
  <si>
    <t>Waste (MtCO2e)</t>
  </si>
  <si>
    <t>Land-Use Change and Forestry (MtCO2)</t>
  </si>
  <si>
    <t>Bunker Fuels (MtCO2)</t>
  </si>
  <si>
    <t>Afghanistan</t>
  </si>
  <si>
    <t>Albania</t>
  </si>
  <si>
    <t>Algeria</t>
  </si>
  <si>
    <t>Andorra</t>
  </si>
  <si>
    <t>Angola</t>
  </si>
  <si>
    <t>Antigua &amp; Barbuda</t>
  </si>
  <si>
    <t>Argentina</t>
  </si>
  <si>
    <t>Armenia</t>
  </si>
  <si>
    <t>Australia</t>
  </si>
  <si>
    <t>Austria</t>
  </si>
  <si>
    <t>Azerbaijan</t>
  </si>
  <si>
    <t>Bahamas, The</t>
  </si>
  <si>
    <t>Bahrain</t>
  </si>
  <si>
    <t>Bangladesh</t>
  </si>
  <si>
    <t>Barbados</t>
  </si>
  <si>
    <t>Belarus</t>
  </si>
  <si>
    <t>Belgium</t>
  </si>
  <si>
    <t>Belize</t>
  </si>
  <si>
    <t>Benin</t>
  </si>
  <si>
    <t>Bhutan</t>
  </si>
  <si>
    <t>Bolivia</t>
  </si>
  <si>
    <t>Bosnia &amp;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</si>
  <si>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</si>
  <si>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</si>
  <si>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</si>
  <si>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</si>
  <si>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</si>
  <si>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</si>
  <si>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</si>
  <si>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</si>
  <si>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</si>
  <si>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</si>
  <si>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</si>
  <si>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</si>
  <si>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</si>
  <si>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</si>
  <si>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</si>
  <si>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</si>
  <si>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t>
  </si>
  <si>
    <t>Congo, Dem. Rep.</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</si>
  <si>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</si>
  <si>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</si>
  <si>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</si>
  <si>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</si>
  <si>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</si>
  <si>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</si>
  <si>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</si>
  <si>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</si>
  <si>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</si>
  <si>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</si>
  <si>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</si>
  <si>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</si>
  <si>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</si>
  <si>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</si>
  <si>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</si>
  <si>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</si>
  <si>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</si>
  <si>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</si>
  <si>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</si>
  <si>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</si>
  <si>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</si>
  <si>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</si>
  <si>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</si>
  <si>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</si>
  <si>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</si>
  <si>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</si>
  <si>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</si>
  <si>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</si>
  <si>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</si>
  <si>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</si>
  <si>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</si>
  <si>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</si>
  <si>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</si>
  <si>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</si>
  <si>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</si>
  <si>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</si>
  <si>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</si>
  <si>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</si>
  <si>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</si>
  <si>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</si>
  <si>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</si>
  <si>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</si>
  <si>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</si>
  <si>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</si>
  <si>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</si>
  <si>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</si>
  <si>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</si>
  <si>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</si>
  <si>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</si>
  <si>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 (North)</t>
  </si>
  <si>
    <t>Korea, Rep. (South)</t>
  </si>
  <si>
    <t>Kuwait</t>
  </si>
  <si>
    <t>Kyrgyzstan</t>
  </si>
  <si>
    <t>Laos</t>
  </si>
  <si>
    <t>Latvia</t>
  </si>
  <si>
    <t>Lebanon</t>
  </si>
  <si>
    <t>Lesotho</t>
  </si>
  <si>
    <t>Liberia</t>
  </si>
  <si>
    <t>Libya</t>
  </si>
  <si>
    <t>Liechtenstein</t>
  </si>
  <si>
    <t>Lithuania</t>
  </si>
  <si>
    <t>Luxembourg</t>
  </si>
  <si>
    <t>Macedonia, FYR</t>
  </si>
  <si>
    <t>Madagascar</t>
  </si>
  <si>
    <t>Malawi</t>
  </si>
  <si>
    <t>Malaysia</t>
  </si>
  <si>
    <t>Maldives</t>
  </si>
  <si>
    <t>Mali</t>
  </si>
  <si>
    <t>Malta</t>
  </si>
  <si>
    <t>Marshall Islands</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</si>
  <si>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</si>
  <si>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</si>
  <si>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</si>
  <si>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</si>
  <si>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</si>
  <si>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</si>
  <si>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</si>
  <si>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</si>
  <si>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</si>
  <si>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</si>
  <si>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</si>
  <si>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</si>
  <si>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</si>
  <si>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</si>
  <si>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</si>
  <si>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</si>
  <si>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</si>
  <si>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</si>
  <si>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</si>
  <si>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</si>
  <si>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</si>
  <si>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</si>
  <si>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</si>
  <si>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</si>
  <si>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</si>
  <si>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</si>
  <si>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</si>
  <si>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</si>
  <si>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</si>
  <si>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</si>
  <si>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</si>
  <si>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</si>
  <si>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Russian Federation</t>
  </si>
  <si>
    <t>Rwanda</t>
  </si>
  <si>
    <t>Saint Kitts &amp; Nevis</t>
  </si>
  <si>
    <t>Saint Lucia</t>
  </si>
  <si>
    <t>Saint Vincent &amp; Grenadines</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</si>
  <si>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</si>
  <si>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</si>
  <si>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</si>
  <si>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</si>
  <si>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</si>
  <si>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</si>
  <si>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</si>
  <si>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</si>
  <si>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</si>
  <si>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</si>
  <si>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</si>
  <si>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</si>
  <si>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</si>
  <si>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</si>
  <si>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</si>
  <si>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</si>
  <si>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</si>
  <si>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</si>
  <si>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</si>
  <si>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</si>
  <si>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</si>
  <si>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Tajikistan</t>
  </si>
  <si>
    <t>Tanzania</t>
  </si>
  <si>
    <t>Thailand</t>
  </si>
  <si>
    <t>Togo</t>
  </si>
  <si>
    <t>Tonga</t>
  </si>
  <si>
    <t>Trinidad &amp;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</si>
  <si>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</si>
  <si>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</si>
  <si>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</si>
  <si>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</si>
  <si>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</si>
  <si>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</si>
  <si>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</si>
  <si>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</si>
  <si>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</si>
  <si>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</si>
  <si>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</si>
  <si>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</si>
  <si>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</si>
  <si>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</si>
  <si>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</si>
  <si>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</si>
  <si>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</si>
  <si>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World</t>
  </si>
  <si>
    <t>European Union (28)</t>
  </si>
  <si>
    <t>World Energy Balance</t>
  </si>
  <si>
    <t>World Resource Institute CAIT</t>
  </si>
  <si>
    <t>GLUCOSE</t>
  </si>
  <si>
    <t>Energy</t>
  </si>
  <si>
    <t>Industrial Processes</t>
  </si>
  <si>
    <t>Waste</t>
  </si>
  <si>
    <t>Bunker Fuels</t>
  </si>
  <si>
    <t>Agriculture, Forestry and Other Land Use</t>
  </si>
  <si>
    <t>Residential and Commercial</t>
  </si>
  <si>
    <t>Oil</t>
  </si>
  <si>
    <t>Natural Gas</t>
  </si>
  <si>
    <t>% of total</t>
  </si>
  <si>
    <t>TPES, IEA World Energy Balance</t>
  </si>
  <si>
    <t>IEA World Energy Balance</t>
  </si>
  <si>
    <t>Final Energy, GLUCOSE</t>
  </si>
  <si>
    <t>TJ</t>
  </si>
  <si>
    <t>TPES, GLUCOSE</t>
  </si>
  <si>
    <t>Biomass</t>
  </si>
  <si>
    <t>Gas</t>
  </si>
  <si>
    <t>Solar</t>
  </si>
  <si>
    <t>Wind</t>
  </si>
  <si>
    <t>Other renewables</t>
  </si>
  <si>
    <t>SUM</t>
  </si>
  <si>
    <t>Wind, solar, etc</t>
  </si>
  <si>
    <t>Total, minus Elc/Heat</t>
  </si>
  <si>
    <t>Geothermal</t>
  </si>
  <si>
    <t>Wave power</t>
  </si>
  <si>
    <t>IEA Tracking Industry 2020</t>
  </si>
  <si>
    <t>Iron and Steel</t>
  </si>
  <si>
    <t xml:space="preserve">https://www.iea.org/reports/iron-and-steel </t>
  </si>
  <si>
    <t>Global crude steel production increased by 5% in 2018 to reach 1 817 Mt</t>
  </si>
  <si>
    <t>The steel sector is still highly reliant on coal, which meets 75% of its energy demand</t>
  </si>
  <si>
    <t>Energy Intensity</t>
  </si>
  <si>
    <t>GJ/t</t>
  </si>
  <si>
    <t>Bioenergy</t>
  </si>
  <si>
    <t>Imported Heat</t>
  </si>
  <si>
    <t>Cement</t>
  </si>
  <si>
    <t xml:space="preserve">https://www.iea.org/reports/cement </t>
  </si>
  <si>
    <t>Cement production reached a high of 4.2 Gt in 2014 and has since remained at around 4.1 Gt</t>
  </si>
  <si>
    <t>3281 Mt</t>
  </si>
  <si>
    <t>Global production, 2010</t>
  </si>
  <si>
    <t>Fossil fuels continue to provide the majority of energy in the cement sector, with bioenergy and biomass-based wastes accounting for only 3% of thermal energy used in 2018.</t>
  </si>
  <si>
    <t xml:space="preserve">The global thermal energy intensity of clinker is estimated to have fallen to about 3.4 GJ/t in 2018, representing annual average drops of 0.5% since 2014. </t>
  </si>
  <si>
    <t>Clinker is the main ingredient in cement, and the amount used is directly proportional to the CO2 emissions generated in cement manufacturing, due to both the combustion of fuels and the decomposition of limestone in the clinker production process.</t>
  </si>
  <si>
    <t>From 2014 to 2018, the clinker-to-cement ratio increased at an average of 1.6% per year, reaching an estimated 0.70 in 2018; this rise was the main reason for the increase in direct CO2 intensity of cement production over the period.</t>
  </si>
  <si>
    <t>Pulp and Paper</t>
  </si>
  <si>
    <t xml:space="preserve">https://www.iea.org/reports/pulp-and-paper </t>
  </si>
  <si>
    <t>Aluminium</t>
  </si>
  <si>
    <t xml:space="preserve">https://www.iea.org/reports/aluminium </t>
  </si>
  <si>
    <t>Energy demand, Iron and Steel, IEA Tracking Industry</t>
  </si>
  <si>
    <t>Final energy demand, Pulp and Paper, IEA Tracking Industry</t>
  </si>
  <si>
    <t>While global paper and paperboard output increased by over 25% between 2000 and 2018, the sector’s global energy use rose by only about 6%, indicating a decoupling of energy use from production.</t>
  </si>
  <si>
    <t>Primary aluminium production is highly energy-intensive, with electricity making up a large share of the energy consumed.</t>
  </si>
  <si>
    <t xml:space="preserve">Given the considerable amount of electricity consumed in the aluminium subsector, decarbonising the power sources would help reduce indirect emissions and is thus a key complement to reducing direct aluminium emissions. </t>
  </si>
  <si>
    <t>Global energy intensity of overall aluminium production fell by 1.2% in 2018, consistent with average annual reductions of 1.2% in 2010‑17.</t>
  </si>
  <si>
    <t>China accounted for more than half of global primary production in 2018.</t>
  </si>
  <si>
    <t>MJ/t</t>
  </si>
  <si>
    <t>Alumina refining</t>
  </si>
  <si>
    <t>Global energy intensity</t>
  </si>
  <si>
    <t>kWh/t</t>
  </si>
  <si>
    <t>Electricity intensity</t>
  </si>
  <si>
    <t>Primary aluminium smelting</t>
  </si>
  <si>
    <t>About 60% of power consumed by the industry globally is self-generated rather than purchased from the grid.</t>
  </si>
  <si>
    <t>Hydropower is currently used for 25% of global aluminium production – even though it accounts for only 15% of the total power mix – but this share has fallen since 2010, when 40% of aluminium production was fuelled by hydropower.</t>
  </si>
  <si>
    <t>Global aluminium industry power mix compared with the global total power mix, 2010 and 2018</t>
  </si>
  <si>
    <t>Aluminium Industry</t>
  </si>
  <si>
    <t>Total power mix</t>
  </si>
  <si>
    <t>Other Renewables</t>
  </si>
  <si>
    <t>Chemicals</t>
  </si>
  <si>
    <t xml:space="preserve">https://www.iea.org/reports/chemicals </t>
  </si>
  <si>
    <t>The chemical sector is the largest industrial consumer of both oil and gas, accounting for 15% (13 mb/d) of total primary demand for oil on a volumetric basis and 9% (305 bcm) of gas</t>
  </si>
  <si>
    <t>It is the third industry subsector in terms of direct CO2 emissions behind cement and iron and steel. This is largely because around half of the chemical subsector’s energy input is consumed as feedstock – fuel used as raw material input rather than as a source of energy.</t>
  </si>
  <si>
    <t>Demand for ammonia, the basis of all synthetic nitrogen fertilisers, has been relatively flat at around 175 Mt/yr in recent years.</t>
  </si>
  <si>
    <t>Direct CO2 emissions from primary chemical production were 880 MtCO2 in 2018, a nearly 4% increase from the previous year, driven by growth in production.</t>
  </si>
  <si>
    <t>REGION</t>
  </si>
  <si>
    <t>TIMESLICE</t>
  </si>
  <si>
    <t>TECHNOLOGY</t>
  </si>
  <si>
    <t>FUEL</t>
  </si>
  <si>
    <t>YEAR</t>
  </si>
  <si>
    <t>VALUE</t>
  </si>
  <si>
    <t>Globe</t>
  </si>
  <si>
    <t>ID</t>
  </si>
  <si>
    <t>ALUPLANT</t>
  </si>
  <si>
    <t>C1_F_CLS</t>
  </si>
  <si>
    <t>C1_F_HEA_I</t>
  </si>
  <si>
    <t>C1_P_HCO</t>
  </si>
  <si>
    <t>XALU</t>
  </si>
  <si>
    <t>CEMPLANT</t>
  </si>
  <si>
    <t>C1_P_LFO</t>
  </si>
  <si>
    <t>XCEM</t>
  </si>
  <si>
    <t>FERTPLANT</t>
  </si>
  <si>
    <t>AMM</t>
  </si>
  <si>
    <t>XPHO</t>
  </si>
  <si>
    <t>XPOT</t>
  </si>
  <si>
    <t>PAPPLANT</t>
  </si>
  <si>
    <t>C1_P_BIOW2</t>
  </si>
  <si>
    <t>PETAPLANT</t>
  </si>
  <si>
    <t>C1_P_GAS</t>
  </si>
  <si>
    <t>PETBPLANT</t>
  </si>
  <si>
    <t>STEPLANT</t>
  </si>
  <si>
    <t>XSTE</t>
  </si>
  <si>
    <t>IN</t>
  </si>
  <si>
    <t>Use By Technology</t>
  </si>
  <si>
    <t>GLUCOSE Baseline results, cbc</t>
  </si>
  <si>
    <t>all</t>
  </si>
  <si>
    <t>ALU</t>
  </si>
  <si>
    <t>CEM</t>
  </si>
  <si>
    <t>FERT</t>
  </si>
  <si>
    <t>PAP</t>
  </si>
  <si>
    <t>PET</t>
  </si>
  <si>
    <t>STE</t>
  </si>
  <si>
    <t>Production By Technology Annual</t>
  </si>
  <si>
    <t>VALUE [EJ]</t>
  </si>
  <si>
    <t>VALUE [Mt]</t>
  </si>
  <si>
    <t>Energy Intensity [EJ/Mt]</t>
  </si>
  <si>
    <t>Global GHG Emissions by Sector, 2010</t>
  </si>
  <si>
    <t xml:space="preserve">https://www.epa.gov/ghgemissions/global-greenhouse-gas-emissions-data </t>
  </si>
  <si>
    <t>EPA</t>
  </si>
  <si>
    <t>IPCC AR5, Chapter 1, p.123</t>
  </si>
  <si>
    <t xml:space="preserve">https://www.ipcc.ch/report/ar5/wg3/ </t>
  </si>
  <si>
    <t>EPA data</t>
  </si>
  <si>
    <t>Electricity and Heat production</t>
  </si>
  <si>
    <t>Buildings</t>
  </si>
  <si>
    <t>Other Energy</t>
  </si>
  <si>
    <t>IPCC AR5 data</t>
  </si>
  <si>
    <t>Direct Emissions</t>
  </si>
  <si>
    <t>AFOLU</t>
  </si>
  <si>
    <t>Commercial</t>
  </si>
  <si>
    <t>Transport Other</t>
  </si>
  <si>
    <t>Buildings Other</t>
  </si>
  <si>
    <t>Road</t>
  </si>
  <si>
    <t>Energy Other</t>
  </si>
  <si>
    <t>Flaring and Fugitive</t>
  </si>
  <si>
    <t>Buildings: Residential</t>
  </si>
  <si>
    <t>Buildings: Commercial</t>
  </si>
  <si>
    <t>GtCO2eq/yr</t>
  </si>
  <si>
    <t xml:space="preserve">Total GHG emissions </t>
  </si>
  <si>
    <t>Direct +/- Indirect Emissions</t>
  </si>
  <si>
    <t>Indirect Transport</t>
  </si>
  <si>
    <t>Indirect Industry</t>
  </si>
  <si>
    <t>Indirect Buildings</t>
  </si>
  <si>
    <t>Indirect AFLOU</t>
  </si>
  <si>
    <t>AFLOU</t>
  </si>
  <si>
    <t>Electricity and Heat Production</t>
  </si>
  <si>
    <t>Electricity and Heat</t>
  </si>
  <si>
    <t>Indirect Emissions (from Electricity and Heat)</t>
  </si>
  <si>
    <t>Energy and Heat + Transport + Buildings</t>
  </si>
  <si>
    <t>All</t>
  </si>
  <si>
    <t>Selection</t>
  </si>
  <si>
    <t>Agriculture, Land-Use Change and Forestry (MtCO2e)</t>
  </si>
  <si>
    <t>CAIT Climate Data Explorer, 
World Resource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</si>
</sst>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20"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6F6F6F"/>
      <name val="Calibri"/>
      <family val="2"/>
      <scheme val="minor"/>
    </font>
    <font>
      <strike/>
      <sz val="12"/>
      <color rgb="FF000000"/>
      <name val="Calibri"/>
      <family val="2"/>
      <scheme val="minor"/>
    </font>
    <font>
      <strike/>
      <sz val="12"/>
      <color theme="1"/>
      <name val="Calibri"/>
      <family val="2"/>
      <scheme val="minor"/>
    </font>
    <font>
      <sz val="11"/>
      <color theme="0"/>
      <name val="Calibri"/>
      <family val="2"/>
      <scheme val="minor"/>
    </font>
    <font>
      <sz val="11"/>
      <color theme="1"/>
      <name val="Arial"/>
      <family val="2"/>
    </font>
    <font>
      <sz val="11"/>
      <color theme="0"/>
      <name val="Arial"/>
      <family val="2"/>
    </font>
    <font>
      <sz val="8"/>
      <name val="Calibri"/>
      <family val="2"/>
      <scheme val="minor"/>
    </font>
    <font>
      <u/>
      <sz val="12"/>
      <name val="Calibri"/>
      <family val="2"/>
      <scheme val="minor"/>
    </font>
    <font>
      <b/>
      <sz val="12"/>
      <name val="Calibri"/>
      <family val="2"/>
      <scheme val="minor"/>
    </font>
    <font>
      <b/>
      <i/>
      <u/>
      <sz val="12"/>
      <color theme="1"/>
      <name val="Calibri"/>
      <family val="2"/>
      <scheme val="minor"/>
    </font>
    <font>
      <i/>
      <sz val="12"/>
      <color theme="1"/>
      <name val="Calibri"/>
      <family val="2"/>
      <scheme val="minor"/>
    </font>
    <font>
      <b/>
      <i/>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D13A36"/>
        <bgColor indexed="64"/>
      </patternFill>
    </fill>
    <fill>
      <patternFill patternType="solid">
        <fgColor rgb="FF566C8C"/>
        <bgColor indexed="64"/>
      </patternFill>
    </fill>
    <fill>
      <patternFill patternType="solid">
        <fgColor rgb="FFBA1CAF"/>
        <bgColor indexed="64"/>
      </patternFill>
    </fill>
    <fill>
      <patternFill patternType="solid">
        <fgColor rgb="FF008BBC"/>
        <bgColor indexed="64"/>
      </patternFill>
    </fill>
    <fill>
      <patternFill patternType="solid">
        <fgColor rgb="FFACC777"/>
        <bgColor indexed="64"/>
      </patternFill>
    </fill>
    <fill>
      <patternFill patternType="solid">
        <fgColor rgb="FFE6AF00"/>
        <bgColor indexed="64"/>
      </patternFill>
    </fill>
    <fill>
      <patternFill patternType="solid">
        <fgColor rgb="FF8F77AD"/>
        <bgColor indexed="64"/>
      </patternFill>
    </fill>
    <fill>
      <patternFill patternType="solid">
        <fgColor theme="5"/>
        <bgColor indexed="64"/>
      </patternFill>
    </fill>
    <fill>
      <patternFill patternType="solid">
        <fgColor theme="3" tint="-0.249977111117893"/>
        <bgColor indexed="64"/>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3">
    <xf numFmtId="0" fontId="0" fillId="0" borderId="0" xfId="0"/>
    <xf numFmtId="0" fontId="3" fillId="0" borderId="0" xfId="0" applyFont="1"/>
    <xf numFmtId="0" fontId="4" fillId="0" borderId="0" xfId="0" applyFont="1"/>
    <xf numFmtId="9" fontId="0" fillId="0" borderId="0" xfId="1" applyFont="1"/>
    <xf numFmtId="0" fontId="2" fillId="0" borderId="0" xfId="0" applyFont="1"/>
    <xf numFmtId="0" fontId="5" fillId="0" borderId="0" xfId="2"/>
    <xf numFmtId="0" fontId="6" fillId="0" borderId="0" xfId="0" applyFont="1"/>
    <xf numFmtId="0" fontId="7" fillId="0" borderId="0" xfId="0" applyFont="1"/>
    <xf numFmtId="0" fontId="8" fillId="0" borderId="0" xfId="0" applyFont="1"/>
    <xf numFmtId="2" fontId="7" fillId="0" borderId="0" xfId="0" applyNumberFormat="1" applyFont="1"/>
    <xf numFmtId="9" fontId="2" fillId="0" borderId="0" xfId="1" applyFont="1"/>
    <xf numFmtId="0" fontId="2" fillId="0" borderId="0" xfId="1" applyNumberFormat="1" applyFont="1"/>
    <xf numFmtId="9" fontId="0" fillId="0" borderId="0" xfId="0" applyNumberFormat="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vertical="center"/>
    </xf>
    <xf numFmtId="164" fontId="0" fillId="0" borderId="0" xfId="1" applyNumberFormat="1" applyFont="1"/>
    <xf numFmtId="10" fontId="0" fillId="0" borderId="0" xfId="1" applyNumberFormat="1" applyFont="1"/>
    <xf numFmtId="0" fontId="3" fillId="0" borderId="0" xfId="0" applyFont="1" applyAlignment="1">
      <alignment horizontal="right"/>
    </xf>
    <xf numFmtId="0" fontId="0" fillId="0" borderId="0" xfId="0" applyAlignment="1">
      <alignment horizontal="right"/>
    </xf>
    <xf numFmtId="10" fontId="0" fillId="0" borderId="0" xfId="0" applyNumberFormat="1"/>
    <xf numFmtId="0" fontId="9" fillId="0" borderId="0" xfId="0" applyFont="1"/>
    <xf numFmtId="0" fontId="10" fillId="0" borderId="0" xfId="0" applyFont="1"/>
    <xf numFmtId="0" fontId="11" fillId="2" borderId="1" xfId="0" applyFont="1" applyFill="1" applyBorder="1"/>
    <xf numFmtId="0" fontId="11" fillId="2" borderId="2" xfId="0" applyFont="1" applyFill="1" applyBorder="1"/>
    <xf numFmtId="0" fontId="12" fillId="3" borderId="3" xfId="0" applyFont="1" applyFill="1" applyBorder="1"/>
    <xf numFmtId="0" fontId="12" fillId="4" borderId="3" xfId="0" applyFont="1" applyFill="1" applyBorder="1"/>
    <xf numFmtId="0" fontId="0" fillId="5" borderId="3" xfId="0" applyFill="1" applyBorder="1"/>
    <xf numFmtId="0" fontId="12" fillId="6" borderId="3" xfId="0" applyFont="1" applyFill="1" applyBorder="1"/>
    <xf numFmtId="0" fontId="12" fillId="7" borderId="3" xfId="0" applyFont="1" applyFill="1" applyBorder="1"/>
    <xf numFmtId="0" fontId="12" fillId="8" borderId="3" xfId="0" applyFont="1" applyFill="1" applyBorder="1"/>
    <xf numFmtId="0" fontId="12" fillId="9" borderId="3" xfId="0" applyFont="1" applyFill="1" applyBorder="1"/>
    <xf numFmtId="0" fontId="12" fillId="10" borderId="3" xfId="0" applyFont="1" applyFill="1" applyBorder="1"/>
    <xf numFmtId="0" fontId="0" fillId="0" borderId="4" xfId="0" applyBorder="1"/>
    <xf numFmtId="0" fontId="0" fillId="0" borderId="5" xfId="0" applyBorder="1"/>
    <xf numFmtId="0" fontId="12" fillId="3" borderId="0" xfId="0" applyFont="1" applyFill="1" applyBorder="1"/>
    <xf numFmtId="0" fontId="12" fillId="4" borderId="0" xfId="0" applyFont="1" applyFill="1" applyBorder="1"/>
    <xf numFmtId="0" fontId="12" fillId="0" borderId="5" xfId="0" applyFont="1" applyBorder="1"/>
    <xf numFmtId="0" fontId="0" fillId="5" borderId="0" xfId="0"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0" borderId="6" xfId="0" applyFont="1" applyBorder="1"/>
    <xf numFmtId="0" fontId="13" fillId="11" borderId="7" xfId="0" applyFont="1" applyFill="1" applyBorder="1"/>
    <xf numFmtId="0" fontId="13" fillId="11" borderId="8" xfId="0" applyFont="1" applyFill="1" applyBorder="1"/>
    <xf numFmtId="0" fontId="15" fillId="0" borderId="0" xfId="2" applyFont="1"/>
    <xf numFmtId="0" fontId="6" fillId="0" borderId="0" xfId="0" applyFont="1" applyAlignment="1"/>
    <xf numFmtId="0" fontId="16" fillId="0" borderId="0" xfId="0" applyFont="1"/>
    <xf numFmtId="0" fontId="16" fillId="0" borderId="0" xfId="0" applyFont="1" applyAlignment="1"/>
    <xf numFmtId="0" fontId="17" fillId="0" borderId="0" xfId="0" applyFont="1"/>
    <xf numFmtId="165" fontId="0" fillId="0" borderId="0" xfId="0" applyNumberFormat="1"/>
    <xf numFmtId="9" fontId="3" fillId="0" borderId="0" xfId="1" applyFont="1"/>
    <xf numFmtId="0" fontId="3" fillId="0" borderId="0" xfId="1" applyNumberFormat="1" applyFont="1"/>
    <xf numFmtId="0" fontId="18" fillId="0" borderId="0" xfId="0" applyFont="1" applyAlignment="1">
      <alignment horizontal="left"/>
    </xf>
    <xf numFmtId="0" fontId="18" fillId="0" borderId="0" xfId="0" applyFont="1"/>
    <xf numFmtId="0" fontId="0" fillId="0" borderId="0" xfId="0" applyFont="1" applyAlignment="1">
      <alignment horizontal="right"/>
    </xf>
    <xf numFmtId="0" fontId="0" fillId="0" borderId="0" xfId="0" applyAlignment="1">
      <alignment vertical="top"/>
    </xf>
    <xf numFmtId="0" fontId="19" fillId="0" borderId="0" xfId="0" applyFont="1"/>
    <xf numFmtId="0" fontId="3" fillId="0" borderId="0" xfId="0" applyFont="1" applyAlignment="1"/>
    <xf numFmtId="0" fontId="3" fillId="0" borderId="0" xfId="0" applyFont="1" applyAlignment="1">
      <alignment horizontal="center" vertical="center"/>
    </xf>
    <xf numFmtId="0" fontId="0" fillId="0" borderId="0" xfId="0" applyAlignment="1">
      <alignment horizontal="center" vertical="center"/>
    </xf>
  </cellXfs>
  <cellStyles count="3">
    <cellStyle name="Hyperlink" xfId="2" builtinId="8"/>
    <cellStyle name="Normal" xfId="0" builtinId="0"/>
    <cellStyle name="Per cent" xfId="1" builtinId="5"/>
  </cellStyles>
  <dxfs count="0"/>
  <tableStyles count="0" defaultTableStyle="TableStyleMedium2" defaultPivotStyle="PivotStyleLight16"/>
  <colors>
    <mruColors>
      <color rgb="FF007F3C"/>
      <color rgb="FF009A47"/>
      <color rgb="FFACC777"/>
      <color rgb="FFE6AF00"/>
      <color rgb="FF008BBC"/>
      <color rgb="FFBA1CAF"/>
      <color rgb="FFD13A36"/>
      <color rgb="FF566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GLUCOSE_4.FinalBASELINE_new3!$K$4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GLUCOSE_4.FinalBASELINE_new3!$L$3:$M$3</c:f>
              <c:strCache>
                <c:ptCount val="2"/>
                <c:pt idx="1">
                  <c:v>All</c:v>
                </c:pt>
              </c:strCache>
            </c:strRef>
          </c:cat>
          <c:val>
            <c:numRef>
              <c:f>GLUCOSE_4.FinalBASELINE_new3!$L$4:$M$4</c:f>
              <c:numCache>
                <c:formatCode>0%</c:formatCode>
                <c:ptCount val="2"/>
                <c:pt idx="0">
                  <c:v>0.15273650383558515</c:v>
                </c:pt>
                <c:pt idx="1">
                  <c:v>0.17204774379788948</c:v>
                </c:pt>
              </c:numCache>
            </c:numRef>
          </c:val>
          <c:extLst>
            <c:ext xmlns:c16="http://schemas.microsoft.com/office/drawing/2014/chart" uri="{C3380CC4-5D6E-409C-BE32-E72D297353CC}">
              <c16:uniqueId val="{00000000-01E2-B24E-91C3-95F1F0334326}"/>
            </c:ext>
          </c:extLst>
        </c:ser>
        <c:ser>
          <c:idx val="1"/>
          <c:order val="1"/>
          <c:tx>
            <c:strRef>
              <c:f>GLUCOSE_4.FinalBASELINE_new3!$K$5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01E2-B24E-91C3-95F1F03343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GLUCOSE_4.FinalBASELINE_new3!$L$3:$M$3</c:f>
              <c:strCache>
                <c:ptCount val="2"/>
                <c:pt idx="1">
                  <c:v>All</c:v>
                </c:pt>
              </c:strCache>
            </c:strRef>
          </c:cat>
          <c:val>
            <c:numRef>
              <c:f>GLUCOSE_4.FinalBASELINE_new3!$L$5:$M$5</c:f>
              <c:numCache>
                <c:formatCode>0%</c:formatCode>
                <c:ptCount val="2"/>
                <c:pt idx="0">
                  <c:v>0.81695561132250083</c:v>
                </c:pt>
                <c:pt idx="1">
                  <c:v>0.71908278687465077</c:v>
                </c:pt>
              </c:numCache>
            </c:numRef>
          </c:val>
          <c:extLst>
            <c:ext xmlns:c16="http://schemas.microsoft.com/office/drawing/2014/chart" uri="{C3380CC4-5D6E-409C-BE32-E72D297353CC}">
              <c16:uniqueId val="{00000003-01E2-B24E-91C3-95F1F0334326}"/>
            </c:ext>
          </c:extLst>
        </c:ser>
        <c:ser>
          <c:idx val="2"/>
          <c:order val="2"/>
          <c:tx>
            <c:strRef>
              <c:f>GLUCOSE_4.FinalBASELINE_new3!$K$6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GLUCOSE_4.FinalBASELINE_new3!$L$3:$M$3</c:f>
              <c:strCache>
                <c:ptCount val="2"/>
                <c:pt idx="1">
                  <c:v>All</c:v>
                </c:pt>
              </c:strCache>
            </c:strRef>
          </c:cat>
          <c:val>
            <c:numRef>
              <c:f>GLUCOSE_4.FinalBASELINE_new3!$L$6:$M$6</c:f>
              <c:numCache>
                <c:formatCode>0%</c:formatCode>
                <c:ptCount val="2"/>
                <c:pt idx="0">
                  <c:v>3.0307884841914032E-2</c:v>
                </c:pt>
                <c:pt idx="1">
                  <c:v>5.3471993421291317E-2</c:v>
                </c:pt>
              </c:numCache>
            </c:numRef>
          </c:val>
          <c:extLst>
            <c:ext xmlns:c16="http://schemas.microsoft.com/office/drawing/2014/chart" uri="{C3380CC4-5D6E-409C-BE32-E72D297353CC}">
              <c16:uniqueId val="{00000004-01E2-B24E-91C3-95F1F0334326}"/>
            </c:ext>
          </c:extLst>
        </c:ser>
        <c:ser>
          <c:idx val="3"/>
          <c:order val="3"/>
          <c:tx>
            <c:strRef>
              <c:f>GLUCOSE_4.FinalBASELINE_new3!$K$7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GLUCOSE_4.FinalBASELINE_new3!$L$3:$M$3</c:f>
              <c:strCache>
                <c:ptCount val="2"/>
                <c:pt idx="1">
                  <c:v>All</c:v>
                </c:pt>
              </c:strCache>
            </c:strRef>
          </c:cat>
          <c:val>
            <c:numRef>
              <c:f>GLUCOSE_4.FinalBASELINE_new3!$L$7:$M$7</c:f>
              <c:numCache>
                <c:formatCode>0%</c:formatCode>
                <c:ptCount val="2"/>
                <c:pt idx="1">
                  <c:v>3.1381022421443451E-2</c:v>
                </c:pt>
              </c:numCache>
            </c:numRef>
          </c:val>
          <c:extLst>
            <c:ext xmlns:c16="http://schemas.microsoft.com/office/drawing/2014/chart" uri="{C3380CC4-5D6E-409C-BE32-E72D297353CC}">
              <c16:uniqueId val="{00000005-01E2-B24E-91C3-95F1F0334326}"/>
            </c:ext>
          </c:extLst>
        </c:ser>
        <c:ser>
          <c:idx val="4"/>
          <c:order val="4"/>
          <c:tx>
            <c:strRef>
              <c:f>GLUCOSE_4.FinalBASELINE_new3!$K$8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GLUCOSE_4.FinalBASELINE_new3!$L$3:$M$3</c:f>
              <c:strCache>
                <c:ptCount val="2"/>
                <c:pt idx="1">
                  <c:v>All</c:v>
                </c:pt>
              </c:strCache>
            </c:strRef>
          </c:cat>
          <c:val>
            <c:numRef>
              <c:f>GLUCOSE_4.FinalBASELINE_new3!$L$8:$M$8</c:f>
              <c:numCache>
                <c:formatCode>0%</c:formatCode>
                <c:ptCount val="2"/>
                <c:pt idx="1">
                  <c:v>2.4016453484725159E-2</c:v>
                </c:pt>
              </c:numCache>
            </c:numRef>
          </c:val>
          <c:extLst>
            <c:ext xmlns:c16="http://schemas.microsoft.com/office/drawing/2014/chart" uri="{C3380CC4-5D6E-409C-BE32-E72D297353CC}">
              <c16:uniqueId val="{00000006-01E2-B24E-91C3-95F1F0334326}"/>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GLUCOSE_Baseline!$K$35:$L$35</c:f>
              <c:numCache>
                <c:formatCode>0%</c:formatCode>
                <c:ptCount val="2"/>
                <c:pt idx="0">
                  <c:v>0.39205730787396381</c:v>
                </c:pt>
                <c:pt idx="1">
                  <c:v>0.29918339827039281</c:v>
                </c:pt>
              </c:numCache>
            </c:numRef>
          </c:val>
          <c:extLst>
            <c:ext xmlns:c16="http://schemas.microsoft.com/office/drawing/2014/chart" uri="{C3380CC4-5D6E-409C-BE32-E72D297353CC}">
              <c16:uniqueId val="{00000000-FA84-864E-B7E1-745EED6A65EF}"/>
            </c:ext>
          </c:extLst>
        </c:ser>
        <c:ser>
          <c:idx val="1"/>
          <c:order val="1"/>
          <c:tx>
            <c:strRef>
              <c:f>GLUCOSE_Baseline!$J$36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GLUCOSE_Baseline!$K$36:$L$36</c:f>
              <c:numCache>
                <c:formatCode>0%</c:formatCode>
                <c:ptCount val="2"/>
                <c:pt idx="0">
                  <c:v>0.35294961728675861</c:v>
                </c:pt>
                <c:pt idx="1">
                  <c:v>0.2248602564593111</c:v>
                </c:pt>
              </c:numCache>
            </c:numRef>
          </c:val>
          <c:extLst>
            <c:ext xmlns:c16="http://schemas.microsoft.com/office/drawing/2014/chart" uri="{C3380CC4-5D6E-409C-BE32-E72D297353CC}">
              <c16:uniqueId val="{00000001-FA84-864E-B7E1-745EED6A65EF}"/>
            </c:ext>
          </c:extLst>
        </c:ser>
        <c:ser>
          <c:idx val="2"/>
          <c:order val="2"/>
          <c:tx>
            <c:strRef>
              <c:f>GLUCOSE_Baseline!$J$37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GLUCOSE_Baseline!$K$37:$L$37</c:f>
              <c:numCache>
                <c:formatCode>0%</c:formatCode>
                <c:ptCount val="2"/>
                <c:pt idx="0">
                  <c:v>0.24591757409107456</c:v>
                </c:pt>
                <c:pt idx="1">
                  <c:v>0.27425358983943499</c:v>
                </c:pt>
              </c:numCache>
            </c:numRef>
          </c:val>
          <c:extLst>
            <c:ext xmlns:c16="http://schemas.microsoft.com/office/drawing/2014/chart" uri="{C3380CC4-5D6E-409C-BE32-E72D297353CC}">
              <c16:uniqueId val="{00000002-FA84-864E-B7E1-745EED6A65EF}"/>
            </c:ext>
          </c:extLst>
        </c:ser>
        <c:ser>
          <c:idx val="3"/>
          <c:order val="3"/>
          <c:tx>
            <c:strRef>
              <c:f>GLUCOSE_Baseline!$J$38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GLUCOSE_Baseline!$K$38:$L$38</c:f>
              <c:numCache>
                <c:formatCode>0%</c:formatCode>
                <c:ptCount val="2"/>
                <c:pt idx="0">
                  <c:v>9.0755007482030588E-3</c:v>
                </c:pt>
                <c:pt idx="1">
                  <c:v>2.0499153127767109E-2</c:v>
                </c:pt>
              </c:numCache>
            </c:numRef>
          </c:val>
          <c:extLst>
            <c:ext xmlns:c16="http://schemas.microsoft.com/office/drawing/2014/chart" uri="{C3380CC4-5D6E-409C-BE32-E72D297353CC}">
              <c16:uniqueId val="{00000003-FA84-864E-B7E1-745EED6A65EF}"/>
            </c:ext>
          </c:extLst>
        </c:ser>
        <c:ser>
          <c:idx val="5"/>
          <c:order val="4"/>
          <c:tx>
            <c:strRef>
              <c:f>GLUCOSE_Baseline!$J$39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GLUCOSE_Baseline!$K$39:$L$39</c:f>
              <c:numCache>
                <c:formatCode>0%</c:formatCode>
                <c:ptCount val="2"/>
                <c:pt idx="1">
                  <c:v>8.1159022930642061E-2</c:v>
                </c:pt>
              </c:numCache>
            </c:numRef>
          </c:val>
          <c:extLst>
            <c:ext xmlns:c16="http://schemas.microsoft.com/office/drawing/2014/chart" uri="{C3380CC4-5D6E-409C-BE32-E72D297353CC}">
              <c16:uniqueId val="{00000005-FA84-864E-B7E1-745EED6A65EF}"/>
            </c:ext>
          </c:extLst>
        </c:ser>
        <c:ser>
          <c:idx val="4"/>
          <c:order val="5"/>
          <c:tx>
            <c:strRef>
              <c:f>GLUCOSE_Baseline!$J$41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GLUCOSE_Baseline!$K$41:$L$41</c:f>
              <c:numCache>
                <c:formatCode>0%</c:formatCode>
                <c:ptCount val="2"/>
                <c:pt idx="1">
                  <c:v>1.2899151225955384E-2</c:v>
                </c:pt>
              </c:numCache>
            </c:numRef>
          </c:val>
          <c:extLst>
            <c:ext xmlns:c16="http://schemas.microsoft.com/office/drawing/2014/chart" uri="{C3380CC4-5D6E-409C-BE32-E72D297353CC}">
              <c16:uniqueId val="{00000008-FA84-864E-B7E1-745EED6A65EF}"/>
            </c:ext>
          </c:extLst>
        </c:ser>
        <c:ser>
          <c:idx val="6"/>
          <c:order val="6"/>
          <c:tx>
            <c:strRef>
              <c:f>GLUCOSE_Baseline!$J$42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A-FA84-864E-B7E1-745EED6A65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GLUCOSE_Baseline!$K$42:$L$42</c:f>
              <c:numCache>
                <c:formatCode>0%</c:formatCode>
                <c:ptCount val="2"/>
                <c:pt idx="1">
                  <c:v>8.6278292562489797E-2</c:v>
                </c:pt>
              </c:numCache>
            </c:numRef>
          </c:val>
          <c:extLst>
            <c:ext xmlns:c16="http://schemas.microsoft.com/office/drawing/2014/chart" uri="{C3380CC4-5D6E-409C-BE32-E72D297353CC}">
              <c16:uniqueId val="{00000009-FA84-864E-B7E1-745EED6A65EF}"/>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A7F-294A-9919-C9CE704B108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A7F-294A-9919-C9CE704B1087}"/>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7A7F-294A-9919-C9CE704B108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7A7F-294A-9919-C9CE704B1087}"/>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A7F-294A-9919-C9CE704B108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7A7F-294A-9919-C9CE704B1087}"/>
              </c:ext>
            </c:extLst>
          </c:dPt>
          <c:dLbls>
            <c:dLbl>
              <c:idx val="0"/>
              <c:layout>
                <c:manualLayout>
                  <c:x val="-0.12530597311699673"/>
                  <c:y val="-0.154605724789451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7F-294A-9919-C9CE704B1087}"/>
                </c:ext>
              </c:extLst>
            </c:dLbl>
            <c:dLbl>
              <c:idx val="3"/>
              <c:layout>
                <c:manualLayout>
                  <c:x val="-3.8456798960735991E-2"/>
                  <c:y val="5.34399109202258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7F-294A-9919-C9CE704B1087}"/>
                </c:ext>
              </c:extLst>
            </c:dLbl>
            <c:dLbl>
              <c:idx val="4"/>
              <c:layout>
                <c:manualLayout>
                  <c:x val="-7.2589411172088336E-2"/>
                  <c:y val="3.5571285912493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A7F-294A-9919-C9CE704B108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WorldResourcesInstituteCAIT2010!$C$197:$H$197</c:f>
              <c:strCache>
                <c:ptCount val="6"/>
                <c:pt idx="0">
                  <c:v>Energy (MtCO2e)</c:v>
                </c:pt>
                <c:pt idx="1">
                  <c:v>Industrial Processes (MtCO2e)</c:v>
                </c:pt>
                <c:pt idx="2">
                  <c:v>Agriculture (MtCO2e)</c:v>
                </c:pt>
                <c:pt idx="3">
                  <c:v>Waste (MtCO2e)</c:v>
                </c:pt>
                <c:pt idx="4">
                  <c:v>Land-Use Change and Forestry (MtCO2)</c:v>
                </c:pt>
                <c:pt idx="5">
                  <c:v>Bunker Fuels (MtCO2)</c:v>
                </c:pt>
              </c:strCache>
            </c:strRef>
          </c:cat>
          <c:val>
            <c:numRef>
              <c:f>WorldResourcesInstituteCAIT2010!$C$198:$H$198</c:f>
              <c:numCache>
                <c:formatCode>0%</c:formatCode>
                <c:ptCount val="6"/>
                <c:pt idx="0">
                  <c:v>0.71908278687465077</c:v>
                </c:pt>
                <c:pt idx="1">
                  <c:v>5.3471993421291317E-2</c:v>
                </c:pt>
                <c:pt idx="2">
                  <c:v>0.10829190377875066</c:v>
                </c:pt>
                <c:pt idx="3">
                  <c:v>3.1381022421443451E-2</c:v>
                </c:pt>
                <c:pt idx="4">
                  <c:v>6.3755840019138824E-2</c:v>
                </c:pt>
                <c:pt idx="5">
                  <c:v>2.4016453484725159E-2</c:v>
                </c:pt>
              </c:numCache>
            </c:numRef>
          </c:val>
          <c:extLst>
            <c:ext xmlns:c16="http://schemas.microsoft.com/office/drawing/2014/chart" uri="{C3380CC4-5D6E-409C-BE32-E72D297353CC}">
              <c16:uniqueId val="{0000000C-7A7F-294A-9919-C9CE704B108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 CAIT Climate Data Explorer, </a:t>
            </a:r>
          </a:p>
          <a:p>
            <a:pPr>
              <a:defRPr/>
            </a:pPr>
            <a:r>
              <a:rPr lang="en-US"/>
              <a:t>2010 World</a:t>
            </a:r>
            <a:r>
              <a:rPr lang="en-US" baseline="0"/>
              <a:t> Share of GHG</a:t>
            </a:r>
            <a:r>
              <a:rPr lang="en-US"/>
              <a:t> Emissions by sector 2010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tx>
            <c:strRef>
              <c:f>WorldResourcesInstituteCAIT2010!$A$230:$B$230</c:f>
              <c:strCache>
                <c:ptCount val="2"/>
                <c:pt idx="0">
                  <c:v>World</c:v>
                </c:pt>
                <c:pt idx="1">
                  <c:v>2010</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A3E-FE49-AF2E-DB85629BA06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A3E-FE49-AF2E-DB85629BA060}"/>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2A3E-FE49-AF2E-DB85629BA06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2A3E-FE49-AF2E-DB85629BA060}"/>
              </c:ext>
            </c:extLst>
          </c:dPt>
          <c:dLbls>
            <c:dLbl>
              <c:idx val="2"/>
              <c:layout>
                <c:manualLayout>
                  <c:x val="-3.4053665339803002E-2"/>
                  <c:y val="8.8394407429840505E-2"/>
                </c:manualLayout>
              </c:layout>
              <c:showLegendKey val="0"/>
              <c:showVal val="0"/>
              <c:showCatName val="1"/>
              <c:showSerName val="0"/>
              <c:showPercent val="1"/>
              <c:showBubbleSize val="0"/>
              <c:extLst>
                <c:ext xmlns:c15="http://schemas.microsoft.com/office/drawing/2012/chart" uri="{CE6537A1-D6FC-4f65-9D91-7224C49458BB}">
                  <c15:layout>
                    <c:manualLayout>
                      <c:w val="0.21584870848708487"/>
                      <c:h val="0.12038461538461537"/>
                    </c:manualLayout>
                  </c15:layout>
                </c:ext>
                <c:ext xmlns:c16="http://schemas.microsoft.com/office/drawing/2014/chart" uri="{C3380CC4-5D6E-409C-BE32-E72D297353CC}">
                  <c16:uniqueId val="{00000005-2A3E-FE49-AF2E-DB85629BA060}"/>
                </c:ext>
              </c:extLst>
            </c:dLbl>
            <c:dLbl>
              <c:idx val="3"/>
              <c:layout>
                <c:manualLayout>
                  <c:x val="-0.11728578899962228"/>
                  <c:y val="8.1646073087017948E-2"/>
                </c:manualLayout>
              </c:layout>
              <c:showLegendKey val="0"/>
              <c:showVal val="0"/>
              <c:showCatName val="1"/>
              <c:showSerName val="0"/>
              <c:showPercent val="1"/>
              <c:showBubbleSize val="0"/>
              <c:extLst>
                <c:ext xmlns:c15="http://schemas.microsoft.com/office/drawing/2012/chart" uri="{CE6537A1-D6FC-4f65-9D91-7224C49458BB}">
                  <c15:layout>
                    <c:manualLayout>
                      <c:w val="0.25357933579335795"/>
                      <c:h val="0.15794871794871795"/>
                    </c:manualLayout>
                  </c15:layout>
                </c:ext>
                <c:ext xmlns:c16="http://schemas.microsoft.com/office/drawing/2014/chart" uri="{C3380CC4-5D6E-409C-BE32-E72D297353CC}">
                  <c16:uniqueId val="{00000007-2A3E-FE49-AF2E-DB85629BA0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WorldResourcesInstituteCAIT2010!$C$229:$F$229</c:f>
              <c:strCache>
                <c:ptCount val="4"/>
                <c:pt idx="0">
                  <c:v>Energy (MtCO2e)</c:v>
                </c:pt>
                <c:pt idx="1">
                  <c:v>Industrial Processes (MtCO2e)</c:v>
                </c:pt>
                <c:pt idx="2">
                  <c:v>Agriculture (MtCO2e)</c:v>
                </c:pt>
                <c:pt idx="3">
                  <c:v>Land-Use Change and Forestry (MtCO2)</c:v>
                </c:pt>
              </c:strCache>
            </c:strRef>
          </c:cat>
          <c:val>
            <c:numRef>
              <c:f>WorldResourcesInstituteCAIT2010!$C$230:$F$230</c:f>
              <c:numCache>
                <c:formatCode>0%</c:formatCode>
                <c:ptCount val="4"/>
                <c:pt idx="0">
                  <c:v>0.76125435676183006</c:v>
                </c:pt>
                <c:pt idx="1">
                  <c:v>5.6607929851328356E-2</c:v>
                </c:pt>
                <c:pt idx="2">
                  <c:v>0.11464282702678186</c:v>
                </c:pt>
                <c:pt idx="3">
                  <c:v>6.7494886360059833E-2</c:v>
                </c:pt>
              </c:numCache>
            </c:numRef>
          </c:val>
          <c:extLst>
            <c:ext xmlns:c16="http://schemas.microsoft.com/office/drawing/2014/chart" uri="{C3380CC4-5D6E-409C-BE32-E72D297353CC}">
              <c16:uniqueId val="{00000008-2A3E-FE49-AF2E-DB85629BA06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GLUCOSE_4.FinalBASELINE_new3!$K$35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GLUCOSE_4.FinalBASELINE_new3!$L$34:$M$34</c:f>
              <c:strCache>
                <c:ptCount val="2"/>
                <c:pt idx="0">
                  <c:v>GLUCOSE</c:v>
                </c:pt>
                <c:pt idx="1">
                  <c:v>World Energy Balance</c:v>
                </c:pt>
              </c:strCache>
            </c:strRef>
          </c:cat>
          <c:val>
            <c:numRef>
              <c:f>GLUCOSE_4.FinalBASELINE_new3!$L$35:$M$35</c:f>
              <c:numCache>
                <c:formatCode>0%</c:formatCode>
                <c:ptCount val="2"/>
                <c:pt idx="0">
                  <c:v>0.37945285467755002</c:v>
                </c:pt>
                <c:pt idx="1">
                  <c:v>0.29918339827039281</c:v>
                </c:pt>
              </c:numCache>
            </c:numRef>
          </c:val>
          <c:extLst>
            <c:ext xmlns:c16="http://schemas.microsoft.com/office/drawing/2014/chart" uri="{C3380CC4-5D6E-409C-BE32-E72D297353CC}">
              <c16:uniqueId val="{00000000-F549-CB43-864F-D7BD29ED12DA}"/>
            </c:ext>
          </c:extLst>
        </c:ser>
        <c:ser>
          <c:idx val="1"/>
          <c:order val="1"/>
          <c:tx>
            <c:strRef>
              <c:f>GLUCOSE_4.FinalBASELINE_new3!$K$36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GLUCOSE_4.FinalBASELINE_new3!$L$34:$M$34</c:f>
              <c:strCache>
                <c:ptCount val="2"/>
                <c:pt idx="0">
                  <c:v>GLUCOSE</c:v>
                </c:pt>
                <c:pt idx="1">
                  <c:v>World Energy Balance</c:v>
                </c:pt>
              </c:strCache>
            </c:strRef>
          </c:cat>
          <c:val>
            <c:numRef>
              <c:f>GLUCOSE_4.FinalBASELINE_new3!$L$36:$M$36</c:f>
              <c:numCache>
                <c:formatCode>0%</c:formatCode>
                <c:ptCount val="2"/>
                <c:pt idx="0">
                  <c:v>0.3615294347486126</c:v>
                </c:pt>
                <c:pt idx="1">
                  <c:v>0.2248602564593111</c:v>
                </c:pt>
              </c:numCache>
            </c:numRef>
          </c:val>
          <c:extLst>
            <c:ext xmlns:c16="http://schemas.microsoft.com/office/drawing/2014/chart" uri="{C3380CC4-5D6E-409C-BE32-E72D297353CC}">
              <c16:uniqueId val="{00000001-F549-CB43-864F-D7BD29ED12DA}"/>
            </c:ext>
          </c:extLst>
        </c:ser>
        <c:ser>
          <c:idx val="2"/>
          <c:order val="2"/>
          <c:tx>
            <c:strRef>
              <c:f>GLUCOSE_4.FinalBASELINE_new3!$K$37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GLUCOSE_4.FinalBASELINE_new3!$L$34:$M$34</c:f>
              <c:strCache>
                <c:ptCount val="2"/>
                <c:pt idx="0">
                  <c:v>GLUCOSE</c:v>
                </c:pt>
                <c:pt idx="1">
                  <c:v>World Energy Balance</c:v>
                </c:pt>
              </c:strCache>
            </c:strRef>
          </c:cat>
          <c:val>
            <c:numRef>
              <c:f>GLUCOSE_4.FinalBASELINE_new3!$L$37:$M$37</c:f>
              <c:numCache>
                <c:formatCode>0%</c:formatCode>
                <c:ptCount val="2"/>
                <c:pt idx="0">
                  <c:v>0.2500590807186257</c:v>
                </c:pt>
                <c:pt idx="1">
                  <c:v>0.27425358983943499</c:v>
                </c:pt>
              </c:numCache>
            </c:numRef>
          </c:val>
          <c:extLst>
            <c:ext xmlns:c16="http://schemas.microsoft.com/office/drawing/2014/chart" uri="{C3380CC4-5D6E-409C-BE32-E72D297353CC}">
              <c16:uniqueId val="{00000002-F549-CB43-864F-D7BD29ED12DA}"/>
            </c:ext>
          </c:extLst>
        </c:ser>
        <c:ser>
          <c:idx val="3"/>
          <c:order val="3"/>
          <c:tx>
            <c:strRef>
              <c:f>GLUCOSE_4.FinalBASELINE_new3!$K$38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GLUCOSE_4.FinalBASELINE_new3!$L$34:$M$34</c:f>
              <c:strCache>
                <c:ptCount val="2"/>
                <c:pt idx="0">
                  <c:v>GLUCOSE</c:v>
                </c:pt>
                <c:pt idx="1">
                  <c:v>World Energy Balance</c:v>
                </c:pt>
              </c:strCache>
            </c:strRef>
          </c:cat>
          <c:val>
            <c:numRef>
              <c:f>GLUCOSE_4.FinalBASELINE_new3!$L$38:$M$38</c:f>
              <c:numCache>
                <c:formatCode>0%</c:formatCode>
                <c:ptCount val="2"/>
                <c:pt idx="0">
                  <c:v>8.9586298552117045E-3</c:v>
                </c:pt>
                <c:pt idx="1">
                  <c:v>2.0499153127767109E-2</c:v>
                </c:pt>
              </c:numCache>
            </c:numRef>
          </c:val>
          <c:extLst>
            <c:ext xmlns:c16="http://schemas.microsoft.com/office/drawing/2014/chart" uri="{C3380CC4-5D6E-409C-BE32-E72D297353CC}">
              <c16:uniqueId val="{00000003-F549-CB43-864F-D7BD29ED12DA}"/>
            </c:ext>
          </c:extLst>
        </c:ser>
        <c:ser>
          <c:idx val="5"/>
          <c:order val="4"/>
          <c:tx>
            <c:strRef>
              <c:f>GLUCOSE_4.FinalBASELINE_new3!$K$39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GLUCOSE_4.FinalBASELINE_new3!$L$34:$M$34</c:f>
              <c:strCache>
                <c:ptCount val="2"/>
                <c:pt idx="0">
                  <c:v>GLUCOSE</c:v>
                </c:pt>
                <c:pt idx="1">
                  <c:v>World Energy Balance</c:v>
                </c:pt>
              </c:strCache>
            </c:strRef>
          </c:cat>
          <c:val>
            <c:numRef>
              <c:f>GLUCOSE_4.FinalBASELINE_new3!$L$39:$M$39</c:f>
              <c:numCache>
                <c:formatCode>0%</c:formatCode>
                <c:ptCount val="2"/>
                <c:pt idx="1">
                  <c:v>8.1159022930642061E-2</c:v>
                </c:pt>
              </c:numCache>
            </c:numRef>
          </c:val>
          <c:extLst>
            <c:ext xmlns:c16="http://schemas.microsoft.com/office/drawing/2014/chart" uri="{C3380CC4-5D6E-409C-BE32-E72D297353CC}">
              <c16:uniqueId val="{00000004-F549-CB43-864F-D7BD29ED12DA}"/>
            </c:ext>
          </c:extLst>
        </c:ser>
        <c:ser>
          <c:idx val="4"/>
          <c:order val="5"/>
          <c:tx>
            <c:strRef>
              <c:f>GLUCOSE_4.FinalBASELINE_new3!$K$41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GLUCOSE_4.FinalBASELINE_new3!$L$34:$M$34</c:f>
              <c:strCache>
                <c:ptCount val="2"/>
                <c:pt idx="0">
                  <c:v>GLUCOSE</c:v>
                </c:pt>
                <c:pt idx="1">
                  <c:v>World Energy Balance</c:v>
                </c:pt>
              </c:strCache>
            </c:strRef>
          </c:cat>
          <c:val>
            <c:numRef>
              <c:f>GLUCOSE_4.FinalBASELINE_new3!$L$41:$M$41</c:f>
              <c:numCache>
                <c:formatCode>0%</c:formatCode>
                <c:ptCount val="2"/>
                <c:pt idx="1">
                  <c:v>1.2899151225955384E-2</c:v>
                </c:pt>
              </c:numCache>
            </c:numRef>
          </c:val>
          <c:extLst>
            <c:ext xmlns:c16="http://schemas.microsoft.com/office/drawing/2014/chart" uri="{C3380CC4-5D6E-409C-BE32-E72D297353CC}">
              <c16:uniqueId val="{00000005-F549-CB43-864F-D7BD29ED12DA}"/>
            </c:ext>
          </c:extLst>
        </c:ser>
        <c:ser>
          <c:idx val="6"/>
          <c:order val="6"/>
          <c:tx>
            <c:strRef>
              <c:f>GLUCOSE_4.FinalBASELINE_new3!$K$42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F549-CB43-864F-D7BD29ED1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GLUCOSE_4.FinalBASELINE_new3!$L$34:$M$34</c:f>
              <c:strCache>
                <c:ptCount val="2"/>
                <c:pt idx="0">
                  <c:v>GLUCOSE</c:v>
                </c:pt>
                <c:pt idx="1">
                  <c:v>World Energy Balance</c:v>
                </c:pt>
              </c:strCache>
            </c:strRef>
          </c:cat>
          <c:val>
            <c:numRef>
              <c:f>GLUCOSE_4.FinalBASELINE_new3!$L$42:$M$42</c:f>
              <c:numCache>
                <c:formatCode>0%</c:formatCode>
                <c:ptCount val="2"/>
                <c:pt idx="1">
                  <c:v>8.6278292562489797E-2</c:v>
                </c:pt>
              </c:numCache>
            </c:numRef>
          </c:val>
          <c:extLst>
            <c:ext xmlns:c16="http://schemas.microsoft.com/office/drawing/2014/chart" uri="{C3380CC4-5D6E-409C-BE32-E72D297353CC}">
              <c16:uniqueId val="{00000008-F549-CB43-864F-D7BD29ED12DA}"/>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latin typeface="Arial" panose="020B0604020202020204" pitchFamily="34" charset="0"/>
                <a:cs typeface="Arial" panose="020B0604020202020204" pitchFamily="34" charset="0"/>
              </a:rPr>
              <a:t>Total Primary Energy Supply, 2010 [% of total]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title>
    <c:autoTitleDeleted val="0"/>
    <c:plotArea>
      <c:layout/>
      <c:barChart>
        <c:barDir val="col"/>
        <c:grouping val="percentStacked"/>
        <c:varyColors val="0"/>
        <c:ser>
          <c:idx val="0"/>
          <c:order val="0"/>
          <c:tx>
            <c:strRef>
              <c:f>GLUCOSE_4.FinalBASELINE_new3!$K$65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GLUCOSE_4.FinalBASELINE_new3!$L$64:$M$64</c:f>
              <c:strCache>
                <c:ptCount val="2"/>
                <c:pt idx="0">
                  <c:v>GLUCOSE</c:v>
                </c:pt>
                <c:pt idx="1">
                  <c:v>IEA World Energy Balance</c:v>
                </c:pt>
              </c:strCache>
            </c:strRef>
          </c:cat>
          <c:val>
            <c:numRef>
              <c:f>GLUCOSE_4.FinalBASELINE_new3!$L$65:$M$65</c:f>
              <c:numCache>
                <c:formatCode>0.00%</c:formatCode>
                <c:ptCount val="2"/>
                <c:pt idx="0">
                  <c:v>0.28470484089471798</c:v>
                </c:pt>
                <c:pt idx="1">
                  <c:v>0.28431349505863013</c:v>
                </c:pt>
              </c:numCache>
            </c:numRef>
          </c:val>
          <c:extLst>
            <c:ext xmlns:c16="http://schemas.microsoft.com/office/drawing/2014/chart" uri="{C3380CC4-5D6E-409C-BE32-E72D297353CC}">
              <c16:uniqueId val="{00000000-4A07-F640-9DC2-5711EA95F695}"/>
            </c:ext>
          </c:extLst>
        </c:ser>
        <c:ser>
          <c:idx val="1"/>
          <c:order val="1"/>
          <c:tx>
            <c:strRef>
              <c:f>GLUCOSE_4.FinalBASELINE_new3!$K$66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GLUCOSE_4.FinalBASELINE_new3!$L$64:$M$64</c:f>
              <c:strCache>
                <c:ptCount val="2"/>
                <c:pt idx="0">
                  <c:v>GLUCOSE</c:v>
                </c:pt>
                <c:pt idx="1">
                  <c:v>IEA World Energy Balance</c:v>
                </c:pt>
              </c:strCache>
            </c:strRef>
          </c:cat>
          <c:val>
            <c:numRef>
              <c:f>GLUCOSE_4.FinalBASELINE_new3!$L$66:$M$66</c:f>
              <c:numCache>
                <c:formatCode>0.00%</c:formatCode>
                <c:ptCount val="2"/>
                <c:pt idx="0">
                  <c:v>0.34256276869841762</c:v>
                </c:pt>
                <c:pt idx="1">
                  <c:v>0.32186319010564823</c:v>
                </c:pt>
              </c:numCache>
            </c:numRef>
          </c:val>
          <c:extLst>
            <c:ext xmlns:c16="http://schemas.microsoft.com/office/drawing/2014/chart" uri="{C3380CC4-5D6E-409C-BE32-E72D297353CC}">
              <c16:uniqueId val="{00000001-4A07-F640-9DC2-5711EA95F695}"/>
            </c:ext>
          </c:extLst>
        </c:ser>
        <c:ser>
          <c:idx val="2"/>
          <c:order val="2"/>
          <c:tx>
            <c:strRef>
              <c:f>GLUCOSE_4.FinalBASELINE_new3!$K$67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GLUCOSE_4.FinalBASELINE_new3!$L$64:$M$64</c:f>
              <c:strCache>
                <c:ptCount val="2"/>
                <c:pt idx="0">
                  <c:v>GLUCOSE</c:v>
                </c:pt>
                <c:pt idx="1">
                  <c:v>IEA World Energy Balance</c:v>
                </c:pt>
              </c:strCache>
            </c:strRef>
          </c:cat>
          <c:val>
            <c:numRef>
              <c:f>GLUCOSE_4.FinalBASELINE_new3!$L$67:$M$67</c:f>
              <c:numCache>
                <c:formatCode>0.00%</c:formatCode>
                <c:ptCount val="2"/>
                <c:pt idx="0">
                  <c:v>0.22088855655678957</c:v>
                </c:pt>
                <c:pt idx="1">
                  <c:v>0.21271098943673319</c:v>
                </c:pt>
              </c:numCache>
            </c:numRef>
          </c:val>
          <c:extLst>
            <c:ext xmlns:c16="http://schemas.microsoft.com/office/drawing/2014/chart" uri="{C3380CC4-5D6E-409C-BE32-E72D297353CC}">
              <c16:uniqueId val="{00000002-4A07-F640-9DC2-5711EA95F695}"/>
            </c:ext>
          </c:extLst>
        </c:ser>
        <c:ser>
          <c:idx val="3"/>
          <c:order val="3"/>
          <c:tx>
            <c:strRef>
              <c:f>GLUCOSE_4.FinalBASELINE_new3!$K$68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GLUCOSE_4.FinalBASELINE_new3!$L$64:$M$64</c:f>
              <c:strCache>
                <c:ptCount val="2"/>
                <c:pt idx="0">
                  <c:v>GLUCOSE</c:v>
                </c:pt>
                <c:pt idx="1">
                  <c:v>IEA World Energy Balance</c:v>
                </c:pt>
              </c:strCache>
            </c:strRef>
          </c:cat>
          <c:val>
            <c:numRef>
              <c:f>GLUCOSE_4.FinalBASELINE_new3!$L$68:$M$68</c:f>
              <c:numCache>
                <c:formatCode>0.00%</c:formatCode>
                <c:ptCount val="2"/>
                <c:pt idx="0">
                  <c:v>4.8011178941602381E-2</c:v>
                </c:pt>
                <c:pt idx="1">
                  <c:v>5.5945014914156634E-2</c:v>
                </c:pt>
              </c:numCache>
            </c:numRef>
          </c:val>
          <c:extLst>
            <c:ext xmlns:c16="http://schemas.microsoft.com/office/drawing/2014/chart" uri="{C3380CC4-5D6E-409C-BE32-E72D297353CC}">
              <c16:uniqueId val="{00000003-4A07-F640-9DC2-5711EA95F695}"/>
            </c:ext>
          </c:extLst>
        </c:ser>
        <c:ser>
          <c:idx val="4"/>
          <c:order val="4"/>
          <c:tx>
            <c:strRef>
              <c:f>GLUCOSE_4.FinalBASELINE_new3!$K$69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07-F640-9DC2-5711EA95F695}"/>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GLUCOSE_4.FinalBASELINE_new3!$L$64:$M$64</c:f>
              <c:strCache>
                <c:ptCount val="2"/>
                <c:pt idx="0">
                  <c:v>GLUCOSE</c:v>
                </c:pt>
                <c:pt idx="1">
                  <c:v>IEA World Energy Balance</c:v>
                </c:pt>
              </c:strCache>
            </c:strRef>
          </c:cat>
          <c:val>
            <c:numRef>
              <c:f>GLUCOSE_4.FinalBASELINE_new3!$L$69:$M$69</c:f>
              <c:numCache>
                <c:formatCode>0.00%</c:formatCode>
                <c:ptCount val="2"/>
                <c:pt idx="0">
                  <c:v>2.568256496516037E-2</c:v>
                </c:pt>
                <c:pt idx="1">
                  <c:v>2.3042111264916298E-2</c:v>
                </c:pt>
              </c:numCache>
            </c:numRef>
          </c:val>
          <c:extLst>
            <c:ext xmlns:c16="http://schemas.microsoft.com/office/drawing/2014/chart" uri="{C3380CC4-5D6E-409C-BE32-E72D297353CC}">
              <c16:uniqueId val="{00000006-4A07-F640-9DC2-5711EA95F695}"/>
            </c:ext>
          </c:extLst>
        </c:ser>
        <c:ser>
          <c:idx val="5"/>
          <c:order val="5"/>
          <c:tx>
            <c:strRef>
              <c:f>GLUCOSE_4.FinalBASELINE_new3!$K$70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07-F640-9DC2-5711EA95F695}"/>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GLUCOSE_4.FinalBASELINE_new3!$L$64:$M$64</c:f>
              <c:strCache>
                <c:ptCount val="2"/>
                <c:pt idx="0">
                  <c:v>GLUCOSE</c:v>
                </c:pt>
                <c:pt idx="1">
                  <c:v>IEA World Energy Balance</c:v>
                </c:pt>
              </c:strCache>
            </c:strRef>
          </c:cat>
          <c:val>
            <c:numRef>
              <c:f>GLUCOSE_4.FinalBASELINE_new3!$L$70:$M$70</c:f>
              <c:numCache>
                <c:formatCode>0.00%</c:formatCode>
                <c:ptCount val="2"/>
                <c:pt idx="0">
                  <c:v>3.6764106319986034E-3</c:v>
                </c:pt>
                <c:pt idx="1">
                  <c:v>8.5669038808561006E-3</c:v>
                </c:pt>
              </c:numCache>
            </c:numRef>
          </c:val>
          <c:extLst>
            <c:ext xmlns:c16="http://schemas.microsoft.com/office/drawing/2014/chart" uri="{C3380CC4-5D6E-409C-BE32-E72D297353CC}">
              <c16:uniqueId val="{00000009-4A07-F640-9DC2-5711EA95F695}"/>
            </c:ext>
          </c:extLst>
        </c:ser>
        <c:ser>
          <c:idx val="6"/>
          <c:order val="6"/>
          <c:tx>
            <c:strRef>
              <c:f>GLUCOSE_4.FinalBASELINE_new3!$K$71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GLUCOSE_4.FinalBASELINE_new3!$L$64:$M$64</c:f>
              <c:strCache>
                <c:ptCount val="2"/>
                <c:pt idx="0">
                  <c:v>GLUCOSE</c:v>
                </c:pt>
                <c:pt idx="1">
                  <c:v>IEA World Energy Balance</c:v>
                </c:pt>
              </c:strCache>
            </c:strRef>
          </c:cat>
          <c:val>
            <c:numRef>
              <c:f>GLUCOSE_4.FinalBASELINE_new3!$L$71:$M$71</c:f>
              <c:numCache>
                <c:formatCode>0.00%</c:formatCode>
                <c:ptCount val="2"/>
                <c:pt idx="0">
                  <c:v>7.4473679311313407E-2</c:v>
                </c:pt>
                <c:pt idx="1">
                  <c:v>9.3558295339059502E-2</c:v>
                </c:pt>
              </c:numCache>
            </c:numRef>
          </c:val>
          <c:extLst>
            <c:ext xmlns:c16="http://schemas.microsoft.com/office/drawing/2014/chart" uri="{C3380CC4-5D6E-409C-BE32-E72D297353CC}">
              <c16:uniqueId val="{0000000A-4A07-F640-9DC2-5711EA95F695}"/>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b="0" i="0" u="none" strike="noStrike" baseline="0">
                <a:effectLst/>
                <a:latin typeface="Arial" panose="020B0604020202020204" pitchFamily="34" charset="0"/>
                <a:cs typeface="Arial" panose="020B0604020202020204" pitchFamily="34" charset="0"/>
              </a:rPr>
              <a:t>GHG </a:t>
            </a:r>
            <a:r>
              <a:rPr lang="en-GB" sz="1400">
                <a:latin typeface="Arial" panose="020B0604020202020204" pitchFamily="34" charset="0"/>
                <a:cs typeface="Arial" panose="020B0604020202020204" pitchFamily="34" charset="0"/>
              </a:rPr>
              <a:t>Emissions by Sector, 2010 [% of</a:t>
            </a:r>
            <a:r>
              <a:rPr lang="en-GB" sz="1400" baseline="0">
                <a:latin typeface="Arial" panose="020B0604020202020204" pitchFamily="34" charset="0"/>
                <a:cs typeface="Arial" panose="020B0604020202020204" pitchFamily="34" charset="0"/>
              </a:rPr>
              <a:t> total]</a:t>
            </a:r>
            <a:endParaRPr lang="en-GB" sz="14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title>
    <c:autoTitleDeleted val="0"/>
    <c:plotArea>
      <c:layout/>
      <c:barChart>
        <c:barDir val="col"/>
        <c:grouping val="percentStacked"/>
        <c:varyColors val="0"/>
        <c:ser>
          <c:idx val="0"/>
          <c:order val="0"/>
          <c:tx>
            <c:strRef>
              <c:f>GLUCOSE_4.FinalBASELINE_new3!$K$4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(GLUCOSE_4.FinalBASELINE_new3!$L$2:$L$3,GLUCOSE_4.FinalBASELINE_new3!$N$2:$N$3)</c:f>
              <c:strCache>
                <c:ptCount val="2"/>
                <c:pt idx="0">
                  <c:v>GLUCOSE</c:v>
                </c:pt>
                <c:pt idx="1">
                  <c:v>CAIT Climate Data Explorer, 
World Resource Institute</c:v>
                </c:pt>
              </c:strCache>
            </c:strRef>
          </c:cat>
          <c:val>
            <c:numRef>
              <c:f>(GLUCOSE_4.FinalBASELINE_new3!$L$4,GLUCOSE_4.FinalBASELINE_new3!$N$4)</c:f>
              <c:numCache>
                <c:formatCode>0%</c:formatCode>
                <c:ptCount val="2"/>
                <c:pt idx="0">
                  <c:v>0.15273650383558515</c:v>
                </c:pt>
                <c:pt idx="1">
                  <c:v>0.1821377133868417</c:v>
                </c:pt>
              </c:numCache>
            </c:numRef>
          </c:val>
          <c:extLst>
            <c:ext xmlns:c16="http://schemas.microsoft.com/office/drawing/2014/chart" uri="{C3380CC4-5D6E-409C-BE32-E72D297353CC}">
              <c16:uniqueId val="{00000000-1307-B943-9E5C-38B9C7BE52FB}"/>
            </c:ext>
          </c:extLst>
        </c:ser>
        <c:ser>
          <c:idx val="2"/>
          <c:order val="1"/>
          <c:tx>
            <c:strRef>
              <c:f>GLUCOSE_4.FinalBASELINE_new3!$K$5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(GLUCOSE_4.FinalBASELINE_new3!$L$2:$L$3,GLUCOSE_4.FinalBASELINE_new3!$N$2:$N$3)</c:f>
              <c:strCache>
                <c:ptCount val="2"/>
                <c:pt idx="0">
                  <c:v>GLUCOSE</c:v>
                </c:pt>
                <c:pt idx="1">
                  <c:v>CAIT Climate Data Explorer, 
World Resource Institute</c:v>
                </c:pt>
              </c:strCache>
            </c:strRef>
          </c:cat>
          <c:val>
            <c:numRef>
              <c:f>(GLUCOSE_4.FinalBASELINE_new3!$L$5,GLUCOSE_4.FinalBASELINE_new3!$N$5)</c:f>
              <c:numCache>
                <c:formatCode>0%</c:formatCode>
                <c:ptCount val="2"/>
                <c:pt idx="0">
                  <c:v>0.81695561132250083</c:v>
                </c:pt>
                <c:pt idx="1">
                  <c:v>0.76125435676183006</c:v>
                </c:pt>
              </c:numCache>
            </c:numRef>
          </c:val>
          <c:extLst>
            <c:ext xmlns:c16="http://schemas.microsoft.com/office/drawing/2014/chart" uri="{C3380CC4-5D6E-409C-BE32-E72D297353CC}">
              <c16:uniqueId val="{00000001-1307-B943-9E5C-38B9C7BE52FB}"/>
            </c:ext>
          </c:extLst>
        </c:ser>
        <c:ser>
          <c:idx val="1"/>
          <c:order val="2"/>
          <c:tx>
            <c:strRef>
              <c:f>GLUCOSE_4.FinalBASELINE_new3!$K$6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(GLUCOSE_4.FinalBASELINE_new3!$L$2:$L$3,GLUCOSE_4.FinalBASELINE_new3!$N$2:$N$3)</c:f>
              <c:strCache>
                <c:ptCount val="2"/>
                <c:pt idx="0">
                  <c:v>GLUCOSE</c:v>
                </c:pt>
                <c:pt idx="1">
                  <c:v>CAIT Climate Data Explorer, 
World Resource Institute</c:v>
                </c:pt>
              </c:strCache>
            </c:strRef>
          </c:cat>
          <c:val>
            <c:numRef>
              <c:f>(GLUCOSE_4.FinalBASELINE_new3!$L$6,GLUCOSE_4.FinalBASELINE_new3!$N$6)</c:f>
              <c:numCache>
                <c:formatCode>0%</c:formatCode>
                <c:ptCount val="2"/>
                <c:pt idx="0">
                  <c:v>3.0307884841914032E-2</c:v>
                </c:pt>
                <c:pt idx="1">
                  <c:v>5.6607929851328356E-2</c:v>
                </c:pt>
              </c:numCache>
            </c:numRef>
          </c:val>
          <c:extLst>
            <c:ext xmlns:c16="http://schemas.microsoft.com/office/drawing/2014/chart" uri="{C3380CC4-5D6E-409C-BE32-E72D297353CC}">
              <c16:uniqueId val="{00000002-1307-B943-9E5C-38B9C7BE52FB}"/>
            </c:ext>
          </c:extLst>
        </c:ser>
        <c:dLbls>
          <c:dLblPos val="ctr"/>
          <c:showLegendKey val="0"/>
          <c:showVal val="1"/>
          <c:showCatName val="0"/>
          <c:showSerName val="0"/>
          <c:showPercent val="0"/>
          <c:showBubbleSize val="0"/>
        </c:dLbls>
        <c:gapWidth val="5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'GLUCOSE_Baseline,20201110'!$L$4:$M$4</c:f>
              <c:numCache>
                <c:formatCode>0%</c:formatCode>
                <c:ptCount val="2"/>
                <c:pt idx="0">
                  <c:v>0.15416973803893366</c:v>
                </c:pt>
                <c:pt idx="1">
                  <c:v>0.17204774379788948</c:v>
                </c:pt>
              </c:numCache>
            </c:numRef>
          </c:val>
          <c:extLst>
            <c:ext xmlns:c16="http://schemas.microsoft.com/office/drawing/2014/chart" uri="{C3380CC4-5D6E-409C-BE32-E72D297353CC}">
              <c16:uniqueId val="{00000000-C7ED-0B4C-89A4-9D18AEBED4E4}"/>
            </c:ext>
          </c:extLst>
        </c:ser>
        <c:ser>
          <c:idx val="1"/>
          <c:order val="1"/>
          <c:tx>
            <c:strRef>
              <c:f>'GLUCOSE_Baseline,20201110'!$K$5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A134-9443-BACB-ED4886C04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'GLUCOSE_Baseline,20201110'!$L$5:$M$5</c:f>
              <c:numCache>
                <c:formatCode>0%</c:formatCode>
                <c:ptCount val="2"/>
                <c:pt idx="0">
                  <c:v>0.81557364605423943</c:v>
                </c:pt>
                <c:pt idx="1">
                  <c:v>0.71908278687465077</c:v>
                </c:pt>
              </c:numCache>
            </c:numRef>
          </c:val>
          <c:extLst>
            <c:ext xmlns:c16="http://schemas.microsoft.com/office/drawing/2014/chart" uri="{C3380CC4-5D6E-409C-BE32-E72D297353CC}">
              <c16:uniqueId val="{00000001-C7ED-0B4C-89A4-9D18AEBED4E4}"/>
            </c:ext>
          </c:extLst>
        </c:ser>
        <c:ser>
          <c:idx val="2"/>
          <c:order val="2"/>
          <c:tx>
            <c:strRef>
              <c:f>'GLUCOSE_Baseline,20201110'!$K$6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'GLUCOSE_Baseline,20201110'!$L$6:$M$6</c:f>
              <c:numCache>
                <c:formatCode>0%</c:formatCode>
                <c:ptCount val="2"/>
                <c:pt idx="0">
                  <c:v>3.0256615906826906E-2</c:v>
                </c:pt>
                <c:pt idx="1">
                  <c:v>5.3471993421291317E-2</c:v>
                </c:pt>
              </c:numCache>
            </c:numRef>
          </c:val>
          <c:extLst>
            <c:ext xmlns:c16="http://schemas.microsoft.com/office/drawing/2014/chart" uri="{C3380CC4-5D6E-409C-BE32-E72D297353CC}">
              <c16:uniqueId val="{00000002-C7ED-0B4C-89A4-9D18AEBED4E4}"/>
            </c:ext>
          </c:extLst>
        </c:ser>
        <c:ser>
          <c:idx val="3"/>
          <c:order val="3"/>
          <c:tx>
            <c:strRef>
              <c:f>'GLUCOSE_Baseline,20201110'!$K$7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'GLUCOSE_Baseline,20201110'!$L$7:$M$7</c:f>
              <c:numCache>
                <c:formatCode>0%</c:formatCode>
                <c:ptCount val="2"/>
                <c:pt idx="1">
                  <c:v>3.1381022421443451E-2</c:v>
                </c:pt>
              </c:numCache>
            </c:numRef>
          </c:val>
          <c:extLst>
            <c:ext xmlns:c16="http://schemas.microsoft.com/office/drawing/2014/chart" uri="{C3380CC4-5D6E-409C-BE32-E72D297353CC}">
              <c16:uniqueId val="{00000003-C7ED-0B4C-89A4-9D18AEBED4E4}"/>
            </c:ext>
          </c:extLst>
        </c:ser>
        <c:ser>
          <c:idx val="4"/>
          <c:order val="4"/>
          <c:tx>
            <c:strRef>
              <c:f>'GLUCOSE_Baseline,20201110'!$K$8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'GLUCOSE_Baseline,20201110'!$L$8:$M$8</c:f>
              <c:numCache>
                <c:formatCode>0%</c:formatCode>
                <c:ptCount val="2"/>
                <c:pt idx="1">
                  <c:v>2.4016453484725159E-2</c:v>
                </c:pt>
              </c:numCache>
            </c:numRef>
          </c:val>
          <c:extLst>
            <c:ext xmlns:c16="http://schemas.microsoft.com/office/drawing/2014/chart" uri="{C3380CC4-5D6E-409C-BE32-E72D297353CC}">
              <c16:uniqueId val="{00000004-C7ED-0B4C-89A4-9D18AEBED4E4}"/>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'GLUCOSE_Baseline,20201110'!$L$35:$M$35</c:f>
              <c:numCache>
                <c:formatCode>0%</c:formatCode>
                <c:ptCount val="2"/>
                <c:pt idx="0">
                  <c:v>0.39220000736190386</c:v>
                </c:pt>
                <c:pt idx="1">
                  <c:v>0.29918339827039281</c:v>
                </c:pt>
              </c:numCache>
            </c:numRef>
          </c:val>
          <c:extLst>
            <c:ext xmlns:c16="http://schemas.microsoft.com/office/drawing/2014/chart" uri="{C3380CC4-5D6E-409C-BE32-E72D297353CC}">
              <c16:uniqueId val="{00000000-EB90-C345-8234-B9E15B3D77B2}"/>
            </c:ext>
          </c:extLst>
        </c:ser>
        <c:ser>
          <c:idx val="1"/>
          <c:order val="1"/>
          <c:tx>
            <c:strRef>
              <c:f>'GLUCOSE_Baseline,20201110'!$K$36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'GLUCOSE_Baseline,20201110'!$L$36:$M$36</c:f>
              <c:numCache>
                <c:formatCode>0%</c:formatCode>
                <c:ptCount val="2"/>
                <c:pt idx="0">
                  <c:v>0.35307808251024447</c:v>
                </c:pt>
                <c:pt idx="1">
                  <c:v>0.2248602564593111</c:v>
                </c:pt>
              </c:numCache>
            </c:numRef>
          </c:val>
          <c:extLst>
            <c:ext xmlns:c16="http://schemas.microsoft.com/office/drawing/2014/chart" uri="{C3380CC4-5D6E-409C-BE32-E72D297353CC}">
              <c16:uniqueId val="{00000001-EB90-C345-8234-B9E15B3D77B2}"/>
            </c:ext>
          </c:extLst>
        </c:ser>
        <c:ser>
          <c:idx val="2"/>
          <c:order val="2"/>
          <c:tx>
            <c:strRef>
              <c:f>'GLUCOSE_Baseline,20201110'!$K$37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'GLUCOSE_Baseline,20201110'!$L$37:$M$37</c:f>
              <c:numCache>
                <c:formatCode>0%</c:formatCode>
                <c:ptCount val="2"/>
                <c:pt idx="0">
                  <c:v>0.24564310611432708</c:v>
                </c:pt>
                <c:pt idx="1">
                  <c:v>0.27425358983943499</c:v>
                </c:pt>
              </c:numCache>
            </c:numRef>
          </c:val>
          <c:extLst>
            <c:ext xmlns:c16="http://schemas.microsoft.com/office/drawing/2014/chart" uri="{C3380CC4-5D6E-409C-BE32-E72D297353CC}">
              <c16:uniqueId val="{00000002-EB90-C345-8234-B9E15B3D77B2}"/>
            </c:ext>
          </c:extLst>
        </c:ser>
        <c:ser>
          <c:idx val="3"/>
          <c:order val="3"/>
          <c:tx>
            <c:strRef>
              <c:f>'GLUCOSE_Baseline,20201110'!$K$38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'GLUCOSE_Baseline,20201110'!$L$38:$M$38</c:f>
              <c:numCache>
                <c:formatCode>0%</c:formatCode>
                <c:ptCount val="2"/>
                <c:pt idx="0">
                  <c:v>9.0788040135244951E-3</c:v>
                </c:pt>
                <c:pt idx="1">
                  <c:v>2.0499153127767109E-2</c:v>
                </c:pt>
              </c:numCache>
            </c:numRef>
          </c:val>
          <c:extLst>
            <c:ext xmlns:c16="http://schemas.microsoft.com/office/drawing/2014/chart" uri="{C3380CC4-5D6E-409C-BE32-E72D297353CC}">
              <c16:uniqueId val="{00000003-EB90-C345-8234-B9E15B3D77B2}"/>
            </c:ext>
          </c:extLst>
        </c:ser>
        <c:ser>
          <c:idx val="5"/>
          <c:order val="4"/>
          <c:tx>
            <c:strRef>
              <c:f>'GLUCOSE_Baseline,20201110'!$K$39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'GLUCOSE_Baseline,20201110'!$L$39:$M$39</c:f>
              <c:numCache>
                <c:formatCode>0%</c:formatCode>
                <c:ptCount val="2"/>
                <c:pt idx="1">
                  <c:v>8.1159022930642061E-2</c:v>
                </c:pt>
              </c:numCache>
            </c:numRef>
          </c:val>
          <c:extLst>
            <c:ext xmlns:c16="http://schemas.microsoft.com/office/drawing/2014/chart" uri="{C3380CC4-5D6E-409C-BE32-E72D297353CC}">
              <c16:uniqueId val="{00000004-EB90-C345-8234-B9E15B3D77B2}"/>
            </c:ext>
          </c:extLst>
        </c:ser>
        <c:ser>
          <c:idx val="4"/>
          <c:order val="5"/>
          <c:tx>
            <c:strRef>
              <c:f>'GLUCOSE_Baseline,20201110'!$K$41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'GLUCOSE_Baseline,20201110'!$L$41:$M$41</c:f>
              <c:numCache>
                <c:formatCode>0%</c:formatCode>
                <c:ptCount val="2"/>
                <c:pt idx="1">
                  <c:v>1.2899151225955384E-2</c:v>
                </c:pt>
              </c:numCache>
            </c:numRef>
          </c:val>
          <c:extLst>
            <c:ext xmlns:c16="http://schemas.microsoft.com/office/drawing/2014/chart" uri="{C3380CC4-5D6E-409C-BE32-E72D297353CC}">
              <c16:uniqueId val="{00000005-EB90-C345-8234-B9E15B3D77B2}"/>
            </c:ext>
          </c:extLst>
        </c:ser>
        <c:ser>
          <c:idx val="6"/>
          <c:order val="6"/>
          <c:tx>
            <c:strRef>
              <c:f>'GLUCOSE_Baseline,20201110'!$K$42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EB90-C345-8234-B9E15B3D77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'GLUCOSE_Baseline,20201110'!$L$42:$M$42</c:f>
              <c:numCache>
                <c:formatCode>0%</c:formatCode>
                <c:ptCount val="2"/>
                <c:pt idx="1">
                  <c:v>8.6278292562489797E-2</c:v>
                </c:pt>
              </c:numCache>
            </c:numRef>
          </c:val>
          <c:extLst>
            <c:ext xmlns:c16="http://schemas.microsoft.com/office/drawing/2014/chart" uri="{C3380CC4-5D6E-409C-BE32-E72D297353CC}">
              <c16:uniqueId val="{00000008-EB90-C345-8234-B9E15B3D77B2}"/>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Total Primary Energy Supply, 2010 [% of total]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'GLUCOSE_Baseline,20201110'!$L$65:$M$65</c:f>
              <c:numCache>
                <c:formatCode>0.00%</c:formatCode>
                <c:ptCount val="2"/>
                <c:pt idx="0">
                  <c:v>0.27994178465438635</c:v>
                </c:pt>
                <c:pt idx="1">
                  <c:v>0.28431349505863013</c:v>
                </c:pt>
              </c:numCache>
            </c:numRef>
          </c:val>
          <c:extLst>
            <c:ext xmlns:c16="http://schemas.microsoft.com/office/drawing/2014/chart" uri="{C3380CC4-5D6E-409C-BE32-E72D297353CC}">
              <c16:uniqueId val="{00000000-064E-6144-BC62-B06670EFEBFE}"/>
            </c:ext>
          </c:extLst>
        </c:ser>
        <c:ser>
          <c:idx val="1"/>
          <c:order val="1"/>
          <c:tx>
            <c:strRef>
              <c:f>'GLUCOSE_Baseline,20201110'!$K$66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'GLUCOSE_Baseline,20201110'!$L$66:$M$66</c:f>
              <c:numCache>
                <c:formatCode>0.00%</c:formatCode>
                <c:ptCount val="2"/>
                <c:pt idx="0">
                  <c:v>0.33683176065504866</c:v>
                </c:pt>
                <c:pt idx="1">
                  <c:v>0.32186319010564823</c:v>
                </c:pt>
              </c:numCache>
            </c:numRef>
          </c:val>
          <c:extLst>
            <c:ext xmlns:c16="http://schemas.microsoft.com/office/drawing/2014/chart" uri="{C3380CC4-5D6E-409C-BE32-E72D297353CC}">
              <c16:uniqueId val="{00000001-064E-6144-BC62-B06670EFEBFE}"/>
            </c:ext>
          </c:extLst>
        </c:ser>
        <c:ser>
          <c:idx val="2"/>
          <c:order val="2"/>
          <c:tx>
            <c:strRef>
              <c:f>'GLUCOSE_Baseline,20201110'!$K$67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'GLUCOSE_Baseline,20201110'!$L$67:$M$67</c:f>
              <c:numCache>
                <c:formatCode>0.00%</c:formatCode>
                <c:ptCount val="2"/>
                <c:pt idx="0">
                  <c:v>0.21719313425761372</c:v>
                </c:pt>
                <c:pt idx="1">
                  <c:v>0.21271098943673319</c:v>
                </c:pt>
              </c:numCache>
            </c:numRef>
          </c:val>
          <c:extLst>
            <c:ext xmlns:c16="http://schemas.microsoft.com/office/drawing/2014/chart" uri="{C3380CC4-5D6E-409C-BE32-E72D297353CC}">
              <c16:uniqueId val="{00000003-064E-6144-BC62-B06670EFEBFE}"/>
            </c:ext>
          </c:extLst>
        </c:ser>
        <c:ser>
          <c:idx val="3"/>
          <c:order val="3"/>
          <c:tx>
            <c:strRef>
              <c:f>'GLUCOSE_Baseline,20201110'!$K$68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'GLUCOSE_Baseline,20201110'!$L$68:$M$68</c:f>
              <c:numCache>
                <c:formatCode>0.00%</c:formatCode>
                <c:ptCount val="2"/>
                <c:pt idx="0">
                  <c:v>6.1625823308423547E-2</c:v>
                </c:pt>
                <c:pt idx="1">
                  <c:v>5.5945014914156634E-2</c:v>
                </c:pt>
              </c:numCache>
            </c:numRef>
          </c:val>
          <c:extLst>
            <c:ext xmlns:c16="http://schemas.microsoft.com/office/drawing/2014/chart" uri="{C3380CC4-5D6E-409C-BE32-E72D297353CC}">
              <c16:uniqueId val="{00000004-064E-6144-BC62-B06670EFEBFE}"/>
            </c:ext>
          </c:extLst>
        </c:ser>
        <c:ser>
          <c:idx val="4"/>
          <c:order val="4"/>
          <c:tx>
            <c:strRef>
              <c:f>'GLUCOSE_Baseline,20201110'!$K$69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4E-6144-BC62-B06670EFEBFE}"/>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'GLUCOSE_Baseline,20201110'!$L$69:$M$69</c:f>
              <c:numCache>
                <c:formatCode>0.00%</c:formatCode>
                <c:ptCount val="2"/>
                <c:pt idx="0">
                  <c:v>2.5995249301046349E-2</c:v>
                </c:pt>
                <c:pt idx="1">
                  <c:v>2.3042111264916298E-2</c:v>
                </c:pt>
              </c:numCache>
            </c:numRef>
          </c:val>
          <c:extLst>
            <c:ext xmlns:c16="http://schemas.microsoft.com/office/drawing/2014/chart" uri="{C3380CC4-5D6E-409C-BE32-E72D297353CC}">
              <c16:uniqueId val="{00000005-064E-6144-BC62-B06670EFEBFE}"/>
            </c:ext>
          </c:extLst>
        </c:ser>
        <c:ser>
          <c:idx val="5"/>
          <c:order val="5"/>
          <c:tx>
            <c:strRef>
              <c:f>'GLUCOSE_Baseline,20201110'!$K$70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4E-6144-BC62-B06670EFEBFE}"/>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'GLUCOSE_Baseline,20201110'!$L$70:$M$70</c:f>
              <c:numCache>
                <c:formatCode>0.00%</c:formatCode>
                <c:ptCount val="2"/>
                <c:pt idx="0">
                  <c:v>4.5302939158549833E-3</c:v>
                </c:pt>
                <c:pt idx="1">
                  <c:v>8.5669038808561006E-3</c:v>
                </c:pt>
              </c:numCache>
            </c:numRef>
          </c:val>
          <c:extLst>
            <c:ext xmlns:c16="http://schemas.microsoft.com/office/drawing/2014/chart" uri="{C3380CC4-5D6E-409C-BE32-E72D297353CC}">
              <c16:uniqueId val="{00000006-064E-6144-BC62-B06670EFEBFE}"/>
            </c:ext>
          </c:extLst>
        </c:ser>
        <c:ser>
          <c:idx val="6"/>
          <c:order val="6"/>
          <c:tx>
            <c:strRef>
              <c:f>'GLUCOSE_Baseline,20201110'!$K$71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'GLUCOSE_Baseline,20201110'!$L$71:$M$71</c:f>
              <c:numCache>
                <c:formatCode>0.00%</c:formatCode>
                <c:ptCount val="2"/>
                <c:pt idx="0">
                  <c:v>7.3881953907626488E-2</c:v>
                </c:pt>
                <c:pt idx="1">
                  <c:v>9.3558295339059502E-2</c:v>
                </c:pt>
              </c:numCache>
            </c:numRef>
          </c:val>
          <c:extLst>
            <c:ext xmlns:c16="http://schemas.microsoft.com/office/drawing/2014/chart" uri="{C3380CC4-5D6E-409C-BE32-E72D297353CC}">
              <c16:uniqueId val="{00000007-064E-6144-BC62-B06670EFEBFE}"/>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i="0" u="none" strike="noStrike" baseline="0">
                <a:effectLst/>
              </a:rPr>
              <a:t>GHG </a:t>
            </a:r>
            <a:r>
              <a:rPr lang="en-GB" sz="1600"/>
              <a:t>Emissions by Sector, 2010 [% of</a:t>
            </a:r>
            <a:r>
              <a:rPr lang="en-GB" sz="1600" baseline="0"/>
              <a:t> total]</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('GLUCOSE_Baseline,20201110'!$L$4,'GLUCOSE_Baseline,20201110'!$N$4)</c:f>
              <c:numCache>
                <c:formatCode>0%</c:formatCode>
                <c:ptCount val="2"/>
                <c:pt idx="0">
                  <c:v>0.15416973803893366</c:v>
                </c:pt>
                <c:pt idx="1">
                  <c:v>0.1821377133868417</c:v>
                </c:pt>
              </c:numCache>
            </c:numRef>
          </c:val>
          <c:extLst>
            <c:ext xmlns:c16="http://schemas.microsoft.com/office/drawing/2014/chart" uri="{C3380CC4-5D6E-409C-BE32-E72D297353CC}">
              <c16:uniqueId val="{00000000-DE4A-8143-9515-08A63793FB95}"/>
            </c:ext>
          </c:extLst>
        </c:ser>
        <c:ser>
          <c:idx val="2"/>
          <c:order val="1"/>
          <c:tx>
            <c:strRef>
              <c:f>'GLUCOSE_Baseline,20201110'!$K$5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('GLUCOSE_Baseline,20201110'!$L$5,'GLUCOSE_Baseline,20201110'!$N$5)</c:f>
              <c:numCache>
                <c:formatCode>0%</c:formatCode>
                <c:ptCount val="2"/>
                <c:pt idx="0">
                  <c:v>0.81557364605423943</c:v>
                </c:pt>
                <c:pt idx="1">
                  <c:v>0.76125435676183006</c:v>
                </c:pt>
              </c:numCache>
            </c:numRef>
          </c:val>
          <c:extLst>
            <c:ext xmlns:c16="http://schemas.microsoft.com/office/drawing/2014/chart" uri="{C3380CC4-5D6E-409C-BE32-E72D297353CC}">
              <c16:uniqueId val="{00000002-DE4A-8143-9515-08A63793FB95}"/>
            </c:ext>
          </c:extLst>
        </c:ser>
        <c:ser>
          <c:idx val="1"/>
          <c:order val="2"/>
          <c:tx>
            <c:strRef>
              <c:f>'GLUCOSE_Baseline,20201110'!$K$6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('GLUCOSE_Baseline,20201110'!$L$6,'GLUCOSE_Baseline,20201110'!$N$6)</c:f>
              <c:numCache>
                <c:formatCode>0%</c:formatCode>
                <c:ptCount val="2"/>
                <c:pt idx="0">
                  <c:v>3.0256615906826906E-2</c:v>
                </c:pt>
                <c:pt idx="1">
                  <c:v>5.6607929851328356E-2</c:v>
                </c:pt>
              </c:numCache>
            </c:numRef>
          </c:val>
          <c:extLst>
            <c:ext xmlns:c16="http://schemas.microsoft.com/office/drawing/2014/chart" uri="{C3380CC4-5D6E-409C-BE32-E72D297353CC}">
              <c16:uniqueId val="{00000009-DE4A-8143-9515-08A63793FB95}"/>
            </c:ext>
          </c:extLst>
        </c:ser>
        <c:dLbls>
          <c:dLblPos val="ctr"/>
          <c:showLegendKey val="0"/>
          <c:showVal val="1"/>
          <c:showCatName val="0"/>
          <c:showSerName val="0"/>
          <c:showPercent val="0"/>
          <c:showBubbleSize val="0"/>
        </c:dLbls>
        <c:gapWidth val="6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Emissions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GLUCOSE_Baseline!$K$4:$L$4</c:f>
              <c:numCache>
                <c:formatCode>0%</c:formatCode>
                <c:ptCount val="2"/>
                <c:pt idx="0">
                  <c:v>0.15416973803893416</c:v>
                </c:pt>
                <c:pt idx="1">
                  <c:v>0.17204774379788948</c:v>
                </c:pt>
              </c:numCache>
            </c:numRef>
          </c:val>
          <c:extLst>
            <c:ext xmlns:c16="http://schemas.microsoft.com/office/drawing/2014/chart" uri="{C3380CC4-5D6E-409C-BE32-E72D297353CC}">
              <c16:uniqueId val="{00000000-AAB7-4D45-B98E-94F59BD54F68}"/>
            </c:ext>
          </c:extLst>
        </c:ser>
        <c:ser>
          <c:idx val="1"/>
          <c:order val="1"/>
          <c:tx>
            <c:strRef>
              <c:f>GLUCOSE_Baseline!$J$5</c:f>
              <c:strCache>
                <c:ptCount val="1"/>
                <c:pt idx="0">
                  <c:v>Energy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GLUCOSE_Baseline!$K$5:$L$5</c:f>
              <c:numCache>
                <c:formatCode>0%</c:formatCode>
                <c:ptCount val="2"/>
                <c:pt idx="0">
                  <c:v>0.8155736460542391</c:v>
                </c:pt>
                <c:pt idx="1">
                  <c:v>0.71908278687465077</c:v>
                </c:pt>
              </c:numCache>
            </c:numRef>
          </c:val>
          <c:extLst>
            <c:ext xmlns:c16="http://schemas.microsoft.com/office/drawing/2014/chart" uri="{C3380CC4-5D6E-409C-BE32-E72D297353CC}">
              <c16:uniqueId val="{00000001-AAB7-4D45-B98E-94F59BD54F68}"/>
            </c:ext>
          </c:extLst>
        </c:ser>
        <c:ser>
          <c:idx val="2"/>
          <c:order val="2"/>
          <c:tx>
            <c:strRef>
              <c:f>GLUCOSE_Baseline!$J$6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GLUCOSE_Baseline!$K$6:$L$6</c:f>
              <c:numCache>
                <c:formatCode>0%</c:formatCode>
                <c:ptCount val="2"/>
                <c:pt idx="0">
                  <c:v>3.0256615906826698E-2</c:v>
                </c:pt>
                <c:pt idx="1">
                  <c:v>5.3471993421291317E-2</c:v>
                </c:pt>
              </c:numCache>
            </c:numRef>
          </c:val>
          <c:extLst>
            <c:ext xmlns:c16="http://schemas.microsoft.com/office/drawing/2014/chart" uri="{C3380CC4-5D6E-409C-BE32-E72D297353CC}">
              <c16:uniqueId val="{00000002-AAB7-4D45-B98E-94F59BD54F68}"/>
            </c:ext>
          </c:extLst>
        </c:ser>
        <c:ser>
          <c:idx val="3"/>
          <c:order val="3"/>
          <c:tx>
            <c:strRef>
              <c:f>GLUCOSE_Baseline!$J$7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GLUCOSE_Baseline!$K$7:$L$7</c:f>
              <c:numCache>
                <c:formatCode>0%</c:formatCode>
                <c:ptCount val="2"/>
                <c:pt idx="1">
                  <c:v>3.1381022421443451E-2</c:v>
                </c:pt>
              </c:numCache>
            </c:numRef>
          </c:val>
          <c:extLst>
            <c:ext xmlns:c16="http://schemas.microsoft.com/office/drawing/2014/chart" uri="{C3380CC4-5D6E-409C-BE32-E72D297353CC}">
              <c16:uniqueId val="{00000003-AAB7-4D45-B98E-94F59BD54F68}"/>
            </c:ext>
          </c:extLst>
        </c:ser>
        <c:ser>
          <c:idx val="4"/>
          <c:order val="4"/>
          <c:tx>
            <c:strRef>
              <c:f>GLUCOSE_Baseline!$J$8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GLUCOSE_Baseline!$K$8:$L$8</c:f>
              <c:numCache>
                <c:formatCode>0%</c:formatCode>
                <c:ptCount val="2"/>
                <c:pt idx="1">
                  <c:v>2.4016453484725159E-2</c:v>
                </c:pt>
              </c:numCache>
            </c:numRef>
          </c:val>
          <c:extLst>
            <c:ext xmlns:c16="http://schemas.microsoft.com/office/drawing/2014/chart" uri="{C3380CC4-5D6E-409C-BE32-E72D297353CC}">
              <c16:uniqueId val="{00000004-AAB7-4D45-B98E-94F59BD54F68}"/>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A8024C9F-2CC0-4B4D-8A87-7D951FFD3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06818C2F-04BA-4C45-A8BD-B3736C3F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41958</xdr:rowOff>
    </xdr:from>
    <xdr:to>
      <xdr:col>14</xdr:col>
      <xdr:colOff>585784</xdr:colOff>
      <xdr:row>90</xdr:row>
      <xdr:rowOff>20114</xdr:rowOff>
    </xdr:to>
    <xdr:graphicFrame macro="">
      <xdr:nvGraphicFramePr>
        <xdr:cNvPr id="4" name="Chart 3">
          <a:extLst>
            <a:ext uri="{FF2B5EF4-FFF2-40B4-BE49-F238E27FC236}">
              <a16:creationId xmlns:a16="http://schemas.microsoft.com/office/drawing/2014/main" id="{44DB9A6F-4FD6-434E-879B-779BDD6F460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21</xdr:col>
      <xdr:colOff>508191</xdr:colOff>
      <xdr:row>27</xdr:row>
      <xdr:rowOff>37621</xdr:rowOff>
    </xdr:to>
    <xdr:graphicFrame macro="">
      <xdr:nvGraphicFramePr>
        <xdr:cNvPr id="5" name="Chart 4">
          <a:extLst>
            <a:ext uri="{FF2B5EF4-FFF2-40B4-BE49-F238E27FC236}">
              <a16:creationId xmlns:a16="http://schemas.microsoft.com/office/drawing/2014/main" id="{4395776A-61CD-9449-82AD-4B4501322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F4B92749-A486-4E4E-8452-4B1097EC8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FDFC0086-A445-0840-A5C2-C64F923B5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41959</xdr:rowOff>
    </xdr:from>
    <xdr:to>
      <xdr:col>14</xdr:col>
      <xdr:colOff>223520</xdr:colOff>
      <xdr:row>88</xdr:row>
      <xdr:rowOff>190214</xdr:rowOff>
    </xdr:to>
    <xdr:graphicFrame macro="">
      <xdr:nvGraphicFramePr>
        <xdr:cNvPr id="4" name="Chart 3">
          <a:extLst>
            <a:ext uri="{FF2B5EF4-FFF2-40B4-BE49-F238E27FC236}">
              <a16:creationId xmlns:a16="http://schemas.microsoft.com/office/drawing/2014/main" id="{A5BFE911-5931-F24D-A29D-AADDD4A79F1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20</xdr:col>
      <xdr:colOff>617919</xdr:colOff>
      <xdr:row>26</xdr:row>
      <xdr:rowOff>3077</xdr:rowOff>
    </xdr:to>
    <xdr:graphicFrame macro="">
      <xdr:nvGraphicFramePr>
        <xdr:cNvPr id="6" name="Chart 5">
          <a:extLst>
            <a:ext uri="{FF2B5EF4-FFF2-40B4-BE49-F238E27FC236}">
              <a16:creationId xmlns:a16="http://schemas.microsoft.com/office/drawing/2014/main" id="{3C315CCF-9AEC-9B40-8581-8C207A3A0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44450</xdr:colOff>
      <xdr:row>8</xdr:row>
      <xdr:rowOff>177800</xdr:rowOff>
    </xdr:from>
    <xdr:to>
      <xdr:col>14</xdr:col>
      <xdr:colOff>679450</xdr:colOff>
      <xdr:row>25</xdr:row>
      <xdr:rowOff>38100</xdr:rowOff>
    </xdr:to>
    <xdr:graphicFrame macro="">
      <xdr:nvGraphicFramePr>
        <xdr:cNvPr id="7" name="Chart 6">
          <a:extLst>
            <a:ext uri="{FF2B5EF4-FFF2-40B4-BE49-F238E27FC236}">
              <a16:creationId xmlns:a16="http://schemas.microsoft.com/office/drawing/2014/main" id="{3CA3B7F7-776B-0441-B627-BBB6AAF20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44</xdr:row>
      <xdr:rowOff>114300</xdr:rowOff>
    </xdr:from>
    <xdr:to>
      <xdr:col>14</xdr:col>
      <xdr:colOff>381000</xdr:colOff>
      <xdr:row>60</xdr:row>
      <xdr:rowOff>38100</xdr:rowOff>
    </xdr:to>
    <xdr:graphicFrame macro="">
      <xdr:nvGraphicFramePr>
        <xdr:cNvPr id="8" name="Chart 7">
          <a:extLst>
            <a:ext uri="{FF2B5EF4-FFF2-40B4-BE49-F238E27FC236}">
              <a16:creationId xmlns:a16="http://schemas.microsoft.com/office/drawing/2014/main" id="{78448E01-1319-BF4A-8676-731F99CA2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xdr:colOff>
      <xdr:row>198</xdr:row>
      <xdr:rowOff>127000</xdr:rowOff>
    </xdr:from>
    <xdr:to>
      <xdr:col>7</xdr:col>
      <xdr:colOff>1079500</xdr:colOff>
      <xdr:row>226</xdr:row>
      <xdr:rowOff>95250</xdr:rowOff>
    </xdr:to>
    <xdr:graphicFrame macro="">
      <xdr:nvGraphicFramePr>
        <xdr:cNvPr id="2" name="Chart 1">
          <a:extLst>
            <a:ext uri="{FF2B5EF4-FFF2-40B4-BE49-F238E27FC236}">
              <a16:creationId xmlns:a16="http://schemas.microsoft.com/office/drawing/2014/main" id="{AD7288DE-2A84-5445-B616-CC8AF9C99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231</xdr:row>
      <xdr:rowOff>0</xdr:rowOff>
    </xdr:from>
    <xdr:to>
      <xdr:col>6</xdr:col>
      <xdr:colOff>889000</xdr:colOff>
      <xdr:row>255</xdr:row>
      <xdr:rowOff>76200</xdr:rowOff>
    </xdr:to>
    <xdr:graphicFrame macro="">
      <xdr:nvGraphicFramePr>
        <xdr:cNvPr id="3" name="Chart 2">
          <a:extLst>
            <a:ext uri="{FF2B5EF4-FFF2-40B4-BE49-F238E27FC236}">
              <a16:creationId xmlns:a16="http://schemas.microsoft.com/office/drawing/2014/main" id="{00969A08-BC04-6A48-9A3A-3F94BDF4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iea.org/reports/pulp-and-paper" TargetMode="External"/><Relationship Id="rId2" Type="http://schemas.openxmlformats.org/officeDocument/2006/relationships/hyperlink" Target="https://www.iea.org/reports/cement" TargetMode="External"/><Relationship Id="rId1" Type="http://schemas.openxmlformats.org/officeDocument/2006/relationships/hyperlink" Target="https://www.iea.org/reports/iron-and-steel" TargetMode="External"/><Relationship Id="rId5" Type="http://schemas.openxmlformats.org/officeDocument/2006/relationships/hyperlink" Target="https://www.iea.org/reports/chemicals" TargetMode="External"/><Relationship Id="rId4" Type="http://schemas.openxmlformats.org/officeDocument/2006/relationships/hyperlink" Target="https://www.iea.org/reports/aluminiu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iea.org/data-and-statistics/data-tables?country=WORLD&amp;energy=Balances&amp;year=201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ipcc.ch/report/ar5/wg3/" TargetMode="External"/><Relationship Id="rId1" Type="http://schemas.openxmlformats.org/officeDocument/2006/relationships/hyperlink" Target="https://www.epa.gov/ghgemissions/global-greenhouse-gas-emission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C345-D7DE-884B-B2D8-8E42A52EAE2A}">
  <dimension ref="A1:T82"/>
  <sheetViews>
    <sheetView tabSelected="1" topLeftCell="E59" zoomScaleNormal="100" workbookViewId="0">
      <selection activeCell="J79" sqref="J79"/>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5.5642293816707502</v>
      </c>
      <c r="E4" s="58"/>
      <c r="F4" s="59" t="s">
        <v>410</v>
      </c>
      <c r="I4" s="13"/>
      <c r="K4" t="s">
        <v>270</v>
      </c>
      <c r="L4" s="12">
        <f>C9</f>
        <v>0.15273650383558515</v>
      </c>
      <c r="M4" s="12">
        <f>H7+H9</f>
        <v>0.17204774379788948</v>
      </c>
      <c r="N4" s="12">
        <f>H14+H15</f>
        <v>0.1821377133868417</v>
      </c>
      <c r="P4" s="12">
        <f>N4-L4</f>
        <v>2.9401209551256552E-2</v>
      </c>
    </row>
    <row r="5" spans="1:16" x14ac:dyDescent="0.2">
      <c r="A5" t="s">
        <v>2</v>
      </c>
      <c r="B5" t="s">
        <v>6</v>
      </c>
      <c r="C5">
        <v>29.761899100000001</v>
      </c>
      <c r="E5" s="58"/>
      <c r="F5" t="str">
        <f>WorldResourcesInstituteCAIT2010!C197</f>
        <v>Energy (MtCO2e)</v>
      </c>
      <c r="G5" t="s">
        <v>19</v>
      </c>
      <c r="H5" s="12">
        <f>WorldResourcesInstituteCAIT2010!C198</f>
        <v>0.71908278687465077</v>
      </c>
      <c r="I5" s="13"/>
      <c r="K5" t="s">
        <v>266</v>
      </c>
      <c r="L5" s="12">
        <f>C10</f>
        <v>0.81695561132250083</v>
      </c>
      <c r="M5" s="12">
        <f>H5</f>
        <v>0.71908278687465077</v>
      </c>
      <c r="N5" s="12">
        <f>H12</f>
        <v>0.76125435676183006</v>
      </c>
      <c r="P5" s="12">
        <f t="shared" ref="P5:P6" si="0">N5-L5</f>
        <v>-5.5701254560670765E-2</v>
      </c>
    </row>
    <row r="6" spans="1:16" ht="16" customHeight="1" x14ac:dyDescent="0.2">
      <c r="A6" t="s">
        <v>3</v>
      </c>
      <c r="B6" t="s">
        <v>6</v>
      </c>
      <c r="C6">
        <v>1.1041238937563085</v>
      </c>
      <c r="E6" s="58"/>
      <c r="F6" t="str">
        <f>WorldResourcesInstituteCAIT2010!D197</f>
        <v>Industrial Processes (MtCO2e)</v>
      </c>
      <c r="G6" t="s">
        <v>19</v>
      </c>
      <c r="H6" s="12">
        <f>WorldResourcesInstituteCAIT2010!D198</f>
        <v>5.3471993421291317E-2</v>
      </c>
      <c r="I6" s="13"/>
      <c r="K6" t="s">
        <v>267</v>
      </c>
      <c r="L6" s="12">
        <f>C11</f>
        <v>3.0307884841914032E-2</v>
      </c>
      <c r="M6" s="12">
        <f>H6</f>
        <v>5.3471993421291317E-2</v>
      </c>
      <c r="N6" s="12">
        <f>H13</f>
        <v>5.6607929851328356E-2</v>
      </c>
      <c r="P6" s="12">
        <f t="shared" si="0"/>
        <v>2.6300045009414325E-2</v>
      </c>
    </row>
    <row r="7" spans="1:16" x14ac:dyDescent="0.2">
      <c r="A7" t="s">
        <v>5</v>
      </c>
      <c r="B7" t="s">
        <v>6</v>
      </c>
      <c r="C7">
        <f>SUM(C4:C6)</f>
        <v>36.43025237542706</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0.15273650383558515</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0.81695561132250083</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3.0307884841914032E-2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16" spans="1:16" x14ac:dyDescent="0.2">
      <c r="C16" s="3"/>
    </row>
    <row r="34" spans="1:15" x14ac:dyDescent="0.2">
      <c r="A34" s="1" t="s">
        <v>277</v>
      </c>
      <c r="C34" s="1">
        <v>2010</v>
      </c>
      <c r="D34" s="1"/>
      <c r="F34" s="1" t="s">
        <v>276</v>
      </c>
      <c r="H34" s="1">
        <v>2010</v>
      </c>
      <c r="L34" t="s">
        <v>265</v>
      </c>
      <c r="M34" s="15" t="s">
        <v>263</v>
      </c>
    </row>
    <row r="35" spans="1:15" x14ac:dyDescent="0.2">
      <c r="A35" t="s">
        <v>7</v>
      </c>
      <c r="B35" t="s">
        <v>18</v>
      </c>
      <c r="C35">
        <v>118.40359817200448</v>
      </c>
      <c r="F35" t="str">
        <f>'IEA_EnBalance,2010'!A69</f>
        <v>Industry</v>
      </c>
      <c r="G35" t="s">
        <v>19</v>
      </c>
      <c r="H35" s="12">
        <f>'IEA_EnBalance,2010'!L69</f>
        <v>0.29918339827039281</v>
      </c>
      <c r="I35" s="13"/>
      <c r="K35" t="s">
        <v>14</v>
      </c>
      <c r="L35" s="12">
        <f>C44</f>
        <v>0.37945285467755002</v>
      </c>
      <c r="M35" s="12">
        <f>H35</f>
        <v>0.29918339827039281</v>
      </c>
      <c r="O35" s="12"/>
    </row>
    <row r="36" spans="1:15" x14ac:dyDescent="0.2">
      <c r="A36" t="s">
        <v>8</v>
      </c>
      <c r="B36" t="s">
        <v>18</v>
      </c>
      <c r="C36">
        <v>12.93801036341241</v>
      </c>
      <c r="F36" t="str">
        <f>'IEA_EnBalance,2010'!A70</f>
        <v>Transport</v>
      </c>
      <c r="G36" t="s">
        <v>19</v>
      </c>
      <c r="H36" s="12">
        <f>'IEA_EnBalance,2010'!L70</f>
        <v>0.27425358983943499</v>
      </c>
      <c r="I36" s="13"/>
      <c r="K36" t="s">
        <v>271</v>
      </c>
      <c r="L36" s="12">
        <f>C45</f>
        <v>0.3615294347486126</v>
      </c>
      <c r="M36" s="12">
        <f>H37</f>
        <v>0.2248602564593111</v>
      </c>
    </row>
    <row r="37" spans="1:15" x14ac:dyDescent="0.2">
      <c r="A37" t="s">
        <v>9</v>
      </c>
      <c r="B37" t="s">
        <v>18</v>
      </c>
      <c r="C37">
        <v>77.894399999999919</v>
      </c>
      <c r="F37" t="str">
        <f>'IEA_EnBalance,2010'!A71</f>
        <v>Residential</v>
      </c>
      <c r="G37" t="s">
        <v>19</v>
      </c>
      <c r="H37" s="12">
        <f>'IEA_EnBalance,2010'!L71</f>
        <v>0.2248602564593111</v>
      </c>
      <c r="I37" s="13"/>
      <c r="K37" t="s">
        <v>11</v>
      </c>
      <c r="L37" s="12">
        <f>C46</f>
        <v>0.2500590807186257</v>
      </c>
      <c r="M37" s="12">
        <f>H36</f>
        <v>0.27425358983943499</v>
      </c>
    </row>
    <row r="38" spans="1:15" ht="16" customHeight="1" x14ac:dyDescent="0.2">
      <c r="A38" t="s">
        <v>10</v>
      </c>
      <c r="B38" t="s">
        <v>18</v>
      </c>
      <c r="C38">
        <v>47.243300000000026</v>
      </c>
      <c r="F38" t="str">
        <f>'IEA_EnBalance,2010'!A72</f>
        <v>Commercial and public services</v>
      </c>
      <c r="G38" t="s">
        <v>19</v>
      </c>
      <c r="H38" s="12">
        <f>'IEA_EnBalance,2010'!L72</f>
        <v>8.1159022930642061E-2</v>
      </c>
      <c r="I38" s="13"/>
      <c r="K38" t="s">
        <v>12</v>
      </c>
      <c r="L38" s="12">
        <f>C47</f>
        <v>8.9586298552117045E-3</v>
      </c>
      <c r="M38" s="12">
        <f>H39</f>
        <v>2.0499153127767109E-2</v>
      </c>
    </row>
    <row r="39" spans="1:15" ht="16" customHeight="1" x14ac:dyDescent="0.2">
      <c r="A39" t="s">
        <v>11</v>
      </c>
      <c r="B39" t="s">
        <v>18</v>
      </c>
      <c r="C39">
        <v>86.553998699999994</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2.3911665614720916</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0.70972157509706291</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346.13419537198598</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0.37945285467755002</v>
      </c>
      <c r="D44" s="3"/>
      <c r="I44" s="14"/>
      <c r="K44" s="12"/>
    </row>
    <row r="45" spans="1:15" x14ac:dyDescent="0.2">
      <c r="A45" t="s">
        <v>15</v>
      </c>
      <c r="B45" t="s">
        <v>19</v>
      </c>
      <c r="C45" s="3">
        <f>(C37+C38)/C42</f>
        <v>0.3615294347486126</v>
      </c>
      <c r="D45" s="3"/>
      <c r="I45" s="14"/>
      <c r="K45" s="12"/>
    </row>
    <row r="46" spans="1:15" x14ac:dyDescent="0.2">
      <c r="A46" t="s">
        <v>11</v>
      </c>
      <c r="B46" t="s">
        <v>19</v>
      </c>
      <c r="C46" s="3">
        <f>C39/C42</f>
        <v>0.2500590807186257</v>
      </c>
      <c r="D46" s="3"/>
      <c r="I46" s="14"/>
      <c r="K46" s="12"/>
    </row>
    <row r="47" spans="1:15" x14ac:dyDescent="0.2">
      <c r="A47" t="s">
        <v>12</v>
      </c>
      <c r="B47" t="s">
        <v>19</v>
      </c>
      <c r="C47" s="3">
        <f>(C40+C41)/C42</f>
        <v>8.9586298552117045E-3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0.28470484089471798</v>
      </c>
      <c r="E65" s="3"/>
      <c r="F65" t="s">
        <v>24</v>
      </c>
      <c r="G65" t="s">
        <v>18</v>
      </c>
      <c r="H65">
        <f>'IEA_EnBalance,2010'!B44/1000000</f>
        <v>152.94824200800002</v>
      </c>
      <c r="I65" s="17">
        <f>H65/$H$75</f>
        <v>0.28431349505863013</v>
      </c>
      <c r="K65" t="s">
        <v>24</v>
      </c>
      <c r="L65" s="20">
        <f>D65</f>
        <v>0.28470484089471798</v>
      </c>
      <c r="M65" s="20">
        <f>I65</f>
        <v>0.28431349505863013</v>
      </c>
      <c r="O65" s="20">
        <f>M65-L65</f>
        <v>-3.9134583608785301E-4</v>
      </c>
    </row>
    <row r="66" spans="1:20" x14ac:dyDescent="0.2">
      <c r="A66" t="s">
        <v>272</v>
      </c>
      <c r="B66" t="s">
        <v>18</v>
      </c>
      <c r="C66">
        <v>167.54559999999901</v>
      </c>
      <c r="D66" s="3">
        <f>C66/$C$75</f>
        <v>0.34256276869841762</v>
      </c>
      <c r="E66" s="3"/>
      <c r="F66" t="s">
        <v>272</v>
      </c>
      <c r="G66" t="s">
        <v>18</v>
      </c>
      <c r="H66">
        <f>('IEA_EnBalance,2010'!C44+'IEA_EnBalance,2010'!D44)/1000000</f>
        <v>173.148337836</v>
      </c>
      <c r="I66" s="17">
        <f t="shared" ref="I66:I71" si="1">H66/$H$75</f>
        <v>0.32186319010564823</v>
      </c>
      <c r="K66" t="s">
        <v>272</v>
      </c>
      <c r="L66" s="20">
        <f>D66</f>
        <v>0.34256276869841762</v>
      </c>
      <c r="M66" s="20">
        <f t="shared" ref="M66:M71" si="2">I66</f>
        <v>0.32186319010564823</v>
      </c>
      <c r="O66" s="20">
        <f t="shared" ref="O66:O71" si="3">M66-L66</f>
        <v>-2.0699578592769385E-2</v>
      </c>
    </row>
    <row r="67" spans="1:20" x14ac:dyDescent="0.2">
      <c r="A67" t="s">
        <v>281</v>
      </c>
      <c r="B67" t="s">
        <v>18</v>
      </c>
      <c r="C67">
        <v>108.0354</v>
      </c>
      <c r="D67" s="3">
        <f>C67/$C$75</f>
        <v>0.22088855655678957</v>
      </c>
      <c r="E67" s="3"/>
      <c r="F67" t="s">
        <v>273</v>
      </c>
      <c r="G67" t="s">
        <v>18</v>
      </c>
      <c r="H67">
        <f>'IEA_EnBalance,2010'!E44/1000000</f>
        <v>114.42922146000001</v>
      </c>
      <c r="I67" s="17">
        <f t="shared" si="1"/>
        <v>0.21271098943673319</v>
      </c>
      <c r="K67" t="s">
        <v>273</v>
      </c>
      <c r="L67" s="20">
        <f>D67</f>
        <v>0.22088855655678957</v>
      </c>
      <c r="M67" s="20">
        <f t="shared" si="2"/>
        <v>0.21271098943673319</v>
      </c>
      <c r="O67" s="20">
        <f t="shared" si="3"/>
        <v>-8.1775671200563782E-3</v>
      </c>
    </row>
    <row r="68" spans="1:20" x14ac:dyDescent="0.2">
      <c r="A68" t="s">
        <v>28</v>
      </c>
      <c r="B68" t="s">
        <v>18</v>
      </c>
      <c r="C68">
        <v>23.4820083135183</v>
      </c>
      <c r="D68" s="3">
        <f>C68/$C$75</f>
        <v>4.8011178941602381E-2</v>
      </c>
      <c r="E68" s="3"/>
      <c r="F68" t="s">
        <v>28</v>
      </c>
      <c r="G68" t="s">
        <v>18</v>
      </c>
      <c r="H68">
        <f>'IEA_EnBalance,2010'!F44/1000000</f>
        <v>30.095974440000003</v>
      </c>
      <c r="I68" s="17">
        <f t="shared" si="1"/>
        <v>5.5945014914156634E-2</v>
      </c>
      <c r="K68" t="s">
        <v>28</v>
      </c>
      <c r="L68" s="20">
        <f>D68</f>
        <v>4.8011178941602381E-2</v>
      </c>
      <c r="M68" s="20">
        <f t="shared" si="2"/>
        <v>5.5945014914156634E-2</v>
      </c>
      <c r="O68" s="20">
        <f t="shared" si="3"/>
        <v>7.9338359725542526E-3</v>
      </c>
    </row>
    <row r="69" spans="1:20" x14ac:dyDescent="0.2">
      <c r="A69" t="s">
        <v>29</v>
      </c>
      <c r="B69" t="s">
        <v>18</v>
      </c>
      <c r="C69">
        <v>12.561203813760001</v>
      </c>
      <c r="D69" s="3">
        <f>C69/$C$75</f>
        <v>2.568256496516037E-2</v>
      </c>
      <c r="E69" s="3"/>
      <c r="F69" t="s">
        <v>29</v>
      </c>
      <c r="G69" t="s">
        <v>18</v>
      </c>
      <c r="H69">
        <f>'IEA_EnBalance,2010'!G44/1000000</f>
        <v>12.39564942</v>
      </c>
      <c r="I69" s="17">
        <f t="shared" si="1"/>
        <v>2.3042111264916298E-2</v>
      </c>
      <c r="K69" t="s">
        <v>29</v>
      </c>
      <c r="L69" s="20">
        <f>D69</f>
        <v>2.568256496516037E-2</v>
      </c>
      <c r="M69" s="20">
        <f t="shared" si="2"/>
        <v>2.3042111264916298E-2</v>
      </c>
      <c r="O69" s="20">
        <f t="shared" si="3"/>
        <v>-2.640453700244072E-3</v>
      </c>
    </row>
    <row r="70" spans="1:20" x14ac:dyDescent="0.2">
      <c r="A70" s="19" t="s">
        <v>282</v>
      </c>
      <c r="B70" t="s">
        <v>18</v>
      </c>
      <c r="C70">
        <v>0.2330439759359989</v>
      </c>
      <c r="E70" s="3"/>
      <c r="F70" s="7" t="s">
        <v>30</v>
      </c>
      <c r="G70" t="s">
        <v>18</v>
      </c>
      <c r="H70">
        <f>'IEA_EnBalance,2010'!H44/1000000</f>
        <v>4.6086201000000004</v>
      </c>
      <c r="I70" s="17">
        <f t="shared" si="1"/>
        <v>8.5669038808561006E-3</v>
      </c>
      <c r="K70" s="7" t="s">
        <v>30</v>
      </c>
      <c r="L70" s="20">
        <f>D73</f>
        <v>3.6764106319986034E-3</v>
      </c>
      <c r="M70" s="20">
        <f t="shared" si="2"/>
        <v>8.5669038808561006E-3</v>
      </c>
      <c r="O70" s="20">
        <f t="shared" si="3"/>
        <v>4.8904932488574972E-3</v>
      </c>
    </row>
    <row r="71" spans="1:20" x14ac:dyDescent="0.2">
      <c r="A71" s="19" t="s">
        <v>283</v>
      </c>
      <c r="B71" t="s">
        <v>18</v>
      </c>
      <c r="C71">
        <v>1.3084917119999999</v>
      </c>
      <c r="E71" s="3"/>
      <c r="F71" s="7" t="s">
        <v>31</v>
      </c>
      <c r="G71" t="s">
        <v>18</v>
      </c>
      <c r="H71">
        <f>'IEA_EnBalance,2010'!I44/1000000</f>
        <v>50.330276424000004</v>
      </c>
      <c r="I71" s="17">
        <f t="shared" si="1"/>
        <v>9.3558295339059502E-2</v>
      </c>
      <c r="K71" s="7" t="s">
        <v>31</v>
      </c>
      <c r="L71" s="20">
        <f>D74</f>
        <v>7.4473679311313407E-2</v>
      </c>
      <c r="M71" s="20">
        <f t="shared" si="2"/>
        <v>9.3558295339059502E-2</v>
      </c>
      <c r="O71" s="20">
        <f t="shared" si="3"/>
        <v>1.9084616027746096E-2</v>
      </c>
    </row>
    <row r="72" spans="1:20" ht="17" thickBot="1" x14ac:dyDescent="0.25">
      <c r="A72" s="19" t="s">
        <v>284</v>
      </c>
      <c r="B72" t="s">
        <v>18</v>
      </c>
      <c r="C72">
        <v>0.256576896</v>
      </c>
      <c r="E72" s="3"/>
      <c r="F72" s="21" t="s">
        <v>32</v>
      </c>
      <c r="G72" s="22" t="s">
        <v>18</v>
      </c>
      <c r="H72" s="22">
        <f>'IEA_EnBalance,2010'!J44/1000000</f>
        <v>6.4895400000000002E-3</v>
      </c>
      <c r="I72" s="17"/>
    </row>
    <row r="73" spans="1:20" x14ac:dyDescent="0.2">
      <c r="A73" t="s">
        <v>286</v>
      </c>
      <c r="B73" t="s">
        <v>18</v>
      </c>
      <c r="C73">
        <f>SUM(C70:C72)</f>
        <v>1.7981125839359988</v>
      </c>
      <c r="D73" s="17">
        <f>C73/$C$75</f>
        <v>3.6764106319986034E-3</v>
      </c>
      <c r="E73" s="3"/>
      <c r="F73" s="21" t="s">
        <v>33</v>
      </c>
      <c r="G73" s="22" t="s">
        <v>18</v>
      </c>
      <c r="H73" s="22">
        <f>'IEA_EnBalance,2010'!K44/1000000</f>
        <v>4.5803592000000004E-2</v>
      </c>
      <c r="I73" s="17"/>
      <c r="Q73" s="33" t="s">
        <v>24</v>
      </c>
      <c r="R73" s="23">
        <v>0</v>
      </c>
      <c r="S73" s="23">
        <v>0</v>
      </c>
      <c r="T73" s="24">
        <v>0</v>
      </c>
    </row>
    <row r="74" spans="1:20" x14ac:dyDescent="0.2">
      <c r="A74" t="s">
        <v>280</v>
      </c>
      <c r="B74" t="s">
        <v>18</v>
      </c>
      <c r="C74">
        <v>36.424674321238214</v>
      </c>
      <c r="D74" s="17">
        <f>C74/$C$75</f>
        <v>7.4473679311313407E-2</v>
      </c>
      <c r="E74" s="3"/>
      <c r="F74" s="7" t="s">
        <v>17</v>
      </c>
      <c r="G74" t="s">
        <v>18</v>
      </c>
      <c r="H74">
        <f>'IEA_EnBalance,2010'!L44/1000000</f>
        <v>538.00853108399997</v>
      </c>
      <c r="Q74" s="34" t="s">
        <v>272</v>
      </c>
      <c r="R74" s="35">
        <v>209</v>
      </c>
      <c r="S74" s="35">
        <v>58</v>
      </c>
      <c r="T74" s="25">
        <v>54</v>
      </c>
    </row>
    <row r="75" spans="1:20" x14ac:dyDescent="0.2">
      <c r="A75" s="7" t="s">
        <v>285</v>
      </c>
      <c r="B75" t="s">
        <v>18</v>
      </c>
      <c r="C75">
        <f>SUM(C65:C69,C73:C74)</f>
        <v>489.09459903245158</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C77" s="3">
        <f>C75/H75-1</f>
        <v>-9.0828419865445653E-2</v>
      </c>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9326-8312-CD40-831A-CA47DAB8947D}">
  <dimension ref="A1:T82"/>
  <sheetViews>
    <sheetView topLeftCell="H51" zoomScale="125" workbookViewId="0">
      <selection activeCell="Q6" sqref="Q6"/>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5.6259593600000004</v>
      </c>
      <c r="E4" s="58"/>
      <c r="F4" s="59" t="s">
        <v>410</v>
      </c>
      <c r="I4" s="13"/>
      <c r="K4" t="s">
        <v>270</v>
      </c>
      <c r="L4" s="12">
        <f>C9</f>
        <v>0.15416973803893366</v>
      </c>
      <c r="M4" s="12">
        <f>H7+H9</f>
        <v>0.17204774379788948</v>
      </c>
      <c r="N4" s="12">
        <f>H14+H15</f>
        <v>0.1821377133868417</v>
      </c>
      <c r="P4" s="12">
        <f>N4-L4</f>
        <v>2.7967975347908042E-2</v>
      </c>
    </row>
    <row r="5" spans="1:16" x14ac:dyDescent="0.2">
      <c r="A5" t="s">
        <v>2</v>
      </c>
      <c r="B5" t="s">
        <v>6</v>
      </c>
      <c r="C5">
        <v>29.761899100000001</v>
      </c>
      <c r="E5" s="58"/>
      <c r="F5" t="str">
        <f>WorldResourcesInstituteCAIT2010!C197</f>
        <v>Energy (MtCO2e)</v>
      </c>
      <c r="G5" t="s">
        <v>19</v>
      </c>
      <c r="H5" s="12">
        <f>WorldResourcesInstituteCAIT2010!C198</f>
        <v>0.71908278687465077</v>
      </c>
      <c r="I5" s="13"/>
      <c r="K5" t="s">
        <v>266</v>
      </c>
      <c r="L5" s="12">
        <f>C10</f>
        <v>0.81557364605423943</v>
      </c>
      <c r="M5" s="12">
        <f>H5</f>
        <v>0.71908278687465077</v>
      </c>
      <c r="N5" s="12">
        <f>H12</f>
        <v>0.76125435676183006</v>
      </c>
      <c r="P5" s="12">
        <f t="shared" ref="P5:P6" si="0">N5-L5</f>
        <v>-5.4319289292409367E-2</v>
      </c>
    </row>
    <row r="6" spans="1:16" ht="16" customHeight="1" x14ac:dyDescent="0.2">
      <c r="A6" t="s">
        <v>3</v>
      </c>
      <c r="B6" t="s">
        <v>6</v>
      </c>
      <c r="C6">
        <v>1.10412389375631</v>
      </c>
      <c r="E6" s="58"/>
      <c r="F6" t="str">
        <f>WorldResourcesInstituteCAIT2010!D197</f>
        <v>Industrial Processes (MtCO2e)</v>
      </c>
      <c r="G6" t="s">
        <v>19</v>
      </c>
      <c r="H6" s="12">
        <f>WorldResourcesInstituteCAIT2010!D198</f>
        <v>5.3471993421291317E-2</v>
      </c>
      <c r="I6" s="13"/>
      <c r="K6" t="s">
        <v>267</v>
      </c>
      <c r="L6" s="12">
        <f>C11</f>
        <v>3.0256615906826906E-2</v>
      </c>
      <c r="M6" s="12">
        <f>H6</f>
        <v>5.3471993421291317E-2</v>
      </c>
      <c r="N6" s="12">
        <f>H13</f>
        <v>5.6607929851328356E-2</v>
      </c>
      <c r="P6" s="12">
        <f t="shared" si="0"/>
        <v>2.635131394450145E-2</v>
      </c>
    </row>
    <row r="7" spans="1:16" x14ac:dyDescent="0.2">
      <c r="A7" t="s">
        <v>5</v>
      </c>
      <c r="B7" t="s">
        <v>6</v>
      </c>
      <c r="C7">
        <f>SUM(C4:C6)</f>
        <v>36.491982353756313</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0.15416973803893366</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0.81557364605423943</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3.0256615906826906E-2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34" spans="1:15" x14ac:dyDescent="0.2">
      <c r="A34" s="1" t="s">
        <v>277</v>
      </c>
      <c r="C34" s="1">
        <v>2010</v>
      </c>
      <c r="D34" s="1"/>
      <c r="F34" s="1" t="s">
        <v>276</v>
      </c>
      <c r="H34" s="1">
        <v>2010</v>
      </c>
      <c r="L34" t="s">
        <v>265</v>
      </c>
      <c r="M34" s="15" t="s">
        <v>263</v>
      </c>
    </row>
    <row r="35" spans="1:15" x14ac:dyDescent="0.2">
      <c r="A35" t="s">
        <v>7</v>
      </c>
      <c r="B35" t="s">
        <v>18</v>
      </c>
      <c r="C35">
        <v>125.353898410434</v>
      </c>
      <c r="F35" t="str">
        <f>'IEA_EnBalance,2010'!A69</f>
        <v>Industry</v>
      </c>
      <c r="G35" t="s">
        <v>19</v>
      </c>
      <c r="H35" s="12">
        <f>'IEA_EnBalance,2010'!L69</f>
        <v>0.29918339827039281</v>
      </c>
      <c r="I35" s="13"/>
      <c r="K35" t="s">
        <v>14</v>
      </c>
      <c r="L35" s="12">
        <f>C44</f>
        <v>0.39220000736190386</v>
      </c>
      <c r="M35" s="12">
        <f>H35</f>
        <v>0.29918339827039281</v>
      </c>
      <c r="O35" s="12"/>
    </row>
    <row r="36" spans="1:15" x14ac:dyDescent="0.2">
      <c r="A36" t="s">
        <v>8</v>
      </c>
      <c r="B36" t="s">
        <v>18</v>
      </c>
      <c r="C36">
        <v>12.938010363410001</v>
      </c>
      <c r="F36" t="str">
        <f>'IEA_EnBalance,2010'!A70</f>
        <v>Transport</v>
      </c>
      <c r="G36" t="s">
        <v>19</v>
      </c>
      <c r="H36" s="12">
        <f>'IEA_EnBalance,2010'!L70</f>
        <v>0.27425358983943499</v>
      </c>
      <c r="I36" s="13"/>
      <c r="K36" t="s">
        <v>271</v>
      </c>
      <c r="L36" s="12">
        <f>C45</f>
        <v>0.35307808251024447</v>
      </c>
      <c r="M36" s="12">
        <f>H37</f>
        <v>0.2248602564593111</v>
      </c>
    </row>
    <row r="37" spans="1:15" x14ac:dyDescent="0.2">
      <c r="A37" t="s">
        <v>9</v>
      </c>
      <c r="B37" t="s">
        <v>18</v>
      </c>
      <c r="C37">
        <v>77.254000000044002</v>
      </c>
      <c r="F37" t="str">
        <f>'IEA_EnBalance,2010'!A71</f>
        <v>Residential</v>
      </c>
      <c r="G37" t="s">
        <v>19</v>
      </c>
      <c r="H37" s="12">
        <f>'IEA_EnBalance,2010'!L71</f>
        <v>0.2248602564593111</v>
      </c>
      <c r="I37" s="13"/>
      <c r="K37" t="s">
        <v>11</v>
      </c>
      <c r="L37" s="12">
        <f>C46</f>
        <v>0.24564310611432708</v>
      </c>
      <c r="M37" s="12">
        <f>H36</f>
        <v>0.27425358983943499</v>
      </c>
    </row>
    <row r="38" spans="1:15" ht="16" customHeight="1" x14ac:dyDescent="0.2">
      <c r="A38" t="s">
        <v>10</v>
      </c>
      <c r="B38" t="s">
        <v>18</v>
      </c>
      <c r="C38">
        <v>47.243299999990001</v>
      </c>
      <c r="F38" t="str">
        <f>'IEA_EnBalance,2010'!A72</f>
        <v>Commercial and public services</v>
      </c>
      <c r="G38" t="s">
        <v>19</v>
      </c>
      <c r="H38" s="12">
        <f>'IEA_EnBalance,2010'!L72</f>
        <v>8.1159022930642061E-2</v>
      </c>
      <c r="I38" s="13"/>
      <c r="K38" t="s">
        <v>12</v>
      </c>
      <c r="L38" s="12">
        <f>C47</f>
        <v>9.0788040135244951E-3</v>
      </c>
      <c r="M38" s="12">
        <f>H39</f>
        <v>2.0499153127767109E-2</v>
      </c>
    </row>
    <row r="39" spans="1:15" ht="16" customHeight="1" x14ac:dyDescent="0.2">
      <c r="A39" t="s">
        <v>11</v>
      </c>
      <c r="B39" t="s">
        <v>18</v>
      </c>
      <c r="C39">
        <v>86.615128465155408</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2.4687069020999997</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0.73252999960000009</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352.60557414073344</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0.39220000736190386</v>
      </c>
      <c r="D44" s="3"/>
      <c r="I44" s="14"/>
      <c r="K44" s="12"/>
    </row>
    <row r="45" spans="1:15" x14ac:dyDescent="0.2">
      <c r="A45" t="s">
        <v>15</v>
      </c>
      <c r="B45" t="s">
        <v>19</v>
      </c>
      <c r="C45" s="3">
        <f>(C37+C38)/C42</f>
        <v>0.35307808251024447</v>
      </c>
      <c r="D45" s="3"/>
      <c r="I45" s="14"/>
      <c r="K45" s="12"/>
    </row>
    <row r="46" spans="1:15" x14ac:dyDescent="0.2">
      <c r="A46" t="s">
        <v>11</v>
      </c>
      <c r="B46" t="s">
        <v>19</v>
      </c>
      <c r="C46" s="3">
        <f>C39/C42</f>
        <v>0.24564310611432708</v>
      </c>
      <c r="D46" s="3"/>
      <c r="I46" s="14"/>
      <c r="K46" s="12"/>
    </row>
    <row r="47" spans="1:15" x14ac:dyDescent="0.2">
      <c r="A47" t="s">
        <v>12</v>
      </c>
      <c r="B47" t="s">
        <v>19</v>
      </c>
      <c r="C47" s="3">
        <f>(C40+C41)/C42</f>
        <v>9.0788040135244951E-3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0.27994178465438635</v>
      </c>
      <c r="F65" t="s">
        <v>24</v>
      </c>
      <c r="G65" t="s">
        <v>18</v>
      </c>
      <c r="H65">
        <f>'IEA_EnBalance,2010'!B44/1000000</f>
        <v>152.94824200800002</v>
      </c>
      <c r="I65" s="17">
        <f>H65/$H$75</f>
        <v>0.28431349505863013</v>
      </c>
      <c r="K65" t="s">
        <v>24</v>
      </c>
      <c r="L65" s="20">
        <f>D65</f>
        <v>0.27994178465438635</v>
      </c>
      <c r="M65" s="20">
        <f>I65</f>
        <v>0.28431349505863013</v>
      </c>
      <c r="O65" s="20">
        <f>M65-L65</f>
        <v>4.3717104042437782E-3</v>
      </c>
    </row>
    <row r="66" spans="1:20" x14ac:dyDescent="0.2">
      <c r="A66" t="s">
        <v>272</v>
      </c>
      <c r="B66" t="s">
        <v>18</v>
      </c>
      <c r="C66">
        <v>167.54560000000001</v>
      </c>
      <c r="D66" s="3">
        <f>C66/$C$75</f>
        <v>0.33683176065504866</v>
      </c>
      <c r="F66" t="s">
        <v>272</v>
      </c>
      <c r="G66" t="s">
        <v>18</v>
      </c>
      <c r="H66">
        <f>('IEA_EnBalance,2010'!C44+'IEA_EnBalance,2010'!D44)/1000000</f>
        <v>173.148337836</v>
      </c>
      <c r="I66" s="17">
        <f t="shared" ref="I66:I71" si="1">H66/$H$75</f>
        <v>0.32186319010564823</v>
      </c>
      <c r="K66" t="s">
        <v>272</v>
      </c>
      <c r="L66" s="20">
        <f>D66</f>
        <v>0.33683176065504866</v>
      </c>
      <c r="M66" s="20">
        <f t="shared" ref="M66:M71" si="2">I66</f>
        <v>0.32186319010564823</v>
      </c>
      <c r="O66" s="20">
        <f t="shared" ref="O66:O71" si="3">M66-L66</f>
        <v>-1.4968570549400428E-2</v>
      </c>
    </row>
    <row r="67" spans="1:20" x14ac:dyDescent="0.2">
      <c r="A67" t="s">
        <v>281</v>
      </c>
      <c r="B67" t="s">
        <v>18</v>
      </c>
      <c r="C67">
        <v>108.0354</v>
      </c>
      <c r="D67" s="3">
        <f>C67/$C$75</f>
        <v>0.21719313425761372</v>
      </c>
      <c r="F67" t="s">
        <v>273</v>
      </c>
      <c r="G67" t="s">
        <v>18</v>
      </c>
      <c r="H67">
        <f>'IEA_EnBalance,2010'!E44/1000000</f>
        <v>114.42922146000001</v>
      </c>
      <c r="I67" s="17">
        <f t="shared" si="1"/>
        <v>0.21271098943673319</v>
      </c>
      <c r="K67" t="s">
        <v>273</v>
      </c>
      <c r="L67" s="20">
        <f>D67</f>
        <v>0.21719313425761372</v>
      </c>
      <c r="M67" s="20">
        <f t="shared" si="2"/>
        <v>0.21271098943673319</v>
      </c>
      <c r="O67" s="20">
        <f t="shared" si="3"/>
        <v>-4.4821448208805237E-3</v>
      </c>
    </row>
    <row r="68" spans="1:20" x14ac:dyDescent="0.2">
      <c r="A68" t="s">
        <v>28</v>
      </c>
      <c r="B68" t="s">
        <v>18</v>
      </c>
      <c r="C68">
        <v>30.653687531199999</v>
      </c>
      <c r="D68" s="3">
        <f>C68/$C$75</f>
        <v>6.1625823308423547E-2</v>
      </c>
      <c r="F68" t="s">
        <v>28</v>
      </c>
      <c r="G68" t="s">
        <v>18</v>
      </c>
      <c r="H68">
        <f>'IEA_EnBalance,2010'!F44/1000000</f>
        <v>30.095974440000003</v>
      </c>
      <c r="I68" s="17">
        <f t="shared" si="1"/>
        <v>5.5945014914156634E-2</v>
      </c>
      <c r="K68" t="s">
        <v>28</v>
      </c>
      <c r="L68" s="20">
        <f>D68</f>
        <v>6.1625823308423547E-2</v>
      </c>
      <c r="M68" s="20">
        <f t="shared" si="2"/>
        <v>5.5945014914156634E-2</v>
      </c>
      <c r="O68" s="20">
        <f t="shared" si="3"/>
        <v>-5.6808083942669133E-3</v>
      </c>
    </row>
    <row r="69" spans="1:20" x14ac:dyDescent="0.2">
      <c r="A69" t="s">
        <v>29</v>
      </c>
      <c r="B69" t="s">
        <v>18</v>
      </c>
      <c r="C69">
        <v>12.930460099199999</v>
      </c>
      <c r="D69" s="3">
        <f>C69/$C$75</f>
        <v>2.5995249301046349E-2</v>
      </c>
      <c r="F69" t="s">
        <v>29</v>
      </c>
      <c r="G69" t="s">
        <v>18</v>
      </c>
      <c r="H69">
        <f>'IEA_EnBalance,2010'!G44/1000000</f>
        <v>12.39564942</v>
      </c>
      <c r="I69" s="17">
        <f t="shared" si="1"/>
        <v>2.3042111264916298E-2</v>
      </c>
      <c r="K69" t="s">
        <v>29</v>
      </c>
      <c r="L69" s="20">
        <f>D69</f>
        <v>2.5995249301046349E-2</v>
      </c>
      <c r="M69" s="20">
        <f t="shared" si="2"/>
        <v>2.3042111264916298E-2</v>
      </c>
      <c r="O69" s="20">
        <f t="shared" si="3"/>
        <v>-2.9531380361300513E-3</v>
      </c>
    </row>
    <row r="70" spans="1:20" x14ac:dyDescent="0.2">
      <c r="A70" s="19" t="s">
        <v>282</v>
      </c>
      <c r="B70" t="s">
        <v>18</v>
      </c>
      <c r="C70">
        <v>0.27249547409320002</v>
      </c>
      <c r="F70" s="7" t="s">
        <v>30</v>
      </c>
      <c r="G70" t="s">
        <v>18</v>
      </c>
      <c r="H70">
        <f>'IEA_EnBalance,2010'!H44/1000000</f>
        <v>4.6086201000000004</v>
      </c>
      <c r="I70" s="17">
        <f t="shared" si="1"/>
        <v>8.5669038808561006E-3</v>
      </c>
      <c r="K70" s="7" t="s">
        <v>30</v>
      </c>
      <c r="L70" s="20">
        <f>D73</f>
        <v>4.5302939158549833E-3</v>
      </c>
      <c r="M70" s="20">
        <f t="shared" si="2"/>
        <v>8.5669038808561006E-3</v>
      </c>
      <c r="O70" s="20">
        <f t="shared" si="3"/>
        <v>4.0366099650011172E-3</v>
      </c>
    </row>
    <row r="71" spans="1:20" x14ac:dyDescent="0.2">
      <c r="A71" s="19" t="s">
        <v>283</v>
      </c>
      <c r="B71" t="s">
        <v>18</v>
      </c>
      <c r="C71">
        <v>1.6977090239999999</v>
      </c>
      <c r="F71" s="7" t="s">
        <v>31</v>
      </c>
      <c r="G71" t="s">
        <v>18</v>
      </c>
      <c r="H71">
        <f>'IEA_EnBalance,2010'!I44/1000000</f>
        <v>50.330276424000004</v>
      </c>
      <c r="I71" s="17">
        <f t="shared" si="1"/>
        <v>9.3558295339059502E-2</v>
      </c>
      <c r="K71" s="7" t="s">
        <v>31</v>
      </c>
      <c r="L71" s="20">
        <f>D74</f>
        <v>7.3881953907626488E-2</v>
      </c>
      <c r="M71" s="20">
        <f t="shared" si="2"/>
        <v>9.3558295339059502E-2</v>
      </c>
      <c r="O71" s="20">
        <f t="shared" si="3"/>
        <v>1.9676341431433014E-2</v>
      </c>
    </row>
    <row r="72" spans="1:20" ht="17" thickBot="1" x14ac:dyDescent="0.25">
      <c r="A72" s="19" t="s">
        <v>284</v>
      </c>
      <c r="B72" t="s">
        <v>18</v>
      </c>
      <c r="C72">
        <v>0.28323743039999999</v>
      </c>
      <c r="F72" s="21" t="s">
        <v>32</v>
      </c>
      <c r="G72" s="22" t="s">
        <v>18</v>
      </c>
      <c r="H72" s="22">
        <f>'IEA_EnBalance,2010'!J44/1000000</f>
        <v>6.4895400000000002E-3</v>
      </c>
      <c r="I72" s="17"/>
    </row>
    <row r="73" spans="1:20" x14ac:dyDescent="0.2">
      <c r="A73" t="s">
        <v>286</v>
      </c>
      <c r="B73" t="s">
        <v>18</v>
      </c>
      <c r="C73">
        <f>SUM(C70:C72)</f>
        <v>2.2534419284931997</v>
      </c>
      <c r="D73" s="17">
        <f>C73/$C$75</f>
        <v>4.5302939158549833E-3</v>
      </c>
      <c r="F73" s="21" t="s">
        <v>33</v>
      </c>
      <c r="G73" s="22" t="s">
        <v>18</v>
      </c>
      <c r="H73" s="22">
        <f>'IEA_EnBalance,2010'!K44/1000000</f>
        <v>4.5803592000000004E-2</v>
      </c>
      <c r="I73" s="17"/>
      <c r="Q73" s="33" t="s">
        <v>24</v>
      </c>
      <c r="R73" s="23">
        <v>0</v>
      </c>
      <c r="S73" s="23">
        <v>0</v>
      </c>
      <c r="T73" s="24">
        <v>0</v>
      </c>
    </row>
    <row r="74" spans="1:20" x14ac:dyDescent="0.2">
      <c r="A74" t="s">
        <v>280</v>
      </c>
      <c r="B74" t="s">
        <v>18</v>
      </c>
      <c r="C74">
        <v>36.750086371167995</v>
      </c>
      <c r="D74" s="17">
        <f>C74/$C$75</f>
        <v>7.3881953907626488E-2</v>
      </c>
      <c r="F74" s="7" t="s">
        <v>17</v>
      </c>
      <c r="G74" t="s">
        <v>18</v>
      </c>
      <c r="H74">
        <f>'IEA_EnBalance,2010'!L44/1000000</f>
        <v>538.00853108399997</v>
      </c>
      <c r="Q74" s="34" t="s">
        <v>272</v>
      </c>
      <c r="R74" s="35">
        <v>209</v>
      </c>
      <c r="S74" s="35">
        <v>58</v>
      </c>
      <c r="T74" s="25">
        <v>54</v>
      </c>
    </row>
    <row r="75" spans="1:20" x14ac:dyDescent="0.2">
      <c r="A75" s="7" t="s">
        <v>285</v>
      </c>
      <c r="B75" t="s">
        <v>18</v>
      </c>
      <c r="C75">
        <f>SUM(C65:C69,C73:C74)</f>
        <v>497.41627593006115</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2133-9B7D-E547-B304-166120C947AC}">
  <dimension ref="A1:E69"/>
  <sheetViews>
    <sheetView topLeftCell="A17" workbookViewId="0">
      <selection activeCell="C44" sqref="C44"/>
    </sheetView>
  </sheetViews>
  <sheetFormatPr baseColWidth="10" defaultRowHeight="16" x14ac:dyDescent="0.2"/>
  <cols>
    <col min="1" max="1" width="17.6640625" customWidth="1"/>
    <col min="2" max="2" width="23" bestFit="1" customWidth="1"/>
  </cols>
  <sheetData>
    <row r="1" spans="1:3" x14ac:dyDescent="0.2">
      <c r="A1" s="2" t="s">
        <v>291</v>
      </c>
      <c r="B1" s="2" t="s">
        <v>290</v>
      </c>
      <c r="C1" s="5" t="s">
        <v>292</v>
      </c>
    </row>
    <row r="2" spans="1:3" x14ac:dyDescent="0.2">
      <c r="A2" t="s">
        <v>293</v>
      </c>
    </row>
    <row r="3" spans="1:3" x14ac:dyDescent="0.2">
      <c r="A3" t="s">
        <v>294</v>
      </c>
    </row>
    <row r="5" spans="1:3" x14ac:dyDescent="0.2">
      <c r="A5" s="1" t="s">
        <v>312</v>
      </c>
      <c r="B5" s="1"/>
      <c r="C5" s="1">
        <v>2010</v>
      </c>
    </row>
    <row r="6" spans="1:3" x14ac:dyDescent="0.2">
      <c r="A6" t="s">
        <v>295</v>
      </c>
      <c r="B6" s="19" t="s">
        <v>296</v>
      </c>
      <c r="C6">
        <v>21.1</v>
      </c>
    </row>
    <row r="7" spans="1:3" x14ac:dyDescent="0.2">
      <c r="A7" t="s">
        <v>297</v>
      </c>
      <c r="B7" s="19" t="s">
        <v>18</v>
      </c>
      <c r="C7">
        <v>0.35</v>
      </c>
    </row>
    <row r="8" spans="1:3" x14ac:dyDescent="0.2">
      <c r="A8" t="s">
        <v>298</v>
      </c>
      <c r="B8" s="19" t="s">
        <v>18</v>
      </c>
      <c r="C8">
        <v>0.69</v>
      </c>
    </row>
    <row r="9" spans="1:3" x14ac:dyDescent="0.2">
      <c r="A9" t="s">
        <v>32</v>
      </c>
      <c r="B9" s="19" t="s">
        <v>18</v>
      </c>
      <c r="C9">
        <v>3.7</v>
      </c>
    </row>
    <row r="10" spans="1:3" x14ac:dyDescent="0.2">
      <c r="A10" t="s">
        <v>281</v>
      </c>
      <c r="B10" s="19" t="s">
        <v>18</v>
      </c>
      <c r="C10">
        <v>2.64</v>
      </c>
    </row>
    <row r="11" spans="1:3" x14ac:dyDescent="0.2">
      <c r="A11" t="s">
        <v>272</v>
      </c>
      <c r="B11" s="19" t="s">
        <v>18</v>
      </c>
      <c r="C11">
        <v>0.6</v>
      </c>
    </row>
    <row r="12" spans="1:3" x14ac:dyDescent="0.2">
      <c r="A12" t="s">
        <v>24</v>
      </c>
      <c r="B12" s="19" t="s">
        <v>18</v>
      </c>
      <c r="C12">
        <v>22.24</v>
      </c>
    </row>
    <row r="15" spans="1:3" x14ac:dyDescent="0.2">
      <c r="A15" s="2" t="s">
        <v>299</v>
      </c>
      <c r="B15" s="2" t="s">
        <v>290</v>
      </c>
      <c r="C15" s="5" t="s">
        <v>300</v>
      </c>
    </row>
    <row r="16" spans="1:3" x14ac:dyDescent="0.2">
      <c r="A16" t="s">
        <v>301</v>
      </c>
    </row>
    <row r="17" spans="1:3" x14ac:dyDescent="0.2">
      <c r="A17" t="s">
        <v>299</v>
      </c>
      <c r="B17" t="s">
        <v>303</v>
      </c>
      <c r="C17" t="s">
        <v>302</v>
      </c>
    </row>
    <row r="18" spans="1:3" x14ac:dyDescent="0.2">
      <c r="A18" t="s">
        <v>305</v>
      </c>
    </row>
    <row r="19" spans="1:3" x14ac:dyDescent="0.2">
      <c r="A19" t="s">
        <v>304</v>
      </c>
    </row>
    <row r="20" spans="1:3" x14ac:dyDescent="0.2">
      <c r="A20" t="s">
        <v>306</v>
      </c>
    </row>
    <row r="21" spans="1:3" x14ac:dyDescent="0.2">
      <c r="A21" t="s">
        <v>307</v>
      </c>
    </row>
    <row r="24" spans="1:3" x14ac:dyDescent="0.2">
      <c r="A24" s="2" t="s">
        <v>308</v>
      </c>
      <c r="B24" s="2" t="s">
        <v>290</v>
      </c>
      <c r="C24" s="5" t="s">
        <v>309</v>
      </c>
    </row>
    <row r="25" spans="1:3" x14ac:dyDescent="0.2">
      <c r="A25" s="1" t="s">
        <v>313</v>
      </c>
      <c r="B25" s="1"/>
      <c r="C25" s="1">
        <v>2010</v>
      </c>
    </row>
    <row r="26" spans="1:3" x14ac:dyDescent="0.2">
      <c r="A26" t="s">
        <v>284</v>
      </c>
      <c r="B26" s="19" t="s">
        <v>18</v>
      </c>
      <c r="C26">
        <v>0</v>
      </c>
    </row>
    <row r="27" spans="1:3" x14ac:dyDescent="0.2">
      <c r="A27" t="s">
        <v>297</v>
      </c>
      <c r="B27" s="19" t="s">
        <v>18</v>
      </c>
      <c r="C27">
        <v>1.7689999999999999</v>
      </c>
    </row>
    <row r="28" spans="1:3" x14ac:dyDescent="0.2">
      <c r="A28" t="s">
        <v>298</v>
      </c>
      <c r="B28" s="19" t="s">
        <v>18</v>
      </c>
      <c r="C28">
        <v>0.33500000000000002</v>
      </c>
    </row>
    <row r="29" spans="1:3" x14ac:dyDescent="0.2">
      <c r="A29" t="s">
        <v>32</v>
      </c>
      <c r="B29" s="19" t="s">
        <v>18</v>
      </c>
      <c r="C29">
        <v>1.839</v>
      </c>
    </row>
    <row r="30" spans="1:3" x14ac:dyDescent="0.2">
      <c r="A30" t="s">
        <v>281</v>
      </c>
      <c r="B30" s="19" t="s">
        <v>18</v>
      </c>
      <c r="C30">
        <v>1.028</v>
      </c>
    </row>
    <row r="31" spans="1:3" x14ac:dyDescent="0.2">
      <c r="A31" t="s">
        <v>272</v>
      </c>
      <c r="B31" s="19" t="s">
        <v>18</v>
      </c>
      <c r="C31">
        <v>0.47199999999999998</v>
      </c>
    </row>
    <row r="32" spans="1:3" x14ac:dyDescent="0.2">
      <c r="A32" t="s">
        <v>24</v>
      </c>
      <c r="B32" s="19" t="s">
        <v>18</v>
      </c>
      <c r="C32">
        <v>1.5069999999999999</v>
      </c>
    </row>
    <row r="33" spans="1:5" x14ac:dyDescent="0.2">
      <c r="A33" s="6"/>
      <c r="B33" s="6"/>
      <c r="C33" s="47"/>
      <c r="D33" s="6"/>
      <c r="E33" s="6"/>
    </row>
    <row r="34" spans="1:5" x14ac:dyDescent="0.2">
      <c r="A34" s="6" t="s">
        <v>314</v>
      </c>
      <c r="B34" s="6"/>
      <c r="C34" s="47"/>
      <c r="D34" s="6"/>
      <c r="E34" s="6"/>
    </row>
    <row r="35" spans="1:5" x14ac:dyDescent="0.2">
      <c r="A35" s="6"/>
      <c r="B35" s="6"/>
      <c r="C35" s="47"/>
      <c r="D35" s="6"/>
      <c r="E35" s="6"/>
    </row>
    <row r="36" spans="1:5" x14ac:dyDescent="0.2">
      <c r="A36" s="6"/>
      <c r="B36" s="6"/>
      <c r="C36" s="47"/>
      <c r="D36" s="6"/>
      <c r="E36" s="6"/>
    </row>
    <row r="37" spans="1:5" x14ac:dyDescent="0.2">
      <c r="A37" s="2" t="s">
        <v>310</v>
      </c>
      <c r="B37" s="2" t="s">
        <v>290</v>
      </c>
      <c r="C37" s="5" t="s">
        <v>311</v>
      </c>
    </row>
    <row r="38" spans="1:5" x14ac:dyDescent="0.2">
      <c r="A38" t="s">
        <v>315</v>
      </c>
    </row>
    <row r="39" spans="1:5" x14ac:dyDescent="0.2">
      <c r="A39" s="6" t="s">
        <v>316</v>
      </c>
    </row>
    <row r="40" spans="1:5" x14ac:dyDescent="0.2">
      <c r="A40" s="6" t="s">
        <v>317</v>
      </c>
    </row>
    <row r="41" spans="1:5" x14ac:dyDescent="0.2">
      <c r="A41" s="6" t="s">
        <v>318</v>
      </c>
    </row>
    <row r="42" spans="1:5" x14ac:dyDescent="0.2">
      <c r="A42" s="6"/>
    </row>
    <row r="43" spans="1:5" x14ac:dyDescent="0.2">
      <c r="A43" s="49" t="s">
        <v>320</v>
      </c>
      <c r="C43" s="1">
        <v>2010</v>
      </c>
    </row>
    <row r="44" spans="1:5" x14ac:dyDescent="0.2">
      <c r="A44" s="48" t="s">
        <v>321</v>
      </c>
      <c r="B44" s="19" t="s">
        <v>319</v>
      </c>
      <c r="C44">
        <v>14346</v>
      </c>
    </row>
    <row r="45" spans="1:5" s="1" customFormat="1" x14ac:dyDescent="0.2">
      <c r="A45" s="50" t="s">
        <v>324</v>
      </c>
      <c r="B45" s="18"/>
      <c r="C45" s="1">
        <v>2010</v>
      </c>
    </row>
    <row r="46" spans="1:5" x14ac:dyDescent="0.2">
      <c r="A46" s="48" t="s">
        <v>323</v>
      </c>
      <c r="B46" t="s">
        <v>322</v>
      </c>
      <c r="C46">
        <v>14777</v>
      </c>
    </row>
    <row r="48" spans="1:5" x14ac:dyDescent="0.2">
      <c r="A48" s="51" t="s">
        <v>325</v>
      </c>
    </row>
    <row r="49" spans="1:3" x14ac:dyDescent="0.2">
      <c r="A49" t="s">
        <v>326</v>
      </c>
    </row>
    <row r="51" spans="1:3" x14ac:dyDescent="0.2">
      <c r="A51" s="1" t="s">
        <v>327</v>
      </c>
    </row>
    <row r="52" spans="1:3" x14ac:dyDescent="0.2">
      <c r="C52" s="1">
        <v>2010</v>
      </c>
    </row>
    <row r="53" spans="1:3" x14ac:dyDescent="0.2">
      <c r="A53" s="62" t="s">
        <v>328</v>
      </c>
      <c r="B53" t="s">
        <v>24</v>
      </c>
      <c r="C53" s="16">
        <v>0.52600000000000002</v>
      </c>
    </row>
    <row r="54" spans="1:3" x14ac:dyDescent="0.2">
      <c r="A54" s="62"/>
      <c r="B54" t="s">
        <v>29</v>
      </c>
      <c r="C54" s="16">
        <v>0.40500000000000003</v>
      </c>
    </row>
    <row r="55" spans="1:3" x14ac:dyDescent="0.2">
      <c r="A55" s="62"/>
      <c r="B55" t="s">
        <v>273</v>
      </c>
      <c r="C55" s="16">
        <v>4.9000000000000002E-2</v>
      </c>
    </row>
    <row r="56" spans="1:3" x14ac:dyDescent="0.2">
      <c r="A56" s="62"/>
      <c r="B56" t="s">
        <v>28</v>
      </c>
      <c r="C56" s="16">
        <v>0.02</v>
      </c>
    </row>
    <row r="57" spans="1:3" x14ac:dyDescent="0.2">
      <c r="A57" s="62" t="s">
        <v>329</v>
      </c>
      <c r="B57" t="s">
        <v>24</v>
      </c>
      <c r="C57" s="16">
        <v>0.38800000000000001</v>
      </c>
    </row>
    <row r="58" spans="1:3" x14ac:dyDescent="0.2">
      <c r="A58" s="62"/>
      <c r="B58" t="s">
        <v>29</v>
      </c>
      <c r="C58" s="16">
        <v>0.17</v>
      </c>
    </row>
    <row r="59" spans="1:3" x14ac:dyDescent="0.2">
      <c r="A59" s="62"/>
      <c r="B59" t="s">
        <v>273</v>
      </c>
      <c r="C59" s="16">
        <v>0.17899999999999999</v>
      </c>
    </row>
    <row r="60" spans="1:3" x14ac:dyDescent="0.2">
      <c r="A60" s="62"/>
      <c r="B60" t="s">
        <v>28</v>
      </c>
      <c r="C60" s="16">
        <v>0.16800000000000001</v>
      </c>
    </row>
    <row r="61" spans="1:3" x14ac:dyDescent="0.2">
      <c r="A61" s="62"/>
      <c r="B61" t="s">
        <v>272</v>
      </c>
      <c r="C61" s="16">
        <v>7.9000000000000001E-2</v>
      </c>
    </row>
    <row r="62" spans="1:3" x14ac:dyDescent="0.2">
      <c r="A62" s="62"/>
      <c r="B62" t="s">
        <v>330</v>
      </c>
      <c r="C62" s="16">
        <v>1.6E-2</v>
      </c>
    </row>
    <row r="65" spans="1:3" x14ac:dyDescent="0.2">
      <c r="A65" s="2" t="s">
        <v>331</v>
      </c>
      <c r="B65" s="2" t="s">
        <v>290</v>
      </c>
      <c r="C65" s="5" t="s">
        <v>332</v>
      </c>
    </row>
    <row r="66" spans="1:3" x14ac:dyDescent="0.2">
      <c r="A66" s="6" t="s">
        <v>336</v>
      </c>
      <c r="B66" s="2"/>
      <c r="C66" s="5"/>
    </row>
    <row r="67" spans="1:3" x14ac:dyDescent="0.2">
      <c r="A67" t="s">
        <v>333</v>
      </c>
    </row>
    <row r="68" spans="1:3" x14ac:dyDescent="0.2">
      <c r="A68" t="s">
        <v>334</v>
      </c>
    </row>
    <row r="69" spans="1:3" x14ac:dyDescent="0.2">
      <c r="A69" t="s">
        <v>335</v>
      </c>
    </row>
  </sheetData>
  <mergeCells count="2">
    <mergeCell ref="A53:A56"/>
    <mergeCell ref="A57:A62"/>
  </mergeCells>
  <hyperlinks>
    <hyperlink ref="C1" r:id="rId1" xr:uid="{8998D992-9D50-1C48-AC96-B3C88DF9CE56}"/>
    <hyperlink ref="C15" r:id="rId2" xr:uid="{97DFE4F4-681F-494F-A14C-576F7487C1B0}"/>
    <hyperlink ref="C24" r:id="rId3" xr:uid="{6BBC6028-BBB5-3C44-AC63-5881D469B2CF}"/>
    <hyperlink ref="C37" r:id="rId4" xr:uid="{99004CAD-0718-5641-8CC8-38FF7517A62E}"/>
    <hyperlink ref="C65" r:id="rId5" xr:uid="{D9AA6C16-7AE5-F84E-ABFF-A2245D79C4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046B-2B22-994F-8ECB-D77ED1C905E8}">
  <dimension ref="A1:U56"/>
  <sheetViews>
    <sheetView topLeftCell="I1" workbookViewId="0">
      <selection activeCell="U10" sqref="U10"/>
    </sheetView>
  </sheetViews>
  <sheetFormatPr baseColWidth="10" defaultRowHeight="16" x14ac:dyDescent="0.2"/>
  <cols>
    <col min="1" max="1" width="10.1640625" customWidth="1"/>
    <col min="2" max="2" width="23.33203125" bestFit="1" customWidth="1"/>
    <col min="3" max="3" width="12.6640625" bestFit="1" customWidth="1"/>
    <col min="4" max="4" width="12" bestFit="1" customWidth="1"/>
    <col min="6" max="6" width="12.1640625" bestFit="1" customWidth="1"/>
    <col min="10" max="10" width="12.6640625" bestFit="1" customWidth="1"/>
    <col min="11" max="11" width="12" bestFit="1" customWidth="1"/>
    <col min="21" max="21" width="21.5" bestFit="1" customWidth="1"/>
  </cols>
  <sheetData>
    <row r="1" spans="1:21" x14ac:dyDescent="0.2">
      <c r="A1" s="2" t="s">
        <v>366</v>
      </c>
      <c r="P1" s="2" t="s">
        <v>366</v>
      </c>
    </row>
    <row r="2" spans="1:21" x14ac:dyDescent="0.2">
      <c r="A2" s="2" t="s">
        <v>365</v>
      </c>
      <c r="P2" s="2" t="s">
        <v>374</v>
      </c>
    </row>
    <row r="4" spans="1:21" s="1" customFormat="1" x14ac:dyDescent="0.2">
      <c r="A4" s="1" t="s">
        <v>337</v>
      </c>
      <c r="B4" s="1" t="s">
        <v>338</v>
      </c>
      <c r="C4" s="1" t="s">
        <v>339</v>
      </c>
      <c r="D4" s="1" t="s">
        <v>340</v>
      </c>
      <c r="E4" s="1" t="s">
        <v>341</v>
      </c>
      <c r="F4" s="1" t="s">
        <v>342</v>
      </c>
      <c r="H4" s="1" t="s">
        <v>337</v>
      </c>
      <c r="I4" s="1" t="s">
        <v>338</v>
      </c>
      <c r="J4" s="1" t="s">
        <v>339</v>
      </c>
      <c r="K4" s="1" t="s">
        <v>340</v>
      </c>
      <c r="L4" s="1" t="s">
        <v>341</v>
      </c>
      <c r="M4" s="1" t="s">
        <v>375</v>
      </c>
      <c r="P4" s="1" t="s">
        <v>337</v>
      </c>
      <c r="Q4" s="1" t="s">
        <v>339</v>
      </c>
      <c r="R4" s="1" t="s">
        <v>340</v>
      </c>
      <c r="S4" s="1" t="s">
        <v>341</v>
      </c>
      <c r="T4" s="1" t="s">
        <v>376</v>
      </c>
      <c r="U4" s="1" t="s">
        <v>377</v>
      </c>
    </row>
    <row r="5" spans="1:21" x14ac:dyDescent="0.2">
      <c r="A5" t="s">
        <v>343</v>
      </c>
      <c r="B5" t="s">
        <v>344</v>
      </c>
      <c r="C5" t="s">
        <v>345</v>
      </c>
      <c r="D5" t="s">
        <v>346</v>
      </c>
      <c r="E5">
        <v>2010</v>
      </c>
      <c r="F5">
        <v>1.0402509652715799</v>
      </c>
      <c r="H5" t="s">
        <v>343</v>
      </c>
      <c r="I5" t="s">
        <v>367</v>
      </c>
      <c r="J5" t="s">
        <v>345</v>
      </c>
      <c r="K5" t="s">
        <v>346</v>
      </c>
      <c r="L5">
        <v>2010</v>
      </c>
      <c r="M5">
        <f>F5+F31</f>
        <v>2.0805019305431598</v>
      </c>
      <c r="P5" t="s">
        <v>343</v>
      </c>
      <c r="Q5" t="s">
        <v>345</v>
      </c>
      <c r="R5" t="s">
        <v>368</v>
      </c>
      <c r="S5">
        <v>2010</v>
      </c>
      <c r="T5">
        <v>85.300000323948098</v>
      </c>
      <c r="U5">
        <f>(M5+M6+M7)/(T5)</f>
        <v>4.4892105858402996E-2</v>
      </c>
    </row>
    <row r="6" spans="1:21" x14ac:dyDescent="0.2">
      <c r="A6" t="s">
        <v>343</v>
      </c>
      <c r="B6" t="s">
        <v>344</v>
      </c>
      <c r="C6" t="s">
        <v>345</v>
      </c>
      <c r="D6" t="s">
        <v>347</v>
      </c>
      <c r="E6">
        <v>2010</v>
      </c>
      <c r="F6">
        <v>0.47521805201964201</v>
      </c>
      <c r="H6" t="s">
        <v>343</v>
      </c>
      <c r="I6" t="s">
        <v>367</v>
      </c>
      <c r="J6" t="s">
        <v>345</v>
      </c>
      <c r="K6" t="s">
        <v>347</v>
      </c>
      <c r="L6">
        <v>2010</v>
      </c>
      <c r="M6">
        <f>F6+F32</f>
        <v>0.95043610403928402</v>
      </c>
      <c r="P6" t="s">
        <v>343</v>
      </c>
      <c r="Q6" t="s">
        <v>350</v>
      </c>
      <c r="R6" t="s">
        <v>369</v>
      </c>
      <c r="S6">
        <v>2010</v>
      </c>
      <c r="T6">
        <v>2713.6364635999998</v>
      </c>
      <c r="U6">
        <f>(M8+M9+M10)/T6</f>
        <v>3.9082719999999956E-3</v>
      </c>
    </row>
    <row r="7" spans="1:21" x14ac:dyDescent="0.2">
      <c r="A7" t="s">
        <v>343</v>
      </c>
      <c r="B7" t="s">
        <v>344</v>
      </c>
      <c r="C7" t="s">
        <v>345</v>
      </c>
      <c r="D7" t="s">
        <v>348</v>
      </c>
      <c r="E7">
        <v>2010</v>
      </c>
      <c r="F7">
        <v>0.39917930484102199</v>
      </c>
      <c r="H7" t="s">
        <v>343</v>
      </c>
      <c r="I7" t="s">
        <v>367</v>
      </c>
      <c r="J7" t="s">
        <v>345</v>
      </c>
      <c r="K7" t="s">
        <v>348</v>
      </c>
      <c r="L7">
        <v>2010</v>
      </c>
      <c r="M7">
        <f>F7+F33</f>
        <v>0.79835860968204397</v>
      </c>
      <c r="P7" t="s">
        <v>343</v>
      </c>
      <c r="Q7" t="s">
        <v>353</v>
      </c>
      <c r="R7" t="s">
        <v>370</v>
      </c>
      <c r="S7">
        <v>2010</v>
      </c>
      <c r="T7">
        <v>3.9097465757800001E-4</v>
      </c>
    </row>
    <row r="8" spans="1:21" x14ac:dyDescent="0.2">
      <c r="A8" t="s">
        <v>343</v>
      </c>
      <c r="B8" t="s">
        <v>344</v>
      </c>
      <c r="C8" t="s">
        <v>345</v>
      </c>
      <c r="D8" t="s">
        <v>349</v>
      </c>
      <c r="E8">
        <v>2010</v>
      </c>
      <c r="F8">
        <v>166.278082513409</v>
      </c>
      <c r="H8" t="s">
        <v>343</v>
      </c>
      <c r="I8" t="s">
        <v>367</v>
      </c>
      <c r="J8" t="s">
        <v>350</v>
      </c>
      <c r="K8" t="s">
        <v>346</v>
      </c>
      <c r="L8">
        <v>2010</v>
      </c>
      <c r="M8">
        <f>F9+F35</f>
        <v>1.200002607841482</v>
      </c>
      <c r="P8" t="s">
        <v>343</v>
      </c>
      <c r="Q8" t="s">
        <v>357</v>
      </c>
      <c r="R8" t="s">
        <v>371</v>
      </c>
      <c r="S8">
        <v>2010</v>
      </c>
      <c r="T8">
        <v>398.92900225444299</v>
      </c>
      <c r="U8">
        <f>(M12+M13+M14)/T8</f>
        <v>2.6425306293987354E-2</v>
      </c>
    </row>
    <row r="9" spans="1:21" x14ac:dyDescent="0.2">
      <c r="A9" t="s">
        <v>343</v>
      </c>
      <c r="B9" t="s">
        <v>344</v>
      </c>
      <c r="C9" t="s">
        <v>350</v>
      </c>
      <c r="D9" t="s">
        <v>346</v>
      </c>
      <c r="E9">
        <v>2010</v>
      </c>
      <c r="F9">
        <v>0.60000130392074102</v>
      </c>
      <c r="H9" t="s">
        <v>343</v>
      </c>
      <c r="I9" t="s">
        <v>367</v>
      </c>
      <c r="J9" t="s">
        <v>350</v>
      </c>
      <c r="K9" t="s">
        <v>347</v>
      </c>
      <c r="L9">
        <v>2010</v>
      </c>
      <c r="M9">
        <f>F10+F36</f>
        <v>8.0483526782995192</v>
      </c>
      <c r="P9" t="s">
        <v>343</v>
      </c>
      <c r="Q9" t="s">
        <v>359</v>
      </c>
      <c r="R9" t="s">
        <v>354</v>
      </c>
      <c r="S9">
        <v>2010</v>
      </c>
      <c r="T9">
        <v>2.3849454442004801E-4</v>
      </c>
      <c r="U9">
        <f>(M15+M16+M17+M18)/T9</f>
        <v>3.2307847692152336E-2</v>
      </c>
    </row>
    <row r="10" spans="1:21" x14ac:dyDescent="0.2">
      <c r="A10" t="s">
        <v>343</v>
      </c>
      <c r="B10" t="s">
        <v>344</v>
      </c>
      <c r="C10" t="s">
        <v>350</v>
      </c>
      <c r="D10" t="s">
        <v>347</v>
      </c>
      <c r="E10">
        <v>2010</v>
      </c>
      <c r="F10">
        <v>4.0241763391497596</v>
      </c>
      <c r="H10" t="s">
        <v>343</v>
      </c>
      <c r="I10" t="s">
        <v>367</v>
      </c>
      <c r="J10" t="s">
        <v>350</v>
      </c>
      <c r="K10" t="s">
        <v>351</v>
      </c>
      <c r="L10">
        <v>2010</v>
      </c>
      <c r="M10">
        <f>F11+F37</f>
        <v>1.357274122725884</v>
      </c>
      <c r="P10" t="s">
        <v>343</v>
      </c>
      <c r="Q10" t="s">
        <v>361</v>
      </c>
      <c r="R10" t="s">
        <v>372</v>
      </c>
      <c r="S10">
        <v>2010</v>
      </c>
      <c r="T10">
        <v>690.00000585654004</v>
      </c>
      <c r="U10">
        <f>(M19+M20+M21+M22+M23)/T10</f>
        <v>5.2672688629117947E-2</v>
      </c>
    </row>
    <row r="11" spans="1:21" x14ac:dyDescent="0.2">
      <c r="A11" t="s">
        <v>343</v>
      </c>
      <c r="B11" t="s">
        <v>344</v>
      </c>
      <c r="C11" t="s">
        <v>350</v>
      </c>
      <c r="D11" t="s">
        <v>351</v>
      </c>
      <c r="E11">
        <v>2010</v>
      </c>
      <c r="F11">
        <v>0.678637061362942</v>
      </c>
      <c r="H11" t="s">
        <v>343</v>
      </c>
      <c r="I11" t="s">
        <v>367</v>
      </c>
      <c r="J11" t="s">
        <v>353</v>
      </c>
      <c r="K11" t="s">
        <v>354</v>
      </c>
      <c r="L11">
        <v>2010</v>
      </c>
      <c r="M11">
        <f>F13+F39</f>
        <v>2.3849454112257799E-4</v>
      </c>
      <c r="P11" t="s">
        <v>343</v>
      </c>
      <c r="Q11" t="s">
        <v>362</v>
      </c>
      <c r="R11" t="s">
        <v>373</v>
      </c>
      <c r="S11">
        <v>2010</v>
      </c>
      <c r="T11">
        <v>2695.00003461286</v>
      </c>
      <c r="U11" s="52">
        <f>(M24+M25)/(T11)</f>
        <v>9.4665956859803831E-3</v>
      </c>
    </row>
    <row r="12" spans="1:21" x14ac:dyDescent="0.2">
      <c r="A12" t="s">
        <v>343</v>
      </c>
      <c r="B12" t="s">
        <v>344</v>
      </c>
      <c r="C12" t="s">
        <v>350</v>
      </c>
      <c r="D12" t="s">
        <v>352</v>
      </c>
      <c r="E12">
        <v>2010</v>
      </c>
      <c r="F12">
        <v>2252.3182647879999</v>
      </c>
      <c r="H12" t="s">
        <v>343</v>
      </c>
      <c r="I12" t="s">
        <v>367</v>
      </c>
      <c r="J12" t="s">
        <v>357</v>
      </c>
      <c r="K12" t="s">
        <v>346</v>
      </c>
      <c r="L12">
        <v>2010</v>
      </c>
      <c r="M12">
        <f t="shared" ref="M12:M25" si="0">F16+F42</f>
        <v>1.799998235022308</v>
      </c>
    </row>
    <row r="13" spans="1:21" x14ac:dyDescent="0.2">
      <c r="A13" t="s">
        <v>343</v>
      </c>
      <c r="B13" t="s">
        <v>344</v>
      </c>
      <c r="C13" t="s">
        <v>353</v>
      </c>
      <c r="D13" t="s">
        <v>354</v>
      </c>
      <c r="E13">
        <v>2010</v>
      </c>
      <c r="F13">
        <v>1.19247270561289E-4</v>
      </c>
      <c r="H13" t="s">
        <v>343</v>
      </c>
      <c r="I13" t="s">
        <v>367</v>
      </c>
      <c r="J13" t="s">
        <v>357</v>
      </c>
      <c r="K13" t="s">
        <v>347</v>
      </c>
      <c r="L13">
        <v>2010</v>
      </c>
      <c r="M13">
        <f t="shared" si="0"/>
        <v>2.5457827749765398</v>
      </c>
    </row>
    <row r="14" spans="1:21" x14ac:dyDescent="0.2">
      <c r="A14" t="s">
        <v>343</v>
      </c>
      <c r="B14" t="s">
        <v>344</v>
      </c>
      <c r="C14" t="s">
        <v>353</v>
      </c>
      <c r="D14" t="s">
        <v>355</v>
      </c>
      <c r="E14">
        <v>2010</v>
      </c>
      <c r="F14">
        <v>6.2555945212479995E-5</v>
      </c>
      <c r="H14" t="s">
        <v>343</v>
      </c>
      <c r="I14" t="s">
        <v>367</v>
      </c>
      <c r="J14" t="s">
        <v>357</v>
      </c>
      <c r="K14" t="s">
        <v>358</v>
      </c>
      <c r="L14">
        <v>2010</v>
      </c>
      <c r="M14">
        <f t="shared" si="0"/>
        <v>6.1960400641295799</v>
      </c>
    </row>
    <row r="15" spans="1:21" x14ac:dyDescent="0.2">
      <c r="A15" t="s">
        <v>343</v>
      </c>
      <c r="B15" t="s">
        <v>344</v>
      </c>
      <c r="C15" t="s">
        <v>353</v>
      </c>
      <c r="D15" t="s">
        <v>356</v>
      </c>
      <c r="E15">
        <v>2010</v>
      </c>
      <c r="F15">
        <v>1.368411301523E-5</v>
      </c>
      <c r="H15" t="s">
        <v>343</v>
      </c>
      <c r="I15" t="s">
        <v>367</v>
      </c>
      <c r="J15" t="s">
        <v>359</v>
      </c>
      <c r="K15" t="s">
        <v>347</v>
      </c>
      <c r="L15">
        <v>2010</v>
      </c>
      <c r="M15">
        <f t="shared" si="0"/>
        <v>3.7939445232133401E-6</v>
      </c>
    </row>
    <row r="16" spans="1:21" x14ac:dyDescent="0.2">
      <c r="A16" t="s">
        <v>343</v>
      </c>
      <c r="B16" t="s">
        <v>344</v>
      </c>
      <c r="C16" t="s">
        <v>357</v>
      </c>
      <c r="D16" t="s">
        <v>346</v>
      </c>
      <c r="E16">
        <v>2010</v>
      </c>
      <c r="F16">
        <v>0.89999911751115402</v>
      </c>
      <c r="H16" t="s">
        <v>343</v>
      </c>
      <c r="I16" t="s">
        <v>367</v>
      </c>
      <c r="J16" t="s">
        <v>359</v>
      </c>
      <c r="K16" t="s">
        <v>348</v>
      </c>
      <c r="L16">
        <v>2010</v>
      </c>
      <c r="M16">
        <f t="shared" si="0"/>
        <v>2.00758401274058E-6</v>
      </c>
    </row>
    <row r="17" spans="1:13" x14ac:dyDescent="0.2">
      <c r="A17" t="s">
        <v>343</v>
      </c>
      <c r="B17" t="s">
        <v>344</v>
      </c>
      <c r="C17" t="s">
        <v>357</v>
      </c>
      <c r="D17" t="s">
        <v>347</v>
      </c>
      <c r="E17">
        <v>2010</v>
      </c>
      <c r="F17">
        <v>1.2728913874882699</v>
      </c>
      <c r="H17" t="s">
        <v>343</v>
      </c>
      <c r="I17" t="s">
        <v>367</v>
      </c>
      <c r="J17" t="s">
        <v>359</v>
      </c>
      <c r="K17" t="s">
        <v>351</v>
      </c>
      <c r="L17">
        <v>2010</v>
      </c>
      <c r="M17">
        <f t="shared" si="0"/>
        <v>1.1234608172660399E-7</v>
      </c>
    </row>
    <row r="18" spans="1:13" x14ac:dyDescent="0.2">
      <c r="A18" t="s">
        <v>343</v>
      </c>
      <c r="B18" t="s">
        <v>344</v>
      </c>
      <c r="C18" t="s">
        <v>357</v>
      </c>
      <c r="D18" t="s">
        <v>358</v>
      </c>
      <c r="E18">
        <v>2010</v>
      </c>
      <c r="F18">
        <v>3.0980200320647899</v>
      </c>
      <c r="H18" t="s">
        <v>343</v>
      </c>
      <c r="I18" t="s">
        <v>367</v>
      </c>
      <c r="J18" t="s">
        <v>359</v>
      </c>
      <c r="K18" t="s">
        <v>360</v>
      </c>
      <c r="L18">
        <v>2010</v>
      </c>
      <c r="M18">
        <f t="shared" si="0"/>
        <v>1.791370798851646E-6</v>
      </c>
    </row>
    <row r="19" spans="1:13" x14ac:dyDescent="0.2">
      <c r="A19" t="s">
        <v>343</v>
      </c>
      <c r="B19" t="s">
        <v>344</v>
      </c>
      <c r="C19" t="s">
        <v>359</v>
      </c>
      <c r="D19" t="s">
        <v>347</v>
      </c>
      <c r="E19">
        <v>2010</v>
      </c>
      <c r="F19">
        <v>1.8969722616066701E-6</v>
      </c>
      <c r="H19" t="s">
        <v>343</v>
      </c>
      <c r="I19" t="s">
        <v>367</v>
      </c>
      <c r="J19" t="s">
        <v>361</v>
      </c>
      <c r="K19" t="s">
        <v>346</v>
      </c>
      <c r="L19">
        <v>2010</v>
      </c>
      <c r="M19">
        <f t="shared" si="0"/>
        <v>4.4875664567928002</v>
      </c>
    </row>
    <row r="20" spans="1:13" x14ac:dyDescent="0.2">
      <c r="A20" t="s">
        <v>343</v>
      </c>
      <c r="B20" t="s">
        <v>344</v>
      </c>
      <c r="C20" t="s">
        <v>359</v>
      </c>
      <c r="D20" t="s">
        <v>348</v>
      </c>
      <c r="E20">
        <v>2010</v>
      </c>
      <c r="F20">
        <v>1.00379200637029E-6</v>
      </c>
      <c r="H20" t="s">
        <v>343</v>
      </c>
      <c r="I20" t="s">
        <v>367</v>
      </c>
      <c r="J20" t="s">
        <v>361</v>
      </c>
      <c r="K20" t="s">
        <v>347</v>
      </c>
      <c r="L20">
        <v>2010</v>
      </c>
      <c r="M20">
        <f t="shared" si="0"/>
        <v>12.179490007733399</v>
      </c>
    </row>
    <row r="21" spans="1:13" x14ac:dyDescent="0.2">
      <c r="A21" t="s">
        <v>343</v>
      </c>
      <c r="B21" t="s">
        <v>344</v>
      </c>
      <c r="C21" t="s">
        <v>359</v>
      </c>
      <c r="D21" t="s">
        <v>351</v>
      </c>
      <c r="E21">
        <v>2010</v>
      </c>
      <c r="F21">
        <v>5.6173040863301997E-8</v>
      </c>
      <c r="H21" t="s">
        <v>343</v>
      </c>
      <c r="I21" t="s">
        <v>367</v>
      </c>
      <c r="J21" t="s">
        <v>361</v>
      </c>
      <c r="K21" t="s">
        <v>348</v>
      </c>
      <c r="L21">
        <v>2010</v>
      </c>
      <c r="M21">
        <f t="shared" si="0"/>
        <v>1.0448990524395001</v>
      </c>
    </row>
    <row r="22" spans="1:13" x14ac:dyDescent="0.2">
      <c r="A22" t="s">
        <v>343</v>
      </c>
      <c r="B22" t="s">
        <v>344</v>
      </c>
      <c r="C22" t="s">
        <v>359</v>
      </c>
      <c r="D22" t="s">
        <v>360</v>
      </c>
      <c r="E22">
        <v>2010</v>
      </c>
      <c r="F22">
        <v>8.9568539942582298E-7</v>
      </c>
      <c r="H22" t="s">
        <v>343</v>
      </c>
      <c r="I22" t="s">
        <v>367</v>
      </c>
      <c r="J22" t="s">
        <v>361</v>
      </c>
      <c r="K22" t="s">
        <v>351</v>
      </c>
      <c r="L22">
        <v>2010</v>
      </c>
      <c r="M22">
        <f t="shared" si="0"/>
        <v>15.3691818520224</v>
      </c>
    </row>
    <row r="23" spans="1:13" x14ac:dyDescent="0.2">
      <c r="A23" t="s">
        <v>343</v>
      </c>
      <c r="B23" t="s">
        <v>344</v>
      </c>
      <c r="C23" t="s">
        <v>361</v>
      </c>
      <c r="D23" t="s">
        <v>346</v>
      </c>
      <c r="E23">
        <v>2010</v>
      </c>
      <c r="F23">
        <v>2.2437832283964001</v>
      </c>
      <c r="H23" t="s">
        <v>343</v>
      </c>
      <c r="I23" t="s">
        <v>367</v>
      </c>
      <c r="J23" t="s">
        <v>361</v>
      </c>
      <c r="K23" t="s">
        <v>360</v>
      </c>
      <c r="L23">
        <v>2010</v>
      </c>
      <c r="M23">
        <f t="shared" si="0"/>
        <v>3.2630180935830002</v>
      </c>
    </row>
    <row r="24" spans="1:13" x14ac:dyDescent="0.2">
      <c r="A24" t="s">
        <v>343</v>
      </c>
      <c r="B24" t="s">
        <v>344</v>
      </c>
      <c r="C24" t="s">
        <v>361</v>
      </c>
      <c r="D24" t="s">
        <v>347</v>
      </c>
      <c r="E24">
        <v>2010</v>
      </c>
      <c r="F24">
        <v>6.0897450038666996</v>
      </c>
      <c r="H24" t="s">
        <v>343</v>
      </c>
      <c r="I24" t="s">
        <v>367</v>
      </c>
      <c r="J24" t="s">
        <v>362</v>
      </c>
      <c r="K24" t="s">
        <v>346</v>
      </c>
      <c r="L24">
        <v>2010</v>
      </c>
      <c r="M24">
        <f t="shared" si="0"/>
        <v>3.3699412607814798</v>
      </c>
    </row>
    <row r="25" spans="1:13" x14ac:dyDescent="0.2">
      <c r="A25" t="s">
        <v>343</v>
      </c>
      <c r="B25" t="s">
        <v>344</v>
      </c>
      <c r="C25" t="s">
        <v>361</v>
      </c>
      <c r="D25" t="s">
        <v>348</v>
      </c>
      <c r="E25">
        <v>2010</v>
      </c>
      <c r="F25">
        <v>0.52244952621975005</v>
      </c>
      <c r="H25" t="s">
        <v>343</v>
      </c>
      <c r="I25" t="s">
        <v>367</v>
      </c>
      <c r="J25" t="s">
        <v>362</v>
      </c>
      <c r="K25" t="s">
        <v>347</v>
      </c>
      <c r="L25">
        <v>2010</v>
      </c>
      <c r="M25">
        <f t="shared" si="0"/>
        <v>22.142534440601601</v>
      </c>
    </row>
    <row r="26" spans="1:13" x14ac:dyDescent="0.2">
      <c r="A26" t="s">
        <v>343</v>
      </c>
      <c r="B26" t="s">
        <v>344</v>
      </c>
      <c r="C26" t="s">
        <v>361</v>
      </c>
      <c r="D26" t="s">
        <v>351</v>
      </c>
      <c r="E26">
        <v>2010</v>
      </c>
      <c r="F26">
        <v>7.6845909260112002</v>
      </c>
    </row>
    <row r="27" spans="1:13" x14ac:dyDescent="0.2">
      <c r="A27" t="s">
        <v>343</v>
      </c>
      <c r="B27" t="s">
        <v>344</v>
      </c>
      <c r="C27" t="s">
        <v>361</v>
      </c>
      <c r="D27" t="s">
        <v>360</v>
      </c>
      <c r="E27">
        <v>2010</v>
      </c>
      <c r="F27">
        <v>1.6315090467915001</v>
      </c>
    </row>
    <row r="28" spans="1:13" x14ac:dyDescent="0.2">
      <c r="A28" t="s">
        <v>343</v>
      </c>
      <c r="B28" t="s">
        <v>344</v>
      </c>
      <c r="C28" t="s">
        <v>362</v>
      </c>
      <c r="D28" t="s">
        <v>346</v>
      </c>
      <c r="E28">
        <v>2010</v>
      </c>
      <c r="F28">
        <v>1.6849706303907399</v>
      </c>
    </row>
    <row r="29" spans="1:13" x14ac:dyDescent="0.2">
      <c r="A29" t="s">
        <v>343</v>
      </c>
      <c r="B29" t="s">
        <v>344</v>
      </c>
      <c r="C29" t="s">
        <v>362</v>
      </c>
      <c r="D29" t="s">
        <v>347</v>
      </c>
      <c r="E29">
        <v>2010</v>
      </c>
      <c r="F29">
        <v>11.0712672203008</v>
      </c>
    </row>
    <row r="30" spans="1:13" x14ac:dyDescent="0.2">
      <c r="A30" t="s">
        <v>343</v>
      </c>
      <c r="B30" t="s">
        <v>344</v>
      </c>
      <c r="C30" t="s">
        <v>362</v>
      </c>
      <c r="D30" t="s">
        <v>363</v>
      </c>
      <c r="E30">
        <v>2010</v>
      </c>
      <c r="F30">
        <v>2014.5124473313001</v>
      </c>
    </row>
    <row r="31" spans="1:13" x14ac:dyDescent="0.2">
      <c r="A31" t="s">
        <v>343</v>
      </c>
      <c r="B31" t="s">
        <v>364</v>
      </c>
      <c r="C31" t="s">
        <v>345</v>
      </c>
      <c r="D31" t="s">
        <v>346</v>
      </c>
      <c r="E31">
        <v>2010</v>
      </c>
      <c r="F31">
        <v>1.0402509652715799</v>
      </c>
    </row>
    <row r="32" spans="1:13" x14ac:dyDescent="0.2">
      <c r="A32" t="s">
        <v>343</v>
      </c>
      <c r="B32" t="s">
        <v>364</v>
      </c>
      <c r="C32" t="s">
        <v>345</v>
      </c>
      <c r="D32" t="s">
        <v>347</v>
      </c>
      <c r="E32">
        <v>2010</v>
      </c>
      <c r="F32">
        <v>0.47521805201964201</v>
      </c>
    </row>
    <row r="33" spans="1:6" x14ac:dyDescent="0.2">
      <c r="A33" t="s">
        <v>343</v>
      </c>
      <c r="B33" t="s">
        <v>364</v>
      </c>
      <c r="C33" t="s">
        <v>345</v>
      </c>
      <c r="D33" t="s">
        <v>348</v>
      </c>
      <c r="E33">
        <v>2010</v>
      </c>
      <c r="F33">
        <v>0.39917930484102199</v>
      </c>
    </row>
    <row r="34" spans="1:6" x14ac:dyDescent="0.2">
      <c r="A34" t="s">
        <v>343</v>
      </c>
      <c r="B34" t="s">
        <v>364</v>
      </c>
      <c r="C34" t="s">
        <v>345</v>
      </c>
      <c r="D34" t="s">
        <v>349</v>
      </c>
      <c r="E34">
        <v>2010</v>
      </c>
      <c r="F34">
        <v>166.278082513409</v>
      </c>
    </row>
    <row r="35" spans="1:6" x14ac:dyDescent="0.2">
      <c r="A35" t="s">
        <v>343</v>
      </c>
      <c r="B35" t="s">
        <v>364</v>
      </c>
      <c r="C35" t="s">
        <v>350</v>
      </c>
      <c r="D35" t="s">
        <v>346</v>
      </c>
      <c r="E35">
        <v>2010</v>
      </c>
      <c r="F35">
        <v>0.60000130392074102</v>
      </c>
    </row>
    <row r="36" spans="1:6" x14ac:dyDescent="0.2">
      <c r="A36" t="s">
        <v>343</v>
      </c>
      <c r="B36" t="s">
        <v>364</v>
      </c>
      <c r="C36" t="s">
        <v>350</v>
      </c>
      <c r="D36" t="s">
        <v>347</v>
      </c>
      <c r="E36">
        <v>2010</v>
      </c>
      <c r="F36">
        <v>4.0241763391497596</v>
      </c>
    </row>
    <row r="37" spans="1:6" x14ac:dyDescent="0.2">
      <c r="A37" t="s">
        <v>343</v>
      </c>
      <c r="B37" t="s">
        <v>364</v>
      </c>
      <c r="C37" t="s">
        <v>350</v>
      </c>
      <c r="D37" t="s">
        <v>351</v>
      </c>
      <c r="E37">
        <v>2010</v>
      </c>
      <c r="F37">
        <v>0.678637061362942</v>
      </c>
    </row>
    <row r="38" spans="1:6" x14ac:dyDescent="0.2">
      <c r="A38" t="s">
        <v>343</v>
      </c>
      <c r="B38" t="s">
        <v>364</v>
      </c>
      <c r="C38" t="s">
        <v>350</v>
      </c>
      <c r="D38" t="s">
        <v>352</v>
      </c>
      <c r="E38">
        <v>2010</v>
      </c>
      <c r="F38">
        <v>2252.3182647879999</v>
      </c>
    </row>
    <row r="39" spans="1:6" x14ac:dyDescent="0.2">
      <c r="A39" t="s">
        <v>343</v>
      </c>
      <c r="B39" t="s">
        <v>364</v>
      </c>
      <c r="C39" t="s">
        <v>353</v>
      </c>
      <c r="D39" t="s">
        <v>354</v>
      </c>
      <c r="E39">
        <v>2010</v>
      </c>
      <c r="F39">
        <v>1.19247270561289E-4</v>
      </c>
    </row>
    <row r="40" spans="1:6" x14ac:dyDescent="0.2">
      <c r="A40" t="s">
        <v>343</v>
      </c>
      <c r="B40" t="s">
        <v>364</v>
      </c>
      <c r="C40" t="s">
        <v>353</v>
      </c>
      <c r="D40" t="s">
        <v>355</v>
      </c>
      <c r="E40">
        <v>2010</v>
      </c>
      <c r="F40">
        <v>6.2555945212479995E-5</v>
      </c>
    </row>
    <row r="41" spans="1:6" x14ac:dyDescent="0.2">
      <c r="A41" t="s">
        <v>343</v>
      </c>
      <c r="B41" t="s">
        <v>364</v>
      </c>
      <c r="C41" t="s">
        <v>353</v>
      </c>
      <c r="D41" t="s">
        <v>356</v>
      </c>
      <c r="E41">
        <v>2010</v>
      </c>
      <c r="F41">
        <v>1.368411301523E-5</v>
      </c>
    </row>
    <row r="42" spans="1:6" x14ac:dyDescent="0.2">
      <c r="A42" t="s">
        <v>343</v>
      </c>
      <c r="B42" t="s">
        <v>364</v>
      </c>
      <c r="C42" t="s">
        <v>357</v>
      </c>
      <c r="D42" t="s">
        <v>346</v>
      </c>
      <c r="E42">
        <v>2010</v>
      </c>
      <c r="F42">
        <v>0.89999911751115402</v>
      </c>
    </row>
    <row r="43" spans="1:6" x14ac:dyDescent="0.2">
      <c r="A43" t="s">
        <v>343</v>
      </c>
      <c r="B43" t="s">
        <v>364</v>
      </c>
      <c r="C43" t="s">
        <v>357</v>
      </c>
      <c r="D43" t="s">
        <v>347</v>
      </c>
      <c r="E43">
        <v>2010</v>
      </c>
      <c r="F43">
        <v>1.2728913874882699</v>
      </c>
    </row>
    <row r="44" spans="1:6" x14ac:dyDescent="0.2">
      <c r="A44" t="s">
        <v>343</v>
      </c>
      <c r="B44" t="s">
        <v>364</v>
      </c>
      <c r="C44" t="s">
        <v>357</v>
      </c>
      <c r="D44" t="s">
        <v>358</v>
      </c>
      <c r="E44">
        <v>2010</v>
      </c>
      <c r="F44">
        <v>3.0980200320647899</v>
      </c>
    </row>
    <row r="45" spans="1:6" x14ac:dyDescent="0.2">
      <c r="A45" t="s">
        <v>343</v>
      </c>
      <c r="B45" t="s">
        <v>364</v>
      </c>
      <c r="C45" t="s">
        <v>359</v>
      </c>
      <c r="D45" t="s">
        <v>347</v>
      </c>
      <c r="E45">
        <v>2010</v>
      </c>
      <c r="F45">
        <v>1.8969722616066701E-6</v>
      </c>
    </row>
    <row r="46" spans="1:6" x14ac:dyDescent="0.2">
      <c r="A46" t="s">
        <v>343</v>
      </c>
      <c r="B46" t="s">
        <v>364</v>
      </c>
      <c r="C46" t="s">
        <v>359</v>
      </c>
      <c r="D46" t="s">
        <v>348</v>
      </c>
      <c r="E46">
        <v>2010</v>
      </c>
      <c r="F46">
        <v>1.00379200637029E-6</v>
      </c>
    </row>
    <row r="47" spans="1:6" x14ac:dyDescent="0.2">
      <c r="A47" t="s">
        <v>343</v>
      </c>
      <c r="B47" t="s">
        <v>364</v>
      </c>
      <c r="C47" t="s">
        <v>359</v>
      </c>
      <c r="D47" t="s">
        <v>351</v>
      </c>
      <c r="E47">
        <v>2010</v>
      </c>
      <c r="F47">
        <v>5.6173040863301997E-8</v>
      </c>
    </row>
    <row r="48" spans="1:6" x14ac:dyDescent="0.2">
      <c r="A48" t="s">
        <v>343</v>
      </c>
      <c r="B48" t="s">
        <v>364</v>
      </c>
      <c r="C48" t="s">
        <v>359</v>
      </c>
      <c r="D48" t="s">
        <v>360</v>
      </c>
      <c r="E48">
        <v>2010</v>
      </c>
      <c r="F48">
        <v>8.9568539942582298E-7</v>
      </c>
    </row>
    <row r="49" spans="1:6" x14ac:dyDescent="0.2">
      <c r="A49" t="s">
        <v>343</v>
      </c>
      <c r="B49" t="s">
        <v>364</v>
      </c>
      <c r="C49" t="s">
        <v>361</v>
      </c>
      <c r="D49" t="s">
        <v>346</v>
      </c>
      <c r="E49">
        <v>2010</v>
      </c>
      <c r="F49">
        <v>2.2437832283964001</v>
      </c>
    </row>
    <row r="50" spans="1:6" x14ac:dyDescent="0.2">
      <c r="A50" t="s">
        <v>343</v>
      </c>
      <c r="B50" t="s">
        <v>364</v>
      </c>
      <c r="C50" t="s">
        <v>361</v>
      </c>
      <c r="D50" t="s">
        <v>347</v>
      </c>
      <c r="E50">
        <v>2010</v>
      </c>
      <c r="F50">
        <v>6.0897450038666996</v>
      </c>
    </row>
    <row r="51" spans="1:6" x14ac:dyDescent="0.2">
      <c r="A51" t="s">
        <v>343</v>
      </c>
      <c r="B51" t="s">
        <v>364</v>
      </c>
      <c r="C51" t="s">
        <v>361</v>
      </c>
      <c r="D51" t="s">
        <v>348</v>
      </c>
      <c r="E51">
        <v>2010</v>
      </c>
      <c r="F51">
        <v>0.52244952621975005</v>
      </c>
    </row>
    <row r="52" spans="1:6" x14ac:dyDescent="0.2">
      <c r="A52" t="s">
        <v>343</v>
      </c>
      <c r="B52" t="s">
        <v>364</v>
      </c>
      <c r="C52" t="s">
        <v>361</v>
      </c>
      <c r="D52" t="s">
        <v>351</v>
      </c>
      <c r="E52">
        <v>2010</v>
      </c>
      <c r="F52">
        <v>7.6845909260112002</v>
      </c>
    </row>
    <row r="53" spans="1:6" x14ac:dyDescent="0.2">
      <c r="A53" t="s">
        <v>343</v>
      </c>
      <c r="B53" t="s">
        <v>364</v>
      </c>
      <c r="C53" t="s">
        <v>361</v>
      </c>
      <c r="D53" t="s">
        <v>360</v>
      </c>
      <c r="E53">
        <v>2010</v>
      </c>
      <c r="F53">
        <v>1.6315090467915001</v>
      </c>
    </row>
    <row r="54" spans="1:6" x14ac:dyDescent="0.2">
      <c r="A54" t="s">
        <v>343</v>
      </c>
      <c r="B54" t="s">
        <v>364</v>
      </c>
      <c r="C54" t="s">
        <v>362</v>
      </c>
      <c r="D54" t="s">
        <v>346</v>
      </c>
      <c r="E54">
        <v>2010</v>
      </c>
      <c r="F54">
        <v>1.6849706303907399</v>
      </c>
    </row>
    <row r="55" spans="1:6" x14ac:dyDescent="0.2">
      <c r="A55" t="s">
        <v>343</v>
      </c>
      <c r="B55" t="s">
        <v>364</v>
      </c>
      <c r="C55" t="s">
        <v>362</v>
      </c>
      <c r="D55" t="s">
        <v>347</v>
      </c>
      <c r="E55">
        <v>2010</v>
      </c>
      <c r="F55">
        <v>11.0712672203008</v>
      </c>
    </row>
    <row r="56" spans="1:6" x14ac:dyDescent="0.2">
      <c r="A56" t="s">
        <v>343</v>
      </c>
      <c r="B56" t="s">
        <v>364</v>
      </c>
      <c r="C56" t="s">
        <v>362</v>
      </c>
      <c r="D56" t="s">
        <v>363</v>
      </c>
      <c r="E56">
        <v>2010</v>
      </c>
      <c r="F56">
        <v>2014.5124473313001</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3518-7F9D-4645-BF5E-C64C9B13DB63}">
  <dimension ref="A1:L47"/>
  <sheetViews>
    <sheetView topLeftCell="A32" workbookViewId="0">
      <selection activeCell="C53" sqref="C53"/>
    </sheetView>
  </sheetViews>
  <sheetFormatPr baseColWidth="10" defaultRowHeight="16" x14ac:dyDescent="0.2"/>
  <cols>
    <col min="1" max="1" width="53.33203125" bestFit="1" customWidth="1"/>
    <col min="5" max="5" width="34.1640625" bestFit="1" customWidth="1"/>
    <col min="6" max="6" width="2.6640625" bestFit="1" customWidth="1"/>
    <col min="9" max="9" width="11.5" customWidth="1"/>
    <col min="10" max="10" width="26.33203125" bestFit="1" customWidth="1"/>
  </cols>
  <sheetData>
    <row r="1" spans="1:12" x14ac:dyDescent="0.2">
      <c r="A1" s="2" t="s">
        <v>0</v>
      </c>
    </row>
    <row r="2" spans="1:12" x14ac:dyDescent="0.2">
      <c r="A2" s="2"/>
    </row>
    <row r="3" spans="1:12" ht="16" customHeight="1" x14ac:dyDescent="0.2">
      <c r="A3" s="1" t="s">
        <v>4</v>
      </c>
      <c r="C3" s="1">
        <v>2010</v>
      </c>
      <c r="D3" s="1"/>
      <c r="E3" s="1" t="s">
        <v>264</v>
      </c>
      <c r="G3" s="1">
        <v>2010</v>
      </c>
      <c r="K3" t="s">
        <v>265</v>
      </c>
      <c r="L3" s="14" t="s">
        <v>264</v>
      </c>
    </row>
    <row r="4" spans="1:12" x14ac:dyDescent="0.2">
      <c r="A4" t="s">
        <v>1</v>
      </c>
      <c r="B4" t="s">
        <v>6</v>
      </c>
      <c r="C4">
        <v>5.6259593599999995</v>
      </c>
      <c r="E4" t="str">
        <f>WorldResourcesInstituteCAIT2010!C197</f>
        <v>Energy (MtCO2e)</v>
      </c>
      <c r="F4" t="s">
        <v>19</v>
      </c>
      <c r="G4" s="12">
        <f>WorldResourcesInstituteCAIT2010!C198</f>
        <v>0.71908278687465077</v>
      </c>
      <c r="I4" s="13"/>
      <c r="J4" t="s">
        <v>270</v>
      </c>
      <c r="K4" s="12">
        <f>C9</f>
        <v>0.15416973803893416</v>
      </c>
      <c r="L4" s="12">
        <f>G6+G8</f>
        <v>0.17204774379788948</v>
      </c>
    </row>
    <row r="5" spans="1:12" x14ac:dyDescent="0.2">
      <c r="A5" t="s">
        <v>2</v>
      </c>
      <c r="B5" t="s">
        <v>6</v>
      </c>
      <c r="C5">
        <v>29.761899099999887</v>
      </c>
      <c r="E5" t="str">
        <f>WorldResourcesInstituteCAIT2010!D197</f>
        <v>Industrial Processes (MtCO2e)</v>
      </c>
      <c r="F5" t="s">
        <v>19</v>
      </c>
      <c r="G5" s="12">
        <f>WorldResourcesInstituteCAIT2010!D198</f>
        <v>5.3471993421291317E-2</v>
      </c>
      <c r="I5" s="13"/>
      <c r="J5" t="s">
        <v>266</v>
      </c>
      <c r="K5" s="12">
        <f>C10</f>
        <v>0.8155736460542391</v>
      </c>
      <c r="L5" s="12">
        <f>G4</f>
        <v>0.71908278687465077</v>
      </c>
    </row>
    <row r="6" spans="1:12" ht="16" customHeight="1" x14ac:dyDescent="0.2">
      <c r="A6" t="s">
        <v>3</v>
      </c>
      <c r="B6" t="s">
        <v>6</v>
      </c>
      <c r="C6">
        <v>1.1041238937562985</v>
      </c>
      <c r="E6" t="str">
        <f>WorldResourcesInstituteCAIT2010!E197</f>
        <v>Agriculture (MtCO2e)</v>
      </c>
      <c r="F6" t="s">
        <v>19</v>
      </c>
      <c r="G6" s="12">
        <f>WorldResourcesInstituteCAIT2010!E198</f>
        <v>0.10829190377875066</v>
      </c>
      <c r="I6" s="13"/>
      <c r="J6" t="s">
        <v>267</v>
      </c>
      <c r="K6" s="12">
        <f>C11</f>
        <v>3.0256615906826698E-2</v>
      </c>
      <c r="L6" s="12">
        <f>G5</f>
        <v>5.3471993421291317E-2</v>
      </c>
    </row>
    <row r="7" spans="1:12" x14ac:dyDescent="0.2">
      <c r="A7" t="s">
        <v>5</v>
      </c>
      <c r="B7" t="s">
        <v>6</v>
      </c>
      <c r="C7">
        <f>SUM(C4:C6)</f>
        <v>36.491982353756185</v>
      </c>
      <c r="E7" t="str">
        <f>WorldResourcesInstituteCAIT2010!F197</f>
        <v>Waste (MtCO2e)</v>
      </c>
      <c r="F7" t="s">
        <v>19</v>
      </c>
      <c r="G7" s="12">
        <f>WorldResourcesInstituteCAIT2010!F198</f>
        <v>3.1381022421443451E-2</v>
      </c>
      <c r="I7" s="14"/>
      <c r="J7" t="s">
        <v>268</v>
      </c>
      <c r="K7" s="12"/>
      <c r="L7" s="12">
        <f>G7</f>
        <v>3.1381022421443451E-2</v>
      </c>
    </row>
    <row r="8" spans="1:12" x14ac:dyDescent="0.2">
      <c r="E8" t="str">
        <f>WorldResourcesInstituteCAIT2010!G197</f>
        <v>Land-Use Change and Forestry (MtCO2)</v>
      </c>
      <c r="F8" t="s">
        <v>19</v>
      </c>
      <c r="G8" s="12">
        <f>WorldResourcesInstituteCAIT2010!G198</f>
        <v>6.3755840019138824E-2</v>
      </c>
      <c r="I8" s="14"/>
      <c r="J8" t="s">
        <v>269</v>
      </c>
      <c r="K8" s="12"/>
      <c r="L8" s="12">
        <f>G9</f>
        <v>2.4016453484725159E-2</v>
      </c>
    </row>
    <row r="9" spans="1:12" x14ac:dyDescent="0.2">
      <c r="A9" t="s">
        <v>1</v>
      </c>
      <c r="B9" t="s">
        <v>19</v>
      </c>
      <c r="C9" s="3">
        <f>C4/C7</f>
        <v>0.15416973803893416</v>
      </c>
      <c r="D9" s="3"/>
      <c r="E9" t="str">
        <f>WorldResourcesInstituteCAIT2010!H197</f>
        <v>Bunker Fuels (MtCO2)</v>
      </c>
      <c r="F9" t="s">
        <v>19</v>
      </c>
      <c r="G9" s="12">
        <f>WorldResourcesInstituteCAIT2010!H198</f>
        <v>2.4016453484725159E-2</v>
      </c>
      <c r="I9" s="14"/>
    </row>
    <row r="10" spans="1:12" x14ac:dyDescent="0.2">
      <c r="A10" t="s">
        <v>2</v>
      </c>
      <c r="B10" t="s">
        <v>19</v>
      </c>
      <c r="C10" s="3">
        <f>C5/C7</f>
        <v>0.8155736460542391</v>
      </c>
      <c r="D10" s="3"/>
      <c r="I10" s="14"/>
      <c r="K10" s="12"/>
    </row>
    <row r="11" spans="1:12" x14ac:dyDescent="0.2">
      <c r="A11" t="s">
        <v>3</v>
      </c>
      <c r="B11" t="s">
        <v>19</v>
      </c>
      <c r="C11" s="3">
        <f>C6/C7</f>
        <v>3.0256615906826698E-2</v>
      </c>
      <c r="D11" s="3"/>
      <c r="I11" s="14"/>
      <c r="K11" s="12"/>
    </row>
    <row r="12" spans="1:12" x14ac:dyDescent="0.2">
      <c r="I12" s="14"/>
      <c r="K12" s="12"/>
    </row>
    <row r="34" spans="1:12" x14ac:dyDescent="0.2">
      <c r="A34" s="1" t="s">
        <v>16</v>
      </c>
      <c r="C34" s="1">
        <v>2010</v>
      </c>
      <c r="D34" s="1"/>
      <c r="E34" s="1" t="s">
        <v>263</v>
      </c>
      <c r="G34" s="1">
        <v>2010</v>
      </c>
      <c r="K34" t="s">
        <v>265</v>
      </c>
      <c r="L34" s="15" t="s">
        <v>263</v>
      </c>
    </row>
    <row r="35" spans="1:12" x14ac:dyDescent="0.2">
      <c r="A35" t="s">
        <v>7</v>
      </c>
      <c r="B35" t="s">
        <v>18</v>
      </c>
      <c r="C35">
        <v>125.35389841041351</v>
      </c>
      <c r="E35" t="str">
        <f>'IEA_EnBalance,2010'!A69</f>
        <v>Industry</v>
      </c>
      <c r="F35" t="s">
        <v>19</v>
      </c>
      <c r="G35" s="12">
        <f>'IEA_EnBalance,2010'!L69</f>
        <v>0.29918339827039281</v>
      </c>
      <c r="I35" s="13"/>
      <c r="J35" t="s">
        <v>14</v>
      </c>
      <c r="K35" s="12">
        <f>C44</f>
        <v>0.39205730787396381</v>
      </c>
      <c r="L35" s="12">
        <f>G35</f>
        <v>0.29918339827039281</v>
      </c>
    </row>
    <row r="36" spans="1:12" x14ac:dyDescent="0.2">
      <c r="A36" t="s">
        <v>8</v>
      </c>
      <c r="B36" t="s">
        <v>18</v>
      </c>
      <c r="C36">
        <v>12.93801036341241</v>
      </c>
      <c r="E36" t="str">
        <f>'IEA_EnBalance,2010'!A70</f>
        <v>Transport</v>
      </c>
      <c r="F36" t="s">
        <v>19</v>
      </c>
      <c r="G36" s="12">
        <f>'IEA_EnBalance,2010'!L70</f>
        <v>0.27425358983943499</v>
      </c>
      <c r="I36" s="13"/>
      <c r="J36" t="s">
        <v>271</v>
      </c>
      <c r="K36" s="12">
        <f t="shared" ref="K36:K38" si="0">C45</f>
        <v>0.35294961728675861</v>
      </c>
      <c r="L36" s="12">
        <f>G37</f>
        <v>0.2248602564593111</v>
      </c>
    </row>
    <row r="37" spans="1:12" x14ac:dyDescent="0.2">
      <c r="A37" t="s">
        <v>9</v>
      </c>
      <c r="B37" t="s">
        <v>18</v>
      </c>
      <c r="C37">
        <v>77.253999999999891</v>
      </c>
      <c r="E37" t="str">
        <f>'IEA_EnBalance,2010'!A71</f>
        <v>Residential</v>
      </c>
      <c r="F37" t="s">
        <v>19</v>
      </c>
      <c r="G37" s="12">
        <f>'IEA_EnBalance,2010'!L71</f>
        <v>0.2248602564593111</v>
      </c>
      <c r="I37" s="13"/>
      <c r="J37" t="s">
        <v>11</v>
      </c>
      <c r="K37" s="12">
        <f t="shared" si="0"/>
        <v>0.24591757409107456</v>
      </c>
      <c r="L37" s="12">
        <f>G36</f>
        <v>0.27425358983943499</v>
      </c>
    </row>
    <row r="38" spans="1:12" ht="16" customHeight="1" x14ac:dyDescent="0.2">
      <c r="A38" t="s">
        <v>10</v>
      </c>
      <c r="B38" t="s">
        <v>18</v>
      </c>
      <c r="C38">
        <v>47.243299999999991</v>
      </c>
      <c r="E38" t="str">
        <f>'IEA_EnBalance,2010'!A72</f>
        <v>Commercial and public services</v>
      </c>
      <c r="F38" t="s">
        <v>19</v>
      </c>
      <c r="G38" s="12">
        <f>'IEA_EnBalance,2010'!L72</f>
        <v>8.1159022930642061E-2</v>
      </c>
      <c r="I38" s="13"/>
      <c r="J38" t="s">
        <v>12</v>
      </c>
      <c r="K38" s="12">
        <f t="shared" si="0"/>
        <v>9.0755007482030588E-3</v>
      </c>
      <c r="L38" s="12">
        <f>G39</f>
        <v>2.0499153127767109E-2</v>
      </c>
    </row>
    <row r="39" spans="1:12" ht="16" customHeight="1" x14ac:dyDescent="0.2">
      <c r="A39" t="s">
        <v>11</v>
      </c>
      <c r="B39" t="s">
        <v>18</v>
      </c>
      <c r="C39">
        <v>86.74346846511601</v>
      </c>
      <c r="E39" t="str">
        <f>'IEA_EnBalance,2010'!A73</f>
        <v>Agriculture / forestry</v>
      </c>
      <c r="F39" t="s">
        <v>19</v>
      </c>
      <c r="G39" s="12">
        <f>'IEA_EnBalance,2010'!L73</f>
        <v>2.0499153127767109E-2</v>
      </c>
      <c r="I39" s="15"/>
      <c r="J39" t="s">
        <v>56</v>
      </c>
      <c r="L39" s="12">
        <f>G38</f>
        <v>8.1159022930642061E-2</v>
      </c>
    </row>
    <row r="40" spans="1:12" x14ac:dyDescent="0.2">
      <c r="A40" t="s">
        <v>12</v>
      </c>
      <c r="B40" t="s">
        <v>18</v>
      </c>
      <c r="C40">
        <v>2.4687069020999894</v>
      </c>
      <c r="E40" t="str">
        <f>'IEA_EnBalance,2010'!A74</f>
        <v>Fishing</v>
      </c>
      <c r="F40" t="s">
        <v>19</v>
      </c>
      <c r="G40" s="12">
        <f>'IEA_EnBalance,2010'!L74</f>
        <v>8.6713558400675962E-4</v>
      </c>
      <c r="I40" s="14"/>
      <c r="J40" t="s">
        <v>58</v>
      </c>
      <c r="K40" s="12"/>
      <c r="L40" s="12">
        <f>G40</f>
        <v>8.6713558400675962E-4</v>
      </c>
    </row>
    <row r="41" spans="1:12" x14ac:dyDescent="0.2">
      <c r="A41" t="s">
        <v>13</v>
      </c>
      <c r="B41" t="s">
        <v>18</v>
      </c>
      <c r="C41">
        <v>0.73252999959999898</v>
      </c>
      <c r="E41" t="str">
        <f>'IEA_EnBalance,2010'!A75</f>
        <v>Non-specified</v>
      </c>
      <c r="F41" t="s">
        <v>19</v>
      </c>
      <c r="G41" s="12">
        <f>'IEA_EnBalance,2010'!L75</f>
        <v>1.2899151225955384E-2</v>
      </c>
      <c r="I41" s="14"/>
      <c r="J41" t="s">
        <v>59</v>
      </c>
      <c r="K41" s="12"/>
      <c r="L41" s="12">
        <f>G41</f>
        <v>1.2899151225955384E-2</v>
      </c>
    </row>
    <row r="42" spans="1:12" x14ac:dyDescent="0.2">
      <c r="A42" t="s">
        <v>17</v>
      </c>
      <c r="B42" t="s">
        <v>18</v>
      </c>
      <c r="C42">
        <f>SUM(C35:C41)</f>
        <v>352.73391414064179</v>
      </c>
      <c r="E42" t="str">
        <f>'IEA_EnBalance,2010'!A76</f>
        <v>Non-energy use</v>
      </c>
      <c r="F42" t="s">
        <v>19</v>
      </c>
      <c r="G42" s="12">
        <f>'IEA_EnBalance,2010'!L76</f>
        <v>8.6278292562489797E-2</v>
      </c>
      <c r="I42" s="14"/>
      <c r="J42" t="s">
        <v>60</v>
      </c>
      <c r="K42" s="12"/>
      <c r="L42" s="12">
        <f>G42</f>
        <v>8.6278292562489797E-2</v>
      </c>
    </row>
    <row r="43" spans="1:12" x14ac:dyDescent="0.2">
      <c r="I43" s="14"/>
      <c r="K43" s="12"/>
    </row>
    <row r="44" spans="1:12" x14ac:dyDescent="0.2">
      <c r="A44" t="s">
        <v>14</v>
      </c>
      <c r="B44" t="s">
        <v>19</v>
      </c>
      <c r="C44" s="3">
        <f>(C35+C36)/C42</f>
        <v>0.39205730787396381</v>
      </c>
      <c r="D44" s="3"/>
      <c r="I44" s="14"/>
      <c r="K44" s="12"/>
    </row>
    <row r="45" spans="1:12" x14ac:dyDescent="0.2">
      <c r="A45" t="s">
        <v>15</v>
      </c>
      <c r="B45" t="s">
        <v>19</v>
      </c>
      <c r="C45" s="3">
        <f>(C37+C38)/C42</f>
        <v>0.35294961728675861</v>
      </c>
      <c r="D45" s="3"/>
      <c r="I45" s="14"/>
      <c r="K45" s="12"/>
    </row>
    <row r="46" spans="1:12" x14ac:dyDescent="0.2">
      <c r="A46" t="s">
        <v>11</v>
      </c>
      <c r="B46" t="s">
        <v>19</v>
      </c>
      <c r="C46" s="3">
        <f>C39/C42</f>
        <v>0.24591757409107456</v>
      </c>
      <c r="D46" s="3"/>
      <c r="I46" s="14"/>
      <c r="K46" s="12"/>
    </row>
    <row r="47" spans="1:12" x14ac:dyDescent="0.2">
      <c r="A47" t="s">
        <v>12</v>
      </c>
      <c r="B47" t="s">
        <v>19</v>
      </c>
      <c r="C47" s="3">
        <f>(C40+C41)/C42</f>
        <v>9.0755007482030588E-3</v>
      </c>
      <c r="D47"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A8D5-F522-9A43-9232-87A2DFF2BC39}">
  <dimension ref="A1:Q76"/>
  <sheetViews>
    <sheetView topLeftCell="A12" workbookViewId="0">
      <selection activeCell="L44" sqref="L44"/>
    </sheetView>
  </sheetViews>
  <sheetFormatPr baseColWidth="10" defaultRowHeight="16" x14ac:dyDescent="0.2"/>
  <cols>
    <col min="1" max="1" width="32.5" bestFit="1" customWidth="1"/>
    <col min="2" max="3" width="11.33203125" bestFit="1" customWidth="1"/>
  </cols>
  <sheetData>
    <row r="1" spans="1:17" s="2" customFormat="1" x14ac:dyDescent="0.2">
      <c r="A1" s="2" t="s">
        <v>20</v>
      </c>
      <c r="B1" s="5" t="s">
        <v>21</v>
      </c>
    </row>
    <row r="2" spans="1:17" s="2" customFormat="1" x14ac:dyDescent="0.2">
      <c r="B2" s="5"/>
      <c r="N2" s="6" t="s">
        <v>22</v>
      </c>
      <c r="O2" s="6">
        <v>41.868000000000002</v>
      </c>
      <c r="P2" s="6" t="s">
        <v>23</v>
      </c>
    </row>
    <row r="3" spans="1:17" x14ac:dyDescent="0.2">
      <c r="A3" s="7"/>
      <c r="B3" s="7" t="s">
        <v>24</v>
      </c>
      <c r="C3" s="7" t="s">
        <v>25</v>
      </c>
      <c r="D3" s="7" t="s">
        <v>26</v>
      </c>
      <c r="E3" s="7" t="s">
        <v>27</v>
      </c>
      <c r="F3" s="7" t="s">
        <v>28</v>
      </c>
      <c r="G3" s="7" t="s">
        <v>29</v>
      </c>
      <c r="H3" s="7" t="s">
        <v>30</v>
      </c>
      <c r="I3" s="7" t="s">
        <v>31</v>
      </c>
      <c r="J3" s="7" t="s">
        <v>32</v>
      </c>
      <c r="K3" s="7" t="s">
        <v>33</v>
      </c>
      <c r="L3" s="7" t="s">
        <v>17</v>
      </c>
      <c r="M3" s="7"/>
    </row>
    <row r="4" spans="1:17" x14ac:dyDescent="0.2">
      <c r="A4" s="8"/>
      <c r="B4" s="8" t="s">
        <v>34</v>
      </c>
      <c r="C4" s="8" t="s">
        <v>34</v>
      </c>
      <c r="D4" s="8" t="s">
        <v>34</v>
      </c>
      <c r="E4" s="8" t="s">
        <v>34</v>
      </c>
      <c r="F4" s="8" t="s">
        <v>34</v>
      </c>
      <c r="G4" s="8" t="s">
        <v>34</v>
      </c>
      <c r="H4" s="8" t="s">
        <v>34</v>
      </c>
      <c r="I4" s="8" t="s">
        <v>34</v>
      </c>
      <c r="J4" s="8" t="s">
        <v>34</v>
      </c>
      <c r="K4" s="8" t="s">
        <v>34</v>
      </c>
      <c r="L4" s="8" t="s">
        <v>34</v>
      </c>
      <c r="M4" s="8"/>
    </row>
    <row r="5" spans="1:17" x14ac:dyDescent="0.2">
      <c r="A5" s="7" t="s">
        <v>35</v>
      </c>
      <c r="B5" s="7">
        <v>3662986</v>
      </c>
      <c r="C5" s="7">
        <v>4085085</v>
      </c>
      <c r="D5" s="7"/>
      <c r="E5" s="7">
        <v>2712699</v>
      </c>
      <c r="F5" s="7">
        <v>718830</v>
      </c>
      <c r="G5" s="7">
        <v>296065</v>
      </c>
      <c r="H5" s="7">
        <v>110075</v>
      </c>
      <c r="I5" s="7">
        <v>1200066</v>
      </c>
      <c r="J5" s="7"/>
      <c r="K5" s="7">
        <v>1098</v>
      </c>
      <c r="L5" s="7">
        <v>12786904</v>
      </c>
      <c r="M5" s="7"/>
      <c r="Q5" s="7"/>
    </row>
    <row r="6" spans="1:17" x14ac:dyDescent="0.2">
      <c r="A6" s="7" t="s">
        <v>36</v>
      </c>
      <c r="B6" s="7">
        <v>672564</v>
      </c>
      <c r="C6" s="7">
        <v>2278323</v>
      </c>
      <c r="D6" s="7">
        <v>1109915</v>
      </c>
      <c r="E6" s="7">
        <v>825066</v>
      </c>
      <c r="F6" s="7"/>
      <c r="G6" s="7"/>
      <c r="H6" s="7"/>
      <c r="I6" s="7">
        <v>13224</v>
      </c>
      <c r="J6" s="7">
        <v>50582</v>
      </c>
      <c r="K6" s="7">
        <v>5</v>
      </c>
      <c r="L6" s="7">
        <v>4949678</v>
      </c>
      <c r="M6" s="7"/>
    </row>
    <row r="7" spans="1:17" x14ac:dyDescent="0.2">
      <c r="A7" s="7" t="s">
        <v>37</v>
      </c>
      <c r="B7" s="7">
        <v>-679339</v>
      </c>
      <c r="C7" s="7">
        <v>-2165645</v>
      </c>
      <c r="D7" s="7">
        <v>-1157965</v>
      </c>
      <c r="E7" s="7">
        <v>-822483</v>
      </c>
      <c r="F7" s="7"/>
      <c r="G7" s="7"/>
      <c r="H7" s="7"/>
      <c r="I7" s="7">
        <v>-10458</v>
      </c>
      <c r="J7" s="7">
        <v>-50427</v>
      </c>
      <c r="K7" s="7">
        <v>-9</v>
      </c>
      <c r="L7" s="7">
        <v>-4886328</v>
      </c>
      <c r="M7" s="7"/>
    </row>
    <row r="8" spans="1:17" x14ac:dyDescent="0.2">
      <c r="A8" s="7" t="s">
        <v>38</v>
      </c>
      <c r="B8" s="7"/>
      <c r="C8" s="7"/>
      <c r="D8" s="7"/>
      <c r="E8" s="7"/>
      <c r="F8" s="7"/>
      <c r="G8" s="7"/>
      <c r="H8" s="7"/>
      <c r="I8" s="7"/>
      <c r="J8" s="7"/>
      <c r="K8" s="7"/>
      <c r="L8" s="7"/>
      <c r="M8" s="7"/>
    </row>
    <row r="9" spans="1:17" x14ac:dyDescent="0.2">
      <c r="A9" s="7" t="s">
        <v>39</v>
      </c>
      <c r="B9" s="7"/>
      <c r="C9" s="7"/>
      <c r="D9" s="7"/>
      <c r="E9" s="7"/>
      <c r="F9" s="7"/>
      <c r="G9" s="7"/>
      <c r="H9" s="7"/>
      <c r="I9" s="7"/>
      <c r="J9" s="7"/>
      <c r="K9" s="7"/>
      <c r="L9" s="7"/>
      <c r="M9" s="7"/>
    </row>
    <row r="10" spans="1:17" x14ac:dyDescent="0.2">
      <c r="A10" s="7" t="s">
        <v>40</v>
      </c>
      <c r="B10" s="7">
        <v>-3104</v>
      </c>
      <c r="C10" s="7">
        <v>-14298</v>
      </c>
      <c r="D10" s="7">
        <v>162</v>
      </c>
      <c r="E10" s="7">
        <v>17813</v>
      </c>
      <c r="F10" s="7"/>
      <c r="G10" s="7"/>
      <c r="H10" s="7"/>
      <c r="I10" s="7">
        <v>-713</v>
      </c>
      <c r="J10" s="7"/>
      <c r="K10" s="7"/>
      <c r="L10" s="7">
        <v>-141</v>
      </c>
      <c r="M10" s="7"/>
    </row>
    <row r="11" spans="1:17" x14ac:dyDescent="0.2">
      <c r="A11" s="7" t="s">
        <v>41</v>
      </c>
      <c r="B11" s="7">
        <v>3653106</v>
      </c>
      <c r="C11" s="7">
        <v>4183465</v>
      </c>
      <c r="D11" s="7">
        <v>-47888</v>
      </c>
      <c r="E11" s="7">
        <v>2733095</v>
      </c>
      <c r="F11" s="7">
        <v>718830</v>
      </c>
      <c r="G11" s="7">
        <v>296065</v>
      </c>
      <c r="H11" s="7">
        <v>110075</v>
      </c>
      <c r="I11" s="7">
        <v>1202118</v>
      </c>
      <c r="J11" s="7">
        <v>155</v>
      </c>
      <c r="K11" s="7">
        <v>1094</v>
      </c>
      <c r="L11" s="7">
        <v>12850113</v>
      </c>
      <c r="M11" s="7"/>
    </row>
    <row r="12" spans="1:17" x14ac:dyDescent="0.2">
      <c r="A12" s="7" t="s">
        <v>42</v>
      </c>
      <c r="B12" s="7">
        <v>-354</v>
      </c>
      <c r="C12" s="7">
        <v>-158578</v>
      </c>
      <c r="D12" s="7">
        <v>181522</v>
      </c>
      <c r="E12" s="7"/>
      <c r="F12" s="7"/>
      <c r="G12" s="7"/>
      <c r="H12" s="7"/>
      <c r="I12" s="7"/>
      <c r="J12" s="7"/>
      <c r="K12" s="7"/>
      <c r="L12" s="7">
        <v>22590</v>
      </c>
      <c r="M12" s="7"/>
    </row>
    <row r="13" spans="1:17" x14ac:dyDescent="0.2">
      <c r="A13" s="7" t="s">
        <v>43</v>
      </c>
      <c r="B13" s="7">
        <v>-54350</v>
      </c>
      <c r="C13" s="7">
        <v>-12846</v>
      </c>
      <c r="D13" s="7">
        <v>-17933</v>
      </c>
      <c r="E13" s="7">
        <v>21845</v>
      </c>
      <c r="F13" s="7"/>
      <c r="G13" s="7"/>
      <c r="H13" s="7">
        <v>2</v>
      </c>
      <c r="I13" s="7">
        <v>-2576</v>
      </c>
      <c r="J13" s="7">
        <v>1203</v>
      </c>
      <c r="K13" s="7">
        <v>-1548</v>
      </c>
      <c r="L13" s="7">
        <v>-66203</v>
      </c>
      <c r="M13" s="7"/>
    </row>
    <row r="14" spans="1:17" x14ac:dyDescent="0.2">
      <c r="A14" s="7" t="s">
        <v>44</v>
      </c>
      <c r="B14" s="7">
        <v>-1588176</v>
      </c>
      <c r="C14" s="7">
        <v>-33764</v>
      </c>
      <c r="D14" s="7">
        <v>-193519</v>
      </c>
      <c r="E14" s="7">
        <v>-712078</v>
      </c>
      <c r="F14" s="7">
        <v>-711438</v>
      </c>
      <c r="G14" s="7">
        <v>-296065</v>
      </c>
      <c r="H14" s="7">
        <v>-85801</v>
      </c>
      <c r="I14" s="7">
        <v>-69136</v>
      </c>
      <c r="J14" s="7">
        <v>1549455</v>
      </c>
      <c r="K14" s="7">
        <v>-526</v>
      </c>
      <c r="L14" s="7">
        <v>-2141047</v>
      </c>
      <c r="M14" s="7"/>
    </row>
    <row r="15" spans="1:17" x14ac:dyDescent="0.2">
      <c r="A15" s="7" t="s">
        <v>45</v>
      </c>
      <c r="B15" s="7">
        <v>-559083</v>
      </c>
      <c r="C15" s="7">
        <v>-11</v>
      </c>
      <c r="D15" s="7">
        <v>-22062</v>
      </c>
      <c r="E15" s="7">
        <v>-317654</v>
      </c>
      <c r="F15" s="7">
        <v>-7392</v>
      </c>
      <c r="G15" s="7"/>
      <c r="H15" s="7">
        <v>-2034</v>
      </c>
      <c r="I15" s="7">
        <v>-42320</v>
      </c>
      <c r="J15" s="7">
        <v>301725</v>
      </c>
      <c r="K15" s="7">
        <v>210343</v>
      </c>
      <c r="L15" s="7">
        <v>-438488</v>
      </c>
      <c r="M15" s="7"/>
    </row>
    <row r="16" spans="1:17" x14ac:dyDescent="0.2">
      <c r="A16" s="7" t="s">
        <v>46</v>
      </c>
      <c r="B16" s="7">
        <v>-27185</v>
      </c>
      <c r="C16" s="7">
        <v>-809</v>
      </c>
      <c r="D16" s="7">
        <v>-15188</v>
      </c>
      <c r="E16" s="7">
        <v>-87044</v>
      </c>
      <c r="F16" s="7"/>
      <c r="G16" s="7"/>
      <c r="H16" s="7">
        <v>-883</v>
      </c>
      <c r="I16" s="7">
        <v>-10843</v>
      </c>
      <c r="J16" s="7">
        <v>-350</v>
      </c>
      <c r="K16" s="7">
        <v>126624</v>
      </c>
      <c r="L16" s="7">
        <v>-15677</v>
      </c>
      <c r="M16" s="7"/>
    </row>
    <row r="17" spans="1:13" x14ac:dyDescent="0.2">
      <c r="A17" s="7" t="s">
        <v>47</v>
      </c>
      <c r="B17" s="7">
        <v>-4456</v>
      </c>
      <c r="C17" s="7"/>
      <c r="D17" s="7">
        <v>-2995</v>
      </c>
      <c r="E17" s="7">
        <v>3727</v>
      </c>
      <c r="F17" s="7"/>
      <c r="G17" s="7"/>
      <c r="H17" s="7"/>
      <c r="I17" s="7">
        <v>-35</v>
      </c>
      <c r="J17" s="7"/>
      <c r="K17" s="7"/>
      <c r="L17" s="7">
        <v>-3758</v>
      </c>
      <c r="M17" s="7"/>
    </row>
    <row r="18" spans="1:13" x14ac:dyDescent="0.2">
      <c r="A18" s="7" t="s">
        <v>48</v>
      </c>
      <c r="B18" s="7"/>
      <c r="C18" s="7">
        <v>-3981378</v>
      </c>
      <c r="D18" s="7">
        <v>3942564</v>
      </c>
      <c r="E18" s="7"/>
      <c r="F18" s="7"/>
      <c r="G18" s="7"/>
      <c r="H18" s="7"/>
      <c r="I18" s="7"/>
      <c r="J18" s="7"/>
      <c r="K18" s="7"/>
      <c r="L18" s="7">
        <v>-38813</v>
      </c>
      <c r="M18" s="7"/>
    </row>
    <row r="19" spans="1:13" x14ac:dyDescent="0.2">
      <c r="A19" s="7" t="s">
        <v>49</v>
      </c>
      <c r="B19" s="7">
        <v>-244537</v>
      </c>
      <c r="C19" s="7"/>
      <c r="D19" s="7">
        <v>-3378</v>
      </c>
      <c r="E19" s="7">
        <v>-54</v>
      </c>
      <c r="F19" s="7"/>
      <c r="G19" s="7"/>
      <c r="H19" s="7"/>
      <c r="I19" s="7">
        <v>-27</v>
      </c>
      <c r="J19" s="7"/>
      <c r="K19" s="7"/>
      <c r="L19" s="7">
        <v>-247996</v>
      </c>
      <c r="M19" s="7"/>
    </row>
    <row r="20" spans="1:13" x14ac:dyDescent="0.2">
      <c r="A20" s="7" t="s">
        <v>50</v>
      </c>
      <c r="B20" s="7">
        <v>-7206</v>
      </c>
      <c r="C20" s="7">
        <v>7030</v>
      </c>
      <c r="D20" s="7"/>
      <c r="E20" s="7">
        <v>-6854</v>
      </c>
      <c r="F20" s="7"/>
      <c r="G20" s="7"/>
      <c r="H20" s="7"/>
      <c r="I20" s="7"/>
      <c r="J20" s="7"/>
      <c r="K20" s="7"/>
      <c r="L20" s="7">
        <v>-7030</v>
      </c>
      <c r="M20" s="7"/>
    </row>
    <row r="21" spans="1:13" x14ac:dyDescent="0.2">
      <c r="A21" s="7" t="s">
        <v>51</v>
      </c>
      <c r="B21" s="7">
        <v>-209</v>
      </c>
      <c r="C21" s="7">
        <v>36199</v>
      </c>
      <c r="D21" s="7">
        <v>-33157</v>
      </c>
      <c r="E21" s="7">
        <v>-6098</v>
      </c>
      <c r="F21" s="7"/>
      <c r="G21" s="7"/>
      <c r="H21" s="7"/>
      <c r="I21" s="7">
        <v>-62437</v>
      </c>
      <c r="J21" s="7"/>
      <c r="K21" s="7">
        <v>-369</v>
      </c>
      <c r="L21" s="7">
        <v>-66071</v>
      </c>
      <c r="M21" s="7"/>
    </row>
    <row r="22" spans="1:13" x14ac:dyDescent="0.2">
      <c r="A22" s="7" t="s">
        <v>52</v>
      </c>
      <c r="B22" s="7">
        <v>-114196</v>
      </c>
      <c r="C22" s="7">
        <v>-9163</v>
      </c>
      <c r="D22" s="7">
        <v>-217121</v>
      </c>
      <c r="E22" s="7">
        <v>-251158</v>
      </c>
      <c r="F22" s="7"/>
      <c r="G22" s="7"/>
      <c r="H22" s="7">
        <v>-1</v>
      </c>
      <c r="I22" s="7">
        <v>-13818</v>
      </c>
      <c r="J22" s="7">
        <v>-156917</v>
      </c>
      <c r="K22" s="7">
        <v>-39908</v>
      </c>
      <c r="L22" s="7">
        <v>-802281</v>
      </c>
      <c r="M22" s="7"/>
    </row>
    <row r="23" spans="1:13" x14ac:dyDescent="0.2">
      <c r="A23" s="7" t="s">
        <v>53</v>
      </c>
      <c r="B23" s="7">
        <v>-3447</v>
      </c>
      <c r="C23" s="7">
        <v>-8220</v>
      </c>
      <c r="D23" s="7">
        <v>-828</v>
      </c>
      <c r="E23" s="7">
        <v>-24249</v>
      </c>
      <c r="F23" s="7"/>
      <c r="G23" s="7"/>
      <c r="H23" s="7">
        <v>-10</v>
      </c>
      <c r="I23" s="7">
        <v>-158</v>
      </c>
      <c r="J23" s="7">
        <v>-153025</v>
      </c>
      <c r="K23" s="7">
        <v>-21720</v>
      </c>
      <c r="L23" s="7">
        <v>-211658</v>
      </c>
      <c r="M23" s="7"/>
    </row>
    <row r="24" spans="1:13" x14ac:dyDescent="0.2">
      <c r="A24" s="7"/>
      <c r="B24" s="7"/>
      <c r="C24" s="7"/>
      <c r="D24" s="7"/>
      <c r="E24" s="7"/>
      <c r="F24" s="7"/>
      <c r="G24" s="7"/>
      <c r="H24" s="7"/>
      <c r="I24" s="7"/>
      <c r="J24" s="7"/>
      <c r="K24" s="7"/>
      <c r="L24" s="7"/>
      <c r="M24" s="7"/>
    </row>
    <row r="25" spans="1:13" x14ac:dyDescent="0.2">
      <c r="A25" s="7" t="s">
        <v>54</v>
      </c>
      <c r="B25" s="7">
        <v>1049908</v>
      </c>
      <c r="C25" s="7">
        <v>21926</v>
      </c>
      <c r="D25" s="7">
        <v>3570018</v>
      </c>
      <c r="E25" s="7">
        <v>1353479</v>
      </c>
      <c r="F25" s="7"/>
      <c r="G25" s="7"/>
      <c r="H25" s="7">
        <v>21348</v>
      </c>
      <c r="I25" s="7">
        <v>1000768</v>
      </c>
      <c r="J25" s="7">
        <v>1542246</v>
      </c>
      <c r="K25" s="7">
        <v>273990</v>
      </c>
      <c r="L25" s="7">
        <v>8833682</v>
      </c>
      <c r="M25" s="7"/>
    </row>
    <row r="26" spans="1:13" x14ac:dyDescent="0.2">
      <c r="A26" s="7" t="s">
        <v>14</v>
      </c>
      <c r="B26" s="7">
        <v>859408</v>
      </c>
      <c r="C26" s="7">
        <v>9478</v>
      </c>
      <c r="D26" s="7">
        <v>318447</v>
      </c>
      <c r="E26" s="7">
        <v>510558</v>
      </c>
      <c r="F26" s="7"/>
      <c r="G26" s="7"/>
      <c r="H26" s="7">
        <v>469</v>
      </c>
      <c r="I26" s="7">
        <v>182053</v>
      </c>
      <c r="J26" s="7">
        <v>639377</v>
      </c>
      <c r="K26" s="7">
        <v>123102</v>
      </c>
      <c r="L26" s="7">
        <v>2642891</v>
      </c>
      <c r="M26" s="7"/>
    </row>
    <row r="27" spans="1:13" x14ac:dyDescent="0.2">
      <c r="A27" s="7" t="s">
        <v>55</v>
      </c>
      <c r="B27" s="7">
        <v>188</v>
      </c>
      <c r="C27" s="7">
        <v>37</v>
      </c>
      <c r="D27" s="7">
        <v>2252115</v>
      </c>
      <c r="E27" s="7">
        <v>88796</v>
      </c>
      <c r="F27" s="7"/>
      <c r="G27" s="7"/>
      <c r="H27" s="7"/>
      <c r="I27" s="7">
        <v>56166</v>
      </c>
      <c r="J27" s="7">
        <v>25367</v>
      </c>
      <c r="K27" s="7"/>
      <c r="L27" s="7">
        <v>2422669</v>
      </c>
      <c r="M27" s="7"/>
    </row>
    <row r="28" spans="1:13" x14ac:dyDescent="0.2">
      <c r="A28" s="7" t="s">
        <v>15</v>
      </c>
      <c r="B28" s="7">
        <v>76953</v>
      </c>
      <c r="C28" s="7">
        <v>555</v>
      </c>
      <c r="D28" s="7">
        <v>206731</v>
      </c>
      <c r="E28" s="7">
        <v>424931</v>
      </c>
      <c r="F28" s="7"/>
      <c r="G28" s="7"/>
      <c r="H28" s="7">
        <v>15248</v>
      </c>
      <c r="I28" s="7">
        <v>728073</v>
      </c>
      <c r="J28" s="7">
        <v>427986</v>
      </c>
      <c r="K28" s="7">
        <v>105867</v>
      </c>
      <c r="L28" s="7">
        <v>1986344</v>
      </c>
      <c r="M28" s="7"/>
    </row>
    <row r="29" spans="1:13" x14ac:dyDescent="0.2">
      <c r="A29" s="7" t="s">
        <v>56</v>
      </c>
      <c r="B29" s="7">
        <v>32371</v>
      </c>
      <c r="C29" s="7">
        <v>118</v>
      </c>
      <c r="D29" s="7">
        <v>89291</v>
      </c>
      <c r="E29" s="7">
        <v>175174</v>
      </c>
      <c r="F29" s="7"/>
      <c r="G29" s="7"/>
      <c r="H29" s="7">
        <v>4491</v>
      </c>
      <c r="I29" s="7">
        <v>21841</v>
      </c>
      <c r="J29" s="7">
        <v>357904</v>
      </c>
      <c r="K29" s="7">
        <v>35743</v>
      </c>
      <c r="L29" s="7">
        <v>716933</v>
      </c>
      <c r="M29" s="7"/>
    </row>
    <row r="30" spans="1:13" x14ac:dyDescent="0.2">
      <c r="A30" s="7" t="s">
        <v>57</v>
      </c>
      <c r="B30" s="7">
        <v>13163</v>
      </c>
      <c r="C30" s="7">
        <v>94</v>
      </c>
      <c r="D30" s="7">
        <v>104863</v>
      </c>
      <c r="E30" s="7">
        <v>7892</v>
      </c>
      <c r="F30" s="7"/>
      <c r="G30" s="7"/>
      <c r="H30" s="7">
        <v>564</v>
      </c>
      <c r="I30" s="7">
        <v>9449</v>
      </c>
      <c r="J30" s="7">
        <v>41038</v>
      </c>
      <c r="K30" s="7">
        <v>4019</v>
      </c>
      <c r="L30" s="7">
        <v>181083</v>
      </c>
      <c r="M30" s="7"/>
    </row>
    <row r="31" spans="1:13" x14ac:dyDescent="0.2">
      <c r="A31" s="7" t="s">
        <v>58</v>
      </c>
      <c r="B31" s="7">
        <v>11</v>
      </c>
      <c r="C31" s="7"/>
      <c r="D31" s="7">
        <v>7022</v>
      </c>
      <c r="E31" s="7">
        <v>17</v>
      </c>
      <c r="F31" s="7"/>
      <c r="G31" s="7"/>
      <c r="H31" s="7">
        <v>59</v>
      </c>
      <c r="I31" s="7">
        <v>6</v>
      </c>
      <c r="J31" s="7">
        <v>505</v>
      </c>
      <c r="K31" s="7">
        <v>39</v>
      </c>
      <c r="L31" s="7">
        <v>7660</v>
      </c>
      <c r="M31" s="7"/>
    </row>
    <row r="32" spans="1:13" x14ac:dyDescent="0.2">
      <c r="A32" s="7" t="s">
        <v>59</v>
      </c>
      <c r="B32" s="7">
        <v>32578</v>
      </c>
      <c r="C32" s="7">
        <v>18</v>
      </c>
      <c r="D32" s="7">
        <v>18791</v>
      </c>
      <c r="E32" s="7">
        <v>3577</v>
      </c>
      <c r="F32" s="7"/>
      <c r="G32" s="7"/>
      <c r="H32" s="7">
        <v>517</v>
      </c>
      <c r="I32" s="7">
        <v>3179</v>
      </c>
      <c r="J32" s="7">
        <v>50067</v>
      </c>
      <c r="K32" s="7">
        <v>5220</v>
      </c>
      <c r="L32" s="7">
        <v>113947</v>
      </c>
      <c r="M32" s="7"/>
    </row>
    <row r="33" spans="1:13" x14ac:dyDescent="0.2">
      <c r="A33" s="7" t="s">
        <v>60</v>
      </c>
      <c r="B33" s="9">
        <v>35236</v>
      </c>
      <c r="C33" s="7">
        <v>11626</v>
      </c>
      <c r="D33" s="7">
        <v>572759</v>
      </c>
      <c r="E33" s="7">
        <v>142534</v>
      </c>
      <c r="F33" s="7"/>
      <c r="G33" s="7"/>
      <c r="H33" s="7"/>
      <c r="I33" s="7"/>
      <c r="J33" s="7"/>
      <c r="K33" s="7"/>
      <c r="L33" s="7">
        <v>762155</v>
      </c>
      <c r="M33" s="7"/>
    </row>
    <row r="36" spans="1:13" x14ac:dyDescent="0.2">
      <c r="A36" s="7"/>
      <c r="B36" s="7" t="s">
        <v>24</v>
      </c>
      <c r="C36" s="7" t="s">
        <v>25</v>
      </c>
      <c r="D36" s="7" t="s">
        <v>26</v>
      </c>
      <c r="E36" s="7" t="s">
        <v>27</v>
      </c>
      <c r="F36" s="7" t="s">
        <v>28</v>
      </c>
      <c r="G36" s="7" t="s">
        <v>29</v>
      </c>
      <c r="H36" s="7" t="s">
        <v>30</v>
      </c>
      <c r="I36" s="7" t="s">
        <v>31</v>
      </c>
      <c r="J36" s="7" t="s">
        <v>32</v>
      </c>
      <c r="K36" s="7" t="s">
        <v>33</v>
      </c>
      <c r="L36" s="7" t="s">
        <v>17</v>
      </c>
      <c r="M36" s="7"/>
    </row>
    <row r="37" spans="1:13" x14ac:dyDescent="0.2">
      <c r="A37" s="8"/>
      <c r="B37" s="8" t="s">
        <v>278</v>
      </c>
      <c r="C37" s="8" t="s">
        <v>278</v>
      </c>
      <c r="D37" s="8" t="s">
        <v>278</v>
      </c>
      <c r="E37" s="8" t="s">
        <v>278</v>
      </c>
      <c r="F37" s="8" t="s">
        <v>278</v>
      </c>
      <c r="G37" s="8" t="s">
        <v>278</v>
      </c>
      <c r="H37" s="8" t="s">
        <v>278</v>
      </c>
      <c r="I37" s="8" t="s">
        <v>278</v>
      </c>
      <c r="J37" s="8" t="s">
        <v>278</v>
      </c>
      <c r="K37" s="8" t="s">
        <v>278</v>
      </c>
      <c r="L37" s="8" t="s">
        <v>278</v>
      </c>
      <c r="M37" s="8"/>
    </row>
    <row r="38" spans="1:13" x14ac:dyDescent="0.2">
      <c r="A38" s="7" t="s">
        <v>35</v>
      </c>
      <c r="B38" s="6">
        <v>153361897.84800002</v>
      </c>
      <c r="C38" s="6">
        <v>171034338.78</v>
      </c>
      <c r="D38" s="6">
        <v>0</v>
      </c>
      <c r="E38" s="6">
        <v>113575281.73200001</v>
      </c>
      <c r="F38" s="6">
        <v>30095974.440000001</v>
      </c>
      <c r="G38" s="6">
        <v>12395649.42</v>
      </c>
      <c r="H38" s="6">
        <v>4608620.1000000006</v>
      </c>
      <c r="I38" s="6">
        <v>50244363.288000003</v>
      </c>
      <c r="J38" s="6">
        <v>0</v>
      </c>
      <c r="K38" s="6">
        <v>45971.064000000006</v>
      </c>
      <c r="L38" s="6">
        <v>535362096.67200005</v>
      </c>
      <c r="M38" s="6"/>
    </row>
    <row r="39" spans="1:13" x14ac:dyDescent="0.2">
      <c r="A39" s="7" t="s">
        <v>36</v>
      </c>
      <c r="B39" s="6">
        <v>28158909.552000001</v>
      </c>
      <c r="C39" s="6">
        <v>95388827.364000008</v>
      </c>
      <c r="D39" s="6">
        <v>46469921.219999999</v>
      </c>
      <c r="E39" s="6">
        <v>34543863.288000003</v>
      </c>
      <c r="F39" s="6"/>
      <c r="G39" s="6"/>
      <c r="H39" s="6"/>
      <c r="I39" s="6">
        <v>553662.43200000003</v>
      </c>
      <c r="J39" s="6">
        <v>2117767.176</v>
      </c>
      <c r="K39" s="6">
        <v>209.34</v>
      </c>
      <c r="L39" s="6">
        <v>207233118.50400001</v>
      </c>
      <c r="M39" s="6"/>
    </row>
    <row r="40" spans="1:13" x14ac:dyDescent="0.2">
      <c r="A40" s="7" t="s">
        <v>37</v>
      </c>
      <c r="B40" s="6">
        <v>-28442565.252</v>
      </c>
      <c r="C40" s="6">
        <v>-90671224.859999999</v>
      </c>
      <c r="D40" s="6">
        <v>-48481678.620000005</v>
      </c>
      <c r="E40" s="6">
        <v>-34435718.244000003</v>
      </c>
      <c r="F40" s="6"/>
      <c r="G40" s="6"/>
      <c r="H40" s="6"/>
      <c r="I40" s="6">
        <v>-437855.54399999999</v>
      </c>
      <c r="J40" s="6">
        <v>-2111277.6359999999</v>
      </c>
      <c r="K40" s="6">
        <v>-376.81200000000001</v>
      </c>
      <c r="L40" s="6">
        <v>-204580780.704</v>
      </c>
      <c r="M40" s="6"/>
    </row>
    <row r="41" spans="1:13" x14ac:dyDescent="0.2">
      <c r="A41" s="7" t="s">
        <v>38</v>
      </c>
      <c r="B41" s="6"/>
      <c r="C41" s="6"/>
      <c r="D41" s="6"/>
      <c r="E41" s="6"/>
      <c r="F41" s="6"/>
      <c r="G41" s="6"/>
      <c r="H41" s="6"/>
      <c r="I41" s="6"/>
      <c r="J41" s="6"/>
      <c r="K41" s="6"/>
      <c r="L41" s="6"/>
      <c r="M41" s="6"/>
    </row>
    <row r="42" spans="1:13" x14ac:dyDescent="0.2">
      <c r="A42" s="7" t="s">
        <v>39</v>
      </c>
      <c r="B42" s="6"/>
      <c r="C42" s="6"/>
      <c r="D42" s="6"/>
      <c r="E42" s="6"/>
      <c r="F42" s="6"/>
      <c r="G42" s="6"/>
      <c r="H42" s="6"/>
      <c r="I42" s="6"/>
      <c r="J42" s="6"/>
      <c r="K42" s="6"/>
      <c r="L42" s="6"/>
      <c r="M42" s="6"/>
    </row>
    <row r="43" spans="1:13" x14ac:dyDescent="0.2">
      <c r="A43" s="7" t="s">
        <v>40</v>
      </c>
      <c r="B43" s="6">
        <v>-129958.27200000001</v>
      </c>
      <c r="C43" s="6">
        <v>-598628.66399999999</v>
      </c>
      <c r="D43" s="6">
        <v>6782.616</v>
      </c>
      <c r="E43" s="6">
        <v>745794.68400000001</v>
      </c>
      <c r="F43" s="6"/>
      <c r="G43" s="6"/>
      <c r="H43" s="6"/>
      <c r="I43" s="6">
        <v>-29851.884000000002</v>
      </c>
      <c r="J43" s="6"/>
      <c r="K43" s="6"/>
      <c r="L43" s="6">
        <v>-5903.3879999999999</v>
      </c>
      <c r="M43" s="6"/>
    </row>
    <row r="44" spans="1:13" x14ac:dyDescent="0.2">
      <c r="A44" s="7" t="s">
        <v>41</v>
      </c>
      <c r="B44" s="6">
        <v>152948242.00800002</v>
      </c>
      <c r="C44" s="6">
        <v>175153312.62</v>
      </c>
      <c r="D44" s="6">
        <v>-2004974.784</v>
      </c>
      <c r="E44" s="6">
        <v>114429221.46000001</v>
      </c>
      <c r="F44" s="6">
        <v>30095974.440000001</v>
      </c>
      <c r="G44" s="6">
        <v>12395649.42</v>
      </c>
      <c r="H44" s="6">
        <v>4608620.1000000006</v>
      </c>
      <c r="I44" s="6">
        <v>50330276.424000002</v>
      </c>
      <c r="J44" s="6">
        <v>6489.54</v>
      </c>
      <c r="K44" s="6">
        <v>45803.592000000004</v>
      </c>
      <c r="L44" s="6">
        <v>538008531.08399999</v>
      </c>
      <c r="M44" s="6"/>
    </row>
    <row r="45" spans="1:13" x14ac:dyDescent="0.2">
      <c r="A45" s="7" t="s">
        <v>42</v>
      </c>
      <c r="B45" s="6">
        <v>-14821.272000000001</v>
      </c>
      <c r="C45" s="6">
        <v>-6639343.7039999999</v>
      </c>
      <c r="D45" s="6">
        <v>7599963.0960000008</v>
      </c>
      <c r="E45" s="6"/>
      <c r="F45" s="6"/>
      <c r="G45" s="6"/>
      <c r="H45" s="6"/>
      <c r="I45" s="6"/>
      <c r="J45" s="6"/>
      <c r="K45" s="6"/>
      <c r="L45" s="6">
        <v>945798.12</v>
      </c>
      <c r="M45" s="6"/>
    </row>
    <row r="46" spans="1:13" x14ac:dyDescent="0.2">
      <c r="A46" s="7" t="s">
        <v>43</v>
      </c>
      <c r="B46" s="6">
        <v>-2275525.8000000003</v>
      </c>
      <c r="C46" s="6">
        <v>-537836.32799999998</v>
      </c>
      <c r="D46" s="6">
        <v>-750818.84400000004</v>
      </c>
      <c r="E46" s="6">
        <v>914606.46000000008</v>
      </c>
      <c r="F46" s="6"/>
      <c r="G46" s="6"/>
      <c r="H46" s="6">
        <v>83.736000000000004</v>
      </c>
      <c r="I46" s="6">
        <v>-107851.96800000001</v>
      </c>
      <c r="J46" s="6">
        <v>50367.204000000005</v>
      </c>
      <c r="K46" s="6">
        <v>-64811.664000000004</v>
      </c>
      <c r="L46" s="6">
        <v>-2771787.2039999999</v>
      </c>
      <c r="M46" s="6"/>
    </row>
    <row r="47" spans="1:13" x14ac:dyDescent="0.2">
      <c r="A47" s="7" t="s">
        <v>44</v>
      </c>
      <c r="B47" s="6">
        <v>-66493752.768000007</v>
      </c>
      <c r="C47" s="6">
        <v>-1413631.152</v>
      </c>
      <c r="D47" s="6">
        <v>-8102253.4920000006</v>
      </c>
      <c r="E47" s="6">
        <v>-29813281.704</v>
      </c>
      <c r="F47" s="6">
        <v>-29786486.184</v>
      </c>
      <c r="G47" s="6">
        <v>-12395649.42</v>
      </c>
      <c r="H47" s="6">
        <v>-3592316.2680000002</v>
      </c>
      <c r="I47" s="6">
        <v>-2894586.048</v>
      </c>
      <c r="J47" s="6">
        <v>64872581.940000005</v>
      </c>
      <c r="K47" s="6">
        <v>-22022.567999999999</v>
      </c>
      <c r="L47" s="6">
        <v>-89641355.796000004</v>
      </c>
      <c r="M47" s="6"/>
    </row>
    <row r="48" spans="1:13" x14ac:dyDescent="0.2">
      <c r="A48" s="7" t="s">
        <v>45</v>
      </c>
      <c r="B48" s="6">
        <v>-23407687.044</v>
      </c>
      <c r="C48" s="6">
        <v>-460.548</v>
      </c>
      <c r="D48" s="6">
        <v>-923691.81599999999</v>
      </c>
      <c r="E48" s="6">
        <v>-13299537.672</v>
      </c>
      <c r="F48" s="6">
        <v>-309488.25599999999</v>
      </c>
      <c r="G48" s="6"/>
      <c r="H48" s="6">
        <v>-85159.512000000002</v>
      </c>
      <c r="I48" s="6">
        <v>-1771853.76</v>
      </c>
      <c r="J48" s="6">
        <v>12632622.300000001</v>
      </c>
      <c r="K48" s="6">
        <v>8806640.7240000013</v>
      </c>
      <c r="L48" s="6">
        <v>-18358615.584000003</v>
      </c>
      <c r="M48" s="6"/>
    </row>
    <row r="49" spans="1:13" x14ac:dyDescent="0.2">
      <c r="A49" s="7" t="s">
        <v>46</v>
      </c>
      <c r="B49" s="6">
        <v>-1138181.58</v>
      </c>
      <c r="C49" s="6">
        <v>-33871.212</v>
      </c>
      <c r="D49" s="6">
        <v>-635891.18400000001</v>
      </c>
      <c r="E49" s="6">
        <v>-3644358.1920000003</v>
      </c>
      <c r="F49" s="6"/>
      <c r="G49" s="6"/>
      <c r="H49" s="6">
        <v>-36969.444000000003</v>
      </c>
      <c r="I49" s="6">
        <v>-453974.72400000005</v>
      </c>
      <c r="J49" s="6">
        <v>-14653.800000000001</v>
      </c>
      <c r="K49" s="6">
        <v>5301493.6320000002</v>
      </c>
      <c r="L49" s="6">
        <v>-656364.63600000006</v>
      </c>
      <c r="M49" s="6"/>
    </row>
    <row r="50" spans="1:13" x14ac:dyDescent="0.2">
      <c r="A50" s="7" t="s">
        <v>47</v>
      </c>
      <c r="B50" s="6">
        <v>-186563.80800000002</v>
      </c>
      <c r="C50" s="6"/>
      <c r="D50" s="6">
        <v>-125394.66</v>
      </c>
      <c r="E50" s="6">
        <v>156042.03600000002</v>
      </c>
      <c r="F50" s="6"/>
      <c r="G50" s="6"/>
      <c r="H50" s="6"/>
      <c r="I50" s="6">
        <v>-1465.38</v>
      </c>
      <c r="J50" s="6"/>
      <c r="K50" s="6"/>
      <c r="L50" s="6">
        <v>-157339.94400000002</v>
      </c>
      <c r="M50" s="6"/>
    </row>
    <row r="51" spans="1:13" x14ac:dyDescent="0.2">
      <c r="A51" s="7" t="s">
        <v>48</v>
      </c>
      <c r="B51" s="6"/>
      <c r="C51" s="6">
        <v>-166692334.104</v>
      </c>
      <c r="D51" s="6">
        <v>165067269.55200002</v>
      </c>
      <c r="E51" s="6"/>
      <c r="F51" s="6"/>
      <c r="G51" s="6"/>
      <c r="H51" s="6"/>
      <c r="I51" s="6"/>
      <c r="J51" s="6"/>
      <c r="K51" s="6"/>
      <c r="L51" s="6">
        <v>-1625022.6840000001</v>
      </c>
      <c r="M51" s="6"/>
    </row>
    <row r="52" spans="1:13" x14ac:dyDescent="0.2">
      <c r="A52" s="7" t="s">
        <v>49</v>
      </c>
      <c r="B52" s="6">
        <v>-10238275.116</v>
      </c>
      <c r="C52" s="6"/>
      <c r="D52" s="6">
        <v>-141430.10400000002</v>
      </c>
      <c r="E52" s="6">
        <v>-2260.8720000000003</v>
      </c>
      <c r="F52" s="6"/>
      <c r="G52" s="6"/>
      <c r="H52" s="6"/>
      <c r="I52" s="6">
        <v>-1130.4360000000001</v>
      </c>
      <c r="J52" s="6"/>
      <c r="K52" s="6"/>
      <c r="L52" s="6">
        <v>-10383096.528000001</v>
      </c>
      <c r="M52" s="6"/>
    </row>
    <row r="53" spans="1:13" x14ac:dyDescent="0.2">
      <c r="A53" s="7" t="s">
        <v>50</v>
      </c>
      <c r="B53" s="6">
        <v>-301700.80800000002</v>
      </c>
      <c r="C53" s="6">
        <v>294332.04000000004</v>
      </c>
      <c r="D53" s="6"/>
      <c r="E53" s="6">
        <v>-286963.272</v>
      </c>
      <c r="F53" s="6"/>
      <c r="G53" s="6"/>
      <c r="H53" s="6"/>
      <c r="I53" s="6"/>
      <c r="J53" s="6"/>
      <c r="K53" s="6"/>
      <c r="L53" s="6">
        <v>-294332.04000000004</v>
      </c>
      <c r="M53" s="6"/>
    </row>
    <row r="54" spans="1:13" x14ac:dyDescent="0.2">
      <c r="A54" s="7" t="s">
        <v>51</v>
      </c>
      <c r="B54" s="6">
        <v>-8750.4120000000003</v>
      </c>
      <c r="C54" s="6">
        <v>1515579.7320000001</v>
      </c>
      <c r="D54" s="6">
        <v>-1388217.2760000001</v>
      </c>
      <c r="E54" s="6">
        <v>-255311.06400000001</v>
      </c>
      <c r="F54" s="6"/>
      <c r="G54" s="6"/>
      <c r="H54" s="6"/>
      <c r="I54" s="6">
        <v>-2614112.3160000001</v>
      </c>
      <c r="J54" s="6"/>
      <c r="K54" s="6">
        <v>-15449.292000000001</v>
      </c>
      <c r="L54" s="6">
        <v>-2766260.628</v>
      </c>
      <c r="M54" s="6"/>
    </row>
    <row r="55" spans="1:13" x14ac:dyDescent="0.2">
      <c r="A55" s="7" t="s">
        <v>52</v>
      </c>
      <c r="B55" s="6">
        <v>-4781158.1280000005</v>
      </c>
      <c r="C55" s="6">
        <v>-383636.484</v>
      </c>
      <c r="D55" s="6">
        <v>-9090422.0280000009</v>
      </c>
      <c r="E55" s="6">
        <v>-10515483.144000001</v>
      </c>
      <c r="F55" s="6"/>
      <c r="G55" s="6"/>
      <c r="H55" s="6">
        <v>-41.868000000000002</v>
      </c>
      <c r="I55" s="6">
        <v>-578532.02399999998</v>
      </c>
      <c r="J55" s="6">
        <v>-6569800.9560000002</v>
      </c>
      <c r="K55" s="6">
        <v>-1670868.1440000001</v>
      </c>
      <c r="L55" s="6">
        <v>-33589900.908</v>
      </c>
      <c r="M55" s="6"/>
    </row>
    <row r="56" spans="1:13" x14ac:dyDescent="0.2">
      <c r="A56" s="7" t="s">
        <v>53</v>
      </c>
      <c r="B56" s="6">
        <v>-144318.99600000001</v>
      </c>
      <c r="C56" s="6">
        <v>-344154.96</v>
      </c>
      <c r="D56" s="6">
        <v>-34666.704000000005</v>
      </c>
      <c r="E56" s="6">
        <v>-1015257.1320000001</v>
      </c>
      <c r="F56" s="6"/>
      <c r="G56" s="6"/>
      <c r="H56" s="6">
        <v>-418.68</v>
      </c>
      <c r="I56" s="6">
        <v>-6615.1440000000002</v>
      </c>
      <c r="J56" s="6">
        <v>-6406850.7000000002</v>
      </c>
      <c r="K56" s="6">
        <v>-909372.96000000008</v>
      </c>
      <c r="L56" s="6">
        <v>-8861697.1440000013</v>
      </c>
      <c r="M56" s="6"/>
    </row>
    <row r="57" spans="1:13" x14ac:dyDescent="0.2">
      <c r="A57" s="7"/>
      <c r="B57" s="6"/>
      <c r="C57" s="6"/>
      <c r="D57" s="6"/>
      <c r="E57" s="6"/>
      <c r="F57" s="6"/>
      <c r="G57" s="6"/>
      <c r="H57" s="6"/>
      <c r="I57" s="6"/>
      <c r="J57" s="6"/>
      <c r="K57" s="6"/>
      <c r="L57" s="6"/>
      <c r="M57" s="6"/>
    </row>
    <row r="58" spans="1:13" x14ac:dyDescent="0.2">
      <c r="A58" s="7" t="s">
        <v>54</v>
      </c>
      <c r="B58" s="6">
        <v>43957548.144000001</v>
      </c>
      <c r="C58" s="6">
        <v>917997.76800000004</v>
      </c>
      <c r="D58" s="6">
        <v>149469513.62400001</v>
      </c>
      <c r="E58" s="6">
        <v>56667458.772</v>
      </c>
      <c r="F58" s="6"/>
      <c r="G58" s="6"/>
      <c r="H58" s="6">
        <v>893798.06400000001</v>
      </c>
      <c r="I58" s="6">
        <v>41900154.624000005</v>
      </c>
      <c r="J58" s="6">
        <v>64570755.528000005</v>
      </c>
      <c r="K58" s="6">
        <v>11471413.32</v>
      </c>
      <c r="L58" s="6">
        <v>369848597.97600001</v>
      </c>
      <c r="M58" s="6"/>
    </row>
    <row r="59" spans="1:13" x14ac:dyDescent="0.2">
      <c r="A59" s="7" t="s">
        <v>14</v>
      </c>
      <c r="B59" s="6">
        <v>35981694.144000001</v>
      </c>
      <c r="C59" s="6">
        <v>396824.90400000004</v>
      </c>
      <c r="D59" s="6">
        <v>13332738.996000001</v>
      </c>
      <c r="E59" s="6">
        <v>21376042.344000001</v>
      </c>
      <c r="F59" s="6"/>
      <c r="G59" s="6"/>
      <c r="H59" s="6">
        <v>19636.092000000001</v>
      </c>
      <c r="I59" s="6">
        <v>7622195.0040000007</v>
      </c>
      <c r="J59" s="6">
        <v>26769436.236000001</v>
      </c>
      <c r="K59" s="6">
        <v>5154034.5360000003</v>
      </c>
      <c r="L59" s="6">
        <v>110652560.38800001</v>
      </c>
      <c r="M59" s="6"/>
    </row>
    <row r="60" spans="1:13" x14ac:dyDescent="0.2">
      <c r="A60" s="7" t="s">
        <v>55</v>
      </c>
      <c r="B60" s="6">
        <v>7871.1840000000002</v>
      </c>
      <c r="C60" s="6">
        <v>1549.116</v>
      </c>
      <c r="D60" s="6">
        <v>94291550.820000008</v>
      </c>
      <c r="E60" s="6">
        <v>3717710.9280000003</v>
      </c>
      <c r="F60" s="6"/>
      <c r="G60" s="6"/>
      <c r="H60" s="6">
        <v>0</v>
      </c>
      <c r="I60" s="6">
        <v>2351558.088</v>
      </c>
      <c r="J60" s="6">
        <v>1062065.5560000001</v>
      </c>
      <c r="K60" s="6"/>
      <c r="L60" s="6">
        <v>101432305.692</v>
      </c>
      <c r="M60" s="6"/>
    </row>
    <row r="61" spans="1:13" x14ac:dyDescent="0.2">
      <c r="A61" s="7" t="s">
        <v>15</v>
      </c>
      <c r="B61" s="6">
        <v>3221868.2040000004</v>
      </c>
      <c r="C61" s="6">
        <v>23236.74</v>
      </c>
      <c r="D61" s="6">
        <v>8655413.5080000013</v>
      </c>
      <c r="E61" s="6">
        <v>17791011.107999999</v>
      </c>
      <c r="F61" s="6"/>
      <c r="G61" s="6"/>
      <c r="H61" s="6">
        <v>638403.26400000008</v>
      </c>
      <c r="I61" s="6">
        <v>30482960.364</v>
      </c>
      <c r="J61" s="6">
        <v>17918917.848000001</v>
      </c>
      <c r="K61" s="6">
        <v>4432439.5559999999</v>
      </c>
      <c r="L61" s="6">
        <v>83164250.592000008</v>
      </c>
      <c r="M61" s="6"/>
    </row>
    <row r="62" spans="1:13" x14ac:dyDescent="0.2">
      <c r="A62" s="7" t="s">
        <v>56</v>
      </c>
      <c r="B62" s="6">
        <v>1355309.0280000002</v>
      </c>
      <c r="C62" s="6">
        <v>4940.424</v>
      </c>
      <c r="D62" s="6">
        <v>3738435.588</v>
      </c>
      <c r="E62" s="6">
        <v>7334185.0320000006</v>
      </c>
      <c r="F62" s="6"/>
      <c r="G62" s="6"/>
      <c r="H62" s="6">
        <v>188029.18800000002</v>
      </c>
      <c r="I62" s="6">
        <v>914438.98800000001</v>
      </c>
      <c r="J62" s="6">
        <v>14984724.672</v>
      </c>
      <c r="K62" s="6">
        <v>1496487.9240000001</v>
      </c>
      <c r="L62" s="6">
        <v>30016550.844000001</v>
      </c>
      <c r="M62" s="6"/>
    </row>
    <row r="63" spans="1:13" x14ac:dyDescent="0.2">
      <c r="A63" s="7" t="s">
        <v>57</v>
      </c>
      <c r="B63" s="6">
        <v>551108.48400000005</v>
      </c>
      <c r="C63" s="6">
        <v>3935.5920000000001</v>
      </c>
      <c r="D63" s="6">
        <v>4390404.0839999998</v>
      </c>
      <c r="E63" s="6">
        <v>330422.25599999999</v>
      </c>
      <c r="F63" s="6"/>
      <c r="G63" s="6"/>
      <c r="H63" s="6">
        <v>23613.552</v>
      </c>
      <c r="I63" s="6">
        <v>395610.73200000002</v>
      </c>
      <c r="J63" s="6">
        <v>1718178.9840000002</v>
      </c>
      <c r="K63" s="6">
        <v>168267.492</v>
      </c>
      <c r="L63" s="6">
        <v>7581583.0440000007</v>
      </c>
      <c r="M63" s="6"/>
    </row>
    <row r="64" spans="1:13" x14ac:dyDescent="0.2">
      <c r="A64" s="7" t="s">
        <v>58</v>
      </c>
      <c r="B64" s="6">
        <v>460.548</v>
      </c>
      <c r="C64" s="6">
        <v>0</v>
      </c>
      <c r="D64" s="6">
        <v>293997.09600000002</v>
      </c>
      <c r="E64" s="6">
        <v>711.75600000000009</v>
      </c>
      <c r="F64" s="6"/>
      <c r="G64" s="6"/>
      <c r="H64" s="6">
        <v>2470.212</v>
      </c>
      <c r="I64" s="6">
        <v>251.20800000000003</v>
      </c>
      <c r="J64" s="6">
        <v>21143.34</v>
      </c>
      <c r="K64" s="6">
        <v>1632.8520000000001</v>
      </c>
      <c r="L64" s="6">
        <v>320708.88</v>
      </c>
      <c r="M64" s="6"/>
    </row>
    <row r="65" spans="1:13" x14ac:dyDescent="0.2">
      <c r="A65" s="7" t="s">
        <v>59</v>
      </c>
      <c r="B65" s="6">
        <v>1363975.7040000001</v>
      </c>
      <c r="C65" s="6">
        <v>753.62400000000002</v>
      </c>
      <c r="D65" s="6">
        <v>786741.58799999999</v>
      </c>
      <c r="E65" s="6">
        <v>149761.83600000001</v>
      </c>
      <c r="F65" s="6"/>
      <c r="G65" s="6"/>
      <c r="H65" s="6">
        <v>21645.756000000001</v>
      </c>
      <c r="I65" s="6">
        <v>133098.372</v>
      </c>
      <c r="J65" s="6">
        <v>2096205.1560000002</v>
      </c>
      <c r="K65" s="6">
        <v>218550.96000000002</v>
      </c>
      <c r="L65" s="6">
        <v>4770732.9960000003</v>
      </c>
      <c r="M65" s="6"/>
    </row>
    <row r="66" spans="1:13" x14ac:dyDescent="0.2">
      <c r="A66" s="7" t="s">
        <v>60</v>
      </c>
      <c r="B66" s="6">
        <v>1475260.848</v>
      </c>
      <c r="C66" s="6">
        <v>486757.36800000002</v>
      </c>
      <c r="D66" s="6">
        <v>23980273.812000003</v>
      </c>
      <c r="E66" s="6">
        <v>5967613.5120000001</v>
      </c>
      <c r="F66" s="6"/>
      <c r="G66" s="6"/>
      <c r="H66" s="6"/>
      <c r="I66" s="6"/>
      <c r="J66" s="6"/>
      <c r="K66" s="6"/>
      <c r="L66" s="6">
        <v>31909905.540000003</v>
      </c>
      <c r="M66" s="6"/>
    </row>
    <row r="69" spans="1:13" x14ac:dyDescent="0.2">
      <c r="A69" s="7" t="s">
        <v>14</v>
      </c>
      <c r="L69" s="3">
        <f>L59/L$58</f>
        <v>0.29918339827039281</v>
      </c>
      <c r="M69" s="3"/>
    </row>
    <row r="70" spans="1:13" x14ac:dyDescent="0.2">
      <c r="A70" s="7" t="s">
        <v>55</v>
      </c>
      <c r="L70" s="3">
        <f t="shared" ref="L70:L76" si="0">L60/L$58</f>
        <v>0.27425358983943499</v>
      </c>
      <c r="M70" s="3"/>
    </row>
    <row r="71" spans="1:13" x14ac:dyDescent="0.2">
      <c r="A71" s="7" t="s">
        <v>15</v>
      </c>
      <c r="L71" s="3">
        <f t="shared" si="0"/>
        <v>0.2248602564593111</v>
      </c>
      <c r="M71" s="3"/>
    </row>
    <row r="72" spans="1:13" x14ac:dyDescent="0.2">
      <c r="A72" s="7" t="s">
        <v>56</v>
      </c>
      <c r="L72" s="3">
        <f t="shared" si="0"/>
        <v>8.1159022930642061E-2</v>
      </c>
      <c r="M72" s="3"/>
    </row>
    <row r="73" spans="1:13" x14ac:dyDescent="0.2">
      <c r="A73" s="7" t="s">
        <v>57</v>
      </c>
      <c r="L73" s="3">
        <f t="shared" si="0"/>
        <v>2.0499153127767109E-2</v>
      </c>
      <c r="M73" s="3"/>
    </row>
    <row r="74" spans="1:13" x14ac:dyDescent="0.2">
      <c r="A74" s="7" t="s">
        <v>58</v>
      </c>
      <c r="L74" s="3">
        <f t="shared" si="0"/>
        <v>8.6713558400675962E-4</v>
      </c>
      <c r="M74" s="3"/>
    </row>
    <row r="75" spans="1:13" x14ac:dyDescent="0.2">
      <c r="A75" s="7" t="s">
        <v>59</v>
      </c>
      <c r="L75" s="3">
        <f t="shared" si="0"/>
        <v>1.2899151225955384E-2</v>
      </c>
      <c r="M75" s="3"/>
    </row>
    <row r="76" spans="1:13" x14ac:dyDescent="0.2">
      <c r="A76" s="7" t="s">
        <v>60</v>
      </c>
      <c r="L76" s="3">
        <f t="shared" si="0"/>
        <v>8.6278292562489797E-2</v>
      </c>
      <c r="M76" s="3"/>
    </row>
  </sheetData>
  <hyperlinks>
    <hyperlink ref="B1" r:id="rId1" xr:uid="{81F6A15E-6937-E34A-B6EC-2810BF7F057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3093-F7E9-8B40-A9DE-6C7A8B1AA75B}">
  <dimension ref="A1:I259"/>
  <sheetViews>
    <sheetView topLeftCell="A185" workbookViewId="0">
      <selection activeCell="G231" sqref="G231"/>
    </sheetView>
  </sheetViews>
  <sheetFormatPr baseColWidth="10" defaultRowHeight="16" x14ac:dyDescent="0.2"/>
  <cols>
    <col min="1" max="1" width="22.6640625" customWidth="1"/>
    <col min="2" max="2" width="5.1640625" bestFit="1" customWidth="1"/>
    <col min="3" max="3" width="15.33203125" bestFit="1" customWidth="1"/>
    <col min="4" max="4" width="26.1640625" bestFit="1" customWidth="1"/>
    <col min="5" max="5" width="18.83203125" bestFit="1" customWidth="1"/>
    <col min="6" max="6" width="15" bestFit="1" customWidth="1"/>
    <col min="7" max="7" width="34.33203125" bestFit="1" customWidth="1"/>
    <col min="8" max="8" width="19.5" bestFit="1" customWidth="1"/>
  </cols>
  <sheetData>
    <row r="1" spans="1:8" x14ac:dyDescent="0.2">
      <c r="A1" t="s">
        <v>61</v>
      </c>
    </row>
    <row r="2" spans="1:8" s="1" customFormat="1" x14ac:dyDescent="0.2">
      <c r="A2" s="1" t="s">
        <v>62</v>
      </c>
      <c r="B2" s="1" t="s">
        <v>63</v>
      </c>
      <c r="C2" s="1" t="s">
        <v>64</v>
      </c>
      <c r="D2" s="1" t="s">
        <v>65</v>
      </c>
      <c r="E2" s="1" t="s">
        <v>66</v>
      </c>
      <c r="F2" s="1" t="s">
        <v>67</v>
      </c>
      <c r="G2" s="1" t="s">
        <v>68</v>
      </c>
      <c r="H2" s="1" t="s">
        <v>69</v>
      </c>
    </row>
    <row r="3" spans="1:8" x14ac:dyDescent="0.2">
      <c r="A3" t="s">
        <v>70</v>
      </c>
      <c r="B3">
        <v>2010</v>
      </c>
      <c r="C3">
        <v>8.4526437699999999</v>
      </c>
      <c r="D3">
        <v>0.24311585999999999</v>
      </c>
      <c r="E3">
        <v>14.3326195</v>
      </c>
      <c r="F3">
        <v>7.6011796829999998</v>
      </c>
      <c r="G3">
        <v>0</v>
      </c>
    </row>
    <row r="4" spans="1:8" x14ac:dyDescent="0.2">
      <c r="A4" t="s">
        <v>71</v>
      </c>
      <c r="B4">
        <v>2010</v>
      </c>
      <c r="C4">
        <v>4.2217125009999998</v>
      </c>
      <c r="D4">
        <v>0.67904681</v>
      </c>
      <c r="E4">
        <v>2.7882319</v>
      </c>
      <c r="F4">
        <v>0.62320197799999999</v>
      </c>
      <c r="G4">
        <v>-0.2110361</v>
      </c>
      <c r="H4">
        <v>0.05</v>
      </c>
    </row>
    <row r="5" spans="1:8" x14ac:dyDescent="0.2">
      <c r="A5" t="s">
        <v>72</v>
      </c>
      <c r="B5">
        <v>2010</v>
      </c>
      <c r="C5">
        <v>133.24802070000001</v>
      </c>
      <c r="D5">
        <v>12.8576464</v>
      </c>
      <c r="E5">
        <v>9.8441223000000004</v>
      </c>
      <c r="F5">
        <v>9.6407525920000001</v>
      </c>
      <c r="G5">
        <v>-6.7396666999999999</v>
      </c>
      <c r="H5">
        <v>2.46</v>
      </c>
    </row>
    <row r="6" spans="1:8" x14ac:dyDescent="0.2">
      <c r="A6" t="s">
        <v>73</v>
      </c>
      <c r="B6">
        <v>2010</v>
      </c>
      <c r="C6">
        <v>0.51662399999999997</v>
      </c>
      <c r="D6">
        <v>0</v>
      </c>
      <c r="E6">
        <v>0</v>
      </c>
      <c r="F6">
        <v>5.1142905000000002E-2</v>
      </c>
      <c r="G6">
        <v>-3.8940000000000002E-2</v>
      </c>
    </row>
    <row r="7" spans="1:8" x14ac:dyDescent="0.2">
      <c r="A7" t="s">
        <v>74</v>
      </c>
      <c r="B7">
        <v>2010</v>
      </c>
      <c r="C7">
        <v>114.4331488</v>
      </c>
      <c r="D7">
        <v>0.84439315699999995</v>
      </c>
      <c r="E7">
        <v>30.2870119</v>
      </c>
      <c r="F7">
        <v>2.1230525</v>
      </c>
      <c r="G7">
        <v>104.34965320000001</v>
      </c>
      <c r="H7">
        <v>1.2</v>
      </c>
    </row>
    <row r="8" spans="1:8" x14ac:dyDescent="0.2">
      <c r="A8" t="s">
        <v>75</v>
      </c>
      <c r="B8">
        <v>2010</v>
      </c>
      <c r="C8">
        <v>0.524931904</v>
      </c>
      <c r="D8">
        <v>0.31872566099999999</v>
      </c>
      <c r="E8">
        <v>2.21055E-2</v>
      </c>
      <c r="F8">
        <v>0.14949137900000001</v>
      </c>
      <c r="G8">
        <v>9.3438099999999996E-2</v>
      </c>
    </row>
    <row r="9" spans="1:8" x14ac:dyDescent="0.2">
      <c r="A9" t="s">
        <v>76</v>
      </c>
      <c r="B9">
        <v>2010</v>
      </c>
      <c r="C9">
        <v>190.6920427</v>
      </c>
      <c r="D9">
        <v>8.8298979489999994</v>
      </c>
      <c r="E9">
        <v>105.118775</v>
      </c>
      <c r="F9">
        <v>15.51681917</v>
      </c>
      <c r="G9">
        <v>98.514266699999993</v>
      </c>
      <c r="H9">
        <v>5.67</v>
      </c>
    </row>
    <row r="10" spans="1:8" x14ac:dyDescent="0.2">
      <c r="A10" t="s">
        <v>77</v>
      </c>
      <c r="B10">
        <v>2010</v>
      </c>
      <c r="C10">
        <v>4.6920231259999996</v>
      </c>
      <c r="D10">
        <v>0.54889535300000003</v>
      </c>
      <c r="E10">
        <v>1.1244535</v>
      </c>
      <c r="F10">
        <v>0.70611980500000004</v>
      </c>
      <c r="G10">
        <v>0.12466670000000001</v>
      </c>
      <c r="H10">
        <v>0.13</v>
      </c>
    </row>
    <row r="11" spans="1:8" x14ac:dyDescent="0.2">
      <c r="A11" t="s">
        <v>78</v>
      </c>
      <c r="B11">
        <v>2010</v>
      </c>
      <c r="C11">
        <v>427.31741899999997</v>
      </c>
      <c r="D11">
        <v>16.327263909999999</v>
      </c>
      <c r="E11">
        <v>103.8125762</v>
      </c>
      <c r="F11">
        <v>14.164145189999999</v>
      </c>
      <c r="G11">
        <v>0.32491009999999998</v>
      </c>
      <c r="H11">
        <v>12.37</v>
      </c>
    </row>
    <row r="12" spans="1:8" x14ac:dyDescent="0.2">
      <c r="A12" t="s">
        <v>79</v>
      </c>
      <c r="B12">
        <v>2010</v>
      </c>
      <c r="C12">
        <v>69.939697870000003</v>
      </c>
      <c r="D12">
        <v>4.2687458620000003</v>
      </c>
      <c r="E12">
        <v>6.7484742000000004</v>
      </c>
      <c r="F12">
        <v>1.858253741</v>
      </c>
      <c r="G12">
        <v>-4.1584710999999999</v>
      </c>
      <c r="H12">
        <v>2.0699999999999998</v>
      </c>
    </row>
    <row r="13" spans="1:8" x14ac:dyDescent="0.2">
      <c r="A13" t="s">
        <v>80</v>
      </c>
      <c r="B13">
        <v>2010</v>
      </c>
      <c r="C13">
        <v>48.114319739999999</v>
      </c>
      <c r="D13">
        <v>0.90060262499999999</v>
      </c>
      <c r="E13">
        <v>6.2077365000000002</v>
      </c>
      <c r="F13">
        <v>2.181287781</v>
      </c>
      <c r="G13">
        <v>-7.4559265999999997</v>
      </c>
      <c r="H13">
        <v>1.44</v>
      </c>
    </row>
    <row r="14" spans="1:8" x14ac:dyDescent="0.2">
      <c r="A14" t="s">
        <v>81</v>
      </c>
      <c r="B14">
        <v>2010</v>
      </c>
      <c r="C14">
        <v>1.6524639999999999</v>
      </c>
      <c r="D14">
        <v>4.7350868999999997E-2</v>
      </c>
      <c r="E14">
        <v>2.22936E-2</v>
      </c>
      <c r="F14">
        <v>0.203066144</v>
      </c>
      <c r="G14">
        <v>4.9392654</v>
      </c>
    </row>
    <row r="15" spans="1:8" x14ac:dyDescent="0.2">
      <c r="A15" t="s">
        <v>82</v>
      </c>
      <c r="B15">
        <v>2010</v>
      </c>
      <c r="C15">
        <v>26.494222669999999</v>
      </c>
      <c r="D15">
        <v>0.80694762200000003</v>
      </c>
      <c r="E15">
        <v>4.7147500000000002E-2</v>
      </c>
      <c r="F15">
        <v>3.082529879</v>
      </c>
      <c r="G15">
        <v>-4.2890000000000003E-3</v>
      </c>
      <c r="H15">
        <v>2.2200000000000002</v>
      </c>
    </row>
    <row r="16" spans="1:8" x14ac:dyDescent="0.2">
      <c r="A16" t="s">
        <v>83</v>
      </c>
      <c r="B16">
        <v>2010</v>
      </c>
      <c r="C16">
        <v>52.646555309999997</v>
      </c>
      <c r="D16">
        <v>7.3329997889999996</v>
      </c>
      <c r="E16">
        <v>74.722492000000003</v>
      </c>
      <c r="F16">
        <v>17.794613290000001</v>
      </c>
      <c r="G16">
        <v>20.969750300000001</v>
      </c>
      <c r="H16">
        <v>1.17</v>
      </c>
    </row>
    <row r="17" spans="1:8" x14ac:dyDescent="0.2">
      <c r="A17" t="s">
        <v>84</v>
      </c>
      <c r="B17">
        <v>2010</v>
      </c>
      <c r="C17">
        <v>1.4500912379999999</v>
      </c>
      <c r="D17">
        <v>0.14309112099999999</v>
      </c>
      <c r="E17">
        <v>5.2455799999999997E-2</v>
      </c>
      <c r="F17">
        <v>1.8946081029999999</v>
      </c>
      <c r="G17">
        <v>6.0067299999999997E-2</v>
      </c>
    </row>
    <row r="18" spans="1:8" x14ac:dyDescent="0.2">
      <c r="A18" t="s">
        <v>85</v>
      </c>
      <c r="B18">
        <v>2010</v>
      </c>
      <c r="C18">
        <v>62.085213150000001</v>
      </c>
      <c r="D18">
        <v>2.5945100999999999</v>
      </c>
      <c r="E18">
        <v>19.984314300000001</v>
      </c>
      <c r="F18">
        <v>6.8523037990000004</v>
      </c>
      <c r="G18">
        <v>-26.488659899999998</v>
      </c>
      <c r="H18">
        <v>0</v>
      </c>
    </row>
    <row r="19" spans="1:8" x14ac:dyDescent="0.2">
      <c r="A19" t="s">
        <v>86</v>
      </c>
      <c r="B19">
        <v>2010</v>
      </c>
      <c r="C19">
        <v>107.4755803</v>
      </c>
      <c r="D19">
        <v>7.7213311989999998</v>
      </c>
      <c r="E19">
        <v>9.0805868000000007</v>
      </c>
      <c r="F19">
        <v>0.90250895799999997</v>
      </c>
      <c r="G19">
        <v>-2.6140292000000001</v>
      </c>
      <c r="H19">
        <v>28.66</v>
      </c>
    </row>
    <row r="20" spans="1:8" x14ac:dyDescent="0.2">
      <c r="A20" t="s">
        <v>87</v>
      </c>
      <c r="B20">
        <v>2010</v>
      </c>
      <c r="C20">
        <v>0.66714001499999998</v>
      </c>
      <c r="D20">
        <v>4.9517380999999999E-2</v>
      </c>
      <c r="E20">
        <v>0.2795356</v>
      </c>
      <c r="F20">
        <v>8.1140687259999993</v>
      </c>
      <c r="G20">
        <v>5.1205866999999996</v>
      </c>
    </row>
    <row r="21" spans="1:8" x14ac:dyDescent="0.2">
      <c r="A21" t="s">
        <v>88</v>
      </c>
      <c r="B21">
        <v>2010</v>
      </c>
      <c r="C21">
        <v>5.7418422439999999</v>
      </c>
      <c r="D21">
        <v>0.68392514999999998</v>
      </c>
      <c r="E21">
        <v>4.5153128000000002</v>
      </c>
      <c r="F21">
        <v>0.17065049800000001</v>
      </c>
      <c r="G21">
        <v>10.826000000000001</v>
      </c>
      <c r="H21">
        <v>0.48</v>
      </c>
    </row>
    <row r="22" spans="1:8" x14ac:dyDescent="0.2">
      <c r="A22" t="s">
        <v>89</v>
      </c>
      <c r="B22">
        <v>2010</v>
      </c>
      <c r="C22">
        <v>0.39932835900000002</v>
      </c>
      <c r="D22">
        <v>0.101703803</v>
      </c>
      <c r="E22">
        <v>0.51085230000000004</v>
      </c>
      <c r="F22">
        <v>5.2095326999999997E-2</v>
      </c>
      <c r="G22">
        <v>-2.8953332999999999</v>
      </c>
    </row>
    <row r="23" spans="1:8" x14ac:dyDescent="0.2">
      <c r="A23" t="s">
        <v>90</v>
      </c>
      <c r="B23">
        <v>2010</v>
      </c>
      <c r="C23">
        <v>16.642225639999999</v>
      </c>
      <c r="D23">
        <v>1.2391389450000001</v>
      </c>
      <c r="E23">
        <v>23.652732499999999</v>
      </c>
      <c r="F23">
        <v>1.9040613770000001</v>
      </c>
      <c r="G23">
        <v>109.7306667</v>
      </c>
      <c r="H23">
        <v>0.14000000000000001</v>
      </c>
    </row>
    <row r="24" spans="1:8" x14ac:dyDescent="0.2">
      <c r="A24" t="s">
        <v>91</v>
      </c>
      <c r="B24">
        <v>2010</v>
      </c>
      <c r="C24">
        <v>22.063221859999999</v>
      </c>
      <c r="D24">
        <v>1.4365903069999999</v>
      </c>
      <c r="E24">
        <v>2.4826628999999998</v>
      </c>
      <c r="F24">
        <v>1.415858287</v>
      </c>
      <c r="G24">
        <v>0.1371009</v>
      </c>
      <c r="H24">
        <v>0.02</v>
      </c>
    </row>
    <row r="25" spans="1:8" x14ac:dyDescent="0.2">
      <c r="A25" t="s">
        <v>92</v>
      </c>
      <c r="B25">
        <v>2010</v>
      </c>
      <c r="C25">
        <v>4.4713880650000002</v>
      </c>
      <c r="D25">
        <v>0.134148619</v>
      </c>
      <c r="E25">
        <v>13.921985400000001</v>
      </c>
      <c r="F25">
        <v>0.25985344700000002</v>
      </c>
      <c r="G25">
        <v>17.870114300000001</v>
      </c>
      <c r="H25">
        <v>0.04</v>
      </c>
    </row>
    <row r="26" spans="1:8" x14ac:dyDescent="0.2">
      <c r="A26" t="s">
        <v>93</v>
      </c>
      <c r="B26">
        <v>2010</v>
      </c>
      <c r="C26">
        <v>400.35980849999999</v>
      </c>
      <c r="D26">
        <v>46.618505829999997</v>
      </c>
      <c r="E26">
        <v>441.21312019999999</v>
      </c>
      <c r="F26">
        <v>43.566535260000002</v>
      </c>
      <c r="G26">
        <v>552.05451349999998</v>
      </c>
      <c r="H26">
        <v>18.57</v>
      </c>
    </row>
    <row r="27" spans="1:8" x14ac:dyDescent="0.2">
      <c r="A27" t="s">
        <v>94</v>
      </c>
      <c r="B27">
        <v>2010</v>
      </c>
      <c r="C27">
        <v>17.749717879999999</v>
      </c>
      <c r="D27">
        <v>0.21489164499999999</v>
      </c>
      <c r="E27">
        <v>0.12970719999999999</v>
      </c>
      <c r="F27">
        <v>0.140153999</v>
      </c>
      <c r="G27">
        <v>2.004515</v>
      </c>
      <c r="H27">
        <v>0.61</v>
      </c>
    </row>
    <row r="28" spans="1:8" x14ac:dyDescent="0.2">
      <c r="A28" t="s">
        <v>95</v>
      </c>
      <c r="B28">
        <v>2010</v>
      </c>
      <c r="C28">
        <v>47.058635449999997</v>
      </c>
      <c r="D28">
        <v>2.7232623469999999</v>
      </c>
      <c r="E28">
        <v>4.7673715999999997</v>
      </c>
      <c r="F28">
        <v>4.6844775460000001</v>
      </c>
      <c r="G28">
        <v>-9.9014901999999996</v>
      </c>
      <c r="H28">
        <v>0.81</v>
      </c>
    </row>
    <row r="29" spans="1:8" x14ac:dyDescent="0.2">
      <c r="A29" t="s">
        <v>96</v>
      </c>
      <c r="B29">
        <v>2010</v>
      </c>
      <c r="C29">
        <v>1.675101934</v>
      </c>
      <c r="D29">
        <v>0.31583280200000002</v>
      </c>
      <c r="E29">
        <v>18.927733100000001</v>
      </c>
      <c r="F29">
        <v>0.67220084800000002</v>
      </c>
      <c r="G29">
        <v>11.468999999999999</v>
      </c>
    </row>
    <row r="30" spans="1:8" x14ac:dyDescent="0.2">
      <c r="A30" t="s">
        <v>97</v>
      </c>
      <c r="B30">
        <v>2010</v>
      </c>
      <c r="C30">
        <v>0.42244255600000002</v>
      </c>
      <c r="D30">
        <v>3.002575E-2</v>
      </c>
      <c r="E30">
        <v>1.7709047</v>
      </c>
      <c r="F30">
        <v>0.34041383200000003</v>
      </c>
      <c r="G30">
        <v>-1.2285771000000001</v>
      </c>
    </row>
    <row r="31" spans="1:8" x14ac:dyDescent="0.2">
      <c r="A31" t="s">
        <v>98</v>
      </c>
      <c r="B31">
        <v>2010</v>
      </c>
      <c r="C31">
        <v>6.6341699309999997</v>
      </c>
      <c r="D31">
        <v>0.48921026699999998</v>
      </c>
      <c r="E31">
        <v>18.7625113</v>
      </c>
      <c r="F31">
        <v>0.36653861799999998</v>
      </c>
      <c r="G31">
        <v>23.410333300000001</v>
      </c>
      <c r="H31">
        <v>0.11</v>
      </c>
    </row>
    <row r="32" spans="1:8" x14ac:dyDescent="0.2">
      <c r="A32" t="s">
        <v>99</v>
      </c>
      <c r="B32">
        <v>2010</v>
      </c>
      <c r="C32">
        <v>11.26995327</v>
      </c>
      <c r="D32">
        <v>58.54381206</v>
      </c>
      <c r="E32">
        <v>10.1903042</v>
      </c>
      <c r="F32">
        <v>2.5167463329999999</v>
      </c>
      <c r="G32">
        <v>111.23714529999999</v>
      </c>
      <c r="H32">
        <v>0.35</v>
      </c>
    </row>
    <row r="33" spans="1:8" x14ac:dyDescent="0.2">
      <c r="A33" t="s">
        <v>100</v>
      </c>
      <c r="B33">
        <v>2010</v>
      </c>
      <c r="C33">
        <v>600.03459810000004</v>
      </c>
      <c r="D33">
        <v>20.997256920000002</v>
      </c>
      <c r="E33">
        <v>56.377333100000001</v>
      </c>
      <c r="F33">
        <v>22.110556119999998</v>
      </c>
      <c r="G33">
        <v>206.48808120000001</v>
      </c>
      <c r="H33">
        <v>5.61</v>
      </c>
    </row>
    <row r="34" spans="1:8" x14ac:dyDescent="0.2">
      <c r="A34" t="s">
        <v>101</v>
      </c>
      <c r="B34">
        <v>2010</v>
      </c>
      <c r="C34">
        <v>0.56754458600000002</v>
      </c>
      <c r="D34">
        <v>1.5643499999999999E-3</v>
      </c>
      <c r="E34">
        <v>0.19515370000000001</v>
      </c>
      <c r="F34">
        <v>3.0439908000000002E-2</v>
      </c>
      <c r="G34">
        <v>-7.3333300000000004E-2</v>
      </c>
    </row>
    <row r="35" spans="1:8" x14ac:dyDescent="0.2">
      <c r="A35" t="s">
        <v>102</v>
      </c>
      <c r="B35">
        <v>2010</v>
      </c>
      <c r="C35">
        <v>26.215854579999998</v>
      </c>
      <c r="D35">
        <v>1.9219158E-2</v>
      </c>
      <c r="E35">
        <v>18.708503400000001</v>
      </c>
      <c r="F35">
        <v>3.025557971</v>
      </c>
      <c r="G35">
        <v>13.416</v>
      </c>
    </row>
    <row r="36" spans="1:8" x14ac:dyDescent="0.2">
      <c r="A36" t="s">
        <v>103</v>
      </c>
      <c r="B36">
        <v>2010</v>
      </c>
      <c r="C36">
        <v>6.1230745129999997</v>
      </c>
      <c r="D36">
        <v>1.7953711000000001E-2</v>
      </c>
      <c r="E36">
        <v>19.433726499999999</v>
      </c>
      <c r="F36">
        <v>1.556290884</v>
      </c>
      <c r="G36">
        <v>26.060666699999999</v>
      </c>
    </row>
    <row r="37" spans="1:8" x14ac:dyDescent="0.2">
      <c r="A37" t="s">
        <v>104</v>
      </c>
      <c r="B37">
        <v>2010</v>
      </c>
      <c r="C37">
        <v>72.890575010000006</v>
      </c>
      <c r="D37">
        <v>3.1801201830000001</v>
      </c>
      <c r="E37">
        <v>12.0152161</v>
      </c>
      <c r="F37">
        <v>2.7877457080000001</v>
      </c>
      <c r="G37">
        <v>-7.3960980000000003</v>
      </c>
      <c r="H37">
        <v>2.84</v>
      </c>
    </row>
    <row r="38" spans="1:8" x14ac:dyDescent="0.2">
      <c r="A38" t="s">
        <v>105</v>
      </c>
      <c r="B38">
        <v>2010</v>
      </c>
      <c r="C38">
        <v>8138.0577789999998</v>
      </c>
      <c r="D38">
        <v>1068.6255779999999</v>
      </c>
      <c r="E38">
        <v>705.79123360000006</v>
      </c>
      <c r="F38">
        <v>195.7552599</v>
      </c>
      <c r="G38">
        <v>-395.45280459999998</v>
      </c>
      <c r="H38">
        <v>43.46</v>
      </c>
    </row>
    <row r="39" spans="1:8" x14ac:dyDescent="0.2">
      <c r="A39" t="s">
        <v>106</v>
      </c>
      <c r="B39">
        <v>2010</v>
      </c>
      <c r="C39">
        <v>74.662347069999996</v>
      </c>
      <c r="D39">
        <v>6.4324606830000004</v>
      </c>
      <c r="E39">
        <v>58.866042100000001</v>
      </c>
      <c r="F39">
        <v>11.72256067</v>
      </c>
      <c r="G39">
        <v>163.42401860000001</v>
      </c>
      <c r="H39">
        <v>4.4000000000000004</v>
      </c>
    </row>
    <row r="40" spans="1:8" x14ac:dyDescent="0.2">
      <c r="A40" t="s">
        <v>107</v>
      </c>
      <c r="B40">
        <v>2010</v>
      </c>
      <c r="C40">
        <v>0.161216</v>
      </c>
      <c r="D40">
        <v>5.2145000000000002E-4</v>
      </c>
      <c r="E40">
        <v>0.21350279999999999</v>
      </c>
      <c r="F40">
        <v>5.0806180000000003E-3</v>
      </c>
      <c r="G40">
        <v>7.3333300000000004E-2</v>
      </c>
    </row>
    <row r="41" spans="1:8" x14ac:dyDescent="0.2">
      <c r="A41" t="s">
        <v>108</v>
      </c>
      <c r="B41">
        <v>2010</v>
      </c>
      <c r="C41">
        <v>5.3871893970000002</v>
      </c>
      <c r="D41">
        <v>4.7071826999999997E-2</v>
      </c>
      <c r="E41">
        <v>1.3728800999999999</v>
      </c>
      <c r="F41">
        <v>0.52435530200000002</v>
      </c>
      <c r="G41">
        <v>10.4458346</v>
      </c>
      <c r="H41">
        <v>0.14000000000000001</v>
      </c>
    </row>
    <row r="42" spans="1:8" x14ac:dyDescent="0.2">
      <c r="A42" t="s">
        <v>109</v>
      </c>
      <c r="B42">
        <v>2010</v>
      </c>
      <c r="C42">
        <v>8.3457581449999996</v>
      </c>
      <c r="D42">
        <v>0.27546904300000002</v>
      </c>
      <c r="E42">
        <v>19.613509199999999</v>
      </c>
      <c r="F42">
        <v>9.8226857800000005</v>
      </c>
      <c r="G42">
        <v>170.39095159999999</v>
      </c>
      <c r="H42">
        <v>0.47</v>
      </c>
    </row>
    <row r="43" spans="1:8" x14ac:dyDescent="0.2">
      <c r="A43" t="s">
        <v>110</v>
      </c>
      <c r="B43">
        <v>2010</v>
      </c>
      <c r="C43">
        <v>6.9615999999999997E-2</v>
      </c>
      <c r="D43">
        <v>2.4740880000000002E-3</v>
      </c>
      <c r="E43">
        <v>1.35955E-2</v>
      </c>
      <c r="F43">
        <v>2.4730832000000001E-2</v>
      </c>
      <c r="G43">
        <v>-4.7792300000000003E-2</v>
      </c>
    </row>
    <row r="44" spans="1:8" x14ac:dyDescent="0.2">
      <c r="A44" t="s">
        <v>111</v>
      </c>
      <c r="B44">
        <v>2010</v>
      </c>
      <c r="C44">
        <v>6.9917108250000002</v>
      </c>
      <c r="D44">
        <v>1.10755899</v>
      </c>
      <c r="E44">
        <v>3.2963032999999999</v>
      </c>
      <c r="F44">
        <v>1.4623827700000001</v>
      </c>
      <c r="G44">
        <v>-7.6290190000000004</v>
      </c>
      <c r="H44">
        <v>0.59</v>
      </c>
    </row>
    <row r="45" spans="1:8" x14ac:dyDescent="0.2">
      <c r="A45" t="s">
        <v>112</v>
      </c>
      <c r="B45">
        <v>2010</v>
      </c>
      <c r="C45">
        <v>10.416180539999999</v>
      </c>
      <c r="D45">
        <v>1.135717675</v>
      </c>
      <c r="E45">
        <v>4.8242370000000001</v>
      </c>
      <c r="F45">
        <v>12.46874139</v>
      </c>
      <c r="G45">
        <v>5.4925772999999998</v>
      </c>
      <c r="H45">
        <v>0.24</v>
      </c>
    </row>
    <row r="46" spans="1:8" x14ac:dyDescent="0.2">
      <c r="A46" t="s">
        <v>113</v>
      </c>
      <c r="B46">
        <v>2010</v>
      </c>
      <c r="C46">
        <v>19.58053748</v>
      </c>
      <c r="D46">
        <v>2.490003975</v>
      </c>
      <c r="E46">
        <v>2.7360329000000001</v>
      </c>
      <c r="F46">
        <v>0.99575549299999999</v>
      </c>
      <c r="G46">
        <v>-9.5846666999999997</v>
      </c>
      <c r="H46">
        <v>0.31</v>
      </c>
    </row>
    <row r="47" spans="1:8" x14ac:dyDescent="0.2">
      <c r="A47" t="s">
        <v>114</v>
      </c>
      <c r="B47">
        <v>2010</v>
      </c>
      <c r="C47">
        <v>34.931799560000002</v>
      </c>
      <c r="D47">
        <v>1.951001319</v>
      </c>
      <c r="E47">
        <v>9.9136702999999997</v>
      </c>
      <c r="F47">
        <v>2.2934626279999999</v>
      </c>
      <c r="G47">
        <v>37.719333300000002</v>
      </c>
      <c r="H47">
        <v>2.88</v>
      </c>
    </row>
    <row r="48" spans="1:8" x14ac:dyDescent="0.2">
      <c r="A48" t="s">
        <v>115</v>
      </c>
      <c r="B48">
        <v>2010</v>
      </c>
      <c r="C48">
        <v>7.2656727459999999</v>
      </c>
      <c r="D48">
        <v>0.78085051000000005</v>
      </c>
      <c r="E48">
        <v>0.42442760000000002</v>
      </c>
      <c r="F48">
        <v>0.34026188499999999</v>
      </c>
      <c r="G48">
        <v>-0.38793329999999998</v>
      </c>
      <c r="H48">
        <v>1.41</v>
      </c>
    </row>
    <row r="49" spans="1:8" x14ac:dyDescent="0.2">
      <c r="A49" t="s">
        <v>116</v>
      </c>
      <c r="B49">
        <v>2010</v>
      </c>
      <c r="C49">
        <v>118.17703400000001</v>
      </c>
      <c r="D49">
        <v>3.6163193960000002</v>
      </c>
      <c r="E49">
        <v>5.5805315000000002</v>
      </c>
      <c r="F49">
        <v>3.1429961</v>
      </c>
      <c r="G49">
        <v>-6.7763888999999997</v>
      </c>
      <c r="H49">
        <v>0.93</v>
      </c>
    </row>
    <row r="50" spans="1:8" x14ac:dyDescent="0.2">
      <c r="A50" t="s">
        <v>117</v>
      </c>
      <c r="B50">
        <v>2010</v>
      </c>
      <c r="C50">
        <v>48.4103973</v>
      </c>
      <c r="D50">
        <v>1.908316922</v>
      </c>
      <c r="E50">
        <v>9.6456534000000005</v>
      </c>
      <c r="F50">
        <v>1.3219862360000001</v>
      </c>
      <c r="G50">
        <v>0.97185670000000002</v>
      </c>
      <c r="H50">
        <v>4.6100000000000003</v>
      </c>
    </row>
    <row r="51" spans="1:8" x14ac:dyDescent="0.2">
      <c r="A51" t="s">
        <v>118</v>
      </c>
      <c r="B51">
        <v>2010</v>
      </c>
      <c r="C51">
        <v>0.51724167899999995</v>
      </c>
      <c r="D51">
        <v>1.6611908000000002E-2</v>
      </c>
      <c r="E51">
        <v>0.64374520000000002</v>
      </c>
      <c r="F51">
        <v>0.10598531</v>
      </c>
      <c r="G51">
        <v>0</v>
      </c>
    </row>
    <row r="52" spans="1:8" x14ac:dyDescent="0.2">
      <c r="A52" t="s">
        <v>119</v>
      </c>
      <c r="B52">
        <v>2010</v>
      </c>
      <c r="C52">
        <v>0.13960541200000001</v>
      </c>
      <c r="D52">
        <v>1.2992290000000001E-3</v>
      </c>
      <c r="E52">
        <v>3.2191699999999997E-2</v>
      </c>
      <c r="F52">
        <v>7.1726205000000001E-2</v>
      </c>
      <c r="G52">
        <v>0.52560470000000004</v>
      </c>
    </row>
    <row r="53" spans="1:8" x14ac:dyDescent="0.2">
      <c r="A53" t="s">
        <v>120</v>
      </c>
      <c r="B53">
        <v>2010</v>
      </c>
      <c r="C53">
        <v>20.334321020000001</v>
      </c>
      <c r="D53">
        <v>2.31519589</v>
      </c>
      <c r="E53">
        <v>7.8525567000000001</v>
      </c>
      <c r="F53">
        <v>1.946135349</v>
      </c>
      <c r="G53">
        <v>-8.7226666999999996</v>
      </c>
      <c r="H53">
        <v>1.23</v>
      </c>
    </row>
    <row r="54" spans="1:8" x14ac:dyDescent="0.2">
      <c r="A54" t="s">
        <v>121</v>
      </c>
      <c r="B54">
        <v>2010</v>
      </c>
      <c r="C54">
        <v>34.81582573</v>
      </c>
      <c r="D54">
        <v>3.0170266350000001</v>
      </c>
      <c r="E54">
        <v>13.8981146</v>
      </c>
      <c r="F54">
        <v>2.045068272</v>
      </c>
      <c r="G54">
        <v>33.882888199999996</v>
      </c>
      <c r="H54">
        <v>2.76</v>
      </c>
    </row>
    <row r="55" spans="1:8" x14ac:dyDescent="0.2">
      <c r="A55" t="s">
        <v>122</v>
      </c>
      <c r="B55">
        <v>2010</v>
      </c>
      <c r="C55">
        <v>191.04024250000001</v>
      </c>
      <c r="D55">
        <v>24.913050479999999</v>
      </c>
      <c r="E55">
        <v>30.061348500000001</v>
      </c>
      <c r="F55">
        <v>21.58203305</v>
      </c>
      <c r="G55">
        <v>-0.21853330000000001</v>
      </c>
      <c r="H55">
        <v>9.69</v>
      </c>
    </row>
    <row r="56" spans="1:8" x14ac:dyDescent="0.2">
      <c r="A56" t="s">
        <v>123</v>
      </c>
      <c r="B56">
        <v>2010</v>
      </c>
      <c r="C56">
        <v>7.025497315</v>
      </c>
      <c r="D56">
        <v>1.0123545300000001</v>
      </c>
      <c r="E56">
        <v>2.9949740999999999</v>
      </c>
      <c r="F56">
        <v>1.040924881</v>
      </c>
      <c r="G56">
        <v>0.83370310000000003</v>
      </c>
      <c r="H56">
        <v>0.34</v>
      </c>
    </row>
    <row r="57" spans="1:8" x14ac:dyDescent="0.2">
      <c r="A57" t="s">
        <v>124</v>
      </c>
      <c r="B57">
        <v>2010</v>
      </c>
      <c r="C57">
        <v>20.105898239999998</v>
      </c>
      <c r="D57">
        <v>1.4206246E-2</v>
      </c>
      <c r="E57">
        <v>2.0332099999999999E-2</v>
      </c>
      <c r="F57">
        <v>0.14887478900000001</v>
      </c>
      <c r="G57">
        <v>5.4336460000000004</v>
      </c>
    </row>
    <row r="58" spans="1:8" x14ac:dyDescent="0.2">
      <c r="A58" t="s">
        <v>125</v>
      </c>
      <c r="B58">
        <v>2010</v>
      </c>
      <c r="C58">
        <v>1.5837354699999999</v>
      </c>
      <c r="D58">
        <v>2.4717757E-2</v>
      </c>
      <c r="E58">
        <v>3.9996798</v>
      </c>
      <c r="F58">
        <v>0.70678196699999996</v>
      </c>
      <c r="G58">
        <v>0.58103769999999999</v>
      </c>
      <c r="H58">
        <v>0</v>
      </c>
    </row>
    <row r="59" spans="1:8" x14ac:dyDescent="0.2">
      <c r="A59" t="s">
        <v>126</v>
      </c>
      <c r="B59">
        <v>2010</v>
      </c>
      <c r="C59">
        <v>19.621382400000002</v>
      </c>
      <c r="D59">
        <v>0.21908929099999999</v>
      </c>
      <c r="E59">
        <v>2.4882314000000001</v>
      </c>
      <c r="F59">
        <v>0.71094766799999998</v>
      </c>
      <c r="G59">
        <v>1.1947269</v>
      </c>
      <c r="H59">
        <v>0.81</v>
      </c>
    </row>
    <row r="60" spans="1:8" x14ac:dyDescent="0.2">
      <c r="A60" t="s">
        <v>127</v>
      </c>
      <c r="B60">
        <v>2010</v>
      </c>
      <c r="C60">
        <v>22.125885719999999</v>
      </c>
      <c r="D60">
        <v>0.84726629499999995</v>
      </c>
      <c r="E60">
        <v>88.653977699999999</v>
      </c>
      <c r="F60">
        <v>3.666458682</v>
      </c>
      <c r="G60">
        <v>30.7637131</v>
      </c>
      <c r="H60">
        <v>0.87</v>
      </c>
    </row>
    <row r="61" spans="1:8" x14ac:dyDescent="0.2">
      <c r="A61" t="s">
        <v>128</v>
      </c>
      <c r="B61">
        <v>2010</v>
      </c>
      <c r="C61">
        <v>1.1395040000000001</v>
      </c>
      <c r="D61">
        <v>0.12136999699999999</v>
      </c>
      <c r="E61">
        <v>0.87050490000000003</v>
      </c>
      <c r="F61">
        <v>0.105894185</v>
      </c>
      <c r="G61">
        <v>0.63327540000000004</v>
      </c>
    </row>
    <row r="62" spans="1:8" x14ac:dyDescent="0.2">
      <c r="A62" t="s">
        <v>129</v>
      </c>
      <c r="B62">
        <v>2010</v>
      </c>
      <c r="C62">
        <v>63.267004980000003</v>
      </c>
      <c r="D62">
        <v>4.8165804129999996</v>
      </c>
      <c r="E62">
        <v>5.9250096000000001</v>
      </c>
      <c r="F62">
        <v>2.170601719</v>
      </c>
      <c r="G62">
        <v>-20.0985181</v>
      </c>
      <c r="H62">
        <v>2.27</v>
      </c>
    </row>
    <row r="63" spans="1:8" x14ac:dyDescent="0.2">
      <c r="A63" t="s">
        <v>130</v>
      </c>
      <c r="B63">
        <v>2010</v>
      </c>
      <c r="C63">
        <v>348.49545560000001</v>
      </c>
      <c r="D63">
        <v>23.755984869999999</v>
      </c>
      <c r="E63">
        <v>70.301983000000007</v>
      </c>
      <c r="F63">
        <v>20.13015416</v>
      </c>
      <c r="G63">
        <v>-53.163123200000001</v>
      </c>
      <c r="H63">
        <v>23.9</v>
      </c>
    </row>
    <row r="64" spans="1:8" x14ac:dyDescent="0.2">
      <c r="A64" t="s">
        <v>131</v>
      </c>
      <c r="B64">
        <v>2010</v>
      </c>
      <c r="C64">
        <v>5.1611861140000004</v>
      </c>
      <c r="D64">
        <v>0.119231607</v>
      </c>
      <c r="E64">
        <v>0.35701759999999999</v>
      </c>
      <c r="F64">
        <v>0.50255852999999995</v>
      </c>
      <c r="G64">
        <v>0.41305039999999998</v>
      </c>
      <c r="H64">
        <v>0.92</v>
      </c>
    </row>
    <row r="65" spans="1:8" x14ac:dyDescent="0.2">
      <c r="A65" t="s">
        <v>132</v>
      </c>
      <c r="B65">
        <v>2010</v>
      </c>
      <c r="C65">
        <v>0.50465091200000001</v>
      </c>
      <c r="D65">
        <v>5.2510899999999999E-3</v>
      </c>
      <c r="E65">
        <v>1.3316789</v>
      </c>
      <c r="F65">
        <v>5.3221393380000004</v>
      </c>
      <c r="G65">
        <v>-0.32966669999999998</v>
      </c>
    </row>
    <row r="66" spans="1:8" x14ac:dyDescent="0.2">
      <c r="A66" t="s">
        <v>133</v>
      </c>
      <c r="B66">
        <v>2010</v>
      </c>
      <c r="C66">
        <v>6.1466378300000004</v>
      </c>
      <c r="D66">
        <v>1.4822635930000001</v>
      </c>
      <c r="E66">
        <v>1.9302509999999999</v>
      </c>
      <c r="F66">
        <v>2.7466421919999999</v>
      </c>
      <c r="G66">
        <v>-3.5110000000000001</v>
      </c>
      <c r="H66">
        <v>0.12</v>
      </c>
    </row>
    <row r="67" spans="1:8" x14ac:dyDescent="0.2">
      <c r="A67" t="s">
        <v>134</v>
      </c>
      <c r="B67">
        <v>2010</v>
      </c>
      <c r="C67">
        <v>780.92671680000001</v>
      </c>
      <c r="D67">
        <v>41.333495599999999</v>
      </c>
      <c r="E67">
        <v>59.594782299999999</v>
      </c>
      <c r="F67">
        <v>10.344955649999999</v>
      </c>
      <c r="G67">
        <v>-13.9003561</v>
      </c>
      <c r="H67">
        <v>32.74</v>
      </c>
    </row>
    <row r="68" spans="1:8" x14ac:dyDescent="0.2">
      <c r="A68" t="s">
        <v>135</v>
      </c>
      <c r="B68">
        <v>2010</v>
      </c>
      <c r="C68">
        <v>13.86794939</v>
      </c>
      <c r="D68">
        <v>1.1526711140000001</v>
      </c>
      <c r="E68">
        <v>7.95397</v>
      </c>
      <c r="F68">
        <v>2.4490175380000001</v>
      </c>
      <c r="G68">
        <v>-7.1033390000000001</v>
      </c>
      <c r="H68">
        <v>0.49</v>
      </c>
    </row>
    <row r="69" spans="1:8" x14ac:dyDescent="0.2">
      <c r="A69" t="s">
        <v>136</v>
      </c>
      <c r="B69">
        <v>2010</v>
      </c>
      <c r="C69">
        <v>86.134584099999998</v>
      </c>
      <c r="D69">
        <v>6.0808100859999996</v>
      </c>
      <c r="E69">
        <v>7.9337606999999997</v>
      </c>
      <c r="F69">
        <v>3.1972512829999999</v>
      </c>
      <c r="G69">
        <v>-0.69155599999999995</v>
      </c>
      <c r="H69">
        <v>10.77</v>
      </c>
    </row>
    <row r="70" spans="1:8" x14ac:dyDescent="0.2">
      <c r="A70" t="s">
        <v>137</v>
      </c>
      <c r="B70">
        <v>2010</v>
      </c>
      <c r="C70">
        <v>0.26089082499999999</v>
      </c>
      <c r="D70">
        <v>3.0987940000000002E-3</v>
      </c>
      <c r="E70">
        <v>1.42326E-2</v>
      </c>
      <c r="F70">
        <v>1.652291121</v>
      </c>
      <c r="G70">
        <v>-0.1752667</v>
      </c>
    </row>
    <row r="71" spans="1:8" x14ac:dyDescent="0.2">
      <c r="A71" t="s">
        <v>138</v>
      </c>
      <c r="B71">
        <v>2010</v>
      </c>
      <c r="C71">
        <v>12.936727830000001</v>
      </c>
      <c r="D71">
        <v>1.7755108829999999</v>
      </c>
      <c r="E71">
        <v>8.0575928999999995</v>
      </c>
      <c r="F71">
        <v>1.2177412540000001</v>
      </c>
      <c r="G71">
        <v>16.1123333</v>
      </c>
      <c r="H71">
        <v>1.1000000000000001</v>
      </c>
    </row>
    <row r="72" spans="1:8" x14ac:dyDescent="0.2">
      <c r="A72" t="s">
        <v>139</v>
      </c>
      <c r="B72">
        <v>2010</v>
      </c>
      <c r="C72">
        <v>3.136623723</v>
      </c>
      <c r="D72">
        <v>0.13983334</v>
      </c>
      <c r="E72">
        <v>10.567713599999999</v>
      </c>
      <c r="F72">
        <v>1.4107326069999999</v>
      </c>
      <c r="G72">
        <v>13.386499300000001</v>
      </c>
    </row>
    <row r="73" spans="1:8" x14ac:dyDescent="0.2">
      <c r="A73" t="s">
        <v>140</v>
      </c>
      <c r="B73">
        <v>2010</v>
      </c>
      <c r="C73">
        <v>0.23857178600000001</v>
      </c>
      <c r="D73">
        <v>1.6388428999999999E-2</v>
      </c>
      <c r="E73">
        <v>1.5147496</v>
      </c>
      <c r="F73">
        <v>7.1218831999999996E-2</v>
      </c>
      <c r="G73">
        <v>1.4726667</v>
      </c>
    </row>
    <row r="74" spans="1:8" x14ac:dyDescent="0.2">
      <c r="A74" t="s">
        <v>141</v>
      </c>
      <c r="B74">
        <v>2010</v>
      </c>
      <c r="C74">
        <v>1.747231252</v>
      </c>
      <c r="D74">
        <v>2.3810089E-2</v>
      </c>
      <c r="E74">
        <v>1.6822170000000001</v>
      </c>
      <c r="F74">
        <v>0.12626932699999999</v>
      </c>
      <c r="G74">
        <v>8.6395087999999998</v>
      </c>
    </row>
    <row r="75" spans="1:8" x14ac:dyDescent="0.2">
      <c r="A75" t="s">
        <v>142</v>
      </c>
      <c r="B75">
        <v>2010</v>
      </c>
      <c r="C75">
        <v>3.0741072190000001</v>
      </c>
      <c r="D75">
        <v>0.289346241</v>
      </c>
      <c r="E75">
        <v>3.9071734999999999</v>
      </c>
      <c r="F75">
        <v>0.56506600299999998</v>
      </c>
      <c r="G75">
        <v>0.16133330000000001</v>
      </c>
      <c r="H75">
        <v>0.06</v>
      </c>
    </row>
    <row r="76" spans="1:8" x14ac:dyDescent="0.2">
      <c r="A76" t="s">
        <v>143</v>
      </c>
      <c r="B76">
        <v>2010</v>
      </c>
      <c r="C76">
        <v>8.55923254</v>
      </c>
      <c r="D76">
        <v>0.89403290099999999</v>
      </c>
      <c r="E76">
        <v>5.6230403999999998</v>
      </c>
      <c r="F76">
        <v>4.2385290419999997</v>
      </c>
      <c r="G76">
        <v>27.982666699999999</v>
      </c>
      <c r="H76">
        <v>0.15</v>
      </c>
    </row>
    <row r="77" spans="1:8" x14ac:dyDescent="0.2">
      <c r="A77" t="s">
        <v>144</v>
      </c>
      <c r="B77">
        <v>2010</v>
      </c>
      <c r="C77">
        <v>50.0686708</v>
      </c>
      <c r="D77">
        <v>2.8795980079999999</v>
      </c>
      <c r="E77">
        <v>6.5134805</v>
      </c>
      <c r="F77">
        <v>3.6545318820000001</v>
      </c>
      <c r="G77">
        <v>3.0651179000000002</v>
      </c>
      <c r="H77">
        <v>0.7</v>
      </c>
    </row>
    <row r="78" spans="1:8" x14ac:dyDescent="0.2">
      <c r="A78" t="s">
        <v>145</v>
      </c>
      <c r="B78">
        <v>2010</v>
      </c>
      <c r="C78">
        <v>2.026132359</v>
      </c>
      <c r="D78">
        <v>0.175984432</v>
      </c>
      <c r="E78">
        <v>0.43399320000000002</v>
      </c>
      <c r="F78">
        <v>0.21272965099999999</v>
      </c>
      <c r="G78">
        <v>-7.3333300000000004E-2</v>
      </c>
      <c r="H78">
        <v>0.55000000000000004</v>
      </c>
    </row>
    <row r="79" spans="1:8" x14ac:dyDescent="0.2">
      <c r="A79" t="s">
        <v>146</v>
      </c>
      <c r="B79">
        <v>2010</v>
      </c>
      <c r="C79">
        <v>1758.8826349999999</v>
      </c>
      <c r="D79">
        <v>153.6276575</v>
      </c>
      <c r="E79">
        <v>622.34939689999999</v>
      </c>
      <c r="F79">
        <v>57.945898900000003</v>
      </c>
      <c r="G79">
        <v>-123.8010761</v>
      </c>
      <c r="H79">
        <v>15.51</v>
      </c>
    </row>
    <row r="80" spans="1:8" x14ac:dyDescent="0.2">
      <c r="A80" t="s">
        <v>147</v>
      </c>
      <c r="B80">
        <v>2010</v>
      </c>
      <c r="C80">
        <v>455.23449429999999</v>
      </c>
      <c r="D80">
        <v>21.403223959999998</v>
      </c>
      <c r="E80">
        <v>156.22654019999999</v>
      </c>
      <c r="F80">
        <v>62.553851960000003</v>
      </c>
      <c r="G80">
        <v>1299.364912</v>
      </c>
      <c r="H80">
        <v>2.6</v>
      </c>
    </row>
    <row r="81" spans="1:8" x14ac:dyDescent="0.2">
      <c r="A81" t="s">
        <v>148</v>
      </c>
      <c r="B81">
        <v>2010</v>
      </c>
      <c r="C81">
        <v>582.71933720000004</v>
      </c>
      <c r="D81">
        <v>33.674133619999999</v>
      </c>
      <c r="E81">
        <v>35.625397999999997</v>
      </c>
      <c r="F81">
        <v>21.461370540000001</v>
      </c>
      <c r="G81">
        <v>-3.0059999999999998</v>
      </c>
      <c r="H81">
        <v>11.22</v>
      </c>
    </row>
    <row r="82" spans="1:8" x14ac:dyDescent="0.2">
      <c r="A82" t="s">
        <v>149</v>
      </c>
      <c r="B82">
        <v>2010</v>
      </c>
      <c r="C82">
        <v>211.40535059999999</v>
      </c>
      <c r="D82">
        <v>4.0952154920000003</v>
      </c>
      <c r="E82">
        <v>7.6212923000000004</v>
      </c>
      <c r="F82">
        <v>8.1969198900000002</v>
      </c>
      <c r="G82">
        <v>-1.6988544000000001</v>
      </c>
      <c r="H82">
        <v>2.96</v>
      </c>
    </row>
    <row r="83" spans="1:8" x14ac:dyDescent="0.2">
      <c r="A83" t="s">
        <v>150</v>
      </c>
      <c r="B83">
        <v>2010</v>
      </c>
      <c r="C83">
        <v>39.993552090000001</v>
      </c>
      <c r="D83">
        <v>1.746088412</v>
      </c>
      <c r="E83">
        <v>19.621988600000002</v>
      </c>
      <c r="F83">
        <v>1.4046252029999999</v>
      </c>
      <c r="G83">
        <v>-7.1068315999999996</v>
      </c>
      <c r="H83">
        <v>2.42</v>
      </c>
    </row>
    <row r="84" spans="1:8" x14ac:dyDescent="0.2">
      <c r="A84" t="s">
        <v>151</v>
      </c>
      <c r="B84">
        <v>2010</v>
      </c>
      <c r="C84">
        <v>69.337738150000007</v>
      </c>
      <c r="D84">
        <v>10.194506690000001</v>
      </c>
      <c r="E84">
        <v>1.2797661</v>
      </c>
      <c r="F84">
        <v>6.3734607910000003</v>
      </c>
      <c r="G84">
        <v>0</v>
      </c>
      <c r="H84">
        <v>3.5</v>
      </c>
    </row>
    <row r="85" spans="1:8" x14ac:dyDescent="0.2">
      <c r="A85" t="s">
        <v>152</v>
      </c>
      <c r="B85">
        <v>2010</v>
      </c>
      <c r="C85">
        <v>404.22467499999999</v>
      </c>
      <c r="D85">
        <v>29.09115894</v>
      </c>
      <c r="E85">
        <v>29.7268279</v>
      </c>
      <c r="F85">
        <v>16.06734226</v>
      </c>
      <c r="G85">
        <v>-34.285035499999999</v>
      </c>
      <c r="H85">
        <v>19.07</v>
      </c>
    </row>
    <row r="86" spans="1:8" x14ac:dyDescent="0.2">
      <c r="A86" t="s">
        <v>153</v>
      </c>
      <c r="B86">
        <v>2010</v>
      </c>
      <c r="C86">
        <v>7.1056982560000002</v>
      </c>
      <c r="D86">
        <v>0.764190378</v>
      </c>
      <c r="E86">
        <v>0.61467660000000002</v>
      </c>
      <c r="F86">
        <v>0.44644887799999999</v>
      </c>
      <c r="G86">
        <v>0.832673</v>
      </c>
      <c r="H86">
        <v>0.86</v>
      </c>
    </row>
    <row r="87" spans="1:8" x14ac:dyDescent="0.2">
      <c r="A87" t="s">
        <v>154</v>
      </c>
      <c r="B87">
        <v>2010</v>
      </c>
      <c r="C87">
        <v>1122.6499570000001</v>
      </c>
      <c r="D87">
        <v>76.755728550000001</v>
      </c>
      <c r="E87">
        <v>21.8462432</v>
      </c>
      <c r="F87">
        <v>4.5930029269999997</v>
      </c>
      <c r="G87">
        <v>-142.53682240000001</v>
      </c>
      <c r="H87">
        <v>31.53</v>
      </c>
    </row>
    <row r="88" spans="1:8" x14ac:dyDescent="0.2">
      <c r="A88" t="s">
        <v>155</v>
      </c>
      <c r="B88">
        <v>2010</v>
      </c>
      <c r="C88">
        <v>19.169658250000001</v>
      </c>
      <c r="D88">
        <v>2.5013005970000002</v>
      </c>
      <c r="E88">
        <v>0.9422083</v>
      </c>
      <c r="F88">
        <v>3.6404505469999999</v>
      </c>
      <c r="G88">
        <v>0</v>
      </c>
      <c r="H88">
        <v>1.1399999999999999</v>
      </c>
    </row>
    <row r="89" spans="1:8" x14ac:dyDescent="0.2">
      <c r="A89" t="s">
        <v>156</v>
      </c>
      <c r="B89">
        <v>2010</v>
      </c>
      <c r="C89">
        <v>251.82123369999999</v>
      </c>
      <c r="D89">
        <v>4.2148691920000001</v>
      </c>
      <c r="E89">
        <v>22.722175799999999</v>
      </c>
      <c r="F89">
        <v>4.6616646130000001</v>
      </c>
      <c r="G89">
        <v>0.25527650000000002</v>
      </c>
      <c r="H89">
        <v>0.62</v>
      </c>
    </row>
    <row r="90" spans="1:8" x14ac:dyDescent="0.2">
      <c r="A90" t="s">
        <v>157</v>
      </c>
      <c r="B90">
        <v>2010</v>
      </c>
      <c r="C90">
        <v>18.004776190000001</v>
      </c>
      <c r="D90">
        <v>2.0468456499999998</v>
      </c>
      <c r="E90">
        <v>37.508062600000002</v>
      </c>
      <c r="F90">
        <v>0.80531914599999999</v>
      </c>
      <c r="G90">
        <v>-30.516903299999999</v>
      </c>
      <c r="H90">
        <v>1.84</v>
      </c>
    </row>
    <row r="91" spans="1:8" x14ac:dyDescent="0.2">
      <c r="A91" t="s">
        <v>158</v>
      </c>
      <c r="B91">
        <v>2010</v>
      </c>
      <c r="C91">
        <v>6.2288000000000003E-2</v>
      </c>
      <c r="D91">
        <v>8.0024700000000002E-4</v>
      </c>
      <c r="E91">
        <v>7.5960000000000003E-3</v>
      </c>
      <c r="F91">
        <v>1.2488875E-2</v>
      </c>
      <c r="G91">
        <v>-5.6194000000000001E-3</v>
      </c>
    </row>
    <row r="92" spans="1:8" x14ac:dyDescent="0.2">
      <c r="A92" t="s">
        <v>159</v>
      </c>
      <c r="B92">
        <v>2010</v>
      </c>
      <c r="C92">
        <v>82.632049879999997</v>
      </c>
      <c r="D92">
        <v>4.8075625799999999</v>
      </c>
      <c r="E92">
        <v>4.7689523999999999</v>
      </c>
      <c r="F92">
        <v>1.8756848850000001</v>
      </c>
      <c r="G92">
        <v>14.1370834</v>
      </c>
      <c r="H92">
        <v>0</v>
      </c>
    </row>
    <row r="93" spans="1:8" x14ac:dyDescent="0.2">
      <c r="A93" t="s">
        <v>160</v>
      </c>
      <c r="B93">
        <v>2010</v>
      </c>
      <c r="C93">
        <v>562.27824020000003</v>
      </c>
      <c r="D93">
        <v>58.988117330000001</v>
      </c>
      <c r="E93">
        <v>13.051279900000001</v>
      </c>
      <c r="F93">
        <v>11.025580379999999</v>
      </c>
      <c r="G93">
        <v>-48.4</v>
      </c>
      <c r="H93">
        <v>41.05</v>
      </c>
    </row>
    <row r="94" spans="1:8" x14ac:dyDescent="0.2">
      <c r="A94" t="s">
        <v>161</v>
      </c>
      <c r="B94">
        <v>2010</v>
      </c>
      <c r="C94">
        <v>183.34256049999999</v>
      </c>
      <c r="D94">
        <v>2.7034577440000001</v>
      </c>
      <c r="E94">
        <v>0.38142500000000001</v>
      </c>
      <c r="F94">
        <v>0.86160214000000002</v>
      </c>
      <c r="G94">
        <v>-4.1644399999999998E-2</v>
      </c>
      <c r="H94">
        <v>3.96</v>
      </c>
    </row>
    <row r="95" spans="1:8" x14ac:dyDescent="0.2">
      <c r="A95" t="s">
        <v>162</v>
      </c>
      <c r="B95">
        <v>2010</v>
      </c>
      <c r="C95">
        <v>6.5774941389999997</v>
      </c>
      <c r="D95">
        <v>0.42423833500000002</v>
      </c>
      <c r="E95">
        <v>4.0273498999999999</v>
      </c>
      <c r="F95">
        <v>0.70606645999999995</v>
      </c>
      <c r="G95">
        <v>14.4466667</v>
      </c>
      <c r="H95">
        <v>0.83</v>
      </c>
    </row>
    <row r="96" spans="1:8" x14ac:dyDescent="0.2">
      <c r="A96" t="s">
        <v>163</v>
      </c>
      <c r="B96">
        <v>2010</v>
      </c>
      <c r="C96">
        <v>1.9222745269999999</v>
      </c>
      <c r="D96">
        <v>0.60437603699999998</v>
      </c>
      <c r="E96">
        <v>7.3694177999999999</v>
      </c>
      <c r="F96">
        <v>0.46105243699999998</v>
      </c>
      <c r="G96">
        <v>22.550333299999998</v>
      </c>
    </row>
    <row r="97" spans="1:8" x14ac:dyDescent="0.2">
      <c r="A97" t="s">
        <v>164</v>
      </c>
      <c r="B97">
        <v>2010</v>
      </c>
      <c r="C97">
        <v>8.6569803230000009</v>
      </c>
      <c r="D97">
        <v>0.88827489400000004</v>
      </c>
      <c r="E97">
        <v>2.9342923000000001</v>
      </c>
      <c r="F97">
        <v>0.85751880899999999</v>
      </c>
      <c r="G97">
        <v>-12.6780983</v>
      </c>
      <c r="H97">
        <v>1.1499999999999999</v>
      </c>
    </row>
    <row r="98" spans="1:8" x14ac:dyDescent="0.2">
      <c r="A98" t="s">
        <v>165</v>
      </c>
      <c r="B98">
        <v>2010</v>
      </c>
      <c r="C98">
        <v>18.303220870000001</v>
      </c>
      <c r="D98">
        <v>3.0609977869999998</v>
      </c>
      <c r="E98">
        <v>0.61951369999999994</v>
      </c>
      <c r="F98">
        <v>1.885647831</v>
      </c>
      <c r="G98">
        <v>-5.3533299999999999E-2</v>
      </c>
      <c r="H98">
        <v>0.8</v>
      </c>
    </row>
    <row r="99" spans="1:8" x14ac:dyDescent="0.2">
      <c r="A99" t="s">
        <v>166</v>
      </c>
      <c r="B99">
        <v>2010</v>
      </c>
      <c r="C99">
        <v>2.481375823</v>
      </c>
      <c r="D99">
        <v>5.1755969999999997E-3</v>
      </c>
      <c r="E99">
        <v>1.4758587999999999</v>
      </c>
      <c r="F99">
        <v>0.214197003</v>
      </c>
      <c r="G99">
        <v>-3.6666700000000003E-2</v>
      </c>
    </row>
    <row r="100" spans="1:8" x14ac:dyDescent="0.2">
      <c r="A100" t="s">
        <v>167</v>
      </c>
      <c r="B100">
        <v>2010</v>
      </c>
      <c r="C100">
        <v>0.75478400000000001</v>
      </c>
      <c r="D100">
        <v>7.7343217000000006E-2</v>
      </c>
      <c r="E100">
        <v>0.41614269999999998</v>
      </c>
      <c r="F100">
        <v>0.65506840399999999</v>
      </c>
      <c r="G100">
        <v>15.008842100000001</v>
      </c>
    </row>
    <row r="101" spans="1:8" x14ac:dyDescent="0.2">
      <c r="A101" t="s">
        <v>168</v>
      </c>
      <c r="B101">
        <v>2010</v>
      </c>
      <c r="C101">
        <v>131.8378563</v>
      </c>
      <c r="D101">
        <v>3.862097833</v>
      </c>
      <c r="E101">
        <v>2.5328653999999999</v>
      </c>
      <c r="F101">
        <v>1.3472676139999999</v>
      </c>
      <c r="G101">
        <v>0</v>
      </c>
      <c r="H101">
        <v>1.79</v>
      </c>
    </row>
    <row r="102" spans="1:8" x14ac:dyDescent="0.2">
      <c r="A102" t="s">
        <v>169</v>
      </c>
      <c r="B102">
        <v>2010</v>
      </c>
      <c r="C102">
        <v>5.8383536E-2</v>
      </c>
      <c r="D102">
        <v>5.5694530000000003E-3</v>
      </c>
      <c r="E102">
        <v>1.8489599999999998E-2</v>
      </c>
      <c r="F102">
        <v>1.698071E-3</v>
      </c>
      <c r="G102">
        <v>0</v>
      </c>
    </row>
    <row r="103" spans="1:8" x14ac:dyDescent="0.2">
      <c r="A103" t="s">
        <v>170</v>
      </c>
      <c r="B103">
        <v>2010</v>
      </c>
      <c r="C103">
        <v>12.720457469999999</v>
      </c>
      <c r="D103">
        <v>1.769382048</v>
      </c>
      <c r="E103">
        <v>4.8339572999999998</v>
      </c>
      <c r="F103">
        <v>1.438149729</v>
      </c>
      <c r="G103">
        <v>0.58210139999999999</v>
      </c>
      <c r="H103">
        <v>0.59</v>
      </c>
    </row>
    <row r="104" spans="1:8" x14ac:dyDescent="0.2">
      <c r="A104" t="s">
        <v>171</v>
      </c>
      <c r="B104">
        <v>2010</v>
      </c>
      <c r="C104">
        <v>10.82791727</v>
      </c>
      <c r="D104">
        <v>0.63263757600000003</v>
      </c>
      <c r="E104">
        <v>0.57417149999999995</v>
      </c>
      <c r="F104">
        <v>6.5104485000000004E-2</v>
      </c>
      <c r="G104">
        <v>3.6438E-3</v>
      </c>
      <c r="H104">
        <v>1.29</v>
      </c>
    </row>
    <row r="105" spans="1:8" x14ac:dyDescent="0.2">
      <c r="A105" t="s">
        <v>172</v>
      </c>
      <c r="B105">
        <v>2010</v>
      </c>
      <c r="C105">
        <v>8.6185618119999994</v>
      </c>
      <c r="D105">
        <v>1.4806583680000001</v>
      </c>
      <c r="E105">
        <v>1.2411751</v>
      </c>
      <c r="F105">
        <v>0.94878232399999995</v>
      </c>
      <c r="G105">
        <v>0</v>
      </c>
      <c r="H105">
        <v>0.02</v>
      </c>
    </row>
    <row r="106" spans="1:8" x14ac:dyDescent="0.2">
      <c r="A106" t="s">
        <v>173</v>
      </c>
      <c r="B106">
        <v>2010</v>
      </c>
      <c r="C106">
        <v>2.911433809</v>
      </c>
      <c r="D106">
        <v>0.121515257</v>
      </c>
      <c r="E106">
        <v>22.5822398</v>
      </c>
      <c r="F106">
        <v>0.56961645800000005</v>
      </c>
      <c r="G106">
        <v>33.8742327</v>
      </c>
    </row>
    <row r="107" spans="1:8" x14ac:dyDescent="0.2">
      <c r="A107" t="s">
        <v>174</v>
      </c>
      <c r="B107">
        <v>2010</v>
      </c>
      <c r="C107">
        <v>4.1918433999999998</v>
      </c>
      <c r="D107">
        <v>0.18455969899999999</v>
      </c>
      <c r="E107">
        <v>4.2615515000000004</v>
      </c>
      <c r="F107">
        <v>0.25301473899999999</v>
      </c>
      <c r="G107">
        <v>6.8195587</v>
      </c>
    </row>
    <row r="108" spans="1:8" x14ac:dyDescent="0.2">
      <c r="A108" t="s">
        <v>175</v>
      </c>
      <c r="B108">
        <v>2010</v>
      </c>
      <c r="C108">
        <v>213.69549850000001</v>
      </c>
      <c r="D108">
        <v>14.144944410000001</v>
      </c>
      <c r="E108">
        <v>14.9678944</v>
      </c>
      <c r="F108">
        <v>36.549969310000002</v>
      </c>
      <c r="G108">
        <v>-15.9857833</v>
      </c>
      <c r="H108">
        <v>5.89</v>
      </c>
    </row>
    <row r="109" spans="1:8" x14ac:dyDescent="0.2">
      <c r="A109" t="s">
        <v>176</v>
      </c>
      <c r="B109">
        <v>2010</v>
      </c>
      <c r="C109">
        <v>0.93432000000000004</v>
      </c>
      <c r="D109">
        <v>2.6396810000000001E-3</v>
      </c>
      <c r="E109">
        <v>8.3239999999999996E-4</v>
      </c>
      <c r="F109">
        <v>8.0847631000000003E-2</v>
      </c>
      <c r="G109">
        <v>-7.2519999999999995E-4</v>
      </c>
    </row>
    <row r="110" spans="1:8" x14ac:dyDescent="0.2">
      <c r="A110" t="s">
        <v>177</v>
      </c>
      <c r="B110">
        <v>2010</v>
      </c>
      <c r="C110">
        <v>0.98729212700000002</v>
      </c>
      <c r="D110">
        <v>1.8981879E-2</v>
      </c>
      <c r="E110">
        <v>26.101252899999999</v>
      </c>
      <c r="F110">
        <v>0.31369890700000003</v>
      </c>
      <c r="G110">
        <v>7.2279999999999998</v>
      </c>
    </row>
    <row r="111" spans="1:8" x14ac:dyDescent="0.2">
      <c r="A111" t="s">
        <v>178</v>
      </c>
      <c r="B111">
        <v>2010</v>
      </c>
      <c r="C111">
        <v>2.5802337999999998</v>
      </c>
      <c r="D111">
        <v>0.22205335600000001</v>
      </c>
      <c r="E111">
        <v>8.60601E-2</v>
      </c>
      <c r="F111">
        <v>0.22236473900000001</v>
      </c>
      <c r="G111">
        <v>0</v>
      </c>
      <c r="H111">
        <v>4.95</v>
      </c>
    </row>
    <row r="112" spans="1:8" x14ac:dyDescent="0.2">
      <c r="A112" t="s">
        <v>179</v>
      </c>
      <c r="B112">
        <v>2010</v>
      </c>
      <c r="C112">
        <v>0.102592</v>
      </c>
      <c r="D112">
        <v>1.2016220000000001E-3</v>
      </c>
      <c r="E112">
        <v>0</v>
      </c>
      <c r="F112">
        <v>3.2259202000000001E-2</v>
      </c>
      <c r="G112">
        <v>0</v>
      </c>
    </row>
    <row r="113" spans="1:8" x14ac:dyDescent="0.2">
      <c r="A113" t="s">
        <v>180</v>
      </c>
      <c r="B113">
        <v>2010</v>
      </c>
      <c r="C113">
        <v>2.5997891019999999</v>
      </c>
      <c r="D113">
        <v>0.28768726500000003</v>
      </c>
      <c r="E113">
        <v>7.4838949000000001</v>
      </c>
      <c r="F113">
        <v>0.11086098799999999</v>
      </c>
      <c r="G113">
        <v>0.51333329999999999</v>
      </c>
    </row>
    <row r="114" spans="1:8" x14ac:dyDescent="0.2">
      <c r="A114" t="s">
        <v>181</v>
      </c>
      <c r="B114">
        <v>2010</v>
      </c>
      <c r="C114">
        <v>3.7001963629999999</v>
      </c>
      <c r="D114">
        <v>0.19786847299999999</v>
      </c>
      <c r="E114">
        <v>0.12875700000000001</v>
      </c>
      <c r="F114">
        <v>1.3756774899999999</v>
      </c>
      <c r="G114">
        <v>-7.3333000000000001E-3</v>
      </c>
      <c r="H114">
        <v>1.47</v>
      </c>
    </row>
    <row r="115" spans="1:8" x14ac:dyDescent="0.2">
      <c r="A115" t="s">
        <v>182</v>
      </c>
      <c r="B115">
        <v>2010</v>
      </c>
      <c r="C115">
        <v>500.11537240000001</v>
      </c>
      <c r="D115">
        <v>36.783583110000002</v>
      </c>
      <c r="E115">
        <v>82.004803199999998</v>
      </c>
      <c r="F115">
        <v>106.83353339999999</v>
      </c>
      <c r="G115">
        <v>11.307</v>
      </c>
      <c r="H115">
        <v>10.69</v>
      </c>
    </row>
    <row r="116" spans="1:8" x14ac:dyDescent="0.2">
      <c r="A116" t="s">
        <v>183</v>
      </c>
      <c r="B116">
        <v>2010</v>
      </c>
      <c r="C116">
        <v>0.118774304</v>
      </c>
      <c r="D116">
        <v>1.3004010000000001E-3</v>
      </c>
      <c r="E116">
        <v>4.76216E-2</v>
      </c>
      <c r="F116">
        <v>5.0019740000000002E-3</v>
      </c>
      <c r="G116">
        <v>-2.93333E-2</v>
      </c>
    </row>
    <row r="117" spans="1:8" x14ac:dyDescent="0.2">
      <c r="A117" t="s">
        <v>184</v>
      </c>
      <c r="B117">
        <v>2010</v>
      </c>
      <c r="C117">
        <v>8.8282127369999994</v>
      </c>
      <c r="D117">
        <v>0.69225007599999999</v>
      </c>
      <c r="E117">
        <v>1.4237441</v>
      </c>
      <c r="F117">
        <v>1.392652397</v>
      </c>
      <c r="G117">
        <v>-0.8605602</v>
      </c>
      <c r="H117">
        <v>0.06</v>
      </c>
    </row>
    <row r="118" spans="1:8" x14ac:dyDescent="0.2">
      <c r="A118" t="s">
        <v>185</v>
      </c>
      <c r="B118">
        <v>2010</v>
      </c>
      <c r="C118">
        <v>14.87741192</v>
      </c>
      <c r="D118">
        <v>0.17795754</v>
      </c>
      <c r="E118">
        <v>14.355276999999999</v>
      </c>
      <c r="F118">
        <v>0.177057463</v>
      </c>
      <c r="G118">
        <v>24.2857764</v>
      </c>
      <c r="H118">
        <v>0.05</v>
      </c>
    </row>
    <row r="119" spans="1:8" x14ac:dyDescent="0.2">
      <c r="A119" t="s">
        <v>186</v>
      </c>
      <c r="B119">
        <v>2010</v>
      </c>
      <c r="C119">
        <v>2.5626204100000001</v>
      </c>
      <c r="D119">
        <v>0.482216965</v>
      </c>
      <c r="E119">
        <v>0.40491680000000002</v>
      </c>
      <c r="F119">
        <v>0.17399237000000001</v>
      </c>
      <c r="G119">
        <v>-16.862583000000001</v>
      </c>
      <c r="H119">
        <v>0.01</v>
      </c>
    </row>
    <row r="120" spans="1:8" x14ac:dyDescent="0.2">
      <c r="A120" t="s">
        <v>187</v>
      </c>
      <c r="B120">
        <v>2010</v>
      </c>
      <c r="C120">
        <v>48.887300760000002</v>
      </c>
      <c r="D120">
        <v>7.2117472549999997</v>
      </c>
      <c r="E120">
        <v>12.630858399999999</v>
      </c>
      <c r="F120">
        <v>3.5613894859999999</v>
      </c>
      <c r="G120">
        <v>0.73333329999999997</v>
      </c>
      <c r="H120">
        <v>2.2200000000000002</v>
      </c>
    </row>
    <row r="121" spans="1:8" x14ac:dyDescent="0.2">
      <c r="A121" t="s">
        <v>188</v>
      </c>
      <c r="B121">
        <v>2010</v>
      </c>
      <c r="C121">
        <v>5.2210068390000002</v>
      </c>
      <c r="D121">
        <v>0.75063899199999995</v>
      </c>
      <c r="E121">
        <v>18.0135118</v>
      </c>
      <c r="F121">
        <v>2.526953352</v>
      </c>
      <c r="G121">
        <v>32.673666699999998</v>
      </c>
      <c r="H121">
        <v>0.2</v>
      </c>
    </row>
    <row r="122" spans="1:8" x14ac:dyDescent="0.2">
      <c r="A122" t="s">
        <v>189</v>
      </c>
      <c r="B122">
        <v>2010</v>
      </c>
      <c r="C122">
        <v>16.239956410000001</v>
      </c>
      <c r="D122">
        <v>0.288890602</v>
      </c>
      <c r="E122">
        <v>64.635501500000004</v>
      </c>
      <c r="F122">
        <v>11.28309293</v>
      </c>
      <c r="G122">
        <v>94.256285199999994</v>
      </c>
      <c r="H122">
        <v>7.0000000000000007E-2</v>
      </c>
    </row>
    <row r="123" spans="1:8" x14ac:dyDescent="0.2">
      <c r="A123" t="s">
        <v>190</v>
      </c>
      <c r="B123">
        <v>2010</v>
      </c>
      <c r="C123">
        <v>3.3369173619999999</v>
      </c>
      <c r="D123">
        <v>2.2061266999999999E-2</v>
      </c>
      <c r="E123">
        <v>7.5798416</v>
      </c>
      <c r="F123">
        <v>0.37556632699999998</v>
      </c>
      <c r="G123">
        <v>9.1019760000000005</v>
      </c>
      <c r="H123">
        <v>0.12</v>
      </c>
    </row>
    <row r="124" spans="1:8" x14ac:dyDescent="0.2">
      <c r="A124" t="s">
        <v>191</v>
      </c>
      <c r="B124">
        <v>2010</v>
      </c>
      <c r="C124">
        <v>4.3968E-2</v>
      </c>
      <c r="D124">
        <v>6.0018500000000004E-4</v>
      </c>
      <c r="E124">
        <v>1.2141000000000001E-3</v>
      </c>
      <c r="F124">
        <v>3.656973E-3</v>
      </c>
      <c r="G124">
        <v>0</v>
      </c>
    </row>
    <row r="125" spans="1:8" x14ac:dyDescent="0.2">
      <c r="A125" t="s">
        <v>192</v>
      </c>
      <c r="B125">
        <v>2010</v>
      </c>
      <c r="C125">
        <v>10.722937419999999</v>
      </c>
      <c r="D125">
        <v>0.71528667599999995</v>
      </c>
      <c r="E125">
        <v>20.6528621</v>
      </c>
      <c r="F125">
        <v>0.76426920300000001</v>
      </c>
      <c r="G125">
        <v>6.2869448999999999</v>
      </c>
      <c r="H125">
        <v>0.26</v>
      </c>
    </row>
    <row r="126" spans="1:8" x14ac:dyDescent="0.2">
      <c r="A126" t="s">
        <v>193</v>
      </c>
      <c r="B126">
        <v>2010</v>
      </c>
      <c r="C126">
        <v>172.74859939999999</v>
      </c>
      <c r="D126">
        <v>5.0075296140000001</v>
      </c>
      <c r="E126">
        <v>17.580662199999999</v>
      </c>
      <c r="F126">
        <v>4.9934805290000002</v>
      </c>
      <c r="G126">
        <v>0.94000680000000003</v>
      </c>
      <c r="H126">
        <v>53.73</v>
      </c>
    </row>
    <row r="127" spans="1:8" x14ac:dyDescent="0.2">
      <c r="A127" t="s">
        <v>194</v>
      </c>
      <c r="B127">
        <v>2010</v>
      </c>
      <c r="C127">
        <v>32.180325170000003</v>
      </c>
      <c r="D127">
        <v>1.7725084369999999</v>
      </c>
      <c r="E127">
        <v>37.760243600000003</v>
      </c>
      <c r="F127">
        <v>1.961609231</v>
      </c>
      <c r="G127">
        <v>-16.1329134</v>
      </c>
      <c r="H127">
        <v>3.41</v>
      </c>
    </row>
    <row r="128" spans="1:8" x14ac:dyDescent="0.2">
      <c r="A128" t="s">
        <v>195</v>
      </c>
      <c r="B128">
        <v>2010</v>
      </c>
      <c r="C128">
        <v>5.2166592789999999</v>
      </c>
      <c r="D128">
        <v>0.38815323699999998</v>
      </c>
      <c r="E128">
        <v>7.4774915999999996</v>
      </c>
      <c r="F128">
        <v>0.79208268100000001</v>
      </c>
      <c r="G128">
        <v>28.8695868</v>
      </c>
      <c r="H128">
        <v>0.06</v>
      </c>
    </row>
    <row r="129" spans="1:8" x14ac:dyDescent="0.2">
      <c r="A129" t="s">
        <v>196</v>
      </c>
      <c r="B129">
        <v>2010</v>
      </c>
      <c r="C129">
        <v>2.2512234840000001</v>
      </c>
      <c r="D129">
        <v>2.7463758000000001E-2</v>
      </c>
      <c r="E129">
        <v>20.4865207</v>
      </c>
      <c r="F129">
        <v>1.660835472</v>
      </c>
      <c r="G129">
        <v>1.5726667000000001</v>
      </c>
      <c r="H129">
        <v>0.04</v>
      </c>
    </row>
    <row r="130" spans="1:8" x14ac:dyDescent="0.2">
      <c r="A130" t="s">
        <v>197</v>
      </c>
      <c r="B130">
        <v>2010</v>
      </c>
      <c r="C130">
        <v>158.1932128</v>
      </c>
      <c r="D130">
        <v>5.2285849679999998</v>
      </c>
      <c r="E130">
        <v>55.848739700000003</v>
      </c>
      <c r="F130">
        <v>63.787615600000002</v>
      </c>
      <c r="G130">
        <v>178.10433330000001</v>
      </c>
      <c r="H130">
        <v>1.84</v>
      </c>
    </row>
    <row r="131" spans="1:8" x14ac:dyDescent="0.2">
      <c r="A131" t="s">
        <v>198</v>
      </c>
      <c r="B131">
        <v>2010</v>
      </c>
      <c r="C131">
        <v>4.7773494E-2</v>
      </c>
      <c r="D131">
        <v>1.0003100000000001E-4</v>
      </c>
      <c r="E131">
        <v>1.2333000000000001E-3</v>
      </c>
      <c r="F131">
        <v>8.8225499999999998E-4</v>
      </c>
      <c r="G131">
        <v>-1.2076699999999999E-2</v>
      </c>
    </row>
    <row r="132" spans="1:8" x14ac:dyDescent="0.2">
      <c r="A132" t="s">
        <v>199</v>
      </c>
      <c r="B132">
        <v>2010</v>
      </c>
      <c r="C132">
        <v>39.982164249999997</v>
      </c>
      <c r="D132">
        <v>3.5701429990000002</v>
      </c>
      <c r="E132">
        <v>4.6019511</v>
      </c>
      <c r="F132">
        <v>1.1482349629999999</v>
      </c>
      <c r="G132">
        <v>-22.684387600000001</v>
      </c>
      <c r="H132">
        <v>2.5099999999999998</v>
      </c>
    </row>
    <row r="133" spans="1:8" x14ac:dyDescent="0.2">
      <c r="A133" t="s">
        <v>200</v>
      </c>
      <c r="B133">
        <v>2010</v>
      </c>
      <c r="C133">
        <v>79.802420609999999</v>
      </c>
      <c r="D133">
        <v>2.7981403889999998</v>
      </c>
      <c r="E133">
        <v>1.1381148000000001</v>
      </c>
      <c r="F133">
        <v>0.866516493</v>
      </c>
      <c r="G133">
        <v>-4.1232999999999999E-3</v>
      </c>
      <c r="H133">
        <v>4.92</v>
      </c>
    </row>
    <row r="134" spans="1:8" x14ac:dyDescent="0.2">
      <c r="A134" t="s">
        <v>201</v>
      </c>
      <c r="B134">
        <v>2010</v>
      </c>
      <c r="C134">
        <v>151.2038684</v>
      </c>
      <c r="D134">
        <v>15.988165029999999</v>
      </c>
      <c r="E134">
        <v>133.5168468</v>
      </c>
      <c r="F134">
        <v>6.4667370699999998</v>
      </c>
      <c r="G134">
        <v>22.001000000000001</v>
      </c>
      <c r="H134">
        <v>1.05</v>
      </c>
    </row>
    <row r="135" spans="1:8" x14ac:dyDescent="0.2">
      <c r="A135" t="s">
        <v>202</v>
      </c>
      <c r="B135">
        <v>2010</v>
      </c>
      <c r="C135">
        <v>0.25281599999999999</v>
      </c>
      <c r="D135">
        <v>1.7005239999999999E-3</v>
      </c>
      <c r="E135">
        <v>0</v>
      </c>
      <c r="F135">
        <v>1.4988911000000001E-2</v>
      </c>
      <c r="G135">
        <v>0</v>
      </c>
    </row>
    <row r="136" spans="1:8" x14ac:dyDescent="0.2">
      <c r="A136" t="s">
        <v>203</v>
      </c>
      <c r="B136">
        <v>2010</v>
      </c>
      <c r="C136">
        <v>8.9377410630000007</v>
      </c>
      <c r="D136">
        <v>0.95593932000000004</v>
      </c>
      <c r="E136">
        <v>3.3935124999999999</v>
      </c>
      <c r="F136">
        <v>2.175720144</v>
      </c>
      <c r="G136">
        <v>8.5414753999999995</v>
      </c>
      <c r="H136">
        <v>10.64</v>
      </c>
    </row>
    <row r="137" spans="1:8" x14ac:dyDescent="0.2">
      <c r="A137" t="s">
        <v>204</v>
      </c>
      <c r="B137">
        <v>2010</v>
      </c>
      <c r="C137">
        <v>6.2931459240000001</v>
      </c>
      <c r="D137">
        <v>0.15220730800000001</v>
      </c>
      <c r="E137">
        <v>5.6053065999999996</v>
      </c>
      <c r="F137">
        <v>2.811834824</v>
      </c>
      <c r="G137">
        <v>59.377628899999998</v>
      </c>
    </row>
    <row r="138" spans="1:8" x14ac:dyDescent="0.2">
      <c r="A138" t="s">
        <v>205</v>
      </c>
      <c r="B138">
        <v>2010</v>
      </c>
      <c r="C138">
        <v>5.3161417340000003</v>
      </c>
      <c r="D138">
        <v>0.47801992300000001</v>
      </c>
      <c r="E138">
        <v>23.355214799999999</v>
      </c>
      <c r="F138">
        <v>5.403326581</v>
      </c>
      <c r="G138">
        <v>129.01683109999999</v>
      </c>
      <c r="H138">
        <v>7.0000000000000007E-2</v>
      </c>
    </row>
    <row r="139" spans="1:8" x14ac:dyDescent="0.2">
      <c r="A139" t="s">
        <v>206</v>
      </c>
      <c r="B139">
        <v>2010</v>
      </c>
      <c r="C139">
        <v>43.983042470000001</v>
      </c>
      <c r="D139">
        <v>5.0104813359999998</v>
      </c>
      <c r="E139">
        <v>23.114038600000001</v>
      </c>
      <c r="F139">
        <v>9.1153358709999992</v>
      </c>
      <c r="G139">
        <v>70.721956899999995</v>
      </c>
      <c r="H139">
        <v>2.72</v>
      </c>
    </row>
    <row r="140" spans="1:8" x14ac:dyDescent="0.2">
      <c r="A140" t="s">
        <v>207</v>
      </c>
      <c r="B140">
        <v>2010</v>
      </c>
      <c r="C140">
        <v>82.851526199999995</v>
      </c>
      <c r="D140">
        <v>11.34045225</v>
      </c>
      <c r="E140">
        <v>50.783621699999998</v>
      </c>
      <c r="F140">
        <v>9.990475065</v>
      </c>
      <c r="G140">
        <v>29.596</v>
      </c>
      <c r="H140">
        <v>3.55</v>
      </c>
    </row>
    <row r="141" spans="1:8" x14ac:dyDescent="0.2">
      <c r="A141" t="s">
        <v>208</v>
      </c>
      <c r="B141">
        <v>2010</v>
      </c>
      <c r="C141">
        <v>324.83361350000001</v>
      </c>
      <c r="D141">
        <v>12.15220062</v>
      </c>
      <c r="E141">
        <v>30.845663500000001</v>
      </c>
      <c r="F141">
        <v>8.6390713619999993</v>
      </c>
      <c r="G141">
        <v>-107.1635003</v>
      </c>
      <c r="H141">
        <v>2.21</v>
      </c>
    </row>
    <row r="142" spans="1:8" x14ac:dyDescent="0.2">
      <c r="A142" t="s">
        <v>209</v>
      </c>
      <c r="B142">
        <v>2010</v>
      </c>
      <c r="C142">
        <v>48.774311730000001</v>
      </c>
      <c r="D142">
        <v>2.9788863879999998</v>
      </c>
      <c r="E142">
        <v>6.1290686000000001</v>
      </c>
      <c r="F142">
        <v>7.5416903599999996</v>
      </c>
      <c r="G142">
        <v>0.1209079</v>
      </c>
      <c r="H142">
        <v>4.1100000000000003</v>
      </c>
    </row>
    <row r="143" spans="1:8" x14ac:dyDescent="0.2">
      <c r="A143" t="s">
        <v>210</v>
      </c>
      <c r="B143">
        <v>2010</v>
      </c>
      <c r="C143">
        <v>66.092996880000001</v>
      </c>
      <c r="D143">
        <v>2.2882319660000001</v>
      </c>
      <c r="E143">
        <v>0.72607120000000003</v>
      </c>
      <c r="F143">
        <v>0.43678877799999999</v>
      </c>
      <c r="G143">
        <v>0</v>
      </c>
      <c r="H143">
        <v>3.61</v>
      </c>
    </row>
    <row r="144" spans="1:8" x14ac:dyDescent="0.2">
      <c r="A144" t="s">
        <v>211</v>
      </c>
      <c r="B144">
        <v>2010</v>
      </c>
      <c r="C144">
        <v>88.39608149</v>
      </c>
      <c r="D144">
        <v>7.5855921080000002</v>
      </c>
      <c r="E144">
        <v>15.0454247</v>
      </c>
      <c r="F144">
        <v>4.8809032500000002</v>
      </c>
      <c r="G144">
        <v>-4.0447832999999997</v>
      </c>
      <c r="H144">
        <v>0.48</v>
      </c>
    </row>
    <row r="145" spans="1:8" x14ac:dyDescent="0.2">
      <c r="A145" t="s">
        <v>212</v>
      </c>
      <c r="B145">
        <v>2010</v>
      </c>
      <c r="C145">
        <v>1949.9404420000001</v>
      </c>
      <c r="D145">
        <v>62.849599230000003</v>
      </c>
      <c r="E145">
        <v>91.823280600000004</v>
      </c>
      <c r="F145">
        <v>72.971549600000003</v>
      </c>
      <c r="G145">
        <v>-120.83574249999999</v>
      </c>
      <c r="H145">
        <v>23.51</v>
      </c>
    </row>
    <row r="146" spans="1:8" x14ac:dyDescent="0.2">
      <c r="A146" t="s">
        <v>213</v>
      </c>
      <c r="B146">
        <v>2010</v>
      </c>
      <c r="C146">
        <v>1.4775997700000001</v>
      </c>
      <c r="D146">
        <v>7.1618701000000007E-2</v>
      </c>
      <c r="E146">
        <v>3.0454702</v>
      </c>
      <c r="F146">
        <v>1.672147458</v>
      </c>
      <c r="G146">
        <v>-0.33009909999999998</v>
      </c>
    </row>
    <row r="147" spans="1:8" x14ac:dyDescent="0.2">
      <c r="A147" t="s">
        <v>214</v>
      </c>
      <c r="B147">
        <v>2010</v>
      </c>
      <c r="C147">
        <v>0.225862444</v>
      </c>
      <c r="D147">
        <v>1.1124322000000001E-2</v>
      </c>
      <c r="E147">
        <v>1.78497E-2</v>
      </c>
      <c r="F147">
        <v>6.2397375999999997E-2</v>
      </c>
      <c r="G147">
        <v>0.1048795</v>
      </c>
    </row>
    <row r="148" spans="1:8" x14ac:dyDescent="0.2">
      <c r="A148" t="s">
        <v>215</v>
      </c>
      <c r="B148">
        <v>2010</v>
      </c>
      <c r="C148">
        <v>0.40602729900000001</v>
      </c>
      <c r="D148">
        <v>9.3136350000000007E-3</v>
      </c>
      <c r="E148">
        <v>3.2836999999999998E-2</v>
      </c>
      <c r="F148">
        <v>0.67678517000000005</v>
      </c>
      <c r="G148">
        <v>0.21892059999999999</v>
      </c>
    </row>
    <row r="149" spans="1:8" x14ac:dyDescent="0.2">
      <c r="A149" t="s">
        <v>216</v>
      </c>
      <c r="B149">
        <v>2010</v>
      </c>
      <c r="C149">
        <v>0.22015251599999999</v>
      </c>
      <c r="D149">
        <v>2.0310829999999999E-3</v>
      </c>
      <c r="E149">
        <v>1.6778499999999998E-2</v>
      </c>
      <c r="F149">
        <v>4.987892E-2</v>
      </c>
      <c r="G149">
        <v>0.18239830000000001</v>
      </c>
    </row>
    <row r="150" spans="1:8" x14ac:dyDescent="0.2">
      <c r="A150" t="s">
        <v>217</v>
      </c>
      <c r="B150">
        <v>2010</v>
      </c>
      <c r="C150">
        <v>0.18744069999999999</v>
      </c>
      <c r="D150">
        <v>4.4013560000000004E-3</v>
      </c>
      <c r="E150">
        <v>0.148589</v>
      </c>
      <c r="F150">
        <v>0.114388289</v>
      </c>
      <c r="G150">
        <v>-0.54122429999999999</v>
      </c>
    </row>
    <row r="151" spans="1:8" x14ac:dyDescent="0.2">
      <c r="A151" t="s">
        <v>218</v>
      </c>
      <c r="B151">
        <v>2010</v>
      </c>
      <c r="C151">
        <v>0.14269019599999999</v>
      </c>
      <c r="D151">
        <v>1.1173929999999999E-3</v>
      </c>
      <c r="E151">
        <v>1.27817E-2</v>
      </c>
      <c r="F151">
        <v>1.2227748E-2</v>
      </c>
      <c r="G151">
        <v>0.29333330000000002</v>
      </c>
    </row>
    <row r="152" spans="1:8" x14ac:dyDescent="0.2">
      <c r="A152" t="s">
        <v>219</v>
      </c>
      <c r="B152">
        <v>2010</v>
      </c>
      <c r="C152">
        <v>427.82260710000003</v>
      </c>
      <c r="D152">
        <v>25.669378569999999</v>
      </c>
      <c r="E152">
        <v>5.2345800999999996</v>
      </c>
      <c r="F152">
        <v>24.061031629999999</v>
      </c>
      <c r="G152">
        <v>0</v>
      </c>
      <c r="H152">
        <v>14.41</v>
      </c>
    </row>
    <row r="153" spans="1:8" x14ac:dyDescent="0.2">
      <c r="A153" t="s">
        <v>220</v>
      </c>
      <c r="B153">
        <v>2010</v>
      </c>
      <c r="C153">
        <v>8.1632955040000006</v>
      </c>
      <c r="D153">
        <v>2.0987483820000001</v>
      </c>
      <c r="E153">
        <v>11.372089799999999</v>
      </c>
      <c r="F153">
        <v>2.7380249270000001</v>
      </c>
      <c r="G153">
        <v>6.6496667</v>
      </c>
      <c r="H153">
        <v>0.9</v>
      </c>
    </row>
    <row r="154" spans="1:8" x14ac:dyDescent="0.2">
      <c r="A154" t="s">
        <v>221</v>
      </c>
      <c r="B154">
        <v>2010</v>
      </c>
      <c r="C154">
        <v>47.572559320000003</v>
      </c>
      <c r="D154">
        <v>2.0729473920000001</v>
      </c>
      <c r="E154">
        <v>6.3254912000000001</v>
      </c>
      <c r="F154">
        <v>3.0747721700000001</v>
      </c>
      <c r="G154">
        <v>-64.823515499999999</v>
      </c>
      <c r="H154">
        <v>0.13</v>
      </c>
    </row>
    <row r="155" spans="1:8" x14ac:dyDescent="0.2">
      <c r="A155" t="s">
        <v>222</v>
      </c>
      <c r="B155">
        <v>2010</v>
      </c>
      <c r="C155">
        <v>0.44353482300000002</v>
      </c>
      <c r="D155">
        <v>9.8060399999999994E-4</v>
      </c>
      <c r="E155">
        <v>4.5364000000000003E-3</v>
      </c>
      <c r="F155">
        <v>5.9156568E-2</v>
      </c>
      <c r="G155">
        <v>0</v>
      </c>
    </row>
    <row r="156" spans="1:8" x14ac:dyDescent="0.2">
      <c r="A156" t="s">
        <v>223</v>
      </c>
      <c r="B156">
        <v>2010</v>
      </c>
      <c r="C156">
        <v>0.57637471200000001</v>
      </c>
      <c r="D156">
        <v>0.212650529</v>
      </c>
      <c r="E156">
        <v>2.3066605999999998</v>
      </c>
      <c r="F156">
        <v>2.291315655</v>
      </c>
      <c r="G156">
        <v>5.7206666999999998</v>
      </c>
    </row>
    <row r="157" spans="1:8" x14ac:dyDescent="0.2">
      <c r="A157" t="s">
        <v>224</v>
      </c>
      <c r="B157">
        <v>2010</v>
      </c>
      <c r="C157">
        <v>45.314279370000001</v>
      </c>
      <c r="D157">
        <v>3.1204805800000002</v>
      </c>
      <c r="E157">
        <v>8.4145399999999995E-2</v>
      </c>
      <c r="F157">
        <v>1.430921825</v>
      </c>
      <c r="G157">
        <v>6.5154100000000006E-2</v>
      </c>
      <c r="H157">
        <v>144.4</v>
      </c>
    </row>
    <row r="158" spans="1:8" x14ac:dyDescent="0.2">
      <c r="A158" t="s">
        <v>225</v>
      </c>
      <c r="B158">
        <v>2010</v>
      </c>
      <c r="C158">
        <v>36.056036229999997</v>
      </c>
      <c r="D158">
        <v>1.9399691859999999</v>
      </c>
      <c r="E158">
        <v>2.2244535999999999</v>
      </c>
      <c r="F158">
        <v>2.4743406999999999</v>
      </c>
      <c r="G158">
        <v>-6.410285</v>
      </c>
      <c r="H158">
        <v>0.12</v>
      </c>
    </row>
    <row r="159" spans="1:8" x14ac:dyDescent="0.2">
      <c r="A159" t="s">
        <v>226</v>
      </c>
      <c r="B159">
        <v>2010</v>
      </c>
      <c r="C159">
        <v>16.063819670000001</v>
      </c>
      <c r="D159">
        <v>0.88915545900000004</v>
      </c>
      <c r="E159">
        <v>1.4951721</v>
      </c>
      <c r="F159">
        <v>0.57888394499999996</v>
      </c>
      <c r="G159">
        <v>-7.8580528000000003</v>
      </c>
      <c r="H159">
        <v>0.14000000000000001</v>
      </c>
    </row>
    <row r="160" spans="1:8" x14ac:dyDescent="0.2">
      <c r="A160" t="s">
        <v>227</v>
      </c>
      <c r="B160">
        <v>2010</v>
      </c>
      <c r="C160">
        <v>0.197856</v>
      </c>
      <c r="D160">
        <v>1.6004929999999999E-3</v>
      </c>
      <c r="E160">
        <v>6.0729699999999998E-2</v>
      </c>
      <c r="F160">
        <v>0.27614031</v>
      </c>
      <c r="G160">
        <v>1.6133333000000001</v>
      </c>
    </row>
    <row r="161" spans="1:8" x14ac:dyDescent="0.2">
      <c r="A161" t="s">
        <v>228</v>
      </c>
      <c r="B161">
        <v>2010</v>
      </c>
      <c r="C161">
        <v>0.61608964799999999</v>
      </c>
      <c r="D161">
        <v>0.17198925400000001</v>
      </c>
      <c r="E161">
        <v>19.916004999999998</v>
      </c>
      <c r="F161">
        <v>1.8765260500000001</v>
      </c>
      <c r="G161">
        <v>15.404</v>
      </c>
    </row>
    <row r="162" spans="1:8" x14ac:dyDescent="0.2">
      <c r="A162" t="s">
        <v>229</v>
      </c>
      <c r="B162">
        <v>2010</v>
      </c>
      <c r="C162">
        <v>422.0475472</v>
      </c>
      <c r="D162">
        <v>17.834168510000001</v>
      </c>
      <c r="E162">
        <v>30.607473200000001</v>
      </c>
      <c r="F162">
        <v>19.36598231</v>
      </c>
      <c r="G162">
        <v>2.1946552000000001</v>
      </c>
      <c r="H162">
        <v>12.25</v>
      </c>
    </row>
    <row r="163" spans="1:8" x14ac:dyDescent="0.2">
      <c r="A163" t="s">
        <v>230</v>
      </c>
      <c r="B163">
        <v>2010</v>
      </c>
      <c r="C163">
        <v>267.9592945</v>
      </c>
      <c r="D163">
        <v>19.796684920000001</v>
      </c>
      <c r="E163">
        <v>36.037991400000003</v>
      </c>
      <c r="F163">
        <v>16.24355456</v>
      </c>
      <c r="G163">
        <v>-33.081924600000001</v>
      </c>
      <c r="H163">
        <v>35.9</v>
      </c>
    </row>
    <row r="164" spans="1:8" x14ac:dyDescent="0.2">
      <c r="A164" t="s">
        <v>231</v>
      </c>
      <c r="B164">
        <v>2010</v>
      </c>
      <c r="C164">
        <v>16.100797650000001</v>
      </c>
      <c r="D164">
        <v>1.133677346</v>
      </c>
      <c r="E164">
        <v>6.0469084000000004</v>
      </c>
      <c r="F164">
        <v>12.36747928</v>
      </c>
      <c r="G164">
        <v>3.8578922000000002</v>
      </c>
      <c r="H164">
        <v>1.01</v>
      </c>
    </row>
    <row r="165" spans="1:8" x14ac:dyDescent="0.2">
      <c r="A165" t="s">
        <v>232</v>
      </c>
      <c r="B165">
        <v>2010</v>
      </c>
      <c r="C165">
        <v>40.188193089999999</v>
      </c>
      <c r="D165">
        <v>1.453640303</v>
      </c>
      <c r="E165">
        <v>103.89467980000001</v>
      </c>
      <c r="F165">
        <v>1.396990747</v>
      </c>
      <c r="G165">
        <v>197.89479879999999</v>
      </c>
      <c r="H165">
        <v>0.91</v>
      </c>
    </row>
    <row r="166" spans="1:8" x14ac:dyDescent="0.2">
      <c r="A166" t="s">
        <v>233</v>
      </c>
      <c r="B166">
        <v>2010</v>
      </c>
      <c r="C166">
        <v>2.1850108170000002</v>
      </c>
      <c r="D166">
        <v>5.7145401999999998E-2</v>
      </c>
      <c r="E166">
        <v>0.77452940000000003</v>
      </c>
      <c r="F166">
        <v>8.5863271000000005E-2</v>
      </c>
      <c r="G166">
        <v>3.8556374</v>
      </c>
      <c r="H166">
        <v>0.13</v>
      </c>
    </row>
    <row r="167" spans="1:8" x14ac:dyDescent="0.2">
      <c r="A167" t="s">
        <v>234</v>
      </c>
      <c r="B167">
        <v>2010</v>
      </c>
      <c r="C167">
        <v>1.356573356</v>
      </c>
      <c r="D167">
        <v>8.8512199999999999E-3</v>
      </c>
      <c r="E167">
        <v>0.92862710000000004</v>
      </c>
      <c r="F167">
        <v>0.47162774499999999</v>
      </c>
      <c r="G167">
        <v>0.25932749999999999</v>
      </c>
    </row>
    <row r="168" spans="1:8" x14ac:dyDescent="0.2">
      <c r="A168" t="s">
        <v>235</v>
      </c>
      <c r="B168">
        <v>2010</v>
      </c>
      <c r="C168">
        <v>47.81927795</v>
      </c>
      <c r="D168">
        <v>2.6381789489999998</v>
      </c>
      <c r="E168">
        <v>6.5637297999999999</v>
      </c>
      <c r="F168">
        <v>1.705505244</v>
      </c>
      <c r="G168">
        <v>-4.1828206999999997</v>
      </c>
      <c r="H168">
        <v>8.31</v>
      </c>
    </row>
    <row r="169" spans="1:8" x14ac:dyDescent="0.2">
      <c r="A169" t="s">
        <v>236</v>
      </c>
      <c r="B169">
        <v>2010</v>
      </c>
      <c r="C169">
        <v>43.761925120000001</v>
      </c>
      <c r="D169">
        <v>3.4251005060000002</v>
      </c>
      <c r="E169">
        <v>5.2348461000000004</v>
      </c>
      <c r="F169">
        <v>0.57165445400000003</v>
      </c>
      <c r="G169">
        <v>-3.3856309000000002</v>
      </c>
      <c r="H169">
        <v>4.2300000000000004</v>
      </c>
    </row>
    <row r="170" spans="1:8" x14ac:dyDescent="0.2">
      <c r="A170" t="s">
        <v>237</v>
      </c>
      <c r="B170">
        <v>2010</v>
      </c>
      <c r="C170">
        <v>74.115756500000003</v>
      </c>
      <c r="D170">
        <v>4.334221619</v>
      </c>
      <c r="E170">
        <v>6.3865327000000001</v>
      </c>
      <c r="F170">
        <v>5.6526115939999997</v>
      </c>
      <c r="G170">
        <v>-2.2448000000000001</v>
      </c>
      <c r="H170">
        <v>3.56</v>
      </c>
    </row>
    <row r="171" spans="1:8" x14ac:dyDescent="0.2">
      <c r="A171" t="s">
        <v>238</v>
      </c>
      <c r="B171">
        <v>2010</v>
      </c>
      <c r="C171">
        <v>2.5644391299999998</v>
      </c>
      <c r="D171">
        <v>0.39858563299999999</v>
      </c>
      <c r="E171">
        <v>4.8426768999999998</v>
      </c>
      <c r="F171">
        <v>0.57693136099999998</v>
      </c>
      <c r="G171">
        <v>0</v>
      </c>
      <c r="H171">
        <v>0.09</v>
      </c>
    </row>
    <row r="172" spans="1:8" x14ac:dyDescent="0.2">
      <c r="A172" t="s">
        <v>239</v>
      </c>
      <c r="B172">
        <v>2010</v>
      </c>
      <c r="C172">
        <v>17.311105850000001</v>
      </c>
      <c r="D172">
        <v>1.2388098670000001</v>
      </c>
      <c r="E172">
        <v>44.454745299999999</v>
      </c>
      <c r="F172">
        <v>4.3398532349999996</v>
      </c>
      <c r="G172">
        <v>232.48728360000001</v>
      </c>
      <c r="H172">
        <v>0.48</v>
      </c>
    </row>
    <row r="173" spans="1:8" x14ac:dyDescent="0.2">
      <c r="A173" t="s">
        <v>240</v>
      </c>
      <c r="B173">
        <v>2010</v>
      </c>
      <c r="C173">
        <v>239.30572900000001</v>
      </c>
      <c r="D173">
        <v>18.856950980000001</v>
      </c>
      <c r="E173">
        <v>70.795591299999998</v>
      </c>
      <c r="F173">
        <v>9.9683828709999993</v>
      </c>
      <c r="G173">
        <v>1.0673314</v>
      </c>
      <c r="H173">
        <v>14.46</v>
      </c>
    </row>
    <row r="174" spans="1:8" x14ac:dyDescent="0.2">
      <c r="A174" t="s">
        <v>241</v>
      </c>
      <c r="B174">
        <v>2010</v>
      </c>
      <c r="C174">
        <v>2.9824978400000002</v>
      </c>
      <c r="D174">
        <v>0.62700210199999995</v>
      </c>
      <c r="E174">
        <v>2.2185519999999999</v>
      </c>
      <c r="F174">
        <v>0.73575366600000003</v>
      </c>
      <c r="G174">
        <v>6.4957596000000004</v>
      </c>
      <c r="H174">
        <v>0.27</v>
      </c>
    </row>
    <row r="175" spans="1:8" x14ac:dyDescent="0.2">
      <c r="A175" t="s">
        <v>242</v>
      </c>
      <c r="B175">
        <v>2010</v>
      </c>
      <c r="C175">
        <v>0.11753635</v>
      </c>
      <c r="D175">
        <v>1.8005549999999999E-3</v>
      </c>
      <c r="E175">
        <v>8.7120100000000006E-2</v>
      </c>
      <c r="F175">
        <v>0.113282958</v>
      </c>
      <c r="G175">
        <v>-0.50600000000000001</v>
      </c>
    </row>
    <row r="176" spans="1:8" x14ac:dyDescent="0.2">
      <c r="A176" t="s">
        <v>243</v>
      </c>
      <c r="B176">
        <v>2010</v>
      </c>
      <c r="C176">
        <v>23.722238489999999</v>
      </c>
      <c r="D176">
        <v>0.71489424899999998</v>
      </c>
      <c r="E176">
        <v>0.33279789999999998</v>
      </c>
      <c r="F176">
        <v>0.60894252100000001</v>
      </c>
      <c r="G176">
        <v>0.35299999999999998</v>
      </c>
      <c r="H176">
        <v>1.92</v>
      </c>
    </row>
    <row r="177" spans="1:8" x14ac:dyDescent="0.2">
      <c r="A177" t="s">
        <v>244</v>
      </c>
      <c r="B177">
        <v>2010</v>
      </c>
      <c r="C177">
        <v>25.610319610000001</v>
      </c>
      <c r="D177">
        <v>4.5379379679999996</v>
      </c>
      <c r="E177">
        <v>4.2961897999999996</v>
      </c>
      <c r="F177">
        <v>1.3383984710000001</v>
      </c>
      <c r="G177">
        <v>-0.51333329999999999</v>
      </c>
      <c r="H177">
        <v>0.8</v>
      </c>
    </row>
    <row r="178" spans="1:8" x14ac:dyDescent="0.2">
      <c r="A178" t="s">
        <v>245</v>
      </c>
      <c r="B178">
        <v>2010</v>
      </c>
      <c r="C178">
        <v>273.0195908</v>
      </c>
      <c r="D178">
        <v>33.471584360000001</v>
      </c>
      <c r="E178">
        <v>34.863875999999998</v>
      </c>
      <c r="F178">
        <v>33.655489869999997</v>
      </c>
      <c r="G178">
        <v>-54.929676499999999</v>
      </c>
      <c r="H178">
        <v>4.8</v>
      </c>
    </row>
    <row r="179" spans="1:8" x14ac:dyDescent="0.2">
      <c r="A179" t="s">
        <v>246</v>
      </c>
      <c r="B179">
        <v>2010</v>
      </c>
      <c r="C179">
        <v>88.169494760000006</v>
      </c>
      <c r="D179">
        <v>1.3763467650000001</v>
      </c>
      <c r="E179">
        <v>8.2497658000000005</v>
      </c>
      <c r="F179">
        <v>1.1128874</v>
      </c>
      <c r="G179">
        <v>0</v>
      </c>
      <c r="H179">
        <v>1.63</v>
      </c>
    </row>
    <row r="180" spans="1:8" x14ac:dyDescent="0.2">
      <c r="A180" t="s">
        <v>247</v>
      </c>
      <c r="B180">
        <v>2010</v>
      </c>
      <c r="C180">
        <v>7.3280000000000003E-3</v>
      </c>
      <c r="D180">
        <v>3.0009200000000001E-4</v>
      </c>
      <c r="E180">
        <v>5.5757000000000003E-3</v>
      </c>
      <c r="F180">
        <v>6.3196880000000004E-3</v>
      </c>
      <c r="G180">
        <v>-3.1651000000000001E-3</v>
      </c>
    </row>
    <row r="181" spans="1:8" x14ac:dyDescent="0.2">
      <c r="A181" t="s">
        <v>248</v>
      </c>
      <c r="B181">
        <v>2010</v>
      </c>
      <c r="C181">
        <v>7.3860882490000002</v>
      </c>
      <c r="D181">
        <v>0.68203281900000001</v>
      </c>
      <c r="E181">
        <v>22.794489800000001</v>
      </c>
      <c r="F181">
        <v>0.424214798</v>
      </c>
      <c r="G181">
        <v>25.135444700000001</v>
      </c>
    </row>
    <row r="182" spans="1:8" x14ac:dyDescent="0.2">
      <c r="A182" t="s">
        <v>249</v>
      </c>
      <c r="B182">
        <v>2010</v>
      </c>
      <c r="C182">
        <v>322.07345140000001</v>
      </c>
      <c r="D182">
        <v>13.25647244</v>
      </c>
      <c r="E182">
        <v>27.511436400000001</v>
      </c>
      <c r="F182">
        <v>9.6791706089999998</v>
      </c>
      <c r="G182">
        <v>-21.138758500000002</v>
      </c>
      <c r="H182">
        <v>0.83</v>
      </c>
    </row>
    <row r="183" spans="1:8" x14ac:dyDescent="0.2">
      <c r="A183" t="s">
        <v>250</v>
      </c>
      <c r="B183">
        <v>2010</v>
      </c>
      <c r="C183">
        <v>180.31330030000001</v>
      </c>
      <c r="D183">
        <v>10.330853919999999</v>
      </c>
      <c r="E183">
        <v>1.5494422999999999</v>
      </c>
      <c r="F183">
        <v>4.0709856719999999</v>
      </c>
      <c r="G183">
        <v>-0.21266669999999999</v>
      </c>
      <c r="H183">
        <v>55.72</v>
      </c>
    </row>
    <row r="184" spans="1:8" x14ac:dyDescent="0.2">
      <c r="A184" t="s">
        <v>251</v>
      </c>
      <c r="B184">
        <v>2010</v>
      </c>
      <c r="C184">
        <v>491.30865010000002</v>
      </c>
      <c r="D184">
        <v>15.67127651</v>
      </c>
      <c r="E184">
        <v>43.674467900000003</v>
      </c>
      <c r="F184">
        <v>21.076291149999999</v>
      </c>
      <c r="G184">
        <v>-11.4794175</v>
      </c>
      <c r="H184">
        <v>40.880000000000003</v>
      </c>
    </row>
    <row r="185" spans="1:8" x14ac:dyDescent="0.2">
      <c r="A185" t="s">
        <v>252</v>
      </c>
      <c r="B185">
        <v>2010</v>
      </c>
      <c r="C185">
        <v>5725.6170060000004</v>
      </c>
      <c r="D185">
        <v>232.37283160000001</v>
      </c>
      <c r="E185">
        <v>349.85112889999999</v>
      </c>
      <c r="F185">
        <v>163.064303</v>
      </c>
      <c r="G185">
        <v>-355.22710949999998</v>
      </c>
      <c r="H185">
        <v>148.78</v>
      </c>
    </row>
    <row r="186" spans="1:8" x14ac:dyDescent="0.2">
      <c r="A186" t="s">
        <v>253</v>
      </c>
      <c r="B186">
        <v>2010</v>
      </c>
      <c r="C186">
        <v>6.1454648169999997</v>
      </c>
      <c r="D186">
        <v>0.87576047899999998</v>
      </c>
      <c r="E186">
        <v>24.2752628</v>
      </c>
      <c r="F186">
        <v>1.4746889649999999</v>
      </c>
      <c r="G186">
        <v>-19.324344499999999</v>
      </c>
      <c r="H186">
        <v>1.66</v>
      </c>
    </row>
    <row r="187" spans="1:8" x14ac:dyDescent="0.2">
      <c r="A187" t="s">
        <v>254</v>
      </c>
      <c r="B187">
        <v>2010</v>
      </c>
      <c r="C187">
        <v>182.12136960000001</v>
      </c>
      <c r="D187">
        <v>5.52060657</v>
      </c>
      <c r="E187">
        <v>23.495914599999999</v>
      </c>
      <c r="F187">
        <v>4.924704835</v>
      </c>
      <c r="G187">
        <v>-1.32</v>
      </c>
      <c r="H187">
        <v>0</v>
      </c>
    </row>
    <row r="188" spans="1:8" x14ac:dyDescent="0.2">
      <c r="A188" t="s">
        <v>255</v>
      </c>
      <c r="B188">
        <v>2010</v>
      </c>
      <c r="C188">
        <v>0.141234625</v>
      </c>
      <c r="D188">
        <v>5.0574390000000004E-3</v>
      </c>
      <c r="E188">
        <v>0.40098850000000003</v>
      </c>
      <c r="F188">
        <v>0.11188917</v>
      </c>
      <c r="G188">
        <v>-2.5648600000000001E-2</v>
      </c>
    </row>
    <row r="189" spans="1:8" x14ac:dyDescent="0.2">
      <c r="A189" t="s">
        <v>256</v>
      </c>
      <c r="B189">
        <v>2010</v>
      </c>
      <c r="C189">
        <v>215.43150259999999</v>
      </c>
      <c r="D189">
        <v>9.4828724799999993</v>
      </c>
      <c r="E189">
        <v>30.927793399999999</v>
      </c>
      <c r="F189">
        <v>7.6096992950000004</v>
      </c>
      <c r="G189">
        <v>9.0917876999999994</v>
      </c>
      <c r="H189">
        <v>4.67</v>
      </c>
    </row>
    <row r="190" spans="1:8" x14ac:dyDescent="0.2">
      <c r="A190" t="s">
        <v>257</v>
      </c>
      <c r="B190">
        <v>2010</v>
      </c>
      <c r="C190">
        <v>149.3485718</v>
      </c>
      <c r="D190">
        <v>28.47913351</v>
      </c>
      <c r="E190">
        <v>61.098818299999998</v>
      </c>
      <c r="F190">
        <v>8.9654638710000008</v>
      </c>
      <c r="G190">
        <v>-5.7673626999999996</v>
      </c>
      <c r="H190">
        <v>3.06</v>
      </c>
    </row>
    <row r="191" spans="1:8" x14ac:dyDescent="0.2">
      <c r="A191" t="s">
        <v>258</v>
      </c>
      <c r="B191">
        <v>2010</v>
      </c>
      <c r="C191">
        <v>23.53404243</v>
      </c>
      <c r="D191">
        <v>1.135358267</v>
      </c>
      <c r="E191">
        <v>7.1742141999999998</v>
      </c>
      <c r="F191">
        <v>1.4134628170000001</v>
      </c>
      <c r="G191">
        <v>0</v>
      </c>
      <c r="H191">
        <v>0.71</v>
      </c>
    </row>
    <row r="192" spans="1:8" x14ac:dyDescent="0.2">
      <c r="A192" t="s">
        <v>259</v>
      </c>
      <c r="B192">
        <v>2010</v>
      </c>
      <c r="C192">
        <v>21.905638549999999</v>
      </c>
      <c r="D192">
        <v>0.62479981799999995</v>
      </c>
      <c r="E192">
        <v>21.2673536</v>
      </c>
      <c r="F192">
        <v>2.000714865</v>
      </c>
      <c r="G192">
        <v>353.60906519999997</v>
      </c>
      <c r="H192">
        <v>0.09</v>
      </c>
    </row>
    <row r="193" spans="1:9" x14ac:dyDescent="0.2">
      <c r="A193" t="s">
        <v>260</v>
      </c>
      <c r="B193">
        <v>2010</v>
      </c>
      <c r="C193">
        <v>12.488803219999999</v>
      </c>
      <c r="D193">
        <v>1.2618329260000001</v>
      </c>
      <c r="E193">
        <v>11.078303699999999</v>
      </c>
      <c r="F193">
        <v>0.63539959400000001</v>
      </c>
      <c r="G193">
        <v>37.671333300000001</v>
      </c>
      <c r="H193">
        <v>0.03</v>
      </c>
    </row>
    <row r="194" spans="1:9" s="4" customFormat="1" x14ac:dyDescent="0.2">
      <c r="A194" s="4" t="s">
        <v>261</v>
      </c>
      <c r="B194" s="4">
        <v>2010</v>
      </c>
      <c r="C194" s="4">
        <v>33715.650959999999</v>
      </c>
      <c r="D194" s="4">
        <v>2507.14257</v>
      </c>
      <c r="E194" s="4">
        <v>5077.4849519999998</v>
      </c>
      <c r="F194" s="4">
        <v>1471.362711</v>
      </c>
      <c r="G194" s="4">
        <v>2989.3215190000001</v>
      </c>
      <c r="H194" s="4">
        <v>1126.06</v>
      </c>
      <c r="I194" s="4">
        <f>SUM(C194:H194)</f>
        <v>46887.022711999991</v>
      </c>
    </row>
    <row r="195" spans="1:9" x14ac:dyDescent="0.2">
      <c r="A195" t="s">
        <v>262</v>
      </c>
      <c r="B195">
        <v>2010</v>
      </c>
      <c r="C195">
        <v>3739.3848699999999</v>
      </c>
      <c r="D195">
        <v>205.60345749999999</v>
      </c>
      <c r="E195">
        <v>409.11425700000001</v>
      </c>
      <c r="F195">
        <v>141.64350859999999</v>
      </c>
      <c r="G195">
        <v>-342.68892099999999</v>
      </c>
      <c r="H195">
        <v>285.33999999999997</v>
      </c>
    </row>
    <row r="197" spans="1:9" s="1" customFormat="1" x14ac:dyDescent="0.2">
      <c r="C197" s="1" t="s">
        <v>64</v>
      </c>
      <c r="D197" s="1" t="s">
        <v>65</v>
      </c>
      <c r="E197" s="1" t="s">
        <v>66</v>
      </c>
      <c r="F197" s="1" t="s">
        <v>67</v>
      </c>
      <c r="G197" s="1" t="s">
        <v>68</v>
      </c>
      <c r="H197" s="1" t="s">
        <v>69</v>
      </c>
    </row>
    <row r="198" spans="1:9" s="4" customFormat="1" x14ac:dyDescent="0.2">
      <c r="A198" s="4" t="s">
        <v>261</v>
      </c>
      <c r="B198" s="4">
        <v>2010</v>
      </c>
      <c r="C198" s="10">
        <f t="shared" ref="C198:H198" si="0">C194/$I$194</f>
        <v>0.71908278687465077</v>
      </c>
      <c r="D198" s="10">
        <f t="shared" si="0"/>
        <v>5.3471993421291317E-2</v>
      </c>
      <c r="E198" s="10">
        <f t="shared" si="0"/>
        <v>0.10829190377875066</v>
      </c>
      <c r="F198" s="10">
        <f t="shared" si="0"/>
        <v>3.1381022421443451E-2</v>
      </c>
      <c r="G198" s="10">
        <f t="shared" si="0"/>
        <v>6.3755840019138824E-2</v>
      </c>
      <c r="H198" s="10">
        <f t="shared" si="0"/>
        <v>2.4016453484725159E-2</v>
      </c>
    </row>
    <row r="229" spans="1:8" x14ac:dyDescent="0.2">
      <c r="C229" s="1" t="s">
        <v>64</v>
      </c>
      <c r="D229" s="1" t="s">
        <v>65</v>
      </c>
      <c r="E229" s="1" t="s">
        <v>66</v>
      </c>
      <c r="F229" s="1" t="s">
        <v>68</v>
      </c>
      <c r="H229" s="1"/>
    </row>
    <row r="230" spans="1:8" x14ac:dyDescent="0.2">
      <c r="A230" s="4" t="s">
        <v>261</v>
      </c>
      <c r="B230" s="4">
        <v>2010</v>
      </c>
      <c r="C230" s="10">
        <f>C194/G230</f>
        <v>0.76125435676183006</v>
      </c>
      <c r="D230" s="10">
        <f>D194/G230</f>
        <v>5.6607929851328356E-2</v>
      </c>
      <c r="E230" s="10">
        <f>E194/G230</f>
        <v>0.11464282702678186</v>
      </c>
      <c r="F230" s="10">
        <f>G194/G230</f>
        <v>6.7494886360059833E-2</v>
      </c>
      <c r="G230" s="11">
        <f>C194+D194+E194+G194</f>
        <v>44289.600000999992</v>
      </c>
      <c r="H230" s="10"/>
    </row>
    <row r="258" spans="1:7" x14ac:dyDescent="0.2">
      <c r="C258" s="1" t="s">
        <v>64</v>
      </c>
      <c r="D258" s="1" t="s">
        <v>65</v>
      </c>
      <c r="E258" s="1" t="s">
        <v>412</v>
      </c>
      <c r="F258" s="1"/>
    </row>
    <row r="259" spans="1:7" x14ac:dyDescent="0.2">
      <c r="A259" s="4" t="s">
        <v>261</v>
      </c>
      <c r="B259" s="4">
        <v>2010</v>
      </c>
      <c r="C259" s="10">
        <f>C194/G259</f>
        <v>0.76125435676183006</v>
      </c>
      <c r="D259" s="10">
        <f>D194/G259</f>
        <v>5.6607929851328356E-2</v>
      </c>
      <c r="E259" s="10">
        <f>(E194+G194)/G259</f>
        <v>0.18213771338684168</v>
      </c>
      <c r="F259" s="10"/>
      <c r="G259" s="11">
        <f>C194+D194+E194+G194</f>
        <v>44289.600000999992</v>
      </c>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2754-2FA5-0B45-8597-AB4A467DE8F5}">
  <dimension ref="A1:H51"/>
  <sheetViews>
    <sheetView topLeftCell="A2" workbookViewId="0">
      <selection activeCell="J30" sqref="J30"/>
    </sheetView>
  </sheetViews>
  <sheetFormatPr baseColWidth="10" defaultRowHeight="16" x14ac:dyDescent="0.2"/>
  <cols>
    <col min="1" max="1" width="35.1640625" customWidth="1"/>
    <col min="4" max="4" width="10.83203125" customWidth="1"/>
    <col min="5" max="5" width="34.5" bestFit="1" customWidth="1"/>
  </cols>
  <sheetData>
    <row r="1" spans="1:7" x14ac:dyDescent="0.2">
      <c r="A1" s="2" t="s">
        <v>378</v>
      </c>
    </row>
    <row r="2" spans="1:7" x14ac:dyDescent="0.2">
      <c r="A2" t="s">
        <v>380</v>
      </c>
      <c r="B2" s="5" t="s">
        <v>379</v>
      </c>
    </row>
    <row r="3" spans="1:7" x14ac:dyDescent="0.2">
      <c r="A3" t="s">
        <v>381</v>
      </c>
      <c r="B3" s="5" t="s">
        <v>382</v>
      </c>
    </row>
    <row r="6" spans="1:7" x14ac:dyDescent="0.2">
      <c r="A6" s="1" t="s">
        <v>383</v>
      </c>
      <c r="B6" s="1">
        <v>2010</v>
      </c>
    </row>
    <row r="7" spans="1:7" x14ac:dyDescent="0.2">
      <c r="A7" t="s">
        <v>384</v>
      </c>
      <c r="B7" s="3">
        <v>0.25</v>
      </c>
    </row>
    <row r="8" spans="1:7" x14ac:dyDescent="0.2">
      <c r="A8" t="s">
        <v>14</v>
      </c>
      <c r="B8" s="3">
        <v>0.21</v>
      </c>
    </row>
    <row r="9" spans="1:7" x14ac:dyDescent="0.2">
      <c r="A9" t="s">
        <v>270</v>
      </c>
      <c r="B9" s="3">
        <v>0.24</v>
      </c>
    </row>
    <row r="10" spans="1:7" x14ac:dyDescent="0.2">
      <c r="A10" t="s">
        <v>11</v>
      </c>
      <c r="B10" s="3">
        <v>0.14000000000000001</v>
      </c>
    </row>
    <row r="11" spans="1:7" x14ac:dyDescent="0.2">
      <c r="A11" t="s">
        <v>385</v>
      </c>
      <c r="B11" s="3">
        <v>0.06</v>
      </c>
    </row>
    <row r="12" spans="1:7" x14ac:dyDescent="0.2">
      <c r="A12" t="s">
        <v>386</v>
      </c>
      <c r="B12" s="3">
        <v>0.1</v>
      </c>
    </row>
    <row r="15" spans="1:7" x14ac:dyDescent="0.2">
      <c r="A15" s="53" t="s">
        <v>387</v>
      </c>
      <c r="B15" s="54">
        <v>2010</v>
      </c>
      <c r="C15" s="1">
        <v>2010</v>
      </c>
      <c r="E15" s="53" t="s">
        <v>387</v>
      </c>
      <c r="G15" s="1">
        <v>2010</v>
      </c>
    </row>
    <row r="16" spans="1:7" x14ac:dyDescent="0.2">
      <c r="A16" s="56" t="s">
        <v>388</v>
      </c>
      <c r="B16" s="56" t="s">
        <v>274</v>
      </c>
      <c r="C16" s="56" t="s">
        <v>398</v>
      </c>
      <c r="E16" t="s">
        <v>399</v>
      </c>
      <c r="F16" t="s">
        <v>398</v>
      </c>
      <c r="G16">
        <v>49.5</v>
      </c>
    </row>
    <row r="17" spans="1:8" x14ac:dyDescent="0.2">
      <c r="A17" s="57" t="s">
        <v>406</v>
      </c>
      <c r="B17" s="17">
        <v>0.25</v>
      </c>
      <c r="C17">
        <f t="shared" ref="C17:C27" si="0">$G$16*B17</f>
        <v>12.375</v>
      </c>
    </row>
    <row r="18" spans="1:8" x14ac:dyDescent="0.2">
      <c r="A18" s="19" t="s">
        <v>389</v>
      </c>
      <c r="B18" s="17">
        <v>0.23</v>
      </c>
      <c r="C18">
        <f t="shared" si="0"/>
        <v>11.385</v>
      </c>
      <c r="E18" t="s">
        <v>409</v>
      </c>
      <c r="F18" t="s">
        <v>398</v>
      </c>
      <c r="G18">
        <f>C17+C19+C20+C21+C22+C23+C26</f>
        <v>24.289649999999998</v>
      </c>
      <c r="H18" s="3">
        <f>G18/$G$21</f>
        <v>0.54479849006328407</v>
      </c>
    </row>
    <row r="19" spans="1:8" x14ac:dyDescent="0.2">
      <c r="A19" s="19" t="s">
        <v>392</v>
      </c>
      <c r="B19" s="17">
        <v>2.7000000000000001E-3</v>
      </c>
      <c r="C19">
        <f t="shared" si="0"/>
        <v>0.13365000000000002</v>
      </c>
      <c r="E19" t="s">
        <v>14</v>
      </c>
      <c r="F19" t="s">
        <v>398</v>
      </c>
      <c r="G19">
        <f>C25</f>
        <v>8.91</v>
      </c>
      <c r="H19" s="3">
        <f>G19/$G$21</f>
        <v>0.19984456533807041</v>
      </c>
    </row>
    <row r="20" spans="1:8" x14ac:dyDescent="0.2">
      <c r="A20" s="19" t="s">
        <v>390</v>
      </c>
      <c r="B20" s="17">
        <v>1.7000000000000001E-2</v>
      </c>
      <c r="C20">
        <f t="shared" si="0"/>
        <v>0.84150000000000003</v>
      </c>
      <c r="E20" t="s">
        <v>389</v>
      </c>
      <c r="F20" t="s">
        <v>398</v>
      </c>
      <c r="G20">
        <f>C18</f>
        <v>11.385</v>
      </c>
      <c r="H20" s="3">
        <f t="shared" ref="H20" si="1">G20/$G$21</f>
        <v>0.2553569445986455</v>
      </c>
    </row>
    <row r="21" spans="1:8" x14ac:dyDescent="0.2">
      <c r="A21" s="19" t="s">
        <v>15</v>
      </c>
      <c r="B21" s="17">
        <v>4.3999999999999997E-2</v>
      </c>
      <c r="C21">
        <f t="shared" si="0"/>
        <v>2.1779999999999999</v>
      </c>
      <c r="G21">
        <f>SUM(G18:G20)</f>
        <v>44.584649999999996</v>
      </c>
    </row>
    <row r="22" spans="1:8" x14ac:dyDescent="0.2">
      <c r="A22" s="19" t="s">
        <v>391</v>
      </c>
      <c r="B22" s="17">
        <v>3.9E-2</v>
      </c>
      <c r="C22">
        <f t="shared" si="0"/>
        <v>1.9305000000000001</v>
      </c>
    </row>
    <row r="23" spans="1:8" x14ac:dyDescent="0.2">
      <c r="A23" s="19" t="s">
        <v>393</v>
      </c>
      <c r="B23" s="17">
        <v>0.10199999999999999</v>
      </c>
      <c r="C23">
        <f t="shared" si="0"/>
        <v>5.0489999999999995</v>
      </c>
    </row>
    <row r="24" spans="1:8" x14ac:dyDescent="0.2">
      <c r="A24" s="19" t="s">
        <v>268</v>
      </c>
      <c r="B24" s="17">
        <v>2.9000000000000001E-2</v>
      </c>
      <c r="C24">
        <f t="shared" si="0"/>
        <v>1.4355</v>
      </c>
    </row>
    <row r="25" spans="1:8" x14ac:dyDescent="0.2">
      <c r="A25" s="19" t="s">
        <v>14</v>
      </c>
      <c r="B25" s="17">
        <v>0.18</v>
      </c>
      <c r="C25">
        <f t="shared" si="0"/>
        <v>8.91</v>
      </c>
    </row>
    <row r="26" spans="1:8" x14ac:dyDescent="0.2">
      <c r="A26" s="19" t="s">
        <v>394</v>
      </c>
      <c r="B26" s="17">
        <v>3.5999999999999997E-2</v>
      </c>
      <c r="C26">
        <f t="shared" si="0"/>
        <v>1.7819999999999998</v>
      </c>
    </row>
    <row r="27" spans="1:8" x14ac:dyDescent="0.2">
      <c r="A27" s="19" t="s">
        <v>395</v>
      </c>
      <c r="B27" s="17">
        <v>0.06</v>
      </c>
      <c r="C27">
        <f t="shared" si="0"/>
        <v>2.9699999999999998</v>
      </c>
    </row>
    <row r="28" spans="1:8" x14ac:dyDescent="0.2">
      <c r="A28" s="55" t="s">
        <v>408</v>
      </c>
    </row>
    <row r="29" spans="1:8" x14ac:dyDescent="0.2">
      <c r="A29" s="19" t="s">
        <v>389</v>
      </c>
      <c r="B29" s="17">
        <v>8.6999999999999994E-3</v>
      </c>
      <c r="C29">
        <f t="shared" ref="C29:C51" si="2">$G$16*B29</f>
        <v>0.43064999999999998</v>
      </c>
    </row>
    <row r="30" spans="1:8" x14ac:dyDescent="0.2">
      <c r="A30" s="19" t="s">
        <v>266</v>
      </c>
      <c r="B30" s="17">
        <v>1.4E-2</v>
      </c>
      <c r="C30">
        <f t="shared" si="2"/>
        <v>0.69300000000000006</v>
      </c>
    </row>
    <row r="31" spans="1:8" x14ac:dyDescent="0.2">
      <c r="A31" s="19" t="s">
        <v>14</v>
      </c>
      <c r="B31" s="17">
        <v>0.106</v>
      </c>
      <c r="C31">
        <f t="shared" si="2"/>
        <v>5.2469999999999999</v>
      </c>
    </row>
    <row r="32" spans="1:8" x14ac:dyDescent="0.2">
      <c r="A32" s="19" t="s">
        <v>55</v>
      </c>
      <c r="B32" s="17">
        <v>3.0000000000000001E-3</v>
      </c>
      <c r="C32">
        <f t="shared" si="2"/>
        <v>0.14849999999999999</v>
      </c>
    </row>
    <row r="33" spans="1:8" x14ac:dyDescent="0.2">
      <c r="A33" s="19" t="s">
        <v>396</v>
      </c>
      <c r="B33" s="17">
        <v>7.0999999999999994E-2</v>
      </c>
      <c r="C33">
        <f t="shared" si="2"/>
        <v>3.5144999999999995</v>
      </c>
    </row>
    <row r="34" spans="1:8" x14ac:dyDescent="0.2">
      <c r="A34" s="19" t="s">
        <v>397</v>
      </c>
      <c r="B34" s="17">
        <v>5.0999999999999997E-2</v>
      </c>
      <c r="C34">
        <f t="shared" si="2"/>
        <v>2.5244999999999997</v>
      </c>
    </row>
    <row r="35" spans="1:8" x14ac:dyDescent="0.2">
      <c r="A35" s="19"/>
      <c r="B35" s="17"/>
    </row>
    <row r="36" spans="1:8" x14ac:dyDescent="0.2">
      <c r="A36" s="55" t="s">
        <v>400</v>
      </c>
    </row>
    <row r="37" spans="1:8" x14ac:dyDescent="0.2">
      <c r="A37" s="57" t="s">
        <v>407</v>
      </c>
      <c r="B37" s="17">
        <v>1.3999999999999999E-2</v>
      </c>
      <c r="C37">
        <f t="shared" si="2"/>
        <v>0.69299999999999995</v>
      </c>
      <c r="E37" t="s">
        <v>409</v>
      </c>
      <c r="F37" t="s">
        <v>398</v>
      </c>
      <c r="G37">
        <f>C37+C38+C39+C40+C41+C42+C43+C44+C50</f>
        <v>18.696149999999999</v>
      </c>
      <c r="H37" s="17">
        <f>G37/$G$40</f>
        <v>0.41396317404647087</v>
      </c>
    </row>
    <row r="38" spans="1:8" x14ac:dyDescent="0.2">
      <c r="A38" s="57" t="s">
        <v>403</v>
      </c>
      <c r="B38" s="17">
        <v>0.12</v>
      </c>
      <c r="C38">
        <f t="shared" si="2"/>
        <v>5.9399999999999995</v>
      </c>
      <c r="E38" t="s">
        <v>14</v>
      </c>
      <c r="F38" t="s">
        <v>398</v>
      </c>
      <c r="G38">
        <f>C45+C51</f>
        <v>14.157</v>
      </c>
      <c r="H38" s="17">
        <f t="shared" ref="H38:H39" si="3">G38/$G$40</f>
        <v>0.31345900920648839</v>
      </c>
    </row>
    <row r="39" spans="1:8" x14ac:dyDescent="0.2">
      <c r="A39" s="19" t="s">
        <v>392</v>
      </c>
      <c r="B39" s="17">
        <v>2.7000000000000001E-3</v>
      </c>
      <c r="C39">
        <f t="shared" si="2"/>
        <v>0.13365000000000002</v>
      </c>
      <c r="E39" t="s">
        <v>389</v>
      </c>
      <c r="F39" t="s">
        <v>398</v>
      </c>
      <c r="G39">
        <f>C48+C47</f>
        <v>12.310649999999999</v>
      </c>
      <c r="H39" s="17">
        <f t="shared" si="3"/>
        <v>0.27257781674704079</v>
      </c>
    </row>
    <row r="40" spans="1:8" x14ac:dyDescent="0.2">
      <c r="A40" s="19" t="s">
        <v>390</v>
      </c>
      <c r="B40" s="17">
        <v>1.7000000000000001E-2</v>
      </c>
      <c r="C40">
        <f t="shared" si="2"/>
        <v>0.84150000000000003</v>
      </c>
      <c r="G40">
        <f>SUM(G37:G39)</f>
        <v>45.163799999999995</v>
      </c>
    </row>
    <row r="41" spans="1:8" x14ac:dyDescent="0.2">
      <c r="A41" s="19" t="s">
        <v>15</v>
      </c>
      <c r="B41" s="17">
        <v>4.3999999999999997E-2</v>
      </c>
      <c r="C41">
        <f t="shared" si="2"/>
        <v>2.1779999999999999</v>
      </c>
    </row>
    <row r="42" spans="1:8" x14ac:dyDescent="0.2">
      <c r="A42" s="19" t="s">
        <v>401</v>
      </c>
      <c r="B42" s="17">
        <v>3.0000000000000001E-3</v>
      </c>
      <c r="C42">
        <f t="shared" si="2"/>
        <v>0.14849999999999999</v>
      </c>
    </row>
    <row r="43" spans="1:8" x14ac:dyDescent="0.2">
      <c r="A43" s="19" t="s">
        <v>391</v>
      </c>
      <c r="B43" s="17">
        <v>3.9E-2</v>
      </c>
      <c r="C43">
        <f t="shared" si="2"/>
        <v>1.9305000000000001</v>
      </c>
    </row>
    <row r="44" spans="1:8" x14ac:dyDescent="0.2">
      <c r="A44" s="19" t="s">
        <v>393</v>
      </c>
      <c r="B44" s="17">
        <v>0.10199999999999999</v>
      </c>
      <c r="C44">
        <f t="shared" si="2"/>
        <v>5.0489999999999995</v>
      </c>
    </row>
    <row r="45" spans="1:8" x14ac:dyDescent="0.2">
      <c r="A45" s="19" t="s">
        <v>402</v>
      </c>
      <c r="B45" s="17">
        <v>0.106</v>
      </c>
      <c r="C45">
        <f t="shared" si="2"/>
        <v>5.2469999999999999</v>
      </c>
    </row>
    <row r="46" spans="1:8" x14ac:dyDescent="0.2">
      <c r="A46" s="19" t="s">
        <v>268</v>
      </c>
      <c r="B46" s="17">
        <v>2.9000000000000001E-2</v>
      </c>
      <c r="C46">
        <f t="shared" si="2"/>
        <v>1.4355</v>
      </c>
    </row>
    <row r="47" spans="1:8" x14ac:dyDescent="0.2">
      <c r="A47" s="19" t="s">
        <v>404</v>
      </c>
      <c r="B47" s="17">
        <v>8.6999999999999994E-3</v>
      </c>
      <c r="C47">
        <f t="shared" si="2"/>
        <v>0.43064999999999998</v>
      </c>
    </row>
    <row r="48" spans="1:8" x14ac:dyDescent="0.2">
      <c r="A48" s="19" t="s">
        <v>405</v>
      </c>
      <c r="B48" s="17">
        <v>0.24</v>
      </c>
      <c r="C48">
        <f t="shared" si="2"/>
        <v>11.879999999999999</v>
      </c>
    </row>
    <row r="49" spans="1:3" x14ac:dyDescent="0.2">
      <c r="A49" s="19" t="s">
        <v>395</v>
      </c>
      <c r="B49" s="17">
        <v>0.06</v>
      </c>
      <c r="C49">
        <f t="shared" si="2"/>
        <v>2.9699999999999998</v>
      </c>
    </row>
    <row r="50" spans="1:3" x14ac:dyDescent="0.2">
      <c r="A50" s="19" t="s">
        <v>386</v>
      </c>
      <c r="B50" s="17">
        <v>3.5999999999999997E-2</v>
      </c>
      <c r="C50">
        <f t="shared" si="2"/>
        <v>1.7819999999999998</v>
      </c>
    </row>
    <row r="51" spans="1:3" x14ac:dyDescent="0.2">
      <c r="A51" s="19" t="s">
        <v>14</v>
      </c>
      <c r="B51" s="17">
        <v>0.18</v>
      </c>
      <c r="C51">
        <f t="shared" si="2"/>
        <v>8.91</v>
      </c>
    </row>
  </sheetData>
  <hyperlinks>
    <hyperlink ref="B2" r:id="rId1" xr:uid="{32B300CB-4890-9A40-8EE6-45A6673EC214}"/>
    <hyperlink ref="B3" r:id="rId2" xr:uid="{76EAFB4F-41AA-4D41-8DD2-15C7B193B8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GLUCOSE_4.FinalBASELINE_new3</vt:lpstr>
      <vt:lpstr>GLUCOSE_Baseline,20201110</vt:lpstr>
      <vt:lpstr>Industry_IEA data</vt:lpstr>
      <vt:lpstr>Energy,UseByTech_GLUCOSE</vt:lpstr>
      <vt:lpstr>GLUCOSE_Baseline</vt:lpstr>
      <vt:lpstr>IEA_EnBalance,2010</vt:lpstr>
      <vt:lpstr>WorldResourcesInstituteCAIT2010</vt:lpstr>
      <vt:lpstr>IPCC AR5_2014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2020-04-29T07:34:01Z</dcterms:created>
  <dcterms:modified xsi:type="dcterms:W3CDTF">2021-03-06T17:45:54Z</dcterms:modified>
</cp:coreProperties>
</file>