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ACA8B319-DDA3-42D8-9FAF-C0CA6B928865}" xr6:coauthVersionLast="36" xr6:coauthVersionMax="36" xr10:uidLastSave="{00000000-0000-0000-0000-000000000000}"/>
  <bookViews>
    <workbookView xWindow="0" yWindow="0" windowWidth="22260" windowHeight="12648" activeTab="9" xr2:uid="{00000000-000D-0000-FFFF-FFFF00000000}"/>
  </bookViews>
  <sheets>
    <sheet name="Arkusz2" sheetId="2" r:id="rId1"/>
    <sheet name="Zad1_tab" sheetId="5" r:id="rId2"/>
    <sheet name="zad1" sheetId="3" r:id="rId3"/>
    <sheet name="zad2" sheetId="4" r:id="rId4"/>
    <sheet name="zad3btab" sheetId="9" r:id="rId5"/>
    <sheet name="Zad3b" sheetId="8" r:id="rId6"/>
    <sheet name="zad3atab" sheetId="7" r:id="rId7"/>
    <sheet name="zad3a" sheetId="6" r:id="rId8"/>
    <sheet name="Zad4" sheetId="10" r:id="rId9"/>
    <sheet name="Zad5" sheetId="11" r:id="rId10"/>
    <sheet name="Arkusz1" sheetId="1" r:id="rId11"/>
  </sheets>
  <definedNames>
    <definedName name="DaneZewnętrzne_1" localSheetId="0" hidden="1">Arkusz2!$A$1:$F$203</definedName>
    <definedName name="DaneZewnętrzne_1" localSheetId="2" hidden="1">zad1!$A$1:$F$203</definedName>
    <definedName name="DaneZewnętrzne_1" localSheetId="3" hidden="1">zad2!$A$1:$F$203</definedName>
    <definedName name="DaneZewnętrzne_1" localSheetId="9" hidden="1">Zad5!$A$1:$F$204</definedName>
  </definedNames>
  <calcPr calcId="191029"/>
  <pivotCaches>
    <pivotCache cacheId="13" r:id="rId12"/>
    <pivotCache cacheId="7" r:id="rId13"/>
    <pivotCache cacheId="1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1" l="1"/>
  <c r="L7" i="11"/>
  <c r="J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J2" i="1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4" i="11"/>
  <c r="G3" i="11"/>
  <c r="I4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E9" i="9"/>
  <c r="E8" i="9"/>
  <c r="E7" i="9"/>
  <c r="E6" i="9"/>
  <c r="E5" i="9"/>
  <c r="E9" i="7"/>
  <c r="E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D494B-B646-4484-9AD9-7043ABB976BD}" keepAlive="1" name="Zapytanie — statek" description="Połączenie z zapytaniem „statek” w skoroszycie." type="5" refreshedVersion="6" background="1" saveData="1">
    <dbPr connection="Provider=Microsoft.Mashup.OleDb.1;Data Source=$Workbook$;Location=statek;Extended Properties=&quot;&quot;" command="SELECT * FROM [statek]"/>
  </connection>
  <connection id="2" xr16:uid="{BBFE8791-508C-4D3D-8517-0B2B5371647F}" keepAlive="1" name="Zapytanie — statek (2)" description="Połączenie z zapytaniem „statek (2)” w skoroszycie." type="5" refreshedVersion="6" background="1" saveData="1">
    <dbPr connection="Provider=Microsoft.Mashup.OleDb.1;Data Source=$Workbook$;Location=&quot;statek (2)&quot;;Extended Properties=&quot;&quot;" command="SELECT * FROM [statek (2)]"/>
  </connection>
  <connection id="3" xr16:uid="{A19F942A-70D3-4607-BD06-4E325540C3BC}" keepAlive="1" name="Zapytanie — statek (3)" description="Połączenie z zapytaniem „statek (3)” w skoroszycie." type="5" refreshedVersion="6" background="1" saveData="1">
    <dbPr connection="Provider=Microsoft.Mashup.OleDb.1;Data Source=$Workbook$;Location=&quot;statek (3)&quot;;Extended Properties=&quot;&quot;" command="SELECT * FROM [statek (3)]"/>
  </connection>
  <connection id="4" xr16:uid="{0005F0BA-4A08-4203-9926-59E081E77438}" keepAlive="1" name="Zapytanie — statek (4)" description="Połączenie z zapytaniem „statek (4)” w skoroszycie." type="5" refreshedVersion="6" background="1" saveData="1">
    <dbPr connection="Provider=Microsoft.Mashup.OleDb.1;Data Source=$Workbook$;Location=&quot;statek (4)&quot;;Extended Properties=&quot;&quot;" command="SELECT * FROM [statek (4)]"/>
  </connection>
</connections>
</file>

<file path=xl/sharedStrings.xml><?xml version="1.0" encoding="utf-8"?>
<sst xmlns="http://schemas.openxmlformats.org/spreadsheetml/2006/main" count="3099" uniqueCount="57">
  <si>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</si>
  <si>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</si>
  <si>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</si>
  <si>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</si>
  <si>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</si>
  <si>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</si>
  <si>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</si>
  <si>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</si>
  <si>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</si>
  <si>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</si>
  <si>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</si>
  <si>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</si>
  <si>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</si>
  <si>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</si>
  <si>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</si>
  <si>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</si>
  <si>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</si>
  <si>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</si>
  <si>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</si>
  <si>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</si>
  <si>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</si>
  <si>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</si>
  <si>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</si>
  <si>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</si>
  <si>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</si>
  <si>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</si>
  <si>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Liczba z towar</t>
  </si>
  <si>
    <t>0</t>
  </si>
  <si>
    <t>max=</t>
  </si>
  <si>
    <t>zad2</t>
  </si>
  <si>
    <t>Etykiety kolumn</t>
  </si>
  <si>
    <t>na koniec</t>
  </si>
  <si>
    <t>najwięcej</t>
  </si>
  <si>
    <t>najmniej</t>
  </si>
  <si>
    <t xml:space="preserve">najwięcej 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</si>
  <si>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</si>
  <si>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</si>
  <si>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</si>
  <si>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</si>
  <si>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</si>
  <si>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</si>
  <si>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</si>
  <si>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</si>
  <si>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</si>
  <si>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</si>
  <si>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</si>
  <si>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</si>
  <si>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</si>
  <si>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</si>
  <si>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</si>
  <si>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kasa przed</t>
  </si>
  <si>
    <t>stan kasy na koniec</t>
  </si>
  <si>
    <t>maksymalny stan kasy, dnia:</t>
  </si>
  <si>
    <t>po wypłynięciu z portu</t>
  </si>
  <si>
    <t>kasa po wypłynieciu z portu</t>
  </si>
  <si>
    <t>minimalny stan kasy:</t>
  </si>
  <si>
    <t xml:space="preserve">tyle minimalnie powienien dostać: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</si>
</sst>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4" fontId="0" fillId="4" borderId="1" xfId="0" applyNumberFormat="1" applyFont="1" applyFill="1" applyBorder="1"/>
    <xf numFmtId="0" fontId="0" fillId="4" borderId="2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2" fillId="2" borderId="0" xfId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4" fontId="0" fillId="0" borderId="0" xfId="0" applyNumberFormat="1" applyAlignment="1">
      <alignment horizontal="left" indent="1"/>
    </xf>
    <xf numFmtId="14" fontId="0" fillId="5" borderId="0" xfId="0" applyNumberFormat="1" applyFill="1"/>
    <xf numFmtId="0" fontId="3" fillId="0" borderId="0" xfId="0" applyFont="1"/>
    <xf numFmtId="0" fontId="1" fillId="0" borderId="0" xfId="0" applyFont="1"/>
  </cellXfs>
  <cellStyles count="2">
    <cellStyle name="Dobry" xfId="1" builtinId="26"/>
    <cellStyle name="Normalny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 2020.xlsx]Zad4!Tabela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 załadowano i wyładowano towaru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Zad4!$B$3:$B$4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Zad4!$A$5:$A$38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Zad4!$B$5:$B$38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7-4064-9EF7-06196F4D420E}"/>
            </c:ext>
          </c:extLst>
        </c:ser>
        <c:ser>
          <c:idx val="1"/>
          <c:order val="1"/>
          <c:tx>
            <c:strRef>
              <c:f>Zad4!$C$3:$C$4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Zad4!$A$5:$A$38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Zad4!$C$5:$C$38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7-4064-9EF7-06196F4D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23311"/>
        <c:axId val="1433767327"/>
      </c:barChart>
      <c:catAx>
        <c:axId val="72952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540950170901179"/>
              <c:y val="0.8289264623172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767327"/>
        <c:crosses val="autoZero"/>
        <c:auto val="1"/>
        <c:lblAlgn val="ctr"/>
        <c:lblOffset val="100"/>
        <c:noMultiLvlLbl val="0"/>
      </c:catAx>
      <c:valAx>
        <c:axId val="14337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ton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5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160020</xdr:rowOff>
    </xdr:from>
    <xdr:to>
      <xdr:col>15</xdr:col>
      <xdr:colOff>144780</xdr:colOff>
      <xdr:row>21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E0FB06-96DF-4E16-B569-FCDE47C7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52.688926620373" createdVersion="6" refreshedVersion="6" minRefreshableVersion="3" recordCount="202" xr:uid="{5E9B5DC3-18B6-4FAB-A713-EDD82E3265BB}">
  <cacheSource type="worksheet">
    <worksheetSource name="statek3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52.708706712961" createdVersion="6" refreshedVersion="6" minRefreshableVersion="3" recordCount="10" xr:uid="{800A7229-54DA-4A15-B65F-2D140EBBE01B}">
  <cacheSource type="worksheet">
    <worksheetSource ref="A1:F11" sheet="zad3a"/>
  </cacheSource>
  <cacheFields count="6">
    <cacheField name="data" numFmtId="14">
      <sharedItems containsSemiMixedTypes="0" containsNonDate="0" containsDate="1" containsString="0" minDate="2016-01-01T00:00:00" maxDate="2016-01-25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44"/>
    </cacheField>
    <cacheField name="cena za tone w talarach" numFmtId="0">
      <sharedItems containsSemiMixedTypes="0" containsString="0" containsNumber="1" containsInteger="1" minValue="1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52.713503587962" createdVersion="6" refreshedVersion="6" minRefreshableVersion="3" recordCount="172" xr:uid="{65041336-A70B-43DB-80C7-10212D509410}">
  <cacheSource type="worksheet">
    <worksheetSource ref="A1:F173" sheet="Zad3b"/>
  </cacheSource>
  <cacheFields count="6">
    <cacheField name="data" numFmtId="14">
      <sharedItems containsSemiMixedTypes="0" containsNonDate="0" containsDate="1" containsString="0" minDate="2016-01-01T00:00:00" maxDate="2018-07-12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626FD-A86C-46D0-B3F7-D50CCAAE2A39}" name="Tabela przestawna1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6">
        <item x="2"/>
        <item x="3"/>
        <item x="4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a z ile ton" fld="4" baseField="0" baseItem="0"/>
    <dataField name="Liczba z towar" fld="2" subtotal="count" baseField="0" baseItem="0"/>
  </dataFields>
  <formats count="1">
    <format dxfId="16">
      <pivotArea dataOnly="0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2D157-54B0-4AD0-9887-FC5E952BBD27}" name="Tabela przestawna3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0" firstHeaderRow="1" firstDataRow="2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formats count="2">
    <format dxfId="14">
      <pivotArea dataOnly="0" labelOnly="1" fieldPosition="0">
        <references count="1">
          <reference field="2" count="1">
            <x v="4"/>
          </reference>
        </references>
      </pivotArea>
    </format>
    <format dxfId="1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9B9A2-240F-4944-B590-42CA28A7068E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0" firstHeaderRow="1" firstDataRow="2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formats count="5"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dataOnly="0" labelOnly="1" fieldPosition="0">
        <references count="1">
          <reference field="2" count="1">
            <x v="3"/>
          </reference>
        </references>
      </pivotArea>
    </format>
    <format dxfId="10">
      <pivotArea collapsedLevelsAreSubtotals="1" fieldPosition="0">
        <references count="1">
          <reference field="2" count="1">
            <x v="4"/>
          </reference>
        </references>
      </pivotArea>
    </format>
    <format dxfId="9">
      <pivotArea dataOnly="0" labelOnly="1" fieldPosition="0">
        <references count="1">
          <reference field="2" count="1">
            <x v="4"/>
          </reference>
        </references>
      </pivotArea>
    </format>
    <format dxfId="7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595BE-D09E-483F-81E4-4F86D0BBE3AD}" name="Tabela przestawna4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38" firstHeaderRow="1" firstDataRow="2" firstDataCol="1" rowPageCount="1" colPageCount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7"/>
    <field x="0"/>
  </rowFields>
  <rowItems count="34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AA1634A-DCF0-4B85-B89B-B113E1FA4E5B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892DB4F-07A2-4447-9ABF-824029259660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F30E355-0E01-4B51-B0C5-836A3472050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CCE7F164-4F8E-4F32-98B1-31B7DD3B0093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7FF3C-199A-4953-9A00-E624E75C7E10}" name="statek" displayName="statek" ref="A1:F203" tableType="queryTable" totalsRowShown="0">
  <autoFilter ref="A1:F203" xr:uid="{27D77A7B-B85F-4616-9EA6-F35776DA80E5}"/>
  <tableColumns count="6">
    <tableColumn id="1" xr3:uid="{983E8D7E-162F-458D-9F44-E4EDE9C92059}" uniqueName="1" name="data" queryTableFieldId="1" dataDxfId="28"/>
    <tableColumn id="2" xr3:uid="{EF8D7DEB-0303-46C6-8952-158C96AFAFD1}" uniqueName="2" name="port" queryTableFieldId="2" dataDxfId="27"/>
    <tableColumn id="3" xr3:uid="{89733838-6493-4C31-A308-C6AFFF247F3E}" uniqueName="3" name="towar" queryTableFieldId="3" dataDxfId="26"/>
    <tableColumn id="4" xr3:uid="{072A9395-0CE3-4C8F-BCA2-A9313D9CC276}" uniqueName="4" name="Z/W" queryTableFieldId="4" dataDxfId="25"/>
    <tableColumn id="5" xr3:uid="{548F558F-FE2C-4246-9395-287B75EC1CCC}" uniqueName="5" name="ile ton" queryTableFieldId="5"/>
    <tableColumn id="6" xr3:uid="{F0FF2668-1D23-4504-934C-3843FB3B2178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2EA0F-A473-4819-BE0E-A68A407C1340}" name="statek3" displayName="statek3" ref="A1:F203" tableType="queryTable" totalsRowShown="0">
  <autoFilter ref="A1:F203" xr:uid="{27D77A7B-B85F-4616-9EA6-F35776DA80E5}"/>
  <tableColumns count="6">
    <tableColumn id="1" xr3:uid="{F27527B0-D077-4B1D-B0F2-2361A7306984}" uniqueName="1" name="data" queryTableFieldId="1" dataDxfId="24"/>
    <tableColumn id="2" xr3:uid="{252ED128-3216-49D7-BFA8-05C9FBFA9646}" uniqueName="2" name="port" queryTableFieldId="2" dataDxfId="23"/>
    <tableColumn id="3" xr3:uid="{D3115FAE-B970-4016-A788-A2E99973E9E0}" uniqueName="3" name="towar" queryTableFieldId="3" dataDxfId="22"/>
    <tableColumn id="4" xr3:uid="{190FBD66-654D-4CE0-BDAD-6CFCBCFD6C15}" uniqueName="4" name="Z/W" queryTableFieldId="4" dataDxfId="21"/>
    <tableColumn id="5" xr3:uid="{0412C8E8-0C80-49C5-9338-0E2E7ADFCD8B}" uniqueName="5" name="ile ton" queryTableFieldId="5"/>
    <tableColumn id="6" xr3:uid="{A657122B-92D8-497C-BAEB-6C94CBB5EBA1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5F6575-2EE7-43AA-8124-899D274BE3BA}" name="statek34" displayName="statek34" ref="A1:G203" tableType="queryTable" totalsRowShown="0">
  <autoFilter ref="A1:G203" xr:uid="{27D77A7B-B85F-4616-9EA6-F35776DA80E5}"/>
  <tableColumns count="7">
    <tableColumn id="1" xr3:uid="{88E22F86-AF80-47BC-ADA7-DE843E40D3D6}" uniqueName="1" name="data" queryTableFieldId="1" dataDxfId="20"/>
    <tableColumn id="2" xr3:uid="{B00426AF-82F9-47CE-A125-EEF0C0A058FF}" uniqueName="2" name="port" queryTableFieldId="2" dataDxfId="19"/>
    <tableColumn id="3" xr3:uid="{1BB8584A-EEF5-419D-B0D1-4EE43D0F5A15}" uniqueName="3" name="towar" queryTableFieldId="3" dataDxfId="18"/>
    <tableColumn id="4" xr3:uid="{7908CC90-0A32-47FB-8753-732A446EBAF3}" uniqueName="4" name="Z/W" queryTableFieldId="4" dataDxfId="17"/>
    <tableColumn id="5" xr3:uid="{371C5695-3618-4299-8171-52E934E4AC1A}" uniqueName="5" name="ile ton" queryTableFieldId="5"/>
    <tableColumn id="6" xr3:uid="{7FB9526B-F534-4500-8907-D9A125C5E8B7}" uniqueName="6" name="cena za tone w talarach" queryTableFieldId="6"/>
    <tableColumn id="7" xr3:uid="{BD141C69-0F96-4A6B-8E77-8B79D3541099}" uniqueName="7" name="0" queryTableFieldId="7" dataDxfId="15">
      <calculatedColumnFormula>IF(statek34[[#This Row],[port]]&lt;&gt;B1,statek34[[#This Row],[data]]-A1,0)-1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20B30-054C-42C6-83C2-B904AD70B3F3}" name="statek5" displayName="statek5" ref="A1:H204" tableType="queryTable" totalsRowShown="0">
  <autoFilter ref="A1:H204" xr:uid="{27D77A7B-B85F-4616-9EA6-F35776DA80E5}"/>
  <tableColumns count="8">
    <tableColumn id="1" xr3:uid="{749383B8-DDA5-40C4-A578-3CEB87EF320F}" uniqueName="1" name="data" queryTableFieldId="1" dataDxfId="5"/>
    <tableColumn id="2" xr3:uid="{B897D1D2-5530-480B-9AA1-460B1E3EB6C7}" uniqueName="2" name="port" queryTableFieldId="2" dataDxfId="4"/>
    <tableColumn id="3" xr3:uid="{D9478082-4655-44F4-BDF5-9BBEC4009A94}" uniqueName="3" name="towar" queryTableFieldId="3" dataDxfId="3"/>
    <tableColumn id="4" xr3:uid="{31D5EDB8-9F84-442C-9D1B-E39E8B3F97DB}" uniqueName="4" name="Z/W" queryTableFieldId="4" dataDxfId="2"/>
    <tableColumn id="5" xr3:uid="{C46F871E-4C4D-4CAF-B7A7-06BB4FC4EDD0}" uniqueName="5" name="ile ton" queryTableFieldId="5"/>
    <tableColumn id="6" xr3:uid="{ADE3AC91-069E-48BB-859B-5F5FCFEB0DB1}" uniqueName="6" name="cena za tone w talarach" queryTableFieldId="6"/>
    <tableColumn id="7" xr3:uid="{58770CCB-0D8C-42D7-9D9E-C341A167E395}" uniqueName="7" name="kasa przed" queryTableFieldId="7" dataDxfId="1"/>
    <tableColumn id="8" xr3:uid="{0793C3C7-B658-4C79-830B-5E3C7C4C83D3}" uniqueName="8" name="kasa po wypłynieciu z portu" queryTableFieldId="8" dataDxfId="0">
      <calculatedColumnFormula>IF(statek5[[#This Row],[port]]&lt;&gt;B3,statek5[[#This Row],[kasa przed]],0)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7CFF-AD45-4D05-86D1-0F3DD7D9AAA8}">
  <dimension ref="A1:F203"/>
  <sheetViews>
    <sheetView workbookViewId="0"/>
  </sheetViews>
  <sheetFormatPr defaultRowHeight="14.4" x14ac:dyDescent="0.3"/>
  <cols>
    <col min="1" max="1" width="10.33203125" customWidth="1"/>
    <col min="2" max="2" width="12.44140625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F20-7520-443C-A199-FA6B734779DC}">
  <dimension ref="A1:N204"/>
  <sheetViews>
    <sheetView tabSelected="1" zoomScale="120" zoomScaleNormal="120" workbookViewId="0">
      <selection activeCell="M8" sqref="M8"/>
    </sheetView>
  </sheetViews>
  <sheetFormatPr defaultRowHeight="14.4" x14ac:dyDescent="0.3"/>
  <cols>
    <col min="1" max="1" width="10.33203125" customWidth="1"/>
    <col min="2" max="2" width="12.44140625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7" max="7" width="12.77734375" customWidth="1"/>
    <col min="8" max="8" width="18" customWidth="1"/>
    <col min="11" max="11" width="10.33203125" customWidth="1"/>
    <col min="12" max="12" width="11" customWidth="1"/>
    <col min="14" max="14" width="13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  <c r="H1" t="s">
        <v>54</v>
      </c>
    </row>
    <row r="2" spans="1:14" x14ac:dyDescent="0.3">
      <c r="A2" s="1"/>
      <c r="B2" s="2"/>
      <c r="C2" s="2"/>
      <c r="D2" s="2"/>
      <c r="G2" s="2">
        <v>500000</v>
      </c>
      <c r="H2" s="2">
        <f>IF(statek5[[#This Row],[port]]&lt;&gt;B3,statek5[[#This Row],[kasa przed]],0)</f>
        <v>500000</v>
      </c>
      <c r="J2" s="19">
        <f>G204</f>
        <v>545844</v>
      </c>
      <c r="K2" t="s">
        <v>51</v>
      </c>
    </row>
    <row r="3" spans="1:14" x14ac:dyDescent="0.3">
      <c r="A3" s="1">
        <v>42370</v>
      </c>
      <c r="B3" s="2" t="s">
        <v>6</v>
      </c>
      <c r="C3" s="2" t="s">
        <v>7</v>
      </c>
      <c r="D3" s="2" t="s">
        <v>8</v>
      </c>
      <c r="E3">
        <v>3</v>
      </c>
      <c r="F3">
        <v>80</v>
      </c>
      <c r="G3" s="2">
        <f>_xlfn.IFS(statek5[[#This Row],[Z/W]]="Z",G2-(statek5[[#This Row],[ile ton]]*statek5[[#This Row],[cena za tone w talarach]]),statek5[[#This Row],[Z/W]]="W",G2+(statek5[[#This Row],[ile ton]]*statek5[[#This Row],[cena za tone w talarach]]))</f>
        <v>499760</v>
      </c>
      <c r="H3" s="2">
        <f>IF(statek5[[#This Row],[port]]&lt;&gt;B4,statek5[[#This Row],[kasa przed]],0)</f>
        <v>0</v>
      </c>
      <c r="J3" s="19">
        <f>MAX(H2:H204)</f>
        <v>550079</v>
      </c>
      <c r="K3" t="s">
        <v>52</v>
      </c>
      <c r="N3" s="28">
        <v>43381</v>
      </c>
    </row>
    <row r="4" spans="1:14" x14ac:dyDescent="0.3">
      <c r="A4" s="1">
        <v>42370</v>
      </c>
      <c r="B4" s="2" t="s">
        <v>6</v>
      </c>
      <c r="C4" s="2" t="s">
        <v>9</v>
      </c>
      <c r="D4" s="2" t="s">
        <v>8</v>
      </c>
      <c r="E4">
        <v>32</v>
      </c>
      <c r="F4">
        <v>50</v>
      </c>
      <c r="G4" s="2">
        <f>_xlfn.IFS(statek5[[#This Row],[Z/W]]="Z",G3-(statek5[[#This Row],[ile ton]]*statek5[[#This Row],[cena za tone w talarach]]),statek5[[#This Row],[Z/W]]="W",G3+(statek5[[#This Row],[ile ton]]*statek5[[#This Row],[cena za tone w talarach]]))</f>
        <v>498160</v>
      </c>
      <c r="H4" s="2">
        <f>IF(statek5[[#This Row],[port]]&lt;&gt;B5,statek5[[#This Row],[kasa przed]],0)</f>
        <v>0</v>
      </c>
      <c r="K4" t="s">
        <v>53</v>
      </c>
    </row>
    <row r="5" spans="1:14" x14ac:dyDescent="0.3">
      <c r="A5" s="1">
        <v>42370</v>
      </c>
      <c r="B5" s="2" t="s">
        <v>6</v>
      </c>
      <c r="C5" s="2" t="s">
        <v>10</v>
      </c>
      <c r="D5" s="2" t="s">
        <v>8</v>
      </c>
      <c r="E5">
        <v>38</v>
      </c>
      <c r="F5">
        <v>10</v>
      </c>
      <c r="G5" s="2">
        <f>_xlfn.IFS(statek5[[#This Row],[Z/W]]="Z",G4-(statek5[[#This Row],[ile ton]]*statek5[[#This Row],[cena za tone w talarach]]),statek5[[#This Row],[Z/W]]="W",G4+(statek5[[#This Row],[ile ton]]*statek5[[#This Row],[cena za tone w talarach]]))</f>
        <v>497780</v>
      </c>
      <c r="H5" s="2">
        <f>IF(statek5[[#This Row],[port]]&lt;&gt;B6,statek5[[#This Row],[kasa przed]],0)</f>
        <v>0</v>
      </c>
    </row>
    <row r="6" spans="1:14" x14ac:dyDescent="0.3">
      <c r="A6" s="1">
        <v>42370</v>
      </c>
      <c r="B6" s="2" t="s">
        <v>6</v>
      </c>
      <c r="C6" s="2" t="s">
        <v>11</v>
      </c>
      <c r="D6" s="2" t="s">
        <v>8</v>
      </c>
      <c r="E6">
        <v>33</v>
      </c>
      <c r="F6">
        <v>30</v>
      </c>
      <c r="G6" s="2">
        <f>_xlfn.IFS(statek5[[#This Row],[Z/W]]="Z",G5-(statek5[[#This Row],[ile ton]]*statek5[[#This Row],[cena za tone w talarach]]),statek5[[#This Row],[Z/W]]="W",G5+(statek5[[#This Row],[ile ton]]*statek5[[#This Row],[cena za tone w talarach]]))</f>
        <v>496790</v>
      </c>
      <c r="H6" s="2">
        <f>IF(statek5[[#This Row],[port]]&lt;&gt;B7,statek5[[#This Row],[kasa przed]],0)</f>
        <v>0</v>
      </c>
    </row>
    <row r="7" spans="1:14" x14ac:dyDescent="0.3">
      <c r="A7" s="1">
        <v>42370</v>
      </c>
      <c r="B7" s="2" t="s">
        <v>6</v>
      </c>
      <c r="C7" s="2" t="s">
        <v>12</v>
      </c>
      <c r="D7" s="2" t="s">
        <v>8</v>
      </c>
      <c r="E7">
        <v>43</v>
      </c>
      <c r="F7">
        <v>25</v>
      </c>
      <c r="G7" s="2">
        <f>_xlfn.IFS(statek5[[#This Row],[Z/W]]="Z",G6-(statek5[[#This Row],[ile ton]]*statek5[[#This Row],[cena za tone w talarach]]),statek5[[#This Row],[Z/W]]="W",G6+(statek5[[#This Row],[ile ton]]*statek5[[#This Row],[cena za tone w talarach]]))</f>
        <v>495715</v>
      </c>
      <c r="H7" s="2">
        <f>IF(statek5[[#This Row],[port]]&lt;&gt;B8,statek5[[#This Row],[kasa przed]],0)</f>
        <v>495715</v>
      </c>
      <c r="J7" t="s">
        <v>55</v>
      </c>
      <c r="L7" s="30">
        <f>MIN(G2:G204)</f>
        <v>493601</v>
      </c>
    </row>
    <row r="8" spans="1:14" x14ac:dyDescent="0.3">
      <c r="A8" s="1">
        <v>42385</v>
      </c>
      <c r="B8" s="2" t="s">
        <v>13</v>
      </c>
      <c r="C8" s="2" t="s">
        <v>9</v>
      </c>
      <c r="D8" s="2" t="s">
        <v>14</v>
      </c>
      <c r="E8">
        <v>32</v>
      </c>
      <c r="F8">
        <v>58</v>
      </c>
      <c r="G8" s="2">
        <f>_xlfn.IFS(statek5[[#This Row],[Z/W]]="Z",G7-(statek5[[#This Row],[ile ton]]*statek5[[#This Row],[cena za tone w talarach]]),statek5[[#This Row],[Z/W]]="W",G7+(statek5[[#This Row],[ile ton]]*statek5[[#This Row],[cena za tone w talarach]]))</f>
        <v>497571</v>
      </c>
      <c r="H8" s="2">
        <f>IF(statek5[[#This Row],[port]]&lt;&gt;B9,statek5[[#This Row],[kasa przed]],0)</f>
        <v>0</v>
      </c>
      <c r="J8" t="s">
        <v>56</v>
      </c>
      <c r="M8" s="29">
        <f>G2-L7</f>
        <v>6399</v>
      </c>
    </row>
    <row r="9" spans="1:14" x14ac:dyDescent="0.3">
      <c r="A9" s="1">
        <v>42385</v>
      </c>
      <c r="B9" s="2" t="s">
        <v>13</v>
      </c>
      <c r="C9" s="2" t="s">
        <v>11</v>
      </c>
      <c r="D9" s="2" t="s">
        <v>8</v>
      </c>
      <c r="E9">
        <v>14</v>
      </c>
      <c r="F9">
        <v>26</v>
      </c>
      <c r="G9" s="2">
        <f>_xlfn.IFS(statek5[[#This Row],[Z/W]]="Z",G8-(statek5[[#This Row],[ile ton]]*statek5[[#This Row],[cena za tone w talarach]]),statek5[[#This Row],[Z/W]]="W",G8+(statek5[[#This Row],[ile ton]]*statek5[[#This Row],[cena za tone w talarach]]))</f>
        <v>497207</v>
      </c>
      <c r="H9" s="2">
        <f>IF(statek5[[#This Row],[port]]&lt;&gt;B10,statek5[[#This Row],[kasa przed]],0)</f>
        <v>497207</v>
      </c>
    </row>
    <row r="10" spans="1:14" x14ac:dyDescent="0.3">
      <c r="A10" s="1">
        <v>42393</v>
      </c>
      <c r="B10" s="2" t="s">
        <v>15</v>
      </c>
      <c r="C10" s="2" t="s">
        <v>9</v>
      </c>
      <c r="D10" s="2" t="s">
        <v>8</v>
      </c>
      <c r="E10">
        <v>44</v>
      </c>
      <c r="F10">
        <v>46</v>
      </c>
      <c r="G10" s="2">
        <f>_xlfn.IFS(statek5[[#This Row],[Z/W]]="Z",G9-(statek5[[#This Row],[ile ton]]*statek5[[#This Row],[cena za tone w talarach]]),statek5[[#This Row],[Z/W]]="W",G9+(statek5[[#This Row],[ile ton]]*statek5[[#This Row],[cena za tone w talarach]]))</f>
        <v>495183</v>
      </c>
      <c r="H10" s="2">
        <f>IF(statek5[[#This Row],[port]]&lt;&gt;B11,statek5[[#This Row],[kasa przed]],0)</f>
        <v>0</v>
      </c>
    </row>
    <row r="11" spans="1:14" x14ac:dyDescent="0.3">
      <c r="A11" s="1">
        <v>42393</v>
      </c>
      <c r="B11" s="2" t="s">
        <v>15</v>
      </c>
      <c r="C11" s="2" t="s">
        <v>11</v>
      </c>
      <c r="D11" s="2" t="s">
        <v>8</v>
      </c>
      <c r="E11">
        <v>1</v>
      </c>
      <c r="F11">
        <v>28</v>
      </c>
      <c r="G11" s="2">
        <f>_xlfn.IFS(statek5[[#This Row],[Z/W]]="Z",G10-(statek5[[#This Row],[ile ton]]*statek5[[#This Row],[cena za tone w talarach]]),statek5[[#This Row],[Z/W]]="W",G10+(statek5[[#This Row],[ile ton]]*statek5[[#This Row],[cena za tone w talarach]]))</f>
        <v>495155</v>
      </c>
      <c r="H11" s="2">
        <f>IF(statek5[[#This Row],[port]]&lt;&gt;B12,statek5[[#This Row],[kasa przed]],0)</f>
        <v>0</v>
      </c>
    </row>
    <row r="12" spans="1:14" x14ac:dyDescent="0.3">
      <c r="A12" s="1">
        <v>42393</v>
      </c>
      <c r="B12" s="2" t="s">
        <v>15</v>
      </c>
      <c r="C12" s="2" t="s">
        <v>7</v>
      </c>
      <c r="D12" s="2" t="s">
        <v>8</v>
      </c>
      <c r="E12">
        <v>21</v>
      </c>
      <c r="F12">
        <v>74</v>
      </c>
      <c r="G12" s="2">
        <f>_xlfn.IFS(statek5[[#This Row],[Z/W]]="Z",G11-(statek5[[#This Row],[ile ton]]*statek5[[#This Row],[cena za tone w talarach]]),statek5[[#This Row],[Z/W]]="W",G11+(statek5[[#This Row],[ile ton]]*statek5[[#This Row],[cena za tone w talarach]]))</f>
        <v>493601</v>
      </c>
      <c r="H12" s="2">
        <f>IF(statek5[[#This Row],[port]]&lt;&gt;B13,statek5[[#This Row],[kasa przed]],0)</f>
        <v>493601</v>
      </c>
    </row>
    <row r="13" spans="1:14" x14ac:dyDescent="0.3">
      <c r="A13" s="1">
        <v>42419</v>
      </c>
      <c r="B13" s="2" t="s">
        <v>16</v>
      </c>
      <c r="C13" s="2" t="s">
        <v>12</v>
      </c>
      <c r="D13" s="2" t="s">
        <v>14</v>
      </c>
      <c r="E13">
        <v>43</v>
      </c>
      <c r="F13">
        <v>32</v>
      </c>
      <c r="G13" s="2">
        <f>_xlfn.IFS(statek5[[#This Row],[Z/W]]="Z",G12-(statek5[[#This Row],[ile ton]]*statek5[[#This Row],[cena za tone w talarach]]),statek5[[#This Row],[Z/W]]="W",G12+(statek5[[#This Row],[ile ton]]*statek5[[#This Row],[cena za tone w talarach]]))</f>
        <v>494977</v>
      </c>
      <c r="H13" s="2">
        <f>IF(statek5[[#This Row],[port]]&lt;&gt;B14,statek5[[#This Row],[kasa przed]],0)</f>
        <v>0</v>
      </c>
    </row>
    <row r="14" spans="1:14" x14ac:dyDescent="0.3">
      <c r="A14" s="1">
        <v>42419</v>
      </c>
      <c r="B14" s="2" t="s">
        <v>16</v>
      </c>
      <c r="C14" s="2" t="s">
        <v>10</v>
      </c>
      <c r="D14" s="2" t="s">
        <v>14</v>
      </c>
      <c r="E14">
        <v>38</v>
      </c>
      <c r="F14">
        <v>13</v>
      </c>
      <c r="G14" s="2">
        <f>_xlfn.IFS(statek5[[#This Row],[Z/W]]="Z",G13-(statek5[[#This Row],[ile ton]]*statek5[[#This Row],[cena za tone w talarach]]),statek5[[#This Row],[Z/W]]="W",G13+(statek5[[#This Row],[ile ton]]*statek5[[#This Row],[cena za tone w talarach]]))</f>
        <v>495471</v>
      </c>
      <c r="H14" s="2">
        <f>IF(statek5[[#This Row],[port]]&lt;&gt;B15,statek5[[#This Row],[kasa przed]],0)</f>
        <v>0</v>
      </c>
    </row>
    <row r="15" spans="1:14" x14ac:dyDescent="0.3">
      <c r="A15" s="1">
        <v>42419</v>
      </c>
      <c r="B15" s="2" t="s">
        <v>16</v>
      </c>
      <c r="C15" s="2" t="s">
        <v>7</v>
      </c>
      <c r="D15" s="2" t="s">
        <v>8</v>
      </c>
      <c r="E15">
        <v>9</v>
      </c>
      <c r="F15">
        <v>59</v>
      </c>
      <c r="G15" s="2">
        <f>_xlfn.IFS(statek5[[#This Row],[Z/W]]="Z",G14-(statek5[[#This Row],[ile ton]]*statek5[[#This Row],[cena za tone w talarach]]),statek5[[#This Row],[Z/W]]="W",G14+(statek5[[#This Row],[ile ton]]*statek5[[#This Row],[cena za tone w talarach]]))</f>
        <v>494940</v>
      </c>
      <c r="H15" s="2">
        <f>IF(statek5[[#This Row],[port]]&lt;&gt;B16,statek5[[#This Row],[kasa przed]],0)</f>
        <v>0</v>
      </c>
    </row>
    <row r="16" spans="1:14" x14ac:dyDescent="0.3">
      <c r="A16" s="1">
        <v>42419</v>
      </c>
      <c r="B16" s="2" t="s">
        <v>16</v>
      </c>
      <c r="C16" s="2" t="s">
        <v>9</v>
      </c>
      <c r="D16" s="2" t="s">
        <v>8</v>
      </c>
      <c r="E16">
        <v>8</v>
      </c>
      <c r="F16">
        <v>37</v>
      </c>
      <c r="G16" s="2">
        <f>_xlfn.IFS(statek5[[#This Row],[Z/W]]="Z",G15-(statek5[[#This Row],[ile ton]]*statek5[[#This Row],[cena za tone w talarach]]),statek5[[#This Row],[Z/W]]="W",G15+(statek5[[#This Row],[ile ton]]*statek5[[#This Row],[cena za tone w talarach]]))</f>
        <v>494644</v>
      </c>
      <c r="H16" s="2">
        <f>IF(statek5[[#This Row],[port]]&lt;&gt;B17,statek5[[#This Row],[kasa przed]],0)</f>
        <v>494644</v>
      </c>
    </row>
    <row r="17" spans="1:8" x14ac:dyDescent="0.3">
      <c r="A17" s="1">
        <v>42440</v>
      </c>
      <c r="B17" s="2" t="s">
        <v>17</v>
      </c>
      <c r="C17" s="2" t="s">
        <v>9</v>
      </c>
      <c r="D17" s="2" t="s">
        <v>14</v>
      </c>
      <c r="E17">
        <v>50</v>
      </c>
      <c r="F17">
        <v>61</v>
      </c>
      <c r="G17" s="2">
        <f>_xlfn.IFS(statek5[[#This Row],[Z/W]]="Z",G16-(statek5[[#This Row],[ile ton]]*statek5[[#This Row],[cena za tone w talarach]]),statek5[[#This Row],[Z/W]]="W",G16+(statek5[[#This Row],[ile ton]]*statek5[[#This Row],[cena za tone w talarach]]))</f>
        <v>497694</v>
      </c>
      <c r="H17" s="2">
        <f>IF(statek5[[#This Row],[port]]&lt;&gt;B18,statek5[[#This Row],[kasa przed]],0)</f>
        <v>0</v>
      </c>
    </row>
    <row r="18" spans="1:8" x14ac:dyDescent="0.3">
      <c r="A18" s="1">
        <v>42440</v>
      </c>
      <c r="B18" s="2" t="s">
        <v>17</v>
      </c>
      <c r="C18" s="2" t="s">
        <v>12</v>
      </c>
      <c r="D18" s="2" t="s">
        <v>8</v>
      </c>
      <c r="E18">
        <v>32</v>
      </c>
      <c r="F18">
        <v>20</v>
      </c>
      <c r="G18" s="2">
        <f>_xlfn.IFS(statek5[[#This Row],[Z/W]]="Z",G17-(statek5[[#This Row],[ile ton]]*statek5[[#This Row],[cena za tone w talarach]]),statek5[[#This Row],[Z/W]]="W",G17+(statek5[[#This Row],[ile ton]]*statek5[[#This Row],[cena za tone w talarach]]))</f>
        <v>497054</v>
      </c>
      <c r="H18" s="2">
        <f>IF(statek5[[#This Row],[port]]&lt;&gt;B19,statek5[[#This Row],[kasa przed]],0)</f>
        <v>0</v>
      </c>
    </row>
    <row r="19" spans="1:8" x14ac:dyDescent="0.3">
      <c r="A19" s="1">
        <v>42440</v>
      </c>
      <c r="B19" s="2" t="s">
        <v>17</v>
      </c>
      <c r="C19" s="2" t="s">
        <v>10</v>
      </c>
      <c r="D19" s="2" t="s">
        <v>8</v>
      </c>
      <c r="E19">
        <v>7</v>
      </c>
      <c r="F19">
        <v>8</v>
      </c>
      <c r="G19" s="2">
        <f>_xlfn.IFS(statek5[[#This Row],[Z/W]]="Z",G18-(statek5[[#This Row],[ile ton]]*statek5[[#This Row],[cena za tone w talarach]]),statek5[[#This Row],[Z/W]]="W",G18+(statek5[[#This Row],[ile ton]]*statek5[[#This Row],[cena za tone w talarach]]))</f>
        <v>496998</v>
      </c>
      <c r="H19" s="2">
        <f>IF(statek5[[#This Row],[port]]&lt;&gt;B20,statek5[[#This Row],[kasa przed]],0)</f>
        <v>0</v>
      </c>
    </row>
    <row r="20" spans="1:8" x14ac:dyDescent="0.3">
      <c r="A20" s="1">
        <v>42440</v>
      </c>
      <c r="B20" s="2" t="s">
        <v>17</v>
      </c>
      <c r="C20" s="2" t="s">
        <v>11</v>
      </c>
      <c r="D20" s="2" t="s">
        <v>8</v>
      </c>
      <c r="E20">
        <v>10</v>
      </c>
      <c r="F20">
        <v>24</v>
      </c>
      <c r="G20" s="2">
        <f>_xlfn.IFS(statek5[[#This Row],[Z/W]]="Z",G19-(statek5[[#This Row],[ile ton]]*statek5[[#This Row],[cena za tone w talarach]]),statek5[[#This Row],[Z/W]]="W",G19+(statek5[[#This Row],[ile ton]]*statek5[[#This Row],[cena za tone w talarach]]))</f>
        <v>496758</v>
      </c>
      <c r="H20" s="2">
        <f>IF(statek5[[#This Row],[port]]&lt;&gt;B21,statek5[[#This Row],[kasa przed]],0)</f>
        <v>496758</v>
      </c>
    </row>
    <row r="21" spans="1:8" x14ac:dyDescent="0.3">
      <c r="A21" s="1">
        <v>42464</v>
      </c>
      <c r="B21" s="2" t="s">
        <v>18</v>
      </c>
      <c r="C21" s="2" t="s">
        <v>10</v>
      </c>
      <c r="D21" s="2" t="s">
        <v>14</v>
      </c>
      <c r="E21">
        <v>7</v>
      </c>
      <c r="F21">
        <v>12</v>
      </c>
      <c r="G21" s="2">
        <f>_xlfn.IFS(statek5[[#This Row],[Z/W]]="Z",G20-(statek5[[#This Row],[ile ton]]*statek5[[#This Row],[cena za tone w talarach]]),statek5[[#This Row],[Z/W]]="W",G20+(statek5[[#This Row],[ile ton]]*statek5[[#This Row],[cena za tone w talarach]]))</f>
        <v>496842</v>
      </c>
      <c r="H21" s="2">
        <f>IF(statek5[[#This Row],[port]]&lt;&gt;B22,statek5[[#This Row],[kasa przed]],0)</f>
        <v>0</v>
      </c>
    </row>
    <row r="22" spans="1:8" x14ac:dyDescent="0.3">
      <c r="A22" s="1">
        <v>42464</v>
      </c>
      <c r="B22" s="2" t="s">
        <v>18</v>
      </c>
      <c r="C22" s="2" t="s">
        <v>12</v>
      </c>
      <c r="D22" s="2" t="s">
        <v>8</v>
      </c>
      <c r="E22">
        <v>25</v>
      </c>
      <c r="F22">
        <v>19</v>
      </c>
      <c r="G22" s="2">
        <f>_xlfn.IFS(statek5[[#This Row],[Z/W]]="Z",G21-(statek5[[#This Row],[ile ton]]*statek5[[#This Row],[cena za tone w talarach]]),statek5[[#This Row],[Z/W]]="W",G21+(statek5[[#This Row],[ile ton]]*statek5[[#This Row],[cena za tone w talarach]]))</f>
        <v>496367</v>
      </c>
      <c r="H22" s="2">
        <f>IF(statek5[[#This Row],[port]]&lt;&gt;B23,statek5[[#This Row],[kasa przed]],0)</f>
        <v>0</v>
      </c>
    </row>
    <row r="23" spans="1:8" x14ac:dyDescent="0.3">
      <c r="A23" s="1">
        <v>42464</v>
      </c>
      <c r="B23" s="2" t="s">
        <v>18</v>
      </c>
      <c r="C23" s="2" t="s">
        <v>9</v>
      </c>
      <c r="D23" s="2" t="s">
        <v>8</v>
      </c>
      <c r="E23">
        <v>33</v>
      </c>
      <c r="F23">
        <v>38</v>
      </c>
      <c r="G23" s="2">
        <f>_xlfn.IFS(statek5[[#This Row],[Z/W]]="Z",G22-(statek5[[#This Row],[ile ton]]*statek5[[#This Row],[cena za tone w talarach]]),statek5[[#This Row],[Z/W]]="W",G22+(statek5[[#This Row],[ile ton]]*statek5[[#This Row],[cena za tone w talarach]]))</f>
        <v>495113</v>
      </c>
      <c r="H23" s="2">
        <f>IF(statek5[[#This Row],[port]]&lt;&gt;B24,statek5[[#This Row],[kasa przed]],0)</f>
        <v>495113</v>
      </c>
    </row>
    <row r="24" spans="1:8" x14ac:dyDescent="0.3">
      <c r="A24" s="1">
        <v>42482</v>
      </c>
      <c r="B24" s="2" t="s">
        <v>19</v>
      </c>
      <c r="C24" s="2" t="s">
        <v>11</v>
      </c>
      <c r="D24" s="2" t="s">
        <v>14</v>
      </c>
      <c r="E24">
        <v>36</v>
      </c>
      <c r="F24">
        <v>35</v>
      </c>
      <c r="G24" s="2">
        <f>_xlfn.IFS(statek5[[#This Row],[Z/W]]="Z",G23-(statek5[[#This Row],[ile ton]]*statek5[[#This Row],[cena za tone w talarach]]),statek5[[#This Row],[Z/W]]="W",G23+(statek5[[#This Row],[ile ton]]*statek5[[#This Row],[cena za tone w talarach]]))</f>
        <v>496373</v>
      </c>
      <c r="H24" s="2">
        <f>IF(statek5[[#This Row],[port]]&lt;&gt;B25,statek5[[#This Row],[kasa przed]],0)</f>
        <v>0</v>
      </c>
    </row>
    <row r="25" spans="1:8" x14ac:dyDescent="0.3">
      <c r="A25" s="1">
        <v>42482</v>
      </c>
      <c r="B25" s="2" t="s">
        <v>19</v>
      </c>
      <c r="C25" s="2" t="s">
        <v>7</v>
      </c>
      <c r="D25" s="2" t="s">
        <v>8</v>
      </c>
      <c r="E25">
        <v>5</v>
      </c>
      <c r="F25">
        <v>66</v>
      </c>
      <c r="G25" s="2">
        <f>_xlfn.IFS(statek5[[#This Row],[Z/W]]="Z",G24-(statek5[[#This Row],[ile ton]]*statek5[[#This Row],[cena za tone w talarach]]),statek5[[#This Row],[Z/W]]="W",G24+(statek5[[#This Row],[ile ton]]*statek5[[#This Row],[cena za tone w talarach]]))</f>
        <v>496043</v>
      </c>
      <c r="H25" s="2">
        <f>IF(statek5[[#This Row],[port]]&lt;&gt;B26,statek5[[#This Row],[kasa przed]],0)</f>
        <v>0</v>
      </c>
    </row>
    <row r="26" spans="1:8" x14ac:dyDescent="0.3">
      <c r="A26" s="1">
        <v>42482</v>
      </c>
      <c r="B26" s="2" t="s">
        <v>19</v>
      </c>
      <c r="C26" s="2" t="s">
        <v>9</v>
      </c>
      <c r="D26" s="2" t="s">
        <v>8</v>
      </c>
      <c r="E26">
        <v>35</v>
      </c>
      <c r="F26">
        <v>41</v>
      </c>
      <c r="G26" s="2">
        <f>_xlfn.IFS(statek5[[#This Row],[Z/W]]="Z",G25-(statek5[[#This Row],[ile ton]]*statek5[[#This Row],[cena za tone w talarach]]),statek5[[#This Row],[Z/W]]="W",G25+(statek5[[#This Row],[ile ton]]*statek5[[#This Row],[cena za tone w talarach]]))</f>
        <v>494608</v>
      </c>
      <c r="H26" s="2">
        <f>IF(statek5[[#This Row],[port]]&lt;&gt;B27,statek5[[#This Row],[kasa przed]],0)</f>
        <v>494608</v>
      </c>
    </row>
    <row r="27" spans="1:8" x14ac:dyDescent="0.3">
      <c r="A27" s="1">
        <v>42504</v>
      </c>
      <c r="B27" s="2" t="s">
        <v>20</v>
      </c>
      <c r="C27" s="2" t="s">
        <v>7</v>
      </c>
      <c r="D27" s="2" t="s">
        <v>14</v>
      </c>
      <c r="E27">
        <v>38</v>
      </c>
      <c r="F27">
        <v>98</v>
      </c>
      <c r="G27" s="2">
        <f>_xlfn.IFS(statek5[[#This Row],[Z/W]]="Z",G26-(statek5[[#This Row],[ile ton]]*statek5[[#This Row],[cena za tone w talarach]]),statek5[[#This Row],[Z/W]]="W",G26+(statek5[[#This Row],[ile ton]]*statek5[[#This Row],[cena za tone w talarach]]))</f>
        <v>498332</v>
      </c>
      <c r="H27" s="2">
        <f>IF(statek5[[#This Row],[port]]&lt;&gt;B28,statek5[[#This Row],[kasa przed]],0)</f>
        <v>0</v>
      </c>
    </row>
    <row r="28" spans="1:8" x14ac:dyDescent="0.3">
      <c r="A28" s="1">
        <v>42504</v>
      </c>
      <c r="B28" s="2" t="s">
        <v>20</v>
      </c>
      <c r="C28" s="2" t="s">
        <v>11</v>
      </c>
      <c r="D28" s="2" t="s">
        <v>8</v>
      </c>
      <c r="E28">
        <v>10</v>
      </c>
      <c r="F28">
        <v>23</v>
      </c>
      <c r="G28" s="2">
        <f>_xlfn.IFS(statek5[[#This Row],[Z/W]]="Z",G27-(statek5[[#This Row],[ile ton]]*statek5[[#This Row],[cena za tone w talarach]]),statek5[[#This Row],[Z/W]]="W",G27+(statek5[[#This Row],[ile ton]]*statek5[[#This Row],[cena za tone w talarach]]))</f>
        <v>498102</v>
      </c>
      <c r="H28" s="2">
        <f>IF(statek5[[#This Row],[port]]&lt;&gt;B29,statek5[[#This Row],[kasa przed]],0)</f>
        <v>498102</v>
      </c>
    </row>
    <row r="29" spans="1:8" x14ac:dyDescent="0.3">
      <c r="A29" s="1">
        <v>42529</v>
      </c>
      <c r="B29" s="2" t="s">
        <v>21</v>
      </c>
      <c r="C29" s="2" t="s">
        <v>11</v>
      </c>
      <c r="D29" s="2" t="s">
        <v>14</v>
      </c>
      <c r="E29">
        <v>4</v>
      </c>
      <c r="F29">
        <v>38</v>
      </c>
      <c r="G29" s="2">
        <f>_xlfn.IFS(statek5[[#This Row],[Z/W]]="Z",G28-(statek5[[#This Row],[ile ton]]*statek5[[#This Row],[cena za tone w talarach]]),statek5[[#This Row],[Z/W]]="W",G28+(statek5[[#This Row],[ile ton]]*statek5[[#This Row],[cena za tone w talarach]]))</f>
        <v>498254</v>
      </c>
      <c r="H29" s="2">
        <f>IF(statek5[[#This Row],[port]]&lt;&gt;B30,statek5[[#This Row],[kasa przed]],0)</f>
        <v>0</v>
      </c>
    </row>
    <row r="30" spans="1:8" x14ac:dyDescent="0.3">
      <c r="A30" s="1">
        <v>42529</v>
      </c>
      <c r="B30" s="2" t="s">
        <v>21</v>
      </c>
      <c r="C30" s="2" t="s">
        <v>7</v>
      </c>
      <c r="D30" s="2" t="s">
        <v>8</v>
      </c>
      <c r="E30">
        <v>42</v>
      </c>
      <c r="F30">
        <v>60</v>
      </c>
      <c r="G30" s="2">
        <f>_xlfn.IFS(statek5[[#This Row],[Z/W]]="Z",G29-(statek5[[#This Row],[ile ton]]*statek5[[#This Row],[cena za tone w talarach]]),statek5[[#This Row],[Z/W]]="W",G29+(statek5[[#This Row],[ile ton]]*statek5[[#This Row],[cena za tone w talarach]]))</f>
        <v>495734</v>
      </c>
      <c r="H30" s="2">
        <f>IF(statek5[[#This Row],[port]]&lt;&gt;B31,statek5[[#This Row],[kasa przed]],0)</f>
        <v>0</v>
      </c>
    </row>
    <row r="31" spans="1:8" x14ac:dyDescent="0.3">
      <c r="A31" s="1">
        <v>42529</v>
      </c>
      <c r="B31" s="2" t="s">
        <v>21</v>
      </c>
      <c r="C31" s="2" t="s">
        <v>10</v>
      </c>
      <c r="D31" s="2" t="s">
        <v>8</v>
      </c>
      <c r="E31">
        <v>28</v>
      </c>
      <c r="F31">
        <v>8</v>
      </c>
      <c r="G31" s="2">
        <f>_xlfn.IFS(statek5[[#This Row],[Z/W]]="Z",G30-(statek5[[#This Row],[ile ton]]*statek5[[#This Row],[cena za tone w talarach]]),statek5[[#This Row],[Z/W]]="W",G30+(statek5[[#This Row],[ile ton]]*statek5[[#This Row],[cena za tone w talarach]]))</f>
        <v>495510</v>
      </c>
      <c r="H31" s="2">
        <f>IF(statek5[[#This Row],[port]]&lt;&gt;B32,statek5[[#This Row],[kasa przed]],0)</f>
        <v>0</v>
      </c>
    </row>
    <row r="32" spans="1:8" x14ac:dyDescent="0.3">
      <c r="A32" s="1">
        <v>42529</v>
      </c>
      <c r="B32" s="2" t="s">
        <v>21</v>
      </c>
      <c r="C32" s="2" t="s">
        <v>12</v>
      </c>
      <c r="D32" s="2" t="s">
        <v>8</v>
      </c>
      <c r="E32">
        <v>19</v>
      </c>
      <c r="F32">
        <v>19</v>
      </c>
      <c r="G32" s="2">
        <f>_xlfn.IFS(statek5[[#This Row],[Z/W]]="Z",G31-(statek5[[#This Row],[ile ton]]*statek5[[#This Row],[cena za tone w talarach]]),statek5[[#This Row],[Z/W]]="W",G31+(statek5[[#This Row],[ile ton]]*statek5[[#This Row],[cena za tone w talarach]]))</f>
        <v>495149</v>
      </c>
      <c r="H32" s="2">
        <f>IF(statek5[[#This Row],[port]]&lt;&gt;B33,statek5[[#This Row],[kasa przed]],0)</f>
        <v>495149</v>
      </c>
    </row>
    <row r="33" spans="1:8" x14ac:dyDescent="0.3">
      <c r="A33" s="1">
        <v>42542</v>
      </c>
      <c r="B33" s="2" t="s">
        <v>22</v>
      </c>
      <c r="C33" s="2" t="s">
        <v>12</v>
      </c>
      <c r="D33" s="2" t="s">
        <v>14</v>
      </c>
      <c r="E33">
        <v>72</v>
      </c>
      <c r="F33">
        <v>28</v>
      </c>
      <c r="G33" s="2">
        <f>_xlfn.IFS(statek5[[#This Row],[Z/W]]="Z",G32-(statek5[[#This Row],[ile ton]]*statek5[[#This Row],[cena za tone w talarach]]),statek5[[#This Row],[Z/W]]="W",G32+(statek5[[#This Row],[ile ton]]*statek5[[#This Row],[cena za tone w talarach]]))</f>
        <v>497165</v>
      </c>
      <c r="H33" s="2">
        <f>IF(statek5[[#This Row],[port]]&lt;&gt;B34,statek5[[#This Row],[kasa przed]],0)</f>
        <v>0</v>
      </c>
    </row>
    <row r="34" spans="1:8" x14ac:dyDescent="0.3">
      <c r="A34" s="1">
        <v>42542</v>
      </c>
      <c r="B34" s="2" t="s">
        <v>22</v>
      </c>
      <c r="C34" s="2" t="s">
        <v>7</v>
      </c>
      <c r="D34" s="2" t="s">
        <v>14</v>
      </c>
      <c r="E34">
        <v>42</v>
      </c>
      <c r="F34">
        <v>90</v>
      </c>
      <c r="G34" s="2">
        <f>_xlfn.IFS(statek5[[#This Row],[Z/W]]="Z",G33-(statek5[[#This Row],[ile ton]]*statek5[[#This Row],[cena za tone w talarach]]),statek5[[#This Row],[Z/W]]="W",G33+(statek5[[#This Row],[ile ton]]*statek5[[#This Row],[cena za tone w talarach]]))</f>
        <v>500945</v>
      </c>
      <c r="H34" s="2">
        <f>IF(statek5[[#This Row],[port]]&lt;&gt;B35,statek5[[#This Row],[kasa przed]],0)</f>
        <v>0</v>
      </c>
    </row>
    <row r="35" spans="1:8" x14ac:dyDescent="0.3">
      <c r="A35" s="1">
        <v>42542</v>
      </c>
      <c r="B35" s="2" t="s">
        <v>22</v>
      </c>
      <c r="C35" s="2" t="s">
        <v>9</v>
      </c>
      <c r="D35" s="2" t="s">
        <v>8</v>
      </c>
      <c r="E35">
        <v>42</v>
      </c>
      <c r="F35">
        <v>44</v>
      </c>
      <c r="G35" s="2">
        <f>_xlfn.IFS(statek5[[#This Row],[Z/W]]="Z",G34-(statek5[[#This Row],[ile ton]]*statek5[[#This Row],[cena za tone w talarach]]),statek5[[#This Row],[Z/W]]="W",G34+(statek5[[#This Row],[ile ton]]*statek5[[#This Row],[cena za tone w talarach]]))</f>
        <v>499097</v>
      </c>
      <c r="H35" s="2">
        <f>IF(statek5[[#This Row],[port]]&lt;&gt;B36,statek5[[#This Row],[kasa przed]],0)</f>
        <v>0</v>
      </c>
    </row>
    <row r="36" spans="1:8" x14ac:dyDescent="0.3">
      <c r="A36" s="1">
        <v>42542</v>
      </c>
      <c r="B36" s="2" t="s">
        <v>22</v>
      </c>
      <c r="C36" s="2" t="s">
        <v>11</v>
      </c>
      <c r="D36" s="2" t="s">
        <v>8</v>
      </c>
      <c r="E36">
        <v>33</v>
      </c>
      <c r="F36">
        <v>26</v>
      </c>
      <c r="G36" s="2">
        <f>_xlfn.IFS(statek5[[#This Row],[Z/W]]="Z",G35-(statek5[[#This Row],[ile ton]]*statek5[[#This Row],[cena za tone w talarach]]),statek5[[#This Row],[Z/W]]="W",G35+(statek5[[#This Row],[ile ton]]*statek5[[#This Row],[cena za tone w talarach]]))</f>
        <v>498239</v>
      </c>
      <c r="H36" s="2">
        <f>IF(statek5[[#This Row],[port]]&lt;&gt;B37,statek5[[#This Row],[kasa przed]],0)</f>
        <v>0</v>
      </c>
    </row>
    <row r="37" spans="1:8" x14ac:dyDescent="0.3">
      <c r="A37" s="1">
        <v>42542</v>
      </c>
      <c r="B37" s="2" t="s">
        <v>22</v>
      </c>
      <c r="C37" s="2" t="s">
        <v>10</v>
      </c>
      <c r="D37" s="2" t="s">
        <v>8</v>
      </c>
      <c r="E37">
        <v>9</v>
      </c>
      <c r="F37">
        <v>9</v>
      </c>
      <c r="G37" s="2">
        <f>_xlfn.IFS(statek5[[#This Row],[Z/W]]="Z",G36-(statek5[[#This Row],[ile ton]]*statek5[[#This Row],[cena za tone w talarach]]),statek5[[#This Row],[Z/W]]="W",G36+(statek5[[#This Row],[ile ton]]*statek5[[#This Row],[cena za tone w talarach]]))</f>
        <v>498158</v>
      </c>
      <c r="H37" s="2">
        <f>IF(statek5[[#This Row],[port]]&lt;&gt;B38,statek5[[#This Row],[kasa przed]],0)</f>
        <v>498158</v>
      </c>
    </row>
    <row r="38" spans="1:8" x14ac:dyDescent="0.3">
      <c r="A38" s="1">
        <v>42559</v>
      </c>
      <c r="B38" s="2" t="s">
        <v>6</v>
      </c>
      <c r="C38" s="2" t="s">
        <v>12</v>
      </c>
      <c r="D38" s="2" t="s">
        <v>14</v>
      </c>
      <c r="E38">
        <v>4</v>
      </c>
      <c r="F38">
        <v>29</v>
      </c>
      <c r="G38" s="2">
        <f>_xlfn.IFS(statek5[[#This Row],[Z/W]]="Z",G37-(statek5[[#This Row],[ile ton]]*statek5[[#This Row],[cena za tone w talarach]]),statek5[[#This Row],[Z/W]]="W",G37+(statek5[[#This Row],[ile ton]]*statek5[[#This Row],[cena za tone w talarach]]))</f>
        <v>498274</v>
      </c>
      <c r="H38" s="2">
        <f>IF(statek5[[#This Row],[port]]&lt;&gt;B39,statek5[[#This Row],[kasa przed]],0)</f>
        <v>0</v>
      </c>
    </row>
    <row r="39" spans="1:8" x14ac:dyDescent="0.3">
      <c r="A39" s="1">
        <v>42559</v>
      </c>
      <c r="B39" s="2" t="s">
        <v>6</v>
      </c>
      <c r="C39" s="2" t="s">
        <v>10</v>
      </c>
      <c r="D39" s="2" t="s">
        <v>14</v>
      </c>
      <c r="E39">
        <v>37</v>
      </c>
      <c r="F39">
        <v>12</v>
      </c>
      <c r="G39" s="2">
        <f>_xlfn.IFS(statek5[[#This Row],[Z/W]]="Z",G38-(statek5[[#This Row],[ile ton]]*statek5[[#This Row],[cena za tone w talarach]]),statek5[[#This Row],[Z/W]]="W",G38+(statek5[[#This Row],[ile ton]]*statek5[[#This Row],[cena za tone w talarach]]))</f>
        <v>498718</v>
      </c>
      <c r="H39" s="2">
        <f>IF(statek5[[#This Row],[port]]&lt;&gt;B40,statek5[[#This Row],[kasa przed]],0)</f>
        <v>0</v>
      </c>
    </row>
    <row r="40" spans="1:8" x14ac:dyDescent="0.3">
      <c r="A40" s="1">
        <v>42559</v>
      </c>
      <c r="B40" s="2" t="s">
        <v>6</v>
      </c>
      <c r="C40" s="2" t="s">
        <v>9</v>
      </c>
      <c r="D40" s="2" t="s">
        <v>8</v>
      </c>
      <c r="E40">
        <v>35</v>
      </c>
      <c r="F40">
        <v>42</v>
      </c>
      <c r="G40" s="2">
        <f>_xlfn.IFS(statek5[[#This Row],[Z/W]]="Z",G39-(statek5[[#This Row],[ile ton]]*statek5[[#This Row],[cena za tone w talarach]]),statek5[[#This Row],[Z/W]]="W",G39+(statek5[[#This Row],[ile ton]]*statek5[[#This Row],[cena za tone w talarach]]))</f>
        <v>497248</v>
      </c>
      <c r="H40" s="2">
        <f>IF(statek5[[#This Row],[port]]&lt;&gt;B41,statek5[[#This Row],[kasa przed]],0)</f>
        <v>0</v>
      </c>
    </row>
    <row r="41" spans="1:8" x14ac:dyDescent="0.3">
      <c r="A41" s="1">
        <v>42559</v>
      </c>
      <c r="B41" s="2" t="s">
        <v>6</v>
      </c>
      <c r="C41" s="2" t="s">
        <v>7</v>
      </c>
      <c r="D41" s="2" t="s">
        <v>8</v>
      </c>
      <c r="E41">
        <v>32</v>
      </c>
      <c r="F41">
        <v>66</v>
      </c>
      <c r="G41" s="2">
        <f>_xlfn.IFS(statek5[[#This Row],[Z/W]]="Z",G40-(statek5[[#This Row],[ile ton]]*statek5[[#This Row],[cena za tone w talarach]]),statek5[[#This Row],[Z/W]]="W",G40+(statek5[[#This Row],[ile ton]]*statek5[[#This Row],[cena za tone w talarach]]))</f>
        <v>495136</v>
      </c>
      <c r="H41" s="2">
        <f>IF(statek5[[#This Row],[port]]&lt;&gt;B42,statek5[[#This Row],[kasa przed]],0)</f>
        <v>495136</v>
      </c>
    </row>
    <row r="42" spans="1:8" x14ac:dyDescent="0.3">
      <c r="A42" s="1">
        <v>42574</v>
      </c>
      <c r="B42" s="2" t="s">
        <v>13</v>
      </c>
      <c r="C42" s="2" t="s">
        <v>7</v>
      </c>
      <c r="D42" s="2" t="s">
        <v>14</v>
      </c>
      <c r="E42">
        <v>32</v>
      </c>
      <c r="F42">
        <v>92</v>
      </c>
      <c r="G42" s="2">
        <f>_xlfn.IFS(statek5[[#This Row],[Z/W]]="Z",G41-(statek5[[#This Row],[ile ton]]*statek5[[#This Row],[cena za tone w talarach]]),statek5[[#This Row],[Z/W]]="W",G41+(statek5[[#This Row],[ile ton]]*statek5[[#This Row],[cena za tone w talarach]]))</f>
        <v>498080</v>
      </c>
      <c r="H42" s="2">
        <f>IF(statek5[[#This Row],[port]]&lt;&gt;B43,statek5[[#This Row],[kasa przed]],0)</f>
        <v>0</v>
      </c>
    </row>
    <row r="43" spans="1:8" x14ac:dyDescent="0.3">
      <c r="A43" s="1">
        <v>42574</v>
      </c>
      <c r="B43" s="2" t="s">
        <v>13</v>
      </c>
      <c r="C43" s="2" t="s">
        <v>9</v>
      </c>
      <c r="D43" s="2" t="s">
        <v>8</v>
      </c>
      <c r="E43">
        <v>48</v>
      </c>
      <c r="F43">
        <v>43</v>
      </c>
      <c r="G43" s="2">
        <f>_xlfn.IFS(statek5[[#This Row],[Z/W]]="Z",G42-(statek5[[#This Row],[ile ton]]*statek5[[#This Row],[cena za tone w talarach]]),statek5[[#This Row],[Z/W]]="W",G42+(statek5[[#This Row],[ile ton]]*statek5[[#This Row],[cena za tone w talarach]]))</f>
        <v>496016</v>
      </c>
      <c r="H43" s="2">
        <f>IF(statek5[[#This Row],[port]]&lt;&gt;B44,statek5[[#This Row],[kasa przed]],0)</f>
        <v>496016</v>
      </c>
    </row>
    <row r="44" spans="1:8" x14ac:dyDescent="0.3">
      <c r="A44" s="1">
        <v>42593</v>
      </c>
      <c r="B44" s="2" t="s">
        <v>15</v>
      </c>
      <c r="C44" s="2" t="s">
        <v>9</v>
      </c>
      <c r="D44" s="2" t="s">
        <v>14</v>
      </c>
      <c r="E44">
        <v>191</v>
      </c>
      <c r="F44">
        <v>60</v>
      </c>
      <c r="G44" s="2">
        <f>_xlfn.IFS(statek5[[#This Row],[Z/W]]="Z",G43-(statek5[[#This Row],[ile ton]]*statek5[[#This Row],[cena za tone w talarach]]),statek5[[#This Row],[Z/W]]="W",G43+(statek5[[#This Row],[ile ton]]*statek5[[#This Row],[cena za tone w talarach]]))</f>
        <v>507476</v>
      </c>
      <c r="H44" s="2">
        <f>IF(statek5[[#This Row],[port]]&lt;&gt;B45,statek5[[#This Row],[kasa przed]],0)</f>
        <v>0</v>
      </c>
    </row>
    <row r="45" spans="1:8" x14ac:dyDescent="0.3">
      <c r="A45" s="1">
        <v>42593</v>
      </c>
      <c r="B45" s="2" t="s">
        <v>15</v>
      </c>
      <c r="C45" s="2" t="s">
        <v>11</v>
      </c>
      <c r="D45" s="2" t="s">
        <v>8</v>
      </c>
      <c r="E45">
        <v>9</v>
      </c>
      <c r="F45">
        <v>24</v>
      </c>
      <c r="G45" s="2">
        <f>_xlfn.IFS(statek5[[#This Row],[Z/W]]="Z",G44-(statek5[[#This Row],[ile ton]]*statek5[[#This Row],[cena za tone w talarach]]),statek5[[#This Row],[Z/W]]="W",G44+(statek5[[#This Row],[ile ton]]*statek5[[#This Row],[cena za tone w talarach]]))</f>
        <v>507260</v>
      </c>
      <c r="H45" s="2">
        <f>IF(statek5[[#This Row],[port]]&lt;&gt;B46,statek5[[#This Row],[kasa przed]],0)</f>
        <v>0</v>
      </c>
    </row>
    <row r="46" spans="1:8" x14ac:dyDescent="0.3">
      <c r="A46" s="1">
        <v>42593</v>
      </c>
      <c r="B46" s="2" t="s">
        <v>15</v>
      </c>
      <c r="C46" s="2" t="s">
        <v>7</v>
      </c>
      <c r="D46" s="2" t="s">
        <v>8</v>
      </c>
      <c r="E46">
        <v>36</v>
      </c>
      <c r="F46">
        <v>65</v>
      </c>
      <c r="G46" s="2">
        <f>_xlfn.IFS(statek5[[#This Row],[Z/W]]="Z",G45-(statek5[[#This Row],[ile ton]]*statek5[[#This Row],[cena za tone w talarach]]),statek5[[#This Row],[Z/W]]="W",G45+(statek5[[#This Row],[ile ton]]*statek5[[#This Row],[cena za tone w talarach]]))</f>
        <v>504920</v>
      </c>
      <c r="H46" s="2">
        <f>IF(statek5[[#This Row],[port]]&lt;&gt;B47,statek5[[#This Row],[kasa przed]],0)</f>
        <v>504920</v>
      </c>
    </row>
    <row r="47" spans="1:8" x14ac:dyDescent="0.3">
      <c r="A47" s="1">
        <v>42619</v>
      </c>
      <c r="B47" s="2" t="s">
        <v>16</v>
      </c>
      <c r="C47" s="2" t="s">
        <v>10</v>
      </c>
      <c r="D47" s="2" t="s">
        <v>8</v>
      </c>
      <c r="E47">
        <v>47</v>
      </c>
      <c r="F47">
        <v>7</v>
      </c>
      <c r="G47" s="2">
        <f>_xlfn.IFS(statek5[[#This Row],[Z/W]]="Z",G46-(statek5[[#This Row],[ile ton]]*statek5[[#This Row],[cena za tone w talarach]]),statek5[[#This Row],[Z/W]]="W",G46+(statek5[[#This Row],[ile ton]]*statek5[[#This Row],[cena za tone w talarach]]))</f>
        <v>504591</v>
      </c>
      <c r="H47" s="2">
        <f>IF(statek5[[#This Row],[port]]&lt;&gt;B48,statek5[[#This Row],[kasa przed]],0)</f>
        <v>0</v>
      </c>
    </row>
    <row r="48" spans="1:8" x14ac:dyDescent="0.3">
      <c r="A48" s="1">
        <v>42619</v>
      </c>
      <c r="B48" s="2" t="s">
        <v>16</v>
      </c>
      <c r="C48" s="2" t="s">
        <v>9</v>
      </c>
      <c r="D48" s="2" t="s">
        <v>14</v>
      </c>
      <c r="E48">
        <v>4</v>
      </c>
      <c r="F48">
        <v>63</v>
      </c>
      <c r="G48" s="2">
        <f>_xlfn.IFS(statek5[[#This Row],[Z/W]]="Z",G47-(statek5[[#This Row],[ile ton]]*statek5[[#This Row],[cena za tone w talarach]]),statek5[[#This Row],[Z/W]]="W",G47+(statek5[[#This Row],[ile ton]]*statek5[[#This Row],[cena za tone w talarach]]))</f>
        <v>504843</v>
      </c>
      <c r="H48" s="2">
        <f>IF(statek5[[#This Row],[port]]&lt;&gt;B49,statek5[[#This Row],[kasa przed]],0)</f>
        <v>0</v>
      </c>
    </row>
    <row r="49" spans="1:8" x14ac:dyDescent="0.3">
      <c r="A49" s="1">
        <v>42619</v>
      </c>
      <c r="B49" s="2" t="s">
        <v>16</v>
      </c>
      <c r="C49" s="2" t="s">
        <v>12</v>
      </c>
      <c r="D49" s="2" t="s">
        <v>8</v>
      </c>
      <c r="E49">
        <v>8</v>
      </c>
      <c r="F49">
        <v>19</v>
      </c>
      <c r="G49" s="2">
        <f>_xlfn.IFS(statek5[[#This Row],[Z/W]]="Z",G48-(statek5[[#This Row],[ile ton]]*statek5[[#This Row],[cena za tone w talarach]]),statek5[[#This Row],[Z/W]]="W",G48+(statek5[[#This Row],[ile ton]]*statek5[[#This Row],[cena za tone w talarach]]))</f>
        <v>504691</v>
      </c>
      <c r="H49" s="2">
        <f>IF(statek5[[#This Row],[port]]&lt;&gt;B50,statek5[[#This Row],[kasa przed]],0)</f>
        <v>0</v>
      </c>
    </row>
    <row r="50" spans="1:8" x14ac:dyDescent="0.3">
      <c r="A50" s="1">
        <v>42619</v>
      </c>
      <c r="B50" s="2" t="s">
        <v>16</v>
      </c>
      <c r="C50" s="2" t="s">
        <v>11</v>
      </c>
      <c r="D50" s="2" t="s">
        <v>8</v>
      </c>
      <c r="E50">
        <v>3</v>
      </c>
      <c r="F50">
        <v>22</v>
      </c>
      <c r="G50" s="2">
        <f>_xlfn.IFS(statek5[[#This Row],[Z/W]]="Z",G49-(statek5[[#This Row],[ile ton]]*statek5[[#This Row],[cena za tone w talarach]]),statek5[[#This Row],[Z/W]]="W",G49+(statek5[[#This Row],[ile ton]]*statek5[[#This Row],[cena za tone w talarach]]))</f>
        <v>504625</v>
      </c>
      <c r="H50" s="2">
        <f>IF(statek5[[#This Row],[port]]&lt;&gt;B51,statek5[[#This Row],[kasa przed]],0)</f>
        <v>0</v>
      </c>
    </row>
    <row r="51" spans="1:8" x14ac:dyDescent="0.3">
      <c r="A51" s="1">
        <v>42619</v>
      </c>
      <c r="B51" s="2" t="s">
        <v>16</v>
      </c>
      <c r="C51" s="2" t="s">
        <v>7</v>
      </c>
      <c r="D51" s="2" t="s">
        <v>8</v>
      </c>
      <c r="E51">
        <v>41</v>
      </c>
      <c r="F51">
        <v>59</v>
      </c>
      <c r="G51" s="2">
        <f>_xlfn.IFS(statek5[[#This Row],[Z/W]]="Z",G50-(statek5[[#This Row],[ile ton]]*statek5[[#This Row],[cena za tone w talarach]]),statek5[[#This Row],[Z/W]]="W",G50+(statek5[[#This Row],[ile ton]]*statek5[[#This Row],[cena za tone w talarach]]))</f>
        <v>502206</v>
      </c>
      <c r="H51" s="2">
        <f>IF(statek5[[#This Row],[port]]&lt;&gt;B52,statek5[[#This Row],[kasa przed]],0)</f>
        <v>502206</v>
      </c>
    </row>
    <row r="52" spans="1:8" x14ac:dyDescent="0.3">
      <c r="A52" s="1">
        <v>42640</v>
      </c>
      <c r="B52" s="2" t="s">
        <v>17</v>
      </c>
      <c r="C52" s="2" t="s">
        <v>9</v>
      </c>
      <c r="D52" s="2" t="s">
        <v>8</v>
      </c>
      <c r="E52">
        <v>44</v>
      </c>
      <c r="F52">
        <v>40</v>
      </c>
      <c r="G52" s="2">
        <f>_xlfn.IFS(statek5[[#This Row],[Z/W]]="Z",G51-(statek5[[#This Row],[ile ton]]*statek5[[#This Row],[cena za tone w talarach]]),statek5[[#This Row],[Z/W]]="W",G51+(statek5[[#This Row],[ile ton]]*statek5[[#This Row],[cena za tone w talarach]]))</f>
        <v>500446</v>
      </c>
      <c r="H52" s="2">
        <f>IF(statek5[[#This Row],[port]]&lt;&gt;B53,statek5[[#This Row],[kasa przed]],0)</f>
        <v>0</v>
      </c>
    </row>
    <row r="53" spans="1:8" x14ac:dyDescent="0.3">
      <c r="A53" s="1">
        <v>42640</v>
      </c>
      <c r="B53" s="2" t="s">
        <v>17</v>
      </c>
      <c r="C53" s="2" t="s">
        <v>10</v>
      </c>
      <c r="D53" s="2" t="s">
        <v>14</v>
      </c>
      <c r="E53">
        <v>45</v>
      </c>
      <c r="F53">
        <v>12</v>
      </c>
      <c r="G53" s="2">
        <f>_xlfn.IFS(statek5[[#This Row],[Z/W]]="Z",G52-(statek5[[#This Row],[ile ton]]*statek5[[#This Row],[cena za tone w talarach]]),statek5[[#This Row],[Z/W]]="W",G52+(statek5[[#This Row],[ile ton]]*statek5[[#This Row],[cena za tone w talarach]]))</f>
        <v>500986</v>
      </c>
      <c r="H53" s="2">
        <f>IF(statek5[[#This Row],[port]]&lt;&gt;B54,statek5[[#This Row],[kasa przed]],0)</f>
        <v>0</v>
      </c>
    </row>
    <row r="54" spans="1:8" x14ac:dyDescent="0.3">
      <c r="A54" s="1">
        <v>42640</v>
      </c>
      <c r="B54" s="2" t="s">
        <v>17</v>
      </c>
      <c r="C54" s="2" t="s">
        <v>12</v>
      </c>
      <c r="D54" s="2" t="s">
        <v>8</v>
      </c>
      <c r="E54">
        <v>40</v>
      </c>
      <c r="F54">
        <v>20</v>
      </c>
      <c r="G54" s="2">
        <f>_xlfn.IFS(statek5[[#This Row],[Z/W]]="Z",G53-(statek5[[#This Row],[ile ton]]*statek5[[#This Row],[cena za tone w talarach]]),statek5[[#This Row],[Z/W]]="W",G53+(statek5[[#This Row],[ile ton]]*statek5[[#This Row],[cena za tone w talarach]]))</f>
        <v>500186</v>
      </c>
      <c r="H54" s="2">
        <f>IF(statek5[[#This Row],[port]]&lt;&gt;B55,statek5[[#This Row],[kasa przed]],0)</f>
        <v>0</v>
      </c>
    </row>
    <row r="55" spans="1:8" x14ac:dyDescent="0.3">
      <c r="A55" s="1">
        <v>42640</v>
      </c>
      <c r="B55" s="2" t="s">
        <v>17</v>
      </c>
      <c r="C55" s="2" t="s">
        <v>7</v>
      </c>
      <c r="D55" s="2" t="s">
        <v>8</v>
      </c>
      <c r="E55">
        <v>3</v>
      </c>
      <c r="F55">
        <v>63</v>
      </c>
      <c r="G55" s="2">
        <f>_xlfn.IFS(statek5[[#This Row],[Z/W]]="Z",G54-(statek5[[#This Row],[ile ton]]*statek5[[#This Row],[cena za tone w talarach]]),statek5[[#This Row],[Z/W]]="W",G54+(statek5[[#This Row],[ile ton]]*statek5[[#This Row],[cena za tone w talarach]]))</f>
        <v>499997</v>
      </c>
      <c r="H55" s="2">
        <f>IF(statek5[[#This Row],[port]]&lt;&gt;B56,statek5[[#This Row],[kasa przed]],0)</f>
        <v>0</v>
      </c>
    </row>
    <row r="56" spans="1:8" x14ac:dyDescent="0.3">
      <c r="A56" s="1">
        <v>42640</v>
      </c>
      <c r="B56" s="2" t="s">
        <v>17</v>
      </c>
      <c r="C56" s="2" t="s">
        <v>11</v>
      </c>
      <c r="D56" s="2" t="s">
        <v>8</v>
      </c>
      <c r="E56">
        <v>17</v>
      </c>
      <c r="F56">
        <v>24</v>
      </c>
      <c r="G56" s="2">
        <f>_xlfn.IFS(statek5[[#This Row],[Z/W]]="Z",G55-(statek5[[#This Row],[ile ton]]*statek5[[#This Row],[cena za tone w talarach]]),statek5[[#This Row],[Z/W]]="W",G55+(statek5[[#This Row],[ile ton]]*statek5[[#This Row],[cena za tone w talarach]]))</f>
        <v>499589</v>
      </c>
      <c r="H56" s="2">
        <f>IF(statek5[[#This Row],[port]]&lt;&gt;B57,statek5[[#This Row],[kasa przed]],0)</f>
        <v>499589</v>
      </c>
    </row>
    <row r="57" spans="1:8" x14ac:dyDescent="0.3">
      <c r="A57" s="1">
        <v>42664</v>
      </c>
      <c r="B57" s="2" t="s">
        <v>18</v>
      </c>
      <c r="C57" s="2" t="s">
        <v>10</v>
      </c>
      <c r="D57" s="2" t="s">
        <v>14</v>
      </c>
      <c r="E57">
        <v>2</v>
      </c>
      <c r="F57">
        <v>12</v>
      </c>
      <c r="G57" s="2">
        <f>_xlfn.IFS(statek5[[#This Row],[Z/W]]="Z",G56-(statek5[[#This Row],[ile ton]]*statek5[[#This Row],[cena za tone w talarach]]),statek5[[#This Row],[Z/W]]="W",G56+(statek5[[#This Row],[ile ton]]*statek5[[#This Row],[cena za tone w talarach]]))</f>
        <v>499613</v>
      </c>
      <c r="H57" s="2">
        <f>IF(statek5[[#This Row],[port]]&lt;&gt;B58,statek5[[#This Row],[kasa przed]],0)</f>
        <v>0</v>
      </c>
    </row>
    <row r="58" spans="1:8" x14ac:dyDescent="0.3">
      <c r="A58" s="1">
        <v>42664</v>
      </c>
      <c r="B58" s="2" t="s">
        <v>18</v>
      </c>
      <c r="C58" s="2" t="s">
        <v>12</v>
      </c>
      <c r="D58" s="2" t="s">
        <v>8</v>
      </c>
      <c r="E58">
        <v>14</v>
      </c>
      <c r="F58">
        <v>19</v>
      </c>
      <c r="G58" s="2">
        <f>_xlfn.IFS(statek5[[#This Row],[Z/W]]="Z",G57-(statek5[[#This Row],[ile ton]]*statek5[[#This Row],[cena za tone w talarach]]),statek5[[#This Row],[Z/W]]="W",G57+(statek5[[#This Row],[ile ton]]*statek5[[#This Row],[cena za tone w talarach]]))</f>
        <v>499347</v>
      </c>
      <c r="H58" s="2">
        <f>IF(statek5[[#This Row],[port]]&lt;&gt;B59,statek5[[#This Row],[kasa przed]],0)</f>
        <v>0</v>
      </c>
    </row>
    <row r="59" spans="1:8" x14ac:dyDescent="0.3">
      <c r="A59" s="1">
        <v>42664</v>
      </c>
      <c r="B59" s="2" t="s">
        <v>18</v>
      </c>
      <c r="C59" s="2" t="s">
        <v>11</v>
      </c>
      <c r="D59" s="2" t="s">
        <v>8</v>
      </c>
      <c r="E59">
        <v>23</v>
      </c>
      <c r="F59">
        <v>23</v>
      </c>
      <c r="G59" s="2">
        <f>_xlfn.IFS(statek5[[#This Row],[Z/W]]="Z",G58-(statek5[[#This Row],[ile ton]]*statek5[[#This Row],[cena za tone w talarach]]),statek5[[#This Row],[Z/W]]="W",G58+(statek5[[#This Row],[ile ton]]*statek5[[#This Row],[cena za tone w talarach]]))</f>
        <v>498818</v>
      </c>
      <c r="H59" s="2">
        <f>IF(statek5[[#This Row],[port]]&lt;&gt;B60,statek5[[#This Row],[kasa przed]],0)</f>
        <v>498818</v>
      </c>
    </row>
    <row r="60" spans="1:8" x14ac:dyDescent="0.3">
      <c r="A60" s="1">
        <v>42682</v>
      </c>
      <c r="B60" s="2" t="s">
        <v>19</v>
      </c>
      <c r="C60" s="2" t="s">
        <v>10</v>
      </c>
      <c r="D60" s="2" t="s">
        <v>8</v>
      </c>
      <c r="E60">
        <v>11</v>
      </c>
      <c r="F60">
        <v>8</v>
      </c>
      <c r="G60" s="2">
        <f>_xlfn.IFS(statek5[[#This Row],[Z/W]]="Z",G59-(statek5[[#This Row],[ile ton]]*statek5[[#This Row],[cena za tone w talarach]]),statek5[[#This Row],[Z/W]]="W",G59+(statek5[[#This Row],[ile ton]]*statek5[[#This Row],[cena za tone w talarach]]))</f>
        <v>498730</v>
      </c>
      <c r="H60" s="2">
        <f>IF(statek5[[#This Row],[port]]&lt;&gt;B61,statek5[[#This Row],[kasa przed]],0)</f>
        <v>0</v>
      </c>
    </row>
    <row r="61" spans="1:8" x14ac:dyDescent="0.3">
      <c r="A61" s="1">
        <v>42682</v>
      </c>
      <c r="B61" s="2" t="s">
        <v>19</v>
      </c>
      <c r="C61" s="2" t="s">
        <v>7</v>
      </c>
      <c r="D61" s="2" t="s">
        <v>8</v>
      </c>
      <c r="E61">
        <v>17</v>
      </c>
      <c r="F61">
        <v>66</v>
      </c>
      <c r="G61" s="2">
        <f>_xlfn.IFS(statek5[[#This Row],[Z/W]]="Z",G60-(statek5[[#This Row],[ile ton]]*statek5[[#This Row],[cena za tone w talarach]]),statek5[[#This Row],[Z/W]]="W",G60+(statek5[[#This Row],[ile ton]]*statek5[[#This Row],[cena za tone w talarach]]))</f>
        <v>497608</v>
      </c>
      <c r="H61" s="2">
        <f>IF(statek5[[#This Row],[port]]&lt;&gt;B62,statek5[[#This Row],[kasa przed]],0)</f>
        <v>0</v>
      </c>
    </row>
    <row r="62" spans="1:8" x14ac:dyDescent="0.3">
      <c r="A62" s="1">
        <v>42682</v>
      </c>
      <c r="B62" s="2" t="s">
        <v>19</v>
      </c>
      <c r="C62" s="2" t="s">
        <v>9</v>
      </c>
      <c r="D62" s="2" t="s">
        <v>8</v>
      </c>
      <c r="E62">
        <v>30</v>
      </c>
      <c r="F62">
        <v>41</v>
      </c>
      <c r="G62" s="2">
        <f>_xlfn.IFS(statek5[[#This Row],[Z/W]]="Z",G61-(statek5[[#This Row],[ile ton]]*statek5[[#This Row],[cena za tone w talarach]]),statek5[[#This Row],[Z/W]]="W",G61+(statek5[[#This Row],[ile ton]]*statek5[[#This Row],[cena za tone w talarach]]))</f>
        <v>496378</v>
      </c>
      <c r="H62" s="2">
        <f>IF(statek5[[#This Row],[port]]&lt;&gt;B63,statek5[[#This Row],[kasa przed]],0)</f>
        <v>496378</v>
      </c>
    </row>
    <row r="63" spans="1:8" x14ac:dyDescent="0.3">
      <c r="A63" s="1">
        <v>42704</v>
      </c>
      <c r="B63" s="2" t="s">
        <v>20</v>
      </c>
      <c r="C63" s="2" t="s">
        <v>7</v>
      </c>
      <c r="D63" s="2" t="s">
        <v>14</v>
      </c>
      <c r="E63">
        <v>97</v>
      </c>
      <c r="F63">
        <v>98</v>
      </c>
      <c r="G63" s="2">
        <f>_xlfn.IFS(statek5[[#This Row],[Z/W]]="Z",G62-(statek5[[#This Row],[ile ton]]*statek5[[#This Row],[cena za tone w talarach]]),statek5[[#This Row],[Z/W]]="W",G62+(statek5[[#This Row],[ile ton]]*statek5[[#This Row],[cena za tone w talarach]]))</f>
        <v>505884</v>
      </c>
      <c r="H63" s="2">
        <f>IF(statek5[[#This Row],[port]]&lt;&gt;B64,statek5[[#This Row],[kasa przed]],0)</f>
        <v>0</v>
      </c>
    </row>
    <row r="64" spans="1:8" x14ac:dyDescent="0.3">
      <c r="A64" s="1">
        <v>42704</v>
      </c>
      <c r="B64" s="2" t="s">
        <v>20</v>
      </c>
      <c r="C64" s="2" t="s">
        <v>10</v>
      </c>
      <c r="D64" s="2" t="s">
        <v>14</v>
      </c>
      <c r="E64">
        <v>11</v>
      </c>
      <c r="F64">
        <v>12</v>
      </c>
      <c r="G64" s="2">
        <f>_xlfn.IFS(statek5[[#This Row],[Z/W]]="Z",G63-(statek5[[#This Row],[ile ton]]*statek5[[#This Row],[cena za tone w talarach]]),statek5[[#This Row],[Z/W]]="W",G63+(statek5[[#This Row],[ile ton]]*statek5[[#This Row],[cena za tone w talarach]]))</f>
        <v>506016</v>
      </c>
      <c r="H64" s="2">
        <f>IF(statek5[[#This Row],[port]]&lt;&gt;B65,statek5[[#This Row],[kasa przed]],0)</f>
        <v>0</v>
      </c>
    </row>
    <row r="65" spans="1:8" x14ac:dyDescent="0.3">
      <c r="A65" s="1">
        <v>42704</v>
      </c>
      <c r="B65" s="2" t="s">
        <v>20</v>
      </c>
      <c r="C65" s="2" t="s">
        <v>12</v>
      </c>
      <c r="D65" s="2" t="s">
        <v>8</v>
      </c>
      <c r="E65">
        <v>17</v>
      </c>
      <c r="F65">
        <v>20</v>
      </c>
      <c r="G65" s="2">
        <f>_xlfn.IFS(statek5[[#This Row],[Z/W]]="Z",G64-(statek5[[#This Row],[ile ton]]*statek5[[#This Row],[cena za tone w talarach]]),statek5[[#This Row],[Z/W]]="W",G64+(statek5[[#This Row],[ile ton]]*statek5[[#This Row],[cena za tone w talarach]]))</f>
        <v>505676</v>
      </c>
      <c r="H65" s="2">
        <f>IF(statek5[[#This Row],[port]]&lt;&gt;B66,statek5[[#This Row],[kasa przed]],0)</f>
        <v>0</v>
      </c>
    </row>
    <row r="66" spans="1:8" x14ac:dyDescent="0.3">
      <c r="A66" s="1">
        <v>42704</v>
      </c>
      <c r="B66" s="2" t="s">
        <v>20</v>
      </c>
      <c r="C66" s="2" t="s">
        <v>11</v>
      </c>
      <c r="D66" s="2" t="s">
        <v>8</v>
      </c>
      <c r="E66">
        <v>4</v>
      </c>
      <c r="F66">
        <v>23</v>
      </c>
      <c r="G66" s="2">
        <f>_xlfn.IFS(statek5[[#This Row],[Z/W]]="Z",G65-(statek5[[#This Row],[ile ton]]*statek5[[#This Row],[cena za tone w talarach]]),statek5[[#This Row],[Z/W]]="W",G65+(statek5[[#This Row],[ile ton]]*statek5[[#This Row],[cena za tone w talarach]]))</f>
        <v>505584</v>
      </c>
      <c r="H66" s="2">
        <f>IF(statek5[[#This Row],[port]]&lt;&gt;B67,statek5[[#This Row],[kasa przed]],0)</f>
        <v>505584</v>
      </c>
    </row>
    <row r="67" spans="1:8" x14ac:dyDescent="0.3">
      <c r="A67" s="1">
        <v>42729</v>
      </c>
      <c r="B67" s="2" t="s">
        <v>21</v>
      </c>
      <c r="C67" s="2" t="s">
        <v>12</v>
      </c>
      <c r="D67" s="2" t="s">
        <v>14</v>
      </c>
      <c r="E67">
        <v>79</v>
      </c>
      <c r="F67">
        <v>31</v>
      </c>
      <c r="G67" s="2">
        <f>_xlfn.IFS(statek5[[#This Row],[Z/W]]="Z",G66-(statek5[[#This Row],[ile ton]]*statek5[[#This Row],[cena za tone w talarach]]),statek5[[#This Row],[Z/W]]="W",G66+(statek5[[#This Row],[ile ton]]*statek5[[#This Row],[cena za tone w talarach]]))</f>
        <v>508033</v>
      </c>
      <c r="H67" s="2">
        <f>IF(statek5[[#This Row],[port]]&lt;&gt;B68,statek5[[#This Row],[kasa przed]],0)</f>
        <v>0</v>
      </c>
    </row>
    <row r="68" spans="1:8" x14ac:dyDescent="0.3">
      <c r="A68" s="1">
        <v>42729</v>
      </c>
      <c r="B68" s="2" t="s">
        <v>21</v>
      </c>
      <c r="C68" s="2" t="s">
        <v>7</v>
      </c>
      <c r="D68" s="2" t="s">
        <v>8</v>
      </c>
      <c r="E68">
        <v>33</v>
      </c>
      <c r="F68">
        <v>60</v>
      </c>
      <c r="G68" s="2">
        <f>_xlfn.IFS(statek5[[#This Row],[Z/W]]="Z",G67-(statek5[[#This Row],[ile ton]]*statek5[[#This Row],[cena za tone w talarach]]),statek5[[#This Row],[Z/W]]="W",G67+(statek5[[#This Row],[ile ton]]*statek5[[#This Row],[cena za tone w talarach]]))</f>
        <v>506053</v>
      </c>
      <c r="H68" s="2">
        <f>IF(statek5[[#This Row],[port]]&lt;&gt;B69,statek5[[#This Row],[kasa przed]],0)</f>
        <v>0</v>
      </c>
    </row>
    <row r="69" spans="1:8" x14ac:dyDescent="0.3">
      <c r="A69" s="1">
        <v>42729</v>
      </c>
      <c r="B69" s="2" t="s">
        <v>21</v>
      </c>
      <c r="C69" s="2" t="s">
        <v>11</v>
      </c>
      <c r="D69" s="2" t="s">
        <v>8</v>
      </c>
      <c r="E69">
        <v>26</v>
      </c>
      <c r="F69">
        <v>23</v>
      </c>
      <c r="G69" s="2">
        <f>_xlfn.IFS(statek5[[#This Row],[Z/W]]="Z",G68-(statek5[[#This Row],[ile ton]]*statek5[[#This Row],[cena za tone w talarach]]),statek5[[#This Row],[Z/W]]="W",G68+(statek5[[#This Row],[ile ton]]*statek5[[#This Row],[cena za tone w talarach]]))</f>
        <v>505455</v>
      </c>
      <c r="H69" s="2">
        <f>IF(statek5[[#This Row],[port]]&lt;&gt;B70,statek5[[#This Row],[kasa przed]],0)</f>
        <v>505455</v>
      </c>
    </row>
    <row r="70" spans="1:8" x14ac:dyDescent="0.3">
      <c r="A70" s="1">
        <v>42742</v>
      </c>
      <c r="B70" s="2" t="s">
        <v>22</v>
      </c>
      <c r="C70" s="2" t="s">
        <v>12</v>
      </c>
      <c r="D70" s="2" t="s">
        <v>8</v>
      </c>
      <c r="E70">
        <v>40</v>
      </c>
      <c r="F70">
        <v>22</v>
      </c>
      <c r="G70" s="2">
        <f>_xlfn.IFS(statek5[[#This Row],[Z/W]]="Z",G69-(statek5[[#This Row],[ile ton]]*statek5[[#This Row],[cena za tone w talarach]]),statek5[[#This Row],[Z/W]]="W",G69+(statek5[[#This Row],[ile ton]]*statek5[[#This Row],[cena za tone w talarach]]))</f>
        <v>504575</v>
      </c>
      <c r="H70" s="2">
        <f>IF(statek5[[#This Row],[port]]&lt;&gt;B71,statek5[[#This Row],[kasa przed]],0)</f>
        <v>0</v>
      </c>
    </row>
    <row r="71" spans="1:8" x14ac:dyDescent="0.3">
      <c r="A71" s="1">
        <v>42742</v>
      </c>
      <c r="B71" s="2" t="s">
        <v>22</v>
      </c>
      <c r="C71" s="2" t="s">
        <v>10</v>
      </c>
      <c r="D71" s="2" t="s">
        <v>8</v>
      </c>
      <c r="E71">
        <v>42</v>
      </c>
      <c r="F71">
        <v>9</v>
      </c>
      <c r="G71" s="2">
        <f>_xlfn.IFS(statek5[[#This Row],[Z/W]]="Z",G70-(statek5[[#This Row],[ile ton]]*statek5[[#This Row],[cena za tone w talarach]]),statek5[[#This Row],[Z/W]]="W",G70+(statek5[[#This Row],[ile ton]]*statek5[[#This Row],[cena za tone w talarach]]))</f>
        <v>504197</v>
      </c>
      <c r="H71" s="2">
        <f>IF(statek5[[#This Row],[port]]&lt;&gt;B72,statek5[[#This Row],[kasa przed]],0)</f>
        <v>0</v>
      </c>
    </row>
    <row r="72" spans="1:8" x14ac:dyDescent="0.3">
      <c r="A72" s="1">
        <v>42742</v>
      </c>
      <c r="B72" s="2" t="s">
        <v>22</v>
      </c>
      <c r="C72" s="2" t="s">
        <v>11</v>
      </c>
      <c r="D72" s="2" t="s">
        <v>8</v>
      </c>
      <c r="E72">
        <v>42</v>
      </c>
      <c r="F72">
        <v>26</v>
      </c>
      <c r="G72" s="2">
        <f>_xlfn.IFS(statek5[[#This Row],[Z/W]]="Z",G71-(statek5[[#This Row],[ile ton]]*statek5[[#This Row],[cena za tone w talarach]]),statek5[[#This Row],[Z/W]]="W",G71+(statek5[[#This Row],[ile ton]]*statek5[[#This Row],[cena za tone w talarach]]))</f>
        <v>503105</v>
      </c>
      <c r="H72" s="2">
        <f>IF(statek5[[#This Row],[port]]&lt;&gt;B73,statek5[[#This Row],[kasa przed]],0)</f>
        <v>0</v>
      </c>
    </row>
    <row r="73" spans="1:8" x14ac:dyDescent="0.3">
      <c r="A73" s="1">
        <v>42742</v>
      </c>
      <c r="B73" s="2" t="s">
        <v>22</v>
      </c>
      <c r="C73" s="2" t="s">
        <v>7</v>
      </c>
      <c r="D73" s="2" t="s">
        <v>8</v>
      </c>
      <c r="E73">
        <v>9</v>
      </c>
      <c r="F73">
        <v>70</v>
      </c>
      <c r="G73" s="2">
        <f>_xlfn.IFS(statek5[[#This Row],[Z/W]]="Z",G72-(statek5[[#This Row],[ile ton]]*statek5[[#This Row],[cena za tone w talarach]]),statek5[[#This Row],[Z/W]]="W",G72+(statek5[[#This Row],[ile ton]]*statek5[[#This Row],[cena za tone w talarach]]))</f>
        <v>502475</v>
      </c>
      <c r="H73" s="2">
        <f>IF(statek5[[#This Row],[port]]&lt;&gt;B74,statek5[[#This Row],[kasa przed]],0)</f>
        <v>0</v>
      </c>
    </row>
    <row r="74" spans="1:8" x14ac:dyDescent="0.3">
      <c r="A74" s="1">
        <v>42742</v>
      </c>
      <c r="B74" s="2" t="s">
        <v>22</v>
      </c>
      <c r="C74" s="2" t="s">
        <v>9</v>
      </c>
      <c r="D74" s="2" t="s">
        <v>8</v>
      </c>
      <c r="E74">
        <v>39</v>
      </c>
      <c r="F74">
        <v>44</v>
      </c>
      <c r="G74" s="2">
        <f>_xlfn.IFS(statek5[[#This Row],[Z/W]]="Z",G73-(statek5[[#This Row],[ile ton]]*statek5[[#This Row],[cena za tone w talarach]]),statek5[[#This Row],[Z/W]]="W",G73+(statek5[[#This Row],[ile ton]]*statek5[[#This Row],[cena za tone w talarach]]))</f>
        <v>500759</v>
      </c>
      <c r="H74" s="2">
        <f>IF(statek5[[#This Row],[port]]&lt;&gt;B75,statek5[[#This Row],[kasa przed]],0)</f>
        <v>500759</v>
      </c>
    </row>
    <row r="75" spans="1:8" x14ac:dyDescent="0.3">
      <c r="A75" s="1">
        <v>42759</v>
      </c>
      <c r="B75" s="2" t="s">
        <v>6</v>
      </c>
      <c r="C75" s="2" t="s">
        <v>9</v>
      </c>
      <c r="D75" s="2" t="s">
        <v>14</v>
      </c>
      <c r="E75">
        <v>112</v>
      </c>
      <c r="F75">
        <v>59</v>
      </c>
      <c r="G75" s="2">
        <f>_xlfn.IFS(statek5[[#This Row],[Z/W]]="Z",G74-(statek5[[#This Row],[ile ton]]*statek5[[#This Row],[cena za tone w talarach]]),statek5[[#This Row],[Z/W]]="W",G74+(statek5[[#This Row],[ile ton]]*statek5[[#This Row],[cena za tone w talarach]]))</f>
        <v>507367</v>
      </c>
      <c r="H75" s="2">
        <f>IF(statek5[[#This Row],[port]]&lt;&gt;B76,statek5[[#This Row],[kasa przed]],0)</f>
        <v>0</v>
      </c>
    </row>
    <row r="76" spans="1:8" x14ac:dyDescent="0.3">
      <c r="A76" s="1">
        <v>42759</v>
      </c>
      <c r="B76" s="2" t="s">
        <v>6</v>
      </c>
      <c r="C76" s="2" t="s">
        <v>7</v>
      </c>
      <c r="D76" s="2" t="s">
        <v>8</v>
      </c>
      <c r="E76">
        <v>34</v>
      </c>
      <c r="F76">
        <v>66</v>
      </c>
      <c r="G76" s="2">
        <f>_xlfn.IFS(statek5[[#This Row],[Z/W]]="Z",G75-(statek5[[#This Row],[ile ton]]*statek5[[#This Row],[cena za tone w talarach]]),statek5[[#This Row],[Z/W]]="W",G75+(statek5[[#This Row],[ile ton]]*statek5[[#This Row],[cena za tone w talarach]]))</f>
        <v>505123</v>
      </c>
      <c r="H76" s="2">
        <f>IF(statek5[[#This Row],[port]]&lt;&gt;B77,statek5[[#This Row],[kasa przed]],0)</f>
        <v>0</v>
      </c>
    </row>
    <row r="77" spans="1:8" x14ac:dyDescent="0.3">
      <c r="A77" s="1">
        <v>42759</v>
      </c>
      <c r="B77" s="2" t="s">
        <v>6</v>
      </c>
      <c r="C77" s="2" t="s">
        <v>12</v>
      </c>
      <c r="D77" s="2" t="s">
        <v>8</v>
      </c>
      <c r="E77">
        <v>5</v>
      </c>
      <c r="F77">
        <v>21</v>
      </c>
      <c r="G77" s="2">
        <f>_xlfn.IFS(statek5[[#This Row],[Z/W]]="Z",G76-(statek5[[#This Row],[ile ton]]*statek5[[#This Row],[cena za tone w talarach]]),statek5[[#This Row],[Z/W]]="W",G76+(statek5[[#This Row],[ile ton]]*statek5[[#This Row],[cena za tone w talarach]]))</f>
        <v>505018</v>
      </c>
      <c r="H77" s="2">
        <f>IF(statek5[[#This Row],[port]]&lt;&gt;B78,statek5[[#This Row],[kasa przed]],0)</f>
        <v>505018</v>
      </c>
    </row>
    <row r="78" spans="1:8" x14ac:dyDescent="0.3">
      <c r="A78" s="1">
        <v>42774</v>
      </c>
      <c r="B78" s="2" t="s">
        <v>13</v>
      </c>
      <c r="C78" s="2" t="s">
        <v>7</v>
      </c>
      <c r="D78" s="2" t="s">
        <v>14</v>
      </c>
      <c r="E78">
        <v>74</v>
      </c>
      <c r="F78">
        <v>92</v>
      </c>
      <c r="G78" s="2">
        <f>_xlfn.IFS(statek5[[#This Row],[Z/W]]="Z",G77-(statek5[[#This Row],[ile ton]]*statek5[[#This Row],[cena za tone w talarach]]),statek5[[#This Row],[Z/W]]="W",G77+(statek5[[#This Row],[ile ton]]*statek5[[#This Row],[cena za tone w talarach]]))</f>
        <v>511826</v>
      </c>
      <c r="H78" s="2">
        <f>IF(statek5[[#This Row],[port]]&lt;&gt;B79,statek5[[#This Row],[kasa przed]],0)</f>
        <v>0</v>
      </c>
    </row>
    <row r="79" spans="1:8" x14ac:dyDescent="0.3">
      <c r="A79" s="1">
        <v>42774</v>
      </c>
      <c r="B79" s="2" t="s">
        <v>13</v>
      </c>
      <c r="C79" s="2" t="s">
        <v>11</v>
      </c>
      <c r="D79" s="2" t="s">
        <v>8</v>
      </c>
      <c r="E79">
        <v>14</v>
      </c>
      <c r="F79">
        <v>26</v>
      </c>
      <c r="G79" s="2">
        <f>_xlfn.IFS(statek5[[#This Row],[Z/W]]="Z",G78-(statek5[[#This Row],[ile ton]]*statek5[[#This Row],[cena za tone w talarach]]),statek5[[#This Row],[Z/W]]="W",G78+(statek5[[#This Row],[ile ton]]*statek5[[#This Row],[cena za tone w talarach]]))</f>
        <v>511462</v>
      </c>
      <c r="H79" s="2">
        <f>IF(statek5[[#This Row],[port]]&lt;&gt;B80,statek5[[#This Row],[kasa przed]],0)</f>
        <v>511462</v>
      </c>
    </row>
    <row r="80" spans="1:8" x14ac:dyDescent="0.3">
      <c r="A80" s="1">
        <v>42793</v>
      </c>
      <c r="B80" s="2" t="s">
        <v>15</v>
      </c>
      <c r="C80" s="2" t="s">
        <v>9</v>
      </c>
      <c r="D80" s="2" t="s">
        <v>14</v>
      </c>
      <c r="E80">
        <v>1</v>
      </c>
      <c r="F80">
        <v>60</v>
      </c>
      <c r="G80" s="2">
        <f>_xlfn.IFS(statek5[[#This Row],[Z/W]]="Z",G79-(statek5[[#This Row],[ile ton]]*statek5[[#This Row],[cena za tone w talarach]]),statek5[[#This Row],[Z/W]]="W",G79+(statek5[[#This Row],[ile ton]]*statek5[[#This Row],[cena za tone w talarach]]))</f>
        <v>511522</v>
      </c>
      <c r="H80" s="2">
        <f>IF(statek5[[#This Row],[port]]&lt;&gt;B81,statek5[[#This Row],[kasa przed]],0)</f>
        <v>0</v>
      </c>
    </row>
    <row r="81" spans="1:8" x14ac:dyDescent="0.3">
      <c r="A81" s="1">
        <v>42793</v>
      </c>
      <c r="B81" s="2" t="s">
        <v>15</v>
      </c>
      <c r="C81" s="2" t="s">
        <v>11</v>
      </c>
      <c r="D81" s="2" t="s">
        <v>14</v>
      </c>
      <c r="E81">
        <v>43</v>
      </c>
      <c r="F81">
        <v>36</v>
      </c>
      <c r="G81" s="2">
        <f>_xlfn.IFS(statek5[[#This Row],[Z/W]]="Z",G80-(statek5[[#This Row],[ile ton]]*statek5[[#This Row],[cena za tone w talarach]]),statek5[[#This Row],[Z/W]]="W",G80+(statek5[[#This Row],[ile ton]]*statek5[[#This Row],[cena za tone w talarach]]))</f>
        <v>513070</v>
      </c>
      <c r="H81" s="2">
        <f>IF(statek5[[#This Row],[port]]&lt;&gt;B82,statek5[[#This Row],[kasa przed]],0)</f>
        <v>0</v>
      </c>
    </row>
    <row r="82" spans="1:8" x14ac:dyDescent="0.3">
      <c r="A82" s="1">
        <v>42793</v>
      </c>
      <c r="B82" s="2" t="s">
        <v>15</v>
      </c>
      <c r="C82" s="2" t="s">
        <v>10</v>
      </c>
      <c r="D82" s="2" t="s">
        <v>8</v>
      </c>
      <c r="E82">
        <v>30</v>
      </c>
      <c r="F82">
        <v>8</v>
      </c>
      <c r="G82" s="2">
        <f>_xlfn.IFS(statek5[[#This Row],[Z/W]]="Z",G81-(statek5[[#This Row],[ile ton]]*statek5[[#This Row],[cena za tone w talarach]]),statek5[[#This Row],[Z/W]]="W",G81+(statek5[[#This Row],[ile ton]]*statek5[[#This Row],[cena za tone w talarach]]))</f>
        <v>512830</v>
      </c>
      <c r="H82" s="2">
        <f>IF(statek5[[#This Row],[port]]&lt;&gt;B83,statek5[[#This Row],[kasa przed]],0)</f>
        <v>0</v>
      </c>
    </row>
    <row r="83" spans="1:8" x14ac:dyDescent="0.3">
      <c r="A83" s="1">
        <v>42793</v>
      </c>
      <c r="B83" s="2" t="s">
        <v>15</v>
      </c>
      <c r="C83" s="2" t="s">
        <v>12</v>
      </c>
      <c r="D83" s="2" t="s">
        <v>8</v>
      </c>
      <c r="E83">
        <v>14</v>
      </c>
      <c r="F83">
        <v>20</v>
      </c>
      <c r="G83" s="2">
        <f>_xlfn.IFS(statek5[[#This Row],[Z/W]]="Z",G82-(statek5[[#This Row],[ile ton]]*statek5[[#This Row],[cena za tone w talarach]]),statek5[[#This Row],[Z/W]]="W",G82+(statek5[[#This Row],[ile ton]]*statek5[[#This Row],[cena za tone w talarach]]))</f>
        <v>512550</v>
      </c>
      <c r="H83" s="2">
        <f>IF(statek5[[#This Row],[port]]&lt;&gt;B84,statek5[[#This Row],[kasa przed]],0)</f>
        <v>512550</v>
      </c>
    </row>
    <row r="84" spans="1:8" x14ac:dyDescent="0.3">
      <c r="A84" s="1">
        <v>42819</v>
      </c>
      <c r="B84" s="2" t="s">
        <v>16</v>
      </c>
      <c r="C84" s="2" t="s">
        <v>11</v>
      </c>
      <c r="D84" s="2" t="s">
        <v>14</v>
      </c>
      <c r="E84">
        <v>33</v>
      </c>
      <c r="F84">
        <v>38</v>
      </c>
      <c r="G84" s="2">
        <f>_xlfn.IFS(statek5[[#This Row],[Z/W]]="Z",G83-(statek5[[#This Row],[ile ton]]*statek5[[#This Row],[cena za tone w talarach]]),statek5[[#This Row],[Z/W]]="W",G83+(statek5[[#This Row],[ile ton]]*statek5[[#This Row],[cena za tone w talarach]]))</f>
        <v>513804</v>
      </c>
      <c r="H84" s="2">
        <f>IF(statek5[[#This Row],[port]]&lt;&gt;B85,statek5[[#This Row],[kasa przed]],0)</f>
        <v>0</v>
      </c>
    </row>
    <row r="85" spans="1:8" x14ac:dyDescent="0.3">
      <c r="A85" s="1">
        <v>42819</v>
      </c>
      <c r="B85" s="2" t="s">
        <v>16</v>
      </c>
      <c r="C85" s="2" t="s">
        <v>9</v>
      </c>
      <c r="D85" s="2" t="s">
        <v>8</v>
      </c>
      <c r="E85">
        <v>35</v>
      </c>
      <c r="F85">
        <v>37</v>
      </c>
      <c r="G85" s="2">
        <f>_xlfn.IFS(statek5[[#This Row],[Z/W]]="Z",G84-(statek5[[#This Row],[ile ton]]*statek5[[#This Row],[cena za tone w talarach]]),statek5[[#This Row],[Z/W]]="W",G84+(statek5[[#This Row],[ile ton]]*statek5[[#This Row],[cena za tone w talarach]]))</f>
        <v>512509</v>
      </c>
      <c r="H85" s="2">
        <f>IF(statek5[[#This Row],[port]]&lt;&gt;B86,statek5[[#This Row],[kasa przed]],0)</f>
        <v>0</v>
      </c>
    </row>
    <row r="86" spans="1:8" x14ac:dyDescent="0.3">
      <c r="A86" s="1">
        <v>42819</v>
      </c>
      <c r="B86" s="2" t="s">
        <v>16</v>
      </c>
      <c r="C86" s="2" t="s">
        <v>12</v>
      </c>
      <c r="D86" s="2" t="s">
        <v>8</v>
      </c>
      <c r="E86">
        <v>40</v>
      </c>
      <c r="F86">
        <v>19</v>
      </c>
      <c r="G86" s="2">
        <f>_xlfn.IFS(statek5[[#This Row],[Z/W]]="Z",G85-(statek5[[#This Row],[ile ton]]*statek5[[#This Row],[cena za tone w talarach]]),statek5[[#This Row],[Z/W]]="W",G85+(statek5[[#This Row],[ile ton]]*statek5[[#This Row],[cena za tone w talarach]]))</f>
        <v>511749</v>
      </c>
      <c r="H86" s="2">
        <f>IF(statek5[[#This Row],[port]]&lt;&gt;B87,statek5[[#This Row],[kasa przed]],0)</f>
        <v>511749</v>
      </c>
    </row>
    <row r="87" spans="1:8" x14ac:dyDescent="0.3">
      <c r="A87" s="1">
        <v>42840</v>
      </c>
      <c r="B87" s="2" t="s">
        <v>17</v>
      </c>
      <c r="C87" s="2" t="s">
        <v>11</v>
      </c>
      <c r="D87" s="2" t="s">
        <v>14</v>
      </c>
      <c r="E87">
        <v>21</v>
      </c>
      <c r="F87">
        <v>36</v>
      </c>
      <c r="G87" s="2">
        <f>_xlfn.IFS(statek5[[#This Row],[Z/W]]="Z",G86-(statek5[[#This Row],[ile ton]]*statek5[[#This Row],[cena za tone w talarach]]),statek5[[#This Row],[Z/W]]="W",G86+(statek5[[#This Row],[ile ton]]*statek5[[#This Row],[cena za tone w talarach]]))</f>
        <v>512505</v>
      </c>
      <c r="H87" s="2">
        <f>IF(statek5[[#This Row],[port]]&lt;&gt;B88,statek5[[#This Row],[kasa przed]],0)</f>
        <v>0</v>
      </c>
    </row>
    <row r="88" spans="1:8" x14ac:dyDescent="0.3">
      <c r="A88" s="1">
        <v>42840</v>
      </c>
      <c r="B88" s="2" t="s">
        <v>17</v>
      </c>
      <c r="C88" s="2" t="s">
        <v>7</v>
      </c>
      <c r="D88" s="2" t="s">
        <v>14</v>
      </c>
      <c r="E88">
        <v>2</v>
      </c>
      <c r="F88">
        <v>97</v>
      </c>
      <c r="G88" s="2">
        <f>_xlfn.IFS(statek5[[#This Row],[Z/W]]="Z",G87-(statek5[[#This Row],[ile ton]]*statek5[[#This Row],[cena za tone w talarach]]),statek5[[#This Row],[Z/W]]="W",G87+(statek5[[#This Row],[ile ton]]*statek5[[#This Row],[cena za tone w talarach]]))</f>
        <v>512699</v>
      </c>
      <c r="H88" s="2">
        <f>IF(statek5[[#This Row],[port]]&lt;&gt;B89,statek5[[#This Row],[kasa przed]],0)</f>
        <v>0</v>
      </c>
    </row>
    <row r="89" spans="1:8" x14ac:dyDescent="0.3">
      <c r="A89" s="1">
        <v>42840</v>
      </c>
      <c r="B89" s="2" t="s">
        <v>17</v>
      </c>
      <c r="C89" s="2" t="s">
        <v>12</v>
      </c>
      <c r="D89" s="2" t="s">
        <v>8</v>
      </c>
      <c r="E89">
        <v>12</v>
      </c>
      <c r="F89">
        <v>20</v>
      </c>
      <c r="G89" s="2">
        <f>_xlfn.IFS(statek5[[#This Row],[Z/W]]="Z",G88-(statek5[[#This Row],[ile ton]]*statek5[[#This Row],[cena za tone w talarach]]),statek5[[#This Row],[Z/W]]="W",G88+(statek5[[#This Row],[ile ton]]*statek5[[#This Row],[cena za tone w talarach]]))</f>
        <v>512459</v>
      </c>
      <c r="H89" s="2">
        <f>IF(statek5[[#This Row],[port]]&lt;&gt;B90,statek5[[#This Row],[kasa przed]],0)</f>
        <v>0</v>
      </c>
    </row>
    <row r="90" spans="1:8" x14ac:dyDescent="0.3">
      <c r="A90" s="1">
        <v>42840</v>
      </c>
      <c r="B90" s="2" t="s">
        <v>17</v>
      </c>
      <c r="C90" s="2" t="s">
        <v>10</v>
      </c>
      <c r="D90" s="2" t="s">
        <v>8</v>
      </c>
      <c r="E90">
        <v>15</v>
      </c>
      <c r="F90">
        <v>8</v>
      </c>
      <c r="G90" s="2">
        <f>_xlfn.IFS(statek5[[#This Row],[Z/W]]="Z",G89-(statek5[[#This Row],[ile ton]]*statek5[[#This Row],[cena za tone w talarach]]),statek5[[#This Row],[Z/W]]="W",G89+(statek5[[#This Row],[ile ton]]*statek5[[#This Row],[cena za tone w talarach]]))</f>
        <v>512339</v>
      </c>
      <c r="H90" s="2">
        <f>IF(statek5[[#This Row],[port]]&lt;&gt;B91,statek5[[#This Row],[kasa przed]],0)</f>
        <v>0</v>
      </c>
    </row>
    <row r="91" spans="1:8" x14ac:dyDescent="0.3">
      <c r="A91" s="1">
        <v>42840</v>
      </c>
      <c r="B91" s="2" t="s">
        <v>17</v>
      </c>
      <c r="C91" s="2" t="s">
        <v>9</v>
      </c>
      <c r="D91" s="2" t="s">
        <v>8</v>
      </c>
      <c r="E91">
        <v>1</v>
      </c>
      <c r="F91">
        <v>40</v>
      </c>
      <c r="G91" s="2">
        <f>_xlfn.IFS(statek5[[#This Row],[Z/W]]="Z",G90-(statek5[[#This Row],[ile ton]]*statek5[[#This Row],[cena za tone w talarach]]),statek5[[#This Row],[Z/W]]="W",G90+(statek5[[#This Row],[ile ton]]*statek5[[#This Row],[cena za tone w talarach]]))</f>
        <v>512299</v>
      </c>
      <c r="H91" s="2">
        <f>IF(statek5[[#This Row],[port]]&lt;&gt;B92,statek5[[#This Row],[kasa przed]],0)</f>
        <v>512299</v>
      </c>
    </row>
    <row r="92" spans="1:8" x14ac:dyDescent="0.3">
      <c r="A92" s="1">
        <v>42864</v>
      </c>
      <c r="B92" s="2" t="s">
        <v>18</v>
      </c>
      <c r="C92" s="2" t="s">
        <v>10</v>
      </c>
      <c r="D92" s="2" t="s">
        <v>14</v>
      </c>
      <c r="E92">
        <v>86</v>
      </c>
      <c r="F92">
        <v>12</v>
      </c>
      <c r="G92" s="2">
        <f>_xlfn.IFS(statek5[[#This Row],[Z/W]]="Z",G91-(statek5[[#This Row],[ile ton]]*statek5[[#This Row],[cena za tone w talarach]]),statek5[[#This Row],[Z/W]]="W",G91+(statek5[[#This Row],[ile ton]]*statek5[[#This Row],[cena za tone w talarach]]))</f>
        <v>513331</v>
      </c>
      <c r="H92" s="2">
        <f>IF(statek5[[#This Row],[port]]&lt;&gt;B93,statek5[[#This Row],[kasa przed]],0)</f>
        <v>0</v>
      </c>
    </row>
    <row r="93" spans="1:8" x14ac:dyDescent="0.3">
      <c r="A93" s="1">
        <v>42864</v>
      </c>
      <c r="B93" s="2" t="s">
        <v>18</v>
      </c>
      <c r="C93" s="2" t="s">
        <v>12</v>
      </c>
      <c r="D93" s="2" t="s">
        <v>14</v>
      </c>
      <c r="E93">
        <v>110</v>
      </c>
      <c r="F93">
        <v>31</v>
      </c>
      <c r="G93" s="2">
        <f>_xlfn.IFS(statek5[[#This Row],[Z/W]]="Z",G92-(statek5[[#This Row],[ile ton]]*statek5[[#This Row],[cena za tone w talarach]]),statek5[[#This Row],[Z/W]]="W",G92+(statek5[[#This Row],[ile ton]]*statek5[[#This Row],[cena za tone w talarach]]))</f>
        <v>516741</v>
      </c>
      <c r="H93" s="2">
        <f>IF(statek5[[#This Row],[port]]&lt;&gt;B94,statek5[[#This Row],[kasa przed]],0)</f>
        <v>0</v>
      </c>
    </row>
    <row r="94" spans="1:8" x14ac:dyDescent="0.3">
      <c r="A94" s="1">
        <v>42864</v>
      </c>
      <c r="B94" s="2" t="s">
        <v>18</v>
      </c>
      <c r="C94" s="2" t="s">
        <v>9</v>
      </c>
      <c r="D94" s="2" t="s">
        <v>8</v>
      </c>
      <c r="E94">
        <v>33</v>
      </c>
      <c r="F94">
        <v>38</v>
      </c>
      <c r="G94" s="2">
        <f>_xlfn.IFS(statek5[[#This Row],[Z/W]]="Z",G93-(statek5[[#This Row],[ile ton]]*statek5[[#This Row],[cena za tone w talarach]]),statek5[[#This Row],[Z/W]]="W",G93+(statek5[[#This Row],[ile ton]]*statek5[[#This Row],[cena za tone w talarach]]))</f>
        <v>515487</v>
      </c>
      <c r="H94" s="2">
        <f>IF(statek5[[#This Row],[port]]&lt;&gt;B95,statek5[[#This Row],[kasa przed]],0)</f>
        <v>0</v>
      </c>
    </row>
    <row r="95" spans="1:8" x14ac:dyDescent="0.3">
      <c r="A95" s="1">
        <v>42864</v>
      </c>
      <c r="B95" s="2" t="s">
        <v>18</v>
      </c>
      <c r="C95" s="2" t="s">
        <v>11</v>
      </c>
      <c r="D95" s="2" t="s">
        <v>8</v>
      </c>
      <c r="E95">
        <v>13</v>
      </c>
      <c r="F95">
        <v>23</v>
      </c>
      <c r="G95" s="2">
        <f>_xlfn.IFS(statek5[[#This Row],[Z/W]]="Z",G94-(statek5[[#This Row],[ile ton]]*statek5[[#This Row],[cena za tone w talarach]]),statek5[[#This Row],[Z/W]]="W",G94+(statek5[[#This Row],[ile ton]]*statek5[[#This Row],[cena za tone w talarach]]))</f>
        <v>515188</v>
      </c>
      <c r="H95" s="2">
        <f>IF(statek5[[#This Row],[port]]&lt;&gt;B96,statek5[[#This Row],[kasa przed]],0)</f>
        <v>0</v>
      </c>
    </row>
    <row r="96" spans="1:8" x14ac:dyDescent="0.3">
      <c r="A96" s="1">
        <v>42864</v>
      </c>
      <c r="B96" s="2" t="s">
        <v>18</v>
      </c>
      <c r="C96" s="2" t="s">
        <v>7</v>
      </c>
      <c r="D96" s="2" t="s">
        <v>8</v>
      </c>
      <c r="E96">
        <v>37</v>
      </c>
      <c r="F96">
        <v>61</v>
      </c>
      <c r="G96" s="2">
        <f>_xlfn.IFS(statek5[[#This Row],[Z/W]]="Z",G95-(statek5[[#This Row],[ile ton]]*statek5[[#This Row],[cena za tone w talarach]]),statek5[[#This Row],[Z/W]]="W",G95+(statek5[[#This Row],[ile ton]]*statek5[[#This Row],[cena za tone w talarach]]))</f>
        <v>512931</v>
      </c>
      <c r="H96" s="2">
        <f>IF(statek5[[#This Row],[port]]&lt;&gt;B97,statek5[[#This Row],[kasa przed]],0)</f>
        <v>512931</v>
      </c>
    </row>
    <row r="97" spans="1:8" x14ac:dyDescent="0.3">
      <c r="A97" s="1">
        <v>42882</v>
      </c>
      <c r="B97" s="2" t="s">
        <v>19</v>
      </c>
      <c r="C97" s="2" t="s">
        <v>10</v>
      </c>
      <c r="D97" s="2" t="s">
        <v>14</v>
      </c>
      <c r="E97">
        <v>1</v>
      </c>
      <c r="F97">
        <v>12</v>
      </c>
      <c r="G97" s="2">
        <f>_xlfn.IFS(statek5[[#This Row],[Z/W]]="Z",G96-(statek5[[#This Row],[ile ton]]*statek5[[#This Row],[cena za tone w talarach]]),statek5[[#This Row],[Z/W]]="W",G96+(statek5[[#This Row],[ile ton]]*statek5[[#This Row],[cena za tone w talarach]]))</f>
        <v>512943</v>
      </c>
      <c r="H97" s="2">
        <f>IF(statek5[[#This Row],[port]]&lt;&gt;B98,statek5[[#This Row],[kasa przed]],0)</f>
        <v>0</v>
      </c>
    </row>
    <row r="98" spans="1:8" x14ac:dyDescent="0.3">
      <c r="A98" s="1">
        <v>42882</v>
      </c>
      <c r="B98" s="2" t="s">
        <v>19</v>
      </c>
      <c r="C98" s="2" t="s">
        <v>9</v>
      </c>
      <c r="D98" s="2" t="s">
        <v>14</v>
      </c>
      <c r="E98">
        <v>68</v>
      </c>
      <c r="F98">
        <v>59</v>
      </c>
      <c r="G98" s="2">
        <f>_xlfn.IFS(statek5[[#This Row],[Z/W]]="Z",G97-(statek5[[#This Row],[ile ton]]*statek5[[#This Row],[cena za tone w talarach]]),statek5[[#This Row],[Z/W]]="W",G97+(statek5[[#This Row],[ile ton]]*statek5[[#This Row],[cena za tone w talarach]]))</f>
        <v>516955</v>
      </c>
      <c r="H98" s="2">
        <f>IF(statek5[[#This Row],[port]]&lt;&gt;B99,statek5[[#This Row],[kasa przed]],0)</f>
        <v>0</v>
      </c>
    </row>
    <row r="99" spans="1:8" x14ac:dyDescent="0.3">
      <c r="A99" s="1">
        <v>42882</v>
      </c>
      <c r="B99" s="2" t="s">
        <v>19</v>
      </c>
      <c r="C99" s="2" t="s">
        <v>7</v>
      </c>
      <c r="D99" s="2" t="s">
        <v>8</v>
      </c>
      <c r="E99">
        <v>35</v>
      </c>
      <c r="F99">
        <v>66</v>
      </c>
      <c r="G99" s="2">
        <f>_xlfn.IFS(statek5[[#This Row],[Z/W]]="Z",G98-(statek5[[#This Row],[ile ton]]*statek5[[#This Row],[cena za tone w talarach]]),statek5[[#This Row],[Z/W]]="W",G98+(statek5[[#This Row],[ile ton]]*statek5[[#This Row],[cena za tone w talarach]]))</f>
        <v>514645</v>
      </c>
      <c r="H99" s="2">
        <f>IF(statek5[[#This Row],[port]]&lt;&gt;B100,statek5[[#This Row],[kasa przed]],0)</f>
        <v>0</v>
      </c>
    </row>
    <row r="100" spans="1:8" x14ac:dyDescent="0.3">
      <c r="A100" s="1">
        <v>42882</v>
      </c>
      <c r="B100" s="2" t="s">
        <v>19</v>
      </c>
      <c r="C100" s="2" t="s">
        <v>12</v>
      </c>
      <c r="D100" s="2" t="s">
        <v>8</v>
      </c>
      <c r="E100">
        <v>25</v>
      </c>
      <c r="F100">
        <v>21</v>
      </c>
      <c r="G100" s="2">
        <f>_xlfn.IFS(statek5[[#This Row],[Z/W]]="Z",G99-(statek5[[#This Row],[ile ton]]*statek5[[#This Row],[cena za tone w talarach]]),statek5[[#This Row],[Z/W]]="W",G99+(statek5[[#This Row],[ile ton]]*statek5[[#This Row],[cena za tone w talarach]]))</f>
        <v>514120</v>
      </c>
      <c r="H100" s="2">
        <f>IF(statek5[[#This Row],[port]]&lt;&gt;B101,statek5[[#This Row],[kasa przed]],0)</f>
        <v>0</v>
      </c>
    </row>
    <row r="101" spans="1:8" x14ac:dyDescent="0.3">
      <c r="A101" s="1">
        <v>42882</v>
      </c>
      <c r="B101" s="2" t="s">
        <v>19</v>
      </c>
      <c r="C101" s="2" t="s">
        <v>11</v>
      </c>
      <c r="D101" s="2" t="s">
        <v>8</v>
      </c>
      <c r="E101">
        <v>10</v>
      </c>
      <c r="F101">
        <v>25</v>
      </c>
      <c r="G101" s="2">
        <f>_xlfn.IFS(statek5[[#This Row],[Z/W]]="Z",G100-(statek5[[#This Row],[ile ton]]*statek5[[#This Row],[cena za tone w talarach]]),statek5[[#This Row],[Z/W]]="W",G100+(statek5[[#This Row],[ile ton]]*statek5[[#This Row],[cena za tone w talarach]]))</f>
        <v>513870</v>
      </c>
      <c r="H101" s="2">
        <f>IF(statek5[[#This Row],[port]]&lt;&gt;B102,statek5[[#This Row],[kasa przed]],0)</f>
        <v>513870</v>
      </c>
    </row>
    <row r="102" spans="1:8" x14ac:dyDescent="0.3">
      <c r="A102" s="1">
        <v>42904</v>
      </c>
      <c r="B102" s="2" t="s">
        <v>20</v>
      </c>
      <c r="C102" s="2" t="s">
        <v>11</v>
      </c>
      <c r="D102" s="2" t="s">
        <v>14</v>
      </c>
      <c r="E102">
        <v>38</v>
      </c>
      <c r="F102">
        <v>37</v>
      </c>
      <c r="G102" s="2">
        <f>_xlfn.IFS(statek5[[#This Row],[Z/W]]="Z",G101-(statek5[[#This Row],[ile ton]]*statek5[[#This Row],[cena za tone w talarach]]),statek5[[#This Row],[Z/W]]="W",G101+(statek5[[#This Row],[ile ton]]*statek5[[#This Row],[cena za tone w talarach]]))</f>
        <v>515276</v>
      </c>
      <c r="H102" s="2">
        <f>IF(statek5[[#This Row],[port]]&lt;&gt;B103,statek5[[#This Row],[kasa przed]],0)</f>
        <v>0</v>
      </c>
    </row>
    <row r="103" spans="1:8" x14ac:dyDescent="0.3">
      <c r="A103" s="1">
        <v>42904</v>
      </c>
      <c r="B103" s="2" t="s">
        <v>20</v>
      </c>
      <c r="C103" s="2" t="s">
        <v>10</v>
      </c>
      <c r="D103" s="2" t="s">
        <v>8</v>
      </c>
      <c r="E103">
        <v>22</v>
      </c>
      <c r="F103">
        <v>8</v>
      </c>
      <c r="G103" s="2">
        <f>_xlfn.IFS(statek5[[#This Row],[Z/W]]="Z",G102-(statek5[[#This Row],[ile ton]]*statek5[[#This Row],[cena za tone w talarach]]),statek5[[#This Row],[Z/W]]="W",G102+(statek5[[#This Row],[ile ton]]*statek5[[#This Row],[cena za tone w talarach]]))</f>
        <v>515100</v>
      </c>
      <c r="H103" s="2">
        <f>IF(statek5[[#This Row],[port]]&lt;&gt;B104,statek5[[#This Row],[kasa przed]],0)</f>
        <v>0</v>
      </c>
    </row>
    <row r="104" spans="1:8" x14ac:dyDescent="0.3">
      <c r="A104" s="1">
        <v>42904</v>
      </c>
      <c r="B104" s="2" t="s">
        <v>20</v>
      </c>
      <c r="C104" s="2" t="s">
        <v>12</v>
      </c>
      <c r="D104" s="2" t="s">
        <v>8</v>
      </c>
      <c r="E104">
        <v>25</v>
      </c>
      <c r="F104">
        <v>20</v>
      </c>
      <c r="G104" s="2">
        <f>_xlfn.IFS(statek5[[#This Row],[Z/W]]="Z",G103-(statek5[[#This Row],[ile ton]]*statek5[[#This Row],[cena za tone w talarach]]),statek5[[#This Row],[Z/W]]="W",G103+(statek5[[#This Row],[ile ton]]*statek5[[#This Row],[cena za tone w talarach]]))</f>
        <v>514600</v>
      </c>
      <c r="H104" s="2">
        <f>IF(statek5[[#This Row],[port]]&lt;&gt;B105,statek5[[#This Row],[kasa przed]],0)</f>
        <v>0</v>
      </c>
    </row>
    <row r="105" spans="1:8" x14ac:dyDescent="0.3">
      <c r="A105" s="1">
        <v>42904</v>
      </c>
      <c r="B105" s="2" t="s">
        <v>20</v>
      </c>
      <c r="C105" s="2" t="s">
        <v>9</v>
      </c>
      <c r="D105" s="2" t="s">
        <v>8</v>
      </c>
      <c r="E105">
        <v>8</v>
      </c>
      <c r="F105">
        <v>39</v>
      </c>
      <c r="G105" s="2">
        <f>_xlfn.IFS(statek5[[#This Row],[Z/W]]="Z",G104-(statek5[[#This Row],[ile ton]]*statek5[[#This Row],[cena za tone w talarach]]),statek5[[#This Row],[Z/W]]="W",G104+(statek5[[#This Row],[ile ton]]*statek5[[#This Row],[cena za tone w talarach]]))</f>
        <v>514288</v>
      </c>
      <c r="H105" s="2">
        <f>IF(statek5[[#This Row],[port]]&lt;&gt;B106,statek5[[#This Row],[kasa przed]],0)</f>
        <v>0</v>
      </c>
    </row>
    <row r="106" spans="1:8" x14ac:dyDescent="0.3">
      <c r="A106" s="1">
        <v>42904</v>
      </c>
      <c r="B106" s="2" t="s">
        <v>20</v>
      </c>
      <c r="C106" s="2" t="s">
        <v>7</v>
      </c>
      <c r="D106" s="2" t="s">
        <v>8</v>
      </c>
      <c r="E106">
        <v>45</v>
      </c>
      <c r="F106">
        <v>62</v>
      </c>
      <c r="G106" s="2">
        <f>_xlfn.IFS(statek5[[#This Row],[Z/W]]="Z",G105-(statek5[[#This Row],[ile ton]]*statek5[[#This Row],[cena za tone w talarach]]),statek5[[#This Row],[Z/W]]="W",G105+(statek5[[#This Row],[ile ton]]*statek5[[#This Row],[cena za tone w talarach]]))</f>
        <v>511498</v>
      </c>
      <c r="H106" s="2">
        <f>IF(statek5[[#This Row],[port]]&lt;&gt;B107,statek5[[#This Row],[kasa przed]],0)</f>
        <v>511498</v>
      </c>
    </row>
    <row r="107" spans="1:8" x14ac:dyDescent="0.3">
      <c r="A107" s="1">
        <v>42929</v>
      </c>
      <c r="B107" s="2" t="s">
        <v>21</v>
      </c>
      <c r="C107" s="2" t="s">
        <v>7</v>
      </c>
      <c r="D107" s="2" t="s">
        <v>14</v>
      </c>
      <c r="E107">
        <v>116</v>
      </c>
      <c r="F107">
        <v>100</v>
      </c>
      <c r="G107" s="2">
        <f>_xlfn.IFS(statek5[[#This Row],[Z/W]]="Z",G106-(statek5[[#This Row],[ile ton]]*statek5[[#This Row],[cena za tone w talarach]]),statek5[[#This Row],[Z/W]]="W",G106+(statek5[[#This Row],[ile ton]]*statek5[[#This Row],[cena za tone w talarach]]))</f>
        <v>523098</v>
      </c>
      <c r="H107" s="2">
        <f>IF(statek5[[#This Row],[port]]&lt;&gt;B108,statek5[[#This Row],[kasa przed]],0)</f>
        <v>0</v>
      </c>
    </row>
    <row r="108" spans="1:8" x14ac:dyDescent="0.3">
      <c r="A108" s="1">
        <v>42929</v>
      </c>
      <c r="B108" s="2" t="s">
        <v>21</v>
      </c>
      <c r="C108" s="2" t="s">
        <v>12</v>
      </c>
      <c r="D108" s="2" t="s">
        <v>8</v>
      </c>
      <c r="E108">
        <v>29</v>
      </c>
      <c r="F108">
        <v>19</v>
      </c>
      <c r="G108" s="2">
        <f>_xlfn.IFS(statek5[[#This Row],[Z/W]]="Z",G107-(statek5[[#This Row],[ile ton]]*statek5[[#This Row],[cena za tone w talarach]]),statek5[[#This Row],[Z/W]]="W",G107+(statek5[[#This Row],[ile ton]]*statek5[[#This Row],[cena za tone w talarach]]))</f>
        <v>522547</v>
      </c>
      <c r="H108" s="2">
        <f>IF(statek5[[#This Row],[port]]&lt;&gt;B109,statek5[[#This Row],[kasa przed]],0)</f>
        <v>522547</v>
      </c>
    </row>
    <row r="109" spans="1:8" x14ac:dyDescent="0.3">
      <c r="A109" s="1">
        <v>42942</v>
      </c>
      <c r="B109" s="2" t="s">
        <v>22</v>
      </c>
      <c r="C109" s="2" t="s">
        <v>11</v>
      </c>
      <c r="D109" s="2" t="s">
        <v>14</v>
      </c>
      <c r="E109">
        <v>5</v>
      </c>
      <c r="F109">
        <v>34</v>
      </c>
      <c r="G109" s="2">
        <f>_xlfn.IFS(statek5[[#This Row],[Z/W]]="Z",G108-(statek5[[#This Row],[ile ton]]*statek5[[#This Row],[cena za tone w talarach]]),statek5[[#This Row],[Z/W]]="W",G108+(statek5[[#This Row],[ile ton]]*statek5[[#This Row],[cena za tone w talarach]]))</f>
        <v>522717</v>
      </c>
      <c r="H109" s="2">
        <f>IF(statek5[[#This Row],[port]]&lt;&gt;B110,statek5[[#This Row],[kasa przed]],0)</f>
        <v>0</v>
      </c>
    </row>
    <row r="110" spans="1:8" x14ac:dyDescent="0.3">
      <c r="A110" s="1">
        <v>42942</v>
      </c>
      <c r="B110" s="2" t="s">
        <v>22</v>
      </c>
      <c r="C110" s="2" t="s">
        <v>10</v>
      </c>
      <c r="D110" s="2" t="s">
        <v>14</v>
      </c>
      <c r="E110">
        <v>22</v>
      </c>
      <c r="F110">
        <v>11</v>
      </c>
      <c r="G110" s="2">
        <f>_xlfn.IFS(statek5[[#This Row],[Z/W]]="Z",G109-(statek5[[#This Row],[ile ton]]*statek5[[#This Row],[cena za tone w talarach]]),statek5[[#This Row],[Z/W]]="W",G109+(statek5[[#This Row],[ile ton]]*statek5[[#This Row],[cena za tone w talarach]]))</f>
        <v>522959</v>
      </c>
      <c r="H110" s="2">
        <f>IF(statek5[[#This Row],[port]]&lt;&gt;B111,statek5[[#This Row],[kasa przed]],0)</f>
        <v>0</v>
      </c>
    </row>
    <row r="111" spans="1:8" x14ac:dyDescent="0.3">
      <c r="A111" s="1">
        <v>42942</v>
      </c>
      <c r="B111" s="2" t="s">
        <v>22</v>
      </c>
      <c r="C111" s="2" t="s">
        <v>12</v>
      </c>
      <c r="D111" s="2" t="s">
        <v>8</v>
      </c>
      <c r="E111">
        <v>37</v>
      </c>
      <c r="F111">
        <v>22</v>
      </c>
      <c r="G111" s="2">
        <f>_xlfn.IFS(statek5[[#This Row],[Z/W]]="Z",G110-(statek5[[#This Row],[ile ton]]*statek5[[#This Row],[cena za tone w talarach]]),statek5[[#This Row],[Z/W]]="W",G110+(statek5[[#This Row],[ile ton]]*statek5[[#This Row],[cena za tone w talarach]]))</f>
        <v>522145</v>
      </c>
      <c r="H111" s="2">
        <f>IF(statek5[[#This Row],[port]]&lt;&gt;B112,statek5[[#This Row],[kasa przed]],0)</f>
        <v>0</v>
      </c>
    </row>
    <row r="112" spans="1:8" x14ac:dyDescent="0.3">
      <c r="A112" s="1">
        <v>42942</v>
      </c>
      <c r="B112" s="2" t="s">
        <v>22</v>
      </c>
      <c r="C112" s="2" t="s">
        <v>7</v>
      </c>
      <c r="D112" s="2" t="s">
        <v>8</v>
      </c>
      <c r="E112">
        <v>10</v>
      </c>
      <c r="F112">
        <v>70</v>
      </c>
      <c r="G112" s="2">
        <f>_xlfn.IFS(statek5[[#This Row],[Z/W]]="Z",G111-(statek5[[#This Row],[ile ton]]*statek5[[#This Row],[cena za tone w talarach]]),statek5[[#This Row],[Z/W]]="W",G111+(statek5[[#This Row],[ile ton]]*statek5[[#This Row],[cena za tone w talarach]]))</f>
        <v>521445</v>
      </c>
      <c r="H112" s="2">
        <f>IF(statek5[[#This Row],[port]]&lt;&gt;B113,statek5[[#This Row],[kasa przed]],0)</f>
        <v>0</v>
      </c>
    </row>
    <row r="113" spans="1:8" x14ac:dyDescent="0.3">
      <c r="A113" s="1">
        <v>42942</v>
      </c>
      <c r="B113" s="2" t="s">
        <v>22</v>
      </c>
      <c r="C113" s="2" t="s">
        <v>9</v>
      </c>
      <c r="D113" s="2" t="s">
        <v>8</v>
      </c>
      <c r="E113">
        <v>42</v>
      </c>
      <c r="F113">
        <v>44</v>
      </c>
      <c r="G113" s="2">
        <f>_xlfn.IFS(statek5[[#This Row],[Z/W]]="Z",G112-(statek5[[#This Row],[ile ton]]*statek5[[#This Row],[cena za tone w talarach]]),statek5[[#This Row],[Z/W]]="W",G112+(statek5[[#This Row],[ile ton]]*statek5[[#This Row],[cena za tone w talarach]]))</f>
        <v>519597</v>
      </c>
      <c r="H113" s="2">
        <f>IF(statek5[[#This Row],[port]]&lt;&gt;B114,statek5[[#This Row],[kasa przed]],0)</f>
        <v>519597</v>
      </c>
    </row>
    <row r="114" spans="1:8" x14ac:dyDescent="0.3">
      <c r="A114" s="1">
        <v>42959</v>
      </c>
      <c r="B114" s="2" t="s">
        <v>6</v>
      </c>
      <c r="C114" s="2" t="s">
        <v>7</v>
      </c>
      <c r="D114" s="2" t="s">
        <v>14</v>
      </c>
      <c r="E114">
        <v>11</v>
      </c>
      <c r="F114">
        <v>94</v>
      </c>
      <c r="G114" s="2">
        <f>_xlfn.IFS(statek5[[#This Row],[Z/W]]="Z",G113-(statek5[[#This Row],[ile ton]]*statek5[[#This Row],[cena za tone w talarach]]),statek5[[#This Row],[Z/W]]="W",G113+(statek5[[#This Row],[ile ton]]*statek5[[#This Row],[cena za tone w talarach]]))</f>
        <v>520631</v>
      </c>
      <c r="H114" s="2">
        <f>IF(statek5[[#This Row],[port]]&lt;&gt;B115,statek5[[#This Row],[kasa przed]],0)</f>
        <v>0</v>
      </c>
    </row>
    <row r="115" spans="1:8" x14ac:dyDescent="0.3">
      <c r="A115" s="1">
        <v>42959</v>
      </c>
      <c r="B115" s="2" t="s">
        <v>6</v>
      </c>
      <c r="C115" s="2" t="s">
        <v>9</v>
      </c>
      <c r="D115" s="2" t="s">
        <v>14</v>
      </c>
      <c r="E115">
        <v>48</v>
      </c>
      <c r="F115">
        <v>59</v>
      </c>
      <c r="G115" s="2">
        <f>_xlfn.IFS(statek5[[#This Row],[Z/W]]="Z",G114-(statek5[[#This Row],[ile ton]]*statek5[[#This Row],[cena za tone w talarach]]),statek5[[#This Row],[Z/W]]="W",G114+(statek5[[#This Row],[ile ton]]*statek5[[#This Row],[cena za tone w talarach]]))</f>
        <v>523463</v>
      </c>
      <c r="H115" s="2">
        <f>IF(statek5[[#This Row],[port]]&lt;&gt;B116,statek5[[#This Row],[kasa przed]],0)</f>
        <v>0</v>
      </c>
    </row>
    <row r="116" spans="1:8" x14ac:dyDescent="0.3">
      <c r="A116" s="1">
        <v>42959</v>
      </c>
      <c r="B116" s="2" t="s">
        <v>6</v>
      </c>
      <c r="C116" s="2" t="s">
        <v>12</v>
      </c>
      <c r="D116" s="2" t="s">
        <v>8</v>
      </c>
      <c r="E116">
        <v>20</v>
      </c>
      <c r="F116">
        <v>21</v>
      </c>
      <c r="G116" s="2">
        <f>_xlfn.IFS(statek5[[#This Row],[Z/W]]="Z",G115-(statek5[[#This Row],[ile ton]]*statek5[[#This Row],[cena za tone w talarach]]),statek5[[#This Row],[Z/W]]="W",G115+(statek5[[#This Row],[ile ton]]*statek5[[#This Row],[cena za tone w talarach]]))</f>
        <v>523043</v>
      </c>
      <c r="H116" s="2">
        <f>IF(statek5[[#This Row],[port]]&lt;&gt;B117,statek5[[#This Row],[kasa przed]],0)</f>
        <v>0</v>
      </c>
    </row>
    <row r="117" spans="1:8" x14ac:dyDescent="0.3">
      <c r="A117" s="1">
        <v>42959</v>
      </c>
      <c r="B117" s="2" t="s">
        <v>6</v>
      </c>
      <c r="C117" s="2" t="s">
        <v>11</v>
      </c>
      <c r="D117" s="2" t="s">
        <v>8</v>
      </c>
      <c r="E117">
        <v>26</v>
      </c>
      <c r="F117">
        <v>25</v>
      </c>
      <c r="G117" s="2">
        <f>_xlfn.IFS(statek5[[#This Row],[Z/W]]="Z",G116-(statek5[[#This Row],[ile ton]]*statek5[[#This Row],[cena za tone w talarach]]),statek5[[#This Row],[Z/W]]="W",G116+(statek5[[#This Row],[ile ton]]*statek5[[#This Row],[cena za tone w talarach]]))</f>
        <v>522393</v>
      </c>
      <c r="H117" s="2">
        <f>IF(statek5[[#This Row],[port]]&lt;&gt;B118,statek5[[#This Row],[kasa przed]],0)</f>
        <v>522393</v>
      </c>
    </row>
    <row r="118" spans="1:8" x14ac:dyDescent="0.3">
      <c r="A118" s="1">
        <v>42974</v>
      </c>
      <c r="B118" s="2" t="s">
        <v>13</v>
      </c>
      <c r="C118" s="2" t="s">
        <v>10</v>
      </c>
      <c r="D118" s="2" t="s">
        <v>8</v>
      </c>
      <c r="E118">
        <v>24</v>
      </c>
      <c r="F118">
        <v>9</v>
      </c>
      <c r="G118" s="2">
        <f>_xlfn.IFS(statek5[[#This Row],[Z/W]]="Z",G117-(statek5[[#This Row],[ile ton]]*statek5[[#This Row],[cena za tone w talarach]]),statek5[[#This Row],[Z/W]]="W",G117+(statek5[[#This Row],[ile ton]]*statek5[[#This Row],[cena za tone w talarach]]))</f>
        <v>522177</v>
      </c>
      <c r="H118" s="2">
        <f>IF(statek5[[#This Row],[port]]&lt;&gt;B119,statek5[[#This Row],[kasa przed]],0)</f>
        <v>0</v>
      </c>
    </row>
    <row r="119" spans="1:8" x14ac:dyDescent="0.3">
      <c r="A119" s="1">
        <v>42974</v>
      </c>
      <c r="B119" s="2" t="s">
        <v>13</v>
      </c>
      <c r="C119" s="2" t="s">
        <v>7</v>
      </c>
      <c r="D119" s="2" t="s">
        <v>8</v>
      </c>
      <c r="E119">
        <v>38</v>
      </c>
      <c r="F119">
        <v>68</v>
      </c>
      <c r="G119" s="2">
        <f>_xlfn.IFS(statek5[[#This Row],[Z/W]]="Z",G118-(statek5[[#This Row],[ile ton]]*statek5[[#This Row],[cena za tone w talarach]]),statek5[[#This Row],[Z/W]]="W",G118+(statek5[[#This Row],[ile ton]]*statek5[[#This Row],[cena za tone w talarach]]))</f>
        <v>519593</v>
      </c>
      <c r="H119" s="2">
        <f>IF(statek5[[#This Row],[port]]&lt;&gt;B120,statek5[[#This Row],[kasa przed]],0)</f>
        <v>0</v>
      </c>
    </row>
    <row r="120" spans="1:8" x14ac:dyDescent="0.3">
      <c r="A120" s="1">
        <v>42974</v>
      </c>
      <c r="B120" s="2" t="s">
        <v>13</v>
      </c>
      <c r="C120" s="2" t="s">
        <v>12</v>
      </c>
      <c r="D120" s="2" t="s">
        <v>8</v>
      </c>
      <c r="E120">
        <v>14</v>
      </c>
      <c r="F120">
        <v>21</v>
      </c>
      <c r="G120" s="2">
        <f>_xlfn.IFS(statek5[[#This Row],[Z/W]]="Z",G119-(statek5[[#This Row],[ile ton]]*statek5[[#This Row],[cena za tone w talarach]]),statek5[[#This Row],[Z/W]]="W",G119+(statek5[[#This Row],[ile ton]]*statek5[[#This Row],[cena za tone w talarach]]))</f>
        <v>519299</v>
      </c>
      <c r="H120" s="2">
        <f>IF(statek5[[#This Row],[port]]&lt;&gt;B121,statek5[[#This Row],[kasa przed]],0)</f>
        <v>0</v>
      </c>
    </row>
    <row r="121" spans="1:8" x14ac:dyDescent="0.3">
      <c r="A121" s="1">
        <v>42974</v>
      </c>
      <c r="B121" s="2" t="s">
        <v>13</v>
      </c>
      <c r="C121" s="2" t="s">
        <v>9</v>
      </c>
      <c r="D121" s="2" t="s">
        <v>8</v>
      </c>
      <c r="E121">
        <v>4</v>
      </c>
      <c r="F121">
        <v>43</v>
      </c>
      <c r="G121" s="2">
        <f>_xlfn.IFS(statek5[[#This Row],[Z/W]]="Z",G120-(statek5[[#This Row],[ile ton]]*statek5[[#This Row],[cena za tone w talarach]]),statek5[[#This Row],[Z/W]]="W",G120+(statek5[[#This Row],[ile ton]]*statek5[[#This Row],[cena za tone w talarach]]))</f>
        <v>519127</v>
      </c>
      <c r="H121" s="2">
        <f>IF(statek5[[#This Row],[port]]&lt;&gt;B122,statek5[[#This Row],[kasa przed]],0)</f>
        <v>519127</v>
      </c>
    </row>
    <row r="122" spans="1:8" x14ac:dyDescent="0.3">
      <c r="A122" s="1">
        <v>42993</v>
      </c>
      <c r="B122" s="2" t="s">
        <v>15</v>
      </c>
      <c r="C122" s="2" t="s">
        <v>11</v>
      </c>
      <c r="D122" s="2" t="s">
        <v>14</v>
      </c>
      <c r="E122">
        <v>19</v>
      </c>
      <c r="F122">
        <v>36</v>
      </c>
      <c r="G122" s="2">
        <f>_xlfn.IFS(statek5[[#This Row],[Z/W]]="Z",G121-(statek5[[#This Row],[ile ton]]*statek5[[#This Row],[cena za tone w talarach]]),statek5[[#This Row],[Z/W]]="W",G121+(statek5[[#This Row],[ile ton]]*statek5[[#This Row],[cena za tone w talarach]]))</f>
        <v>519811</v>
      </c>
      <c r="H122" s="2">
        <f>IF(statek5[[#This Row],[port]]&lt;&gt;B123,statek5[[#This Row],[kasa przed]],0)</f>
        <v>0</v>
      </c>
    </row>
    <row r="123" spans="1:8" x14ac:dyDescent="0.3">
      <c r="A123" s="1">
        <v>42993</v>
      </c>
      <c r="B123" s="2" t="s">
        <v>15</v>
      </c>
      <c r="C123" s="2" t="s">
        <v>7</v>
      </c>
      <c r="D123" s="2" t="s">
        <v>8</v>
      </c>
      <c r="E123">
        <v>30</v>
      </c>
      <c r="F123">
        <v>65</v>
      </c>
      <c r="G123" s="2">
        <f>_xlfn.IFS(statek5[[#This Row],[Z/W]]="Z",G122-(statek5[[#This Row],[ile ton]]*statek5[[#This Row],[cena za tone w talarach]]),statek5[[#This Row],[Z/W]]="W",G122+(statek5[[#This Row],[ile ton]]*statek5[[#This Row],[cena za tone w talarach]]))</f>
        <v>517861</v>
      </c>
      <c r="H123" s="2">
        <f>IF(statek5[[#This Row],[port]]&lt;&gt;B124,statek5[[#This Row],[kasa przed]],0)</f>
        <v>517861</v>
      </c>
    </row>
    <row r="124" spans="1:8" x14ac:dyDescent="0.3">
      <c r="A124" s="1">
        <v>43019</v>
      </c>
      <c r="B124" s="2" t="s">
        <v>16</v>
      </c>
      <c r="C124" s="2" t="s">
        <v>9</v>
      </c>
      <c r="D124" s="2" t="s">
        <v>14</v>
      </c>
      <c r="E124">
        <v>6</v>
      </c>
      <c r="F124">
        <v>63</v>
      </c>
      <c r="G124" s="2">
        <f>_xlfn.IFS(statek5[[#This Row],[Z/W]]="Z",G123-(statek5[[#This Row],[ile ton]]*statek5[[#This Row],[cena za tone w talarach]]),statek5[[#This Row],[Z/W]]="W",G123+(statek5[[#This Row],[ile ton]]*statek5[[#This Row],[cena za tone w talarach]]))</f>
        <v>518239</v>
      </c>
      <c r="H124" s="2">
        <f>IF(statek5[[#This Row],[port]]&lt;&gt;B125,statek5[[#This Row],[kasa przed]],0)</f>
        <v>0</v>
      </c>
    </row>
    <row r="125" spans="1:8" x14ac:dyDescent="0.3">
      <c r="A125" s="1">
        <v>43019</v>
      </c>
      <c r="B125" s="2" t="s">
        <v>16</v>
      </c>
      <c r="C125" s="2" t="s">
        <v>7</v>
      </c>
      <c r="D125" s="2" t="s">
        <v>8</v>
      </c>
      <c r="E125">
        <v>43</v>
      </c>
      <c r="F125">
        <v>59</v>
      </c>
      <c r="G125" s="2">
        <f>_xlfn.IFS(statek5[[#This Row],[Z/W]]="Z",G124-(statek5[[#This Row],[ile ton]]*statek5[[#This Row],[cena za tone w talarach]]),statek5[[#This Row],[Z/W]]="W",G124+(statek5[[#This Row],[ile ton]]*statek5[[#This Row],[cena za tone w talarach]]))</f>
        <v>515702</v>
      </c>
      <c r="H125" s="2">
        <f>IF(statek5[[#This Row],[port]]&lt;&gt;B126,statek5[[#This Row],[kasa przed]],0)</f>
        <v>515702</v>
      </c>
    </row>
    <row r="126" spans="1:8" x14ac:dyDescent="0.3">
      <c r="A126" s="1">
        <v>43040</v>
      </c>
      <c r="B126" s="2" t="s">
        <v>17</v>
      </c>
      <c r="C126" s="2" t="s">
        <v>9</v>
      </c>
      <c r="D126" s="2" t="s">
        <v>14</v>
      </c>
      <c r="E126">
        <v>1</v>
      </c>
      <c r="F126">
        <v>61</v>
      </c>
      <c r="G126" s="2">
        <f>_xlfn.IFS(statek5[[#This Row],[Z/W]]="Z",G125-(statek5[[#This Row],[ile ton]]*statek5[[#This Row],[cena za tone w talarach]]),statek5[[#This Row],[Z/W]]="W",G125+(statek5[[#This Row],[ile ton]]*statek5[[#This Row],[cena za tone w talarach]]))</f>
        <v>515763</v>
      </c>
      <c r="H126" s="2">
        <f>IF(statek5[[#This Row],[port]]&lt;&gt;B127,statek5[[#This Row],[kasa przed]],0)</f>
        <v>0</v>
      </c>
    </row>
    <row r="127" spans="1:8" x14ac:dyDescent="0.3">
      <c r="A127" s="1">
        <v>43040</v>
      </c>
      <c r="B127" s="2" t="s">
        <v>17</v>
      </c>
      <c r="C127" s="2" t="s">
        <v>12</v>
      </c>
      <c r="D127" s="2" t="s">
        <v>14</v>
      </c>
      <c r="E127">
        <v>147</v>
      </c>
      <c r="F127">
        <v>30</v>
      </c>
      <c r="G127" s="2">
        <f>_xlfn.IFS(statek5[[#This Row],[Z/W]]="Z",G126-(statek5[[#This Row],[ile ton]]*statek5[[#This Row],[cena za tone w talarach]]),statek5[[#This Row],[Z/W]]="W",G126+(statek5[[#This Row],[ile ton]]*statek5[[#This Row],[cena za tone w talarach]]))</f>
        <v>520173</v>
      </c>
      <c r="H127" s="2">
        <f>IF(statek5[[#This Row],[port]]&lt;&gt;B128,statek5[[#This Row],[kasa przed]],0)</f>
        <v>0</v>
      </c>
    </row>
    <row r="128" spans="1:8" x14ac:dyDescent="0.3">
      <c r="A128" s="1">
        <v>43040</v>
      </c>
      <c r="B128" s="2" t="s">
        <v>17</v>
      </c>
      <c r="C128" s="2" t="s">
        <v>10</v>
      </c>
      <c r="D128" s="2" t="s">
        <v>8</v>
      </c>
      <c r="E128">
        <v>15</v>
      </c>
      <c r="F128">
        <v>8</v>
      </c>
      <c r="G128" s="2">
        <f>_xlfn.IFS(statek5[[#This Row],[Z/W]]="Z",G127-(statek5[[#This Row],[ile ton]]*statek5[[#This Row],[cena za tone w talarach]]),statek5[[#This Row],[Z/W]]="W",G127+(statek5[[#This Row],[ile ton]]*statek5[[#This Row],[cena za tone w talarach]]))</f>
        <v>520053</v>
      </c>
      <c r="H128" s="2">
        <f>IF(statek5[[#This Row],[port]]&lt;&gt;B129,statek5[[#This Row],[kasa przed]],0)</f>
        <v>0</v>
      </c>
    </row>
    <row r="129" spans="1:8" x14ac:dyDescent="0.3">
      <c r="A129" s="1">
        <v>43040</v>
      </c>
      <c r="B129" s="2" t="s">
        <v>17</v>
      </c>
      <c r="C129" s="2" t="s">
        <v>7</v>
      </c>
      <c r="D129" s="2" t="s">
        <v>8</v>
      </c>
      <c r="E129">
        <v>24</v>
      </c>
      <c r="F129">
        <v>63</v>
      </c>
      <c r="G129" s="2">
        <f>_xlfn.IFS(statek5[[#This Row],[Z/W]]="Z",G128-(statek5[[#This Row],[ile ton]]*statek5[[#This Row],[cena za tone w talarach]]),statek5[[#This Row],[Z/W]]="W",G128+(statek5[[#This Row],[ile ton]]*statek5[[#This Row],[cena za tone w talarach]]))</f>
        <v>518541</v>
      </c>
      <c r="H129" s="2">
        <f>IF(statek5[[#This Row],[port]]&lt;&gt;B130,statek5[[#This Row],[kasa przed]],0)</f>
        <v>0</v>
      </c>
    </row>
    <row r="130" spans="1:8" x14ac:dyDescent="0.3">
      <c r="A130" s="1">
        <v>43040</v>
      </c>
      <c r="B130" s="2" t="s">
        <v>17</v>
      </c>
      <c r="C130" s="2" t="s">
        <v>11</v>
      </c>
      <c r="D130" s="2" t="s">
        <v>8</v>
      </c>
      <c r="E130">
        <v>19</v>
      </c>
      <c r="F130">
        <v>24</v>
      </c>
      <c r="G130" s="2">
        <f>_xlfn.IFS(statek5[[#This Row],[Z/W]]="Z",G129-(statek5[[#This Row],[ile ton]]*statek5[[#This Row],[cena za tone w talarach]]),statek5[[#This Row],[Z/W]]="W",G129+(statek5[[#This Row],[ile ton]]*statek5[[#This Row],[cena za tone w talarach]]))</f>
        <v>518085</v>
      </c>
      <c r="H130" s="2">
        <f>IF(statek5[[#This Row],[port]]&lt;&gt;B131,statek5[[#This Row],[kasa przed]],0)</f>
        <v>518085</v>
      </c>
    </row>
    <row r="131" spans="1:8" x14ac:dyDescent="0.3">
      <c r="A131" s="1">
        <v>43064</v>
      </c>
      <c r="B131" s="2" t="s">
        <v>18</v>
      </c>
      <c r="C131" s="2" t="s">
        <v>7</v>
      </c>
      <c r="D131" s="2" t="s">
        <v>14</v>
      </c>
      <c r="E131">
        <v>134</v>
      </c>
      <c r="F131">
        <v>99</v>
      </c>
      <c r="G131" s="2">
        <f>_xlfn.IFS(statek5[[#This Row],[Z/W]]="Z",G130-(statek5[[#This Row],[ile ton]]*statek5[[#This Row],[cena za tone w talarach]]),statek5[[#This Row],[Z/W]]="W",G130+(statek5[[#This Row],[ile ton]]*statek5[[#This Row],[cena za tone w talarach]]))</f>
        <v>531351</v>
      </c>
      <c r="H131" s="2">
        <f>IF(statek5[[#This Row],[port]]&lt;&gt;B132,statek5[[#This Row],[kasa przed]],0)</f>
        <v>0</v>
      </c>
    </row>
    <row r="132" spans="1:8" x14ac:dyDescent="0.3">
      <c r="A132" s="1">
        <v>43064</v>
      </c>
      <c r="B132" s="2" t="s">
        <v>18</v>
      </c>
      <c r="C132" s="2" t="s">
        <v>9</v>
      </c>
      <c r="D132" s="2" t="s">
        <v>8</v>
      </c>
      <c r="E132">
        <v>12</v>
      </c>
      <c r="F132">
        <v>38</v>
      </c>
      <c r="G132" s="2">
        <f>_xlfn.IFS(statek5[[#This Row],[Z/W]]="Z",G131-(statek5[[#This Row],[ile ton]]*statek5[[#This Row],[cena za tone w talarach]]),statek5[[#This Row],[Z/W]]="W",G131+(statek5[[#This Row],[ile ton]]*statek5[[#This Row],[cena za tone w talarach]]))</f>
        <v>530895</v>
      </c>
      <c r="H132" s="2">
        <f>IF(statek5[[#This Row],[port]]&lt;&gt;B133,statek5[[#This Row],[kasa przed]],0)</f>
        <v>530895</v>
      </c>
    </row>
    <row r="133" spans="1:8" x14ac:dyDescent="0.3">
      <c r="A133" s="1">
        <v>43082</v>
      </c>
      <c r="B133" s="2" t="s">
        <v>19</v>
      </c>
      <c r="C133" s="2" t="s">
        <v>12</v>
      </c>
      <c r="D133" s="2" t="s">
        <v>14</v>
      </c>
      <c r="E133">
        <v>4</v>
      </c>
      <c r="F133">
        <v>30</v>
      </c>
      <c r="G133" s="2">
        <f>_xlfn.IFS(statek5[[#This Row],[Z/W]]="Z",G132-(statek5[[#This Row],[ile ton]]*statek5[[#This Row],[cena za tone w talarach]]),statek5[[#This Row],[Z/W]]="W",G132+(statek5[[#This Row],[ile ton]]*statek5[[#This Row],[cena za tone w talarach]]))</f>
        <v>531015</v>
      </c>
      <c r="H133" s="2">
        <f>IF(statek5[[#This Row],[port]]&lt;&gt;B134,statek5[[#This Row],[kasa przed]],0)</f>
        <v>0</v>
      </c>
    </row>
    <row r="134" spans="1:8" x14ac:dyDescent="0.3">
      <c r="A134" s="1">
        <v>43082</v>
      </c>
      <c r="B134" s="2" t="s">
        <v>19</v>
      </c>
      <c r="C134" s="2" t="s">
        <v>10</v>
      </c>
      <c r="D134" s="2" t="s">
        <v>8</v>
      </c>
      <c r="E134">
        <v>26</v>
      </c>
      <c r="F134">
        <v>8</v>
      </c>
      <c r="G134" s="2">
        <f>_xlfn.IFS(statek5[[#This Row],[Z/W]]="Z",G133-(statek5[[#This Row],[ile ton]]*statek5[[#This Row],[cena za tone w talarach]]),statek5[[#This Row],[Z/W]]="W",G133+(statek5[[#This Row],[ile ton]]*statek5[[#This Row],[cena za tone w talarach]]))</f>
        <v>530807</v>
      </c>
      <c r="H134" s="2">
        <f>IF(statek5[[#This Row],[port]]&lt;&gt;B135,statek5[[#This Row],[kasa przed]],0)</f>
        <v>0</v>
      </c>
    </row>
    <row r="135" spans="1:8" x14ac:dyDescent="0.3">
      <c r="A135" s="1">
        <v>43082</v>
      </c>
      <c r="B135" s="2" t="s">
        <v>19</v>
      </c>
      <c r="C135" s="2" t="s">
        <v>7</v>
      </c>
      <c r="D135" s="2" t="s">
        <v>8</v>
      </c>
      <c r="E135">
        <v>38</v>
      </c>
      <c r="F135">
        <v>66</v>
      </c>
      <c r="G135" s="2">
        <f>_xlfn.IFS(statek5[[#This Row],[Z/W]]="Z",G134-(statek5[[#This Row],[ile ton]]*statek5[[#This Row],[cena za tone w talarach]]),statek5[[#This Row],[Z/W]]="W",G134+(statek5[[#This Row],[ile ton]]*statek5[[#This Row],[cena za tone w talarach]]))</f>
        <v>528299</v>
      </c>
      <c r="H135" s="2">
        <f>IF(statek5[[#This Row],[port]]&lt;&gt;B136,statek5[[#This Row],[kasa przed]],0)</f>
        <v>528299</v>
      </c>
    </row>
    <row r="136" spans="1:8" x14ac:dyDescent="0.3">
      <c r="A136" s="1">
        <v>43104</v>
      </c>
      <c r="B136" s="2" t="s">
        <v>20</v>
      </c>
      <c r="C136" s="2" t="s">
        <v>7</v>
      </c>
      <c r="D136" s="2" t="s">
        <v>14</v>
      </c>
      <c r="E136">
        <v>38</v>
      </c>
      <c r="F136">
        <v>98</v>
      </c>
      <c r="G136" s="2">
        <f>_xlfn.IFS(statek5[[#This Row],[Z/W]]="Z",G135-(statek5[[#This Row],[ile ton]]*statek5[[#This Row],[cena za tone w talarach]]),statek5[[#This Row],[Z/W]]="W",G135+(statek5[[#This Row],[ile ton]]*statek5[[#This Row],[cena za tone w talarach]]))</f>
        <v>532023</v>
      </c>
      <c r="H136" s="2">
        <f>IF(statek5[[#This Row],[port]]&lt;&gt;B137,statek5[[#This Row],[kasa przed]],0)</f>
        <v>0</v>
      </c>
    </row>
    <row r="137" spans="1:8" x14ac:dyDescent="0.3">
      <c r="A137" s="1">
        <v>43104</v>
      </c>
      <c r="B137" s="2" t="s">
        <v>20</v>
      </c>
      <c r="C137" s="2" t="s">
        <v>11</v>
      </c>
      <c r="D137" s="2" t="s">
        <v>14</v>
      </c>
      <c r="E137">
        <v>44</v>
      </c>
      <c r="F137">
        <v>37</v>
      </c>
      <c r="G137" s="2">
        <f>_xlfn.IFS(statek5[[#This Row],[Z/W]]="Z",G136-(statek5[[#This Row],[ile ton]]*statek5[[#This Row],[cena za tone w talarach]]),statek5[[#This Row],[Z/W]]="W",G136+(statek5[[#This Row],[ile ton]]*statek5[[#This Row],[cena za tone w talarach]]))</f>
        <v>533651</v>
      </c>
      <c r="H137" s="2">
        <f>IF(statek5[[#This Row],[port]]&lt;&gt;B138,statek5[[#This Row],[kasa przed]],0)</f>
        <v>0</v>
      </c>
    </row>
    <row r="138" spans="1:8" x14ac:dyDescent="0.3">
      <c r="A138" s="1">
        <v>43104</v>
      </c>
      <c r="B138" s="2" t="s">
        <v>20</v>
      </c>
      <c r="C138" s="2" t="s">
        <v>10</v>
      </c>
      <c r="D138" s="2" t="s">
        <v>8</v>
      </c>
      <c r="E138">
        <v>21</v>
      </c>
      <c r="F138">
        <v>8</v>
      </c>
      <c r="G138" s="2">
        <f>_xlfn.IFS(statek5[[#This Row],[Z/W]]="Z",G137-(statek5[[#This Row],[ile ton]]*statek5[[#This Row],[cena za tone w talarach]]),statek5[[#This Row],[Z/W]]="W",G137+(statek5[[#This Row],[ile ton]]*statek5[[#This Row],[cena za tone w talarach]]))</f>
        <v>533483</v>
      </c>
      <c r="H138" s="2">
        <f>IF(statek5[[#This Row],[port]]&lt;&gt;B139,statek5[[#This Row],[kasa przed]],0)</f>
        <v>0</v>
      </c>
    </row>
    <row r="139" spans="1:8" x14ac:dyDescent="0.3">
      <c r="A139" s="1">
        <v>43104</v>
      </c>
      <c r="B139" s="2" t="s">
        <v>20</v>
      </c>
      <c r="C139" s="2" t="s">
        <v>9</v>
      </c>
      <c r="D139" s="2" t="s">
        <v>8</v>
      </c>
      <c r="E139">
        <v>10</v>
      </c>
      <c r="F139">
        <v>39</v>
      </c>
      <c r="G139" s="2">
        <f>_xlfn.IFS(statek5[[#This Row],[Z/W]]="Z",G138-(statek5[[#This Row],[ile ton]]*statek5[[#This Row],[cena za tone w talarach]]),statek5[[#This Row],[Z/W]]="W",G138+(statek5[[#This Row],[ile ton]]*statek5[[#This Row],[cena za tone w talarach]]))</f>
        <v>533093</v>
      </c>
      <c r="H139" s="2">
        <f>IF(statek5[[#This Row],[port]]&lt;&gt;B140,statek5[[#This Row],[kasa przed]],0)</f>
        <v>533093</v>
      </c>
    </row>
    <row r="140" spans="1:8" x14ac:dyDescent="0.3">
      <c r="A140" s="1">
        <v>43129</v>
      </c>
      <c r="B140" s="2" t="s">
        <v>21</v>
      </c>
      <c r="C140" s="2" t="s">
        <v>11</v>
      </c>
      <c r="D140" s="2" t="s">
        <v>14</v>
      </c>
      <c r="E140">
        <v>15</v>
      </c>
      <c r="F140">
        <v>38</v>
      </c>
      <c r="G140" s="2">
        <f>_xlfn.IFS(statek5[[#This Row],[Z/W]]="Z",G139-(statek5[[#This Row],[ile ton]]*statek5[[#This Row],[cena za tone w talarach]]),statek5[[#This Row],[Z/W]]="W",G139+(statek5[[#This Row],[ile ton]]*statek5[[#This Row],[cena za tone w talarach]]))</f>
        <v>533663</v>
      </c>
      <c r="H140" s="2">
        <f>IF(statek5[[#This Row],[port]]&lt;&gt;B141,statek5[[#This Row],[kasa przed]],0)</f>
        <v>0</v>
      </c>
    </row>
    <row r="141" spans="1:8" x14ac:dyDescent="0.3">
      <c r="A141" s="1">
        <v>43129</v>
      </c>
      <c r="B141" s="2" t="s">
        <v>21</v>
      </c>
      <c r="C141" s="2" t="s">
        <v>9</v>
      </c>
      <c r="D141" s="2" t="s">
        <v>14</v>
      </c>
      <c r="E141">
        <v>22</v>
      </c>
      <c r="F141">
        <v>63</v>
      </c>
      <c r="G141" s="2">
        <f>_xlfn.IFS(statek5[[#This Row],[Z/W]]="Z",G140-(statek5[[#This Row],[ile ton]]*statek5[[#This Row],[cena za tone w talarach]]),statek5[[#This Row],[Z/W]]="W",G140+(statek5[[#This Row],[ile ton]]*statek5[[#This Row],[cena za tone w talarach]]))</f>
        <v>535049</v>
      </c>
      <c r="H141" s="2">
        <f>IF(statek5[[#This Row],[port]]&lt;&gt;B142,statek5[[#This Row],[kasa przed]],0)</f>
        <v>0</v>
      </c>
    </row>
    <row r="142" spans="1:8" x14ac:dyDescent="0.3">
      <c r="A142" s="1">
        <v>43129</v>
      </c>
      <c r="B142" s="2" t="s">
        <v>21</v>
      </c>
      <c r="C142" s="2" t="s">
        <v>7</v>
      </c>
      <c r="D142" s="2" t="s">
        <v>8</v>
      </c>
      <c r="E142">
        <v>9</v>
      </c>
      <c r="F142">
        <v>60</v>
      </c>
      <c r="G142" s="2">
        <f>_xlfn.IFS(statek5[[#This Row],[Z/W]]="Z",G141-(statek5[[#This Row],[ile ton]]*statek5[[#This Row],[cena za tone w talarach]]),statek5[[#This Row],[Z/W]]="W",G141+(statek5[[#This Row],[ile ton]]*statek5[[#This Row],[cena za tone w talarach]]))</f>
        <v>534509</v>
      </c>
      <c r="H142" s="2">
        <f>IF(statek5[[#This Row],[port]]&lt;&gt;B143,statek5[[#This Row],[kasa przed]],0)</f>
        <v>0</v>
      </c>
    </row>
    <row r="143" spans="1:8" x14ac:dyDescent="0.3">
      <c r="A143" s="1">
        <v>43129</v>
      </c>
      <c r="B143" s="2" t="s">
        <v>21</v>
      </c>
      <c r="C143" s="2" t="s">
        <v>12</v>
      </c>
      <c r="D143" s="2" t="s">
        <v>8</v>
      </c>
      <c r="E143">
        <v>6</v>
      </c>
      <c r="F143">
        <v>19</v>
      </c>
      <c r="G143" s="2">
        <f>_xlfn.IFS(statek5[[#This Row],[Z/W]]="Z",G142-(statek5[[#This Row],[ile ton]]*statek5[[#This Row],[cena za tone w talarach]]),statek5[[#This Row],[Z/W]]="W",G142+(statek5[[#This Row],[ile ton]]*statek5[[#This Row],[cena za tone w talarach]]))</f>
        <v>534395</v>
      </c>
      <c r="H143" s="2">
        <f>IF(statek5[[#This Row],[port]]&lt;&gt;B144,statek5[[#This Row],[kasa przed]],0)</f>
        <v>0</v>
      </c>
    </row>
    <row r="144" spans="1:8" x14ac:dyDescent="0.3">
      <c r="A144" s="1">
        <v>43129</v>
      </c>
      <c r="B144" s="2" t="s">
        <v>21</v>
      </c>
      <c r="C144" s="2" t="s">
        <v>10</v>
      </c>
      <c r="D144" s="2" t="s">
        <v>8</v>
      </c>
      <c r="E144">
        <v>4</v>
      </c>
      <c r="F144">
        <v>8</v>
      </c>
      <c r="G144" s="2">
        <f>_xlfn.IFS(statek5[[#This Row],[Z/W]]="Z",G143-(statek5[[#This Row],[ile ton]]*statek5[[#This Row],[cena za tone w talarach]]),statek5[[#This Row],[Z/W]]="W",G143+(statek5[[#This Row],[ile ton]]*statek5[[#This Row],[cena za tone w talarach]]))</f>
        <v>534363</v>
      </c>
      <c r="H144" s="2">
        <f>IF(statek5[[#This Row],[port]]&lt;&gt;B145,statek5[[#This Row],[kasa przed]],0)</f>
        <v>534363</v>
      </c>
    </row>
    <row r="145" spans="1:8" x14ac:dyDescent="0.3">
      <c r="A145" s="1">
        <v>43130</v>
      </c>
      <c r="B145" s="2" t="s">
        <v>22</v>
      </c>
      <c r="C145" s="2" t="s">
        <v>12</v>
      </c>
      <c r="D145" s="2" t="s">
        <v>14</v>
      </c>
      <c r="E145">
        <v>6</v>
      </c>
      <c r="F145">
        <v>25</v>
      </c>
      <c r="G145" s="2">
        <f>_xlfn.IFS(statek5[[#This Row],[Z/W]]="Z",G144-(statek5[[#This Row],[ile ton]]*statek5[[#This Row],[cena za tone w talarach]]),statek5[[#This Row],[Z/W]]="W",G144+(statek5[[#This Row],[ile ton]]*statek5[[#This Row],[cena za tone w talarach]]))</f>
        <v>534513</v>
      </c>
      <c r="H145" s="2">
        <f>IF(statek5[[#This Row],[port]]&lt;&gt;B146,statek5[[#This Row],[kasa przed]],0)</f>
        <v>0</v>
      </c>
    </row>
    <row r="146" spans="1:8" x14ac:dyDescent="0.3">
      <c r="A146" s="1">
        <v>43130</v>
      </c>
      <c r="B146" s="2" t="s">
        <v>22</v>
      </c>
      <c r="C146" s="2" t="s">
        <v>7</v>
      </c>
      <c r="D146" s="2" t="s">
        <v>8</v>
      </c>
      <c r="E146">
        <v>48</v>
      </c>
      <c r="F146">
        <v>79</v>
      </c>
      <c r="G146" s="2">
        <f>_xlfn.IFS(statek5[[#This Row],[Z/W]]="Z",G145-(statek5[[#This Row],[ile ton]]*statek5[[#This Row],[cena za tone w talarach]]),statek5[[#This Row],[Z/W]]="W",G145+(statek5[[#This Row],[ile ton]]*statek5[[#This Row],[cena za tone w talarach]]))</f>
        <v>530721</v>
      </c>
      <c r="H146" s="2">
        <f>IF(statek5[[#This Row],[port]]&lt;&gt;B147,statek5[[#This Row],[kasa przed]],0)</f>
        <v>530721</v>
      </c>
    </row>
    <row r="147" spans="1:8" x14ac:dyDescent="0.3">
      <c r="A147" s="1">
        <v>43147</v>
      </c>
      <c r="B147" s="2" t="s">
        <v>6</v>
      </c>
      <c r="C147" s="2" t="s">
        <v>9</v>
      </c>
      <c r="D147" s="2" t="s">
        <v>8</v>
      </c>
      <c r="E147">
        <v>34</v>
      </c>
      <c r="F147">
        <v>42</v>
      </c>
      <c r="G147" s="2">
        <f>_xlfn.IFS(statek5[[#This Row],[Z/W]]="Z",G146-(statek5[[#This Row],[ile ton]]*statek5[[#This Row],[cena za tone w talarach]]),statek5[[#This Row],[Z/W]]="W",G146+(statek5[[#This Row],[ile ton]]*statek5[[#This Row],[cena za tone w talarach]]))</f>
        <v>529293</v>
      </c>
      <c r="H147" s="2">
        <f>IF(statek5[[#This Row],[port]]&lt;&gt;B148,statek5[[#This Row],[kasa przed]],0)</f>
        <v>0</v>
      </c>
    </row>
    <row r="148" spans="1:8" x14ac:dyDescent="0.3">
      <c r="A148" s="1">
        <v>43147</v>
      </c>
      <c r="B148" s="2" t="s">
        <v>6</v>
      </c>
      <c r="C148" s="2" t="s">
        <v>11</v>
      </c>
      <c r="D148" s="2" t="s">
        <v>14</v>
      </c>
      <c r="E148">
        <v>49</v>
      </c>
      <c r="F148">
        <v>35</v>
      </c>
      <c r="G148" s="2">
        <f>_xlfn.IFS(statek5[[#This Row],[Z/W]]="Z",G147-(statek5[[#This Row],[ile ton]]*statek5[[#This Row],[cena za tone w talarach]]),statek5[[#This Row],[Z/W]]="W",G147+(statek5[[#This Row],[ile ton]]*statek5[[#This Row],[cena za tone w talarach]]))</f>
        <v>531008</v>
      </c>
      <c r="H148" s="2">
        <f>IF(statek5[[#This Row],[port]]&lt;&gt;B149,statek5[[#This Row],[kasa przed]],0)</f>
        <v>0</v>
      </c>
    </row>
    <row r="149" spans="1:8" x14ac:dyDescent="0.3">
      <c r="A149" s="1">
        <v>43147</v>
      </c>
      <c r="B149" s="2" t="s">
        <v>6</v>
      </c>
      <c r="C149" s="2" t="s">
        <v>10</v>
      </c>
      <c r="D149" s="2" t="s">
        <v>8</v>
      </c>
      <c r="E149">
        <v>10</v>
      </c>
      <c r="F149">
        <v>8</v>
      </c>
      <c r="G149" s="2">
        <f>_xlfn.IFS(statek5[[#This Row],[Z/W]]="Z",G148-(statek5[[#This Row],[ile ton]]*statek5[[#This Row],[cena za tone w talarach]]),statek5[[#This Row],[Z/W]]="W",G148+(statek5[[#This Row],[ile ton]]*statek5[[#This Row],[cena za tone w talarach]]))</f>
        <v>530928</v>
      </c>
      <c r="H149" s="2">
        <f>IF(statek5[[#This Row],[port]]&lt;&gt;B150,statek5[[#This Row],[kasa przed]],0)</f>
        <v>0</v>
      </c>
    </row>
    <row r="150" spans="1:8" x14ac:dyDescent="0.3">
      <c r="A150" s="1">
        <v>43147</v>
      </c>
      <c r="B150" s="2" t="s">
        <v>6</v>
      </c>
      <c r="C150" s="2" t="s">
        <v>12</v>
      </c>
      <c r="D150" s="2" t="s">
        <v>8</v>
      </c>
      <c r="E150">
        <v>47</v>
      </c>
      <c r="F150">
        <v>21</v>
      </c>
      <c r="G150" s="2">
        <f>_xlfn.IFS(statek5[[#This Row],[Z/W]]="Z",G149-(statek5[[#This Row],[ile ton]]*statek5[[#This Row],[cena za tone w talarach]]),statek5[[#This Row],[Z/W]]="W",G149+(statek5[[#This Row],[ile ton]]*statek5[[#This Row],[cena za tone w talarach]]))</f>
        <v>529941</v>
      </c>
      <c r="H150" s="2">
        <f>IF(statek5[[#This Row],[port]]&lt;&gt;B151,statek5[[#This Row],[kasa przed]],0)</f>
        <v>0</v>
      </c>
    </row>
    <row r="151" spans="1:8" x14ac:dyDescent="0.3">
      <c r="A151" s="1">
        <v>43147</v>
      </c>
      <c r="B151" s="2" t="s">
        <v>6</v>
      </c>
      <c r="C151" s="2" t="s">
        <v>7</v>
      </c>
      <c r="D151" s="2" t="s">
        <v>8</v>
      </c>
      <c r="E151">
        <v>48</v>
      </c>
      <c r="F151">
        <v>66</v>
      </c>
      <c r="G151" s="2">
        <f>_xlfn.IFS(statek5[[#This Row],[Z/W]]="Z",G150-(statek5[[#This Row],[ile ton]]*statek5[[#This Row],[cena za tone w talarach]]),statek5[[#This Row],[Z/W]]="W",G150+(statek5[[#This Row],[ile ton]]*statek5[[#This Row],[cena za tone w talarach]]))</f>
        <v>526773</v>
      </c>
      <c r="H151" s="2">
        <f>IF(statek5[[#This Row],[port]]&lt;&gt;B152,statek5[[#This Row],[kasa przed]],0)</f>
        <v>526773</v>
      </c>
    </row>
    <row r="152" spans="1:8" x14ac:dyDescent="0.3">
      <c r="A152" s="1">
        <v>43162</v>
      </c>
      <c r="B152" s="2" t="s">
        <v>13</v>
      </c>
      <c r="C152" s="2" t="s">
        <v>9</v>
      </c>
      <c r="D152" s="2" t="s">
        <v>14</v>
      </c>
      <c r="E152">
        <v>34</v>
      </c>
      <c r="F152">
        <v>58</v>
      </c>
      <c r="G152" s="2">
        <f>_xlfn.IFS(statek5[[#This Row],[Z/W]]="Z",G151-(statek5[[#This Row],[ile ton]]*statek5[[#This Row],[cena za tone w talarach]]),statek5[[#This Row],[Z/W]]="W",G151+(statek5[[#This Row],[ile ton]]*statek5[[#This Row],[cena za tone w talarach]]))</f>
        <v>528745</v>
      </c>
      <c r="H152" s="2">
        <f>IF(statek5[[#This Row],[port]]&lt;&gt;B153,statek5[[#This Row],[kasa przed]],0)</f>
        <v>0</v>
      </c>
    </row>
    <row r="153" spans="1:8" x14ac:dyDescent="0.3">
      <c r="A153" s="1">
        <v>43162</v>
      </c>
      <c r="B153" s="2" t="s">
        <v>13</v>
      </c>
      <c r="C153" s="2" t="s">
        <v>10</v>
      </c>
      <c r="D153" s="2" t="s">
        <v>8</v>
      </c>
      <c r="E153">
        <v>5</v>
      </c>
      <c r="F153">
        <v>9</v>
      </c>
      <c r="G153" s="2">
        <f>_xlfn.IFS(statek5[[#This Row],[Z/W]]="Z",G152-(statek5[[#This Row],[ile ton]]*statek5[[#This Row],[cena za tone w talarach]]),statek5[[#This Row],[Z/W]]="W",G152+(statek5[[#This Row],[ile ton]]*statek5[[#This Row],[cena za tone w talarach]]))</f>
        <v>528700</v>
      </c>
      <c r="H153" s="2">
        <f>IF(statek5[[#This Row],[port]]&lt;&gt;B154,statek5[[#This Row],[kasa przed]],0)</f>
        <v>528700</v>
      </c>
    </row>
    <row r="154" spans="1:8" x14ac:dyDescent="0.3">
      <c r="A154" s="1">
        <v>43181</v>
      </c>
      <c r="B154" s="2" t="s">
        <v>15</v>
      </c>
      <c r="C154" s="2" t="s">
        <v>12</v>
      </c>
      <c r="D154" s="2" t="s">
        <v>14</v>
      </c>
      <c r="E154">
        <v>46</v>
      </c>
      <c r="F154">
        <v>30</v>
      </c>
      <c r="G154" s="2">
        <f>_xlfn.IFS(statek5[[#This Row],[Z/W]]="Z",G153-(statek5[[#This Row],[ile ton]]*statek5[[#This Row],[cena za tone w talarach]]),statek5[[#This Row],[Z/W]]="W",G153+(statek5[[#This Row],[ile ton]]*statek5[[#This Row],[cena za tone w talarach]]))</f>
        <v>530080</v>
      </c>
      <c r="H154" s="2">
        <f>IF(statek5[[#This Row],[port]]&lt;&gt;B155,statek5[[#This Row],[kasa przed]],0)</f>
        <v>0</v>
      </c>
    </row>
    <row r="155" spans="1:8" x14ac:dyDescent="0.3">
      <c r="A155" s="1">
        <v>43181</v>
      </c>
      <c r="B155" s="2" t="s">
        <v>15</v>
      </c>
      <c r="C155" s="2" t="s">
        <v>7</v>
      </c>
      <c r="D155" s="2" t="s">
        <v>8</v>
      </c>
      <c r="E155">
        <v>49</v>
      </c>
      <c r="F155">
        <v>65</v>
      </c>
      <c r="G155" s="2">
        <f>_xlfn.IFS(statek5[[#This Row],[Z/W]]="Z",G154-(statek5[[#This Row],[ile ton]]*statek5[[#This Row],[cena za tone w talarach]]),statek5[[#This Row],[Z/W]]="W",G154+(statek5[[#This Row],[ile ton]]*statek5[[#This Row],[cena za tone w talarach]]))</f>
        <v>526895</v>
      </c>
      <c r="H155" s="2">
        <f>IF(statek5[[#This Row],[port]]&lt;&gt;B156,statek5[[#This Row],[kasa przed]],0)</f>
        <v>0</v>
      </c>
    </row>
    <row r="156" spans="1:8" x14ac:dyDescent="0.3">
      <c r="A156" s="1">
        <v>43181</v>
      </c>
      <c r="B156" s="2" t="s">
        <v>15</v>
      </c>
      <c r="C156" s="2" t="s">
        <v>10</v>
      </c>
      <c r="D156" s="2" t="s">
        <v>8</v>
      </c>
      <c r="E156">
        <v>16</v>
      </c>
      <c r="F156">
        <v>8</v>
      </c>
      <c r="G156" s="2">
        <f>_xlfn.IFS(statek5[[#This Row],[Z/W]]="Z",G155-(statek5[[#This Row],[ile ton]]*statek5[[#This Row],[cena za tone w talarach]]),statek5[[#This Row],[Z/W]]="W",G155+(statek5[[#This Row],[ile ton]]*statek5[[#This Row],[cena za tone w talarach]]))</f>
        <v>526767</v>
      </c>
      <c r="H156" s="2">
        <f>IF(statek5[[#This Row],[port]]&lt;&gt;B157,statek5[[#This Row],[kasa przed]],0)</f>
        <v>526767</v>
      </c>
    </row>
    <row r="157" spans="1:8" x14ac:dyDescent="0.3">
      <c r="A157" s="1">
        <v>43207</v>
      </c>
      <c r="B157" s="2" t="s">
        <v>16</v>
      </c>
      <c r="C157" s="2" t="s">
        <v>9</v>
      </c>
      <c r="D157" s="2" t="s">
        <v>8</v>
      </c>
      <c r="E157">
        <v>5</v>
      </c>
      <c r="F157">
        <v>37</v>
      </c>
      <c r="G157" s="2">
        <f>_xlfn.IFS(statek5[[#This Row],[Z/W]]="Z",G156-(statek5[[#This Row],[ile ton]]*statek5[[#This Row],[cena za tone w talarach]]),statek5[[#This Row],[Z/W]]="W",G156+(statek5[[#This Row],[ile ton]]*statek5[[#This Row],[cena za tone w talarach]]))</f>
        <v>526582</v>
      </c>
      <c r="H157" s="2">
        <f>IF(statek5[[#This Row],[port]]&lt;&gt;B158,statek5[[#This Row],[kasa przed]],0)</f>
        <v>0</v>
      </c>
    </row>
    <row r="158" spans="1:8" x14ac:dyDescent="0.3">
      <c r="A158" s="1">
        <v>43207</v>
      </c>
      <c r="B158" s="2" t="s">
        <v>16</v>
      </c>
      <c r="C158" s="2" t="s">
        <v>12</v>
      </c>
      <c r="D158" s="2" t="s">
        <v>14</v>
      </c>
      <c r="E158">
        <v>1</v>
      </c>
      <c r="F158">
        <v>32</v>
      </c>
      <c r="G158" s="2">
        <f>_xlfn.IFS(statek5[[#This Row],[Z/W]]="Z",G157-(statek5[[#This Row],[ile ton]]*statek5[[#This Row],[cena za tone w talarach]]),statek5[[#This Row],[Z/W]]="W",G157+(statek5[[#This Row],[ile ton]]*statek5[[#This Row],[cena za tone w talarach]]))</f>
        <v>526614</v>
      </c>
      <c r="H158" s="2">
        <f>IF(statek5[[#This Row],[port]]&lt;&gt;B159,statek5[[#This Row],[kasa przed]],0)</f>
        <v>0</v>
      </c>
    </row>
    <row r="159" spans="1:8" x14ac:dyDescent="0.3">
      <c r="A159" s="1">
        <v>43207</v>
      </c>
      <c r="B159" s="2" t="s">
        <v>16</v>
      </c>
      <c r="C159" s="2" t="s">
        <v>10</v>
      </c>
      <c r="D159" s="2" t="s">
        <v>8</v>
      </c>
      <c r="E159">
        <v>34</v>
      </c>
      <c r="F159">
        <v>7</v>
      </c>
      <c r="G159" s="2">
        <f>_xlfn.IFS(statek5[[#This Row],[Z/W]]="Z",G158-(statek5[[#This Row],[ile ton]]*statek5[[#This Row],[cena za tone w talarach]]),statek5[[#This Row],[Z/W]]="W",G158+(statek5[[#This Row],[ile ton]]*statek5[[#This Row],[cena za tone w talarach]]))</f>
        <v>526376</v>
      </c>
      <c r="H159" s="2">
        <f>IF(statek5[[#This Row],[port]]&lt;&gt;B160,statek5[[#This Row],[kasa przed]],0)</f>
        <v>0</v>
      </c>
    </row>
    <row r="160" spans="1:8" x14ac:dyDescent="0.3">
      <c r="A160" s="1">
        <v>43207</v>
      </c>
      <c r="B160" s="2" t="s">
        <v>16</v>
      </c>
      <c r="C160" s="2" t="s">
        <v>7</v>
      </c>
      <c r="D160" s="2" t="s">
        <v>8</v>
      </c>
      <c r="E160">
        <v>29</v>
      </c>
      <c r="F160">
        <v>59</v>
      </c>
      <c r="G160" s="2">
        <f>_xlfn.IFS(statek5[[#This Row],[Z/W]]="Z",G159-(statek5[[#This Row],[ile ton]]*statek5[[#This Row],[cena za tone w talarach]]),statek5[[#This Row],[Z/W]]="W",G159+(statek5[[#This Row],[ile ton]]*statek5[[#This Row],[cena za tone w talarach]]))</f>
        <v>524665</v>
      </c>
      <c r="H160" s="2">
        <f>IF(statek5[[#This Row],[port]]&lt;&gt;B161,statek5[[#This Row],[kasa przed]],0)</f>
        <v>524665</v>
      </c>
    </row>
    <row r="161" spans="1:8" x14ac:dyDescent="0.3">
      <c r="A161" s="1">
        <v>43228</v>
      </c>
      <c r="B161" s="2" t="s">
        <v>17</v>
      </c>
      <c r="C161" s="2" t="s">
        <v>11</v>
      </c>
      <c r="D161" s="2" t="s">
        <v>8</v>
      </c>
      <c r="E161">
        <v>34</v>
      </c>
      <c r="F161">
        <v>24</v>
      </c>
      <c r="G161" s="2">
        <f>_xlfn.IFS(statek5[[#This Row],[Z/W]]="Z",G160-(statek5[[#This Row],[ile ton]]*statek5[[#This Row],[cena za tone w talarach]]),statek5[[#This Row],[Z/W]]="W",G160+(statek5[[#This Row],[ile ton]]*statek5[[#This Row],[cena za tone w talarach]]))</f>
        <v>523849</v>
      </c>
      <c r="H161" s="2">
        <f>IF(statek5[[#This Row],[port]]&lt;&gt;B162,statek5[[#This Row],[kasa przed]],0)</f>
        <v>0</v>
      </c>
    </row>
    <row r="162" spans="1:8" x14ac:dyDescent="0.3">
      <c r="A162" s="1">
        <v>43228</v>
      </c>
      <c r="B162" s="2" t="s">
        <v>17</v>
      </c>
      <c r="C162" s="2" t="s">
        <v>12</v>
      </c>
      <c r="D162" s="2" t="s">
        <v>8</v>
      </c>
      <c r="E162">
        <v>27</v>
      </c>
      <c r="F162">
        <v>20</v>
      </c>
      <c r="G162" s="2">
        <f>_xlfn.IFS(statek5[[#This Row],[Z/W]]="Z",G161-(statek5[[#This Row],[ile ton]]*statek5[[#This Row],[cena za tone w talarach]]),statek5[[#This Row],[Z/W]]="W",G161+(statek5[[#This Row],[ile ton]]*statek5[[#This Row],[cena za tone w talarach]]))</f>
        <v>523309</v>
      </c>
      <c r="H162" s="2">
        <f>IF(statek5[[#This Row],[port]]&lt;&gt;B163,statek5[[#This Row],[kasa przed]],0)</f>
        <v>0</v>
      </c>
    </row>
    <row r="163" spans="1:8" x14ac:dyDescent="0.3">
      <c r="A163" s="1">
        <v>43228</v>
      </c>
      <c r="B163" s="2" t="s">
        <v>17</v>
      </c>
      <c r="C163" s="2" t="s">
        <v>10</v>
      </c>
      <c r="D163" s="2" t="s">
        <v>8</v>
      </c>
      <c r="E163">
        <v>40</v>
      </c>
      <c r="F163">
        <v>8</v>
      </c>
      <c r="G163" s="2">
        <f>_xlfn.IFS(statek5[[#This Row],[Z/W]]="Z",G162-(statek5[[#This Row],[ile ton]]*statek5[[#This Row],[cena za tone w talarach]]),statek5[[#This Row],[Z/W]]="W",G162+(statek5[[#This Row],[ile ton]]*statek5[[#This Row],[cena za tone w talarach]]))</f>
        <v>522989</v>
      </c>
      <c r="H163" s="2">
        <f>IF(statek5[[#This Row],[port]]&lt;&gt;B164,statek5[[#This Row],[kasa przed]],0)</f>
        <v>522989</v>
      </c>
    </row>
    <row r="164" spans="1:8" x14ac:dyDescent="0.3">
      <c r="A164" s="1">
        <v>43252</v>
      </c>
      <c r="B164" s="2" t="s">
        <v>18</v>
      </c>
      <c r="C164" s="2" t="s">
        <v>7</v>
      </c>
      <c r="D164" s="2" t="s">
        <v>14</v>
      </c>
      <c r="E164">
        <v>184</v>
      </c>
      <c r="F164">
        <v>99</v>
      </c>
      <c r="G164" s="2">
        <f>_xlfn.IFS(statek5[[#This Row],[Z/W]]="Z",G163-(statek5[[#This Row],[ile ton]]*statek5[[#This Row],[cena za tone w talarach]]),statek5[[#This Row],[Z/W]]="W",G163+(statek5[[#This Row],[ile ton]]*statek5[[#This Row],[cena za tone w talarach]]))</f>
        <v>541205</v>
      </c>
      <c r="H164" s="2">
        <f>IF(statek5[[#This Row],[port]]&lt;&gt;B165,statek5[[#This Row],[kasa przed]],0)</f>
        <v>0</v>
      </c>
    </row>
    <row r="165" spans="1:8" x14ac:dyDescent="0.3">
      <c r="A165" s="1">
        <v>43252</v>
      </c>
      <c r="B165" s="2" t="s">
        <v>18</v>
      </c>
      <c r="C165" s="2" t="s">
        <v>9</v>
      </c>
      <c r="D165" s="2" t="s">
        <v>8</v>
      </c>
      <c r="E165">
        <v>48</v>
      </c>
      <c r="F165">
        <v>38</v>
      </c>
      <c r="G165" s="2">
        <f>_xlfn.IFS(statek5[[#This Row],[Z/W]]="Z",G164-(statek5[[#This Row],[ile ton]]*statek5[[#This Row],[cena za tone w talarach]]),statek5[[#This Row],[Z/W]]="W",G164+(statek5[[#This Row],[ile ton]]*statek5[[#This Row],[cena za tone w talarach]]))</f>
        <v>539381</v>
      </c>
      <c r="H165" s="2">
        <f>IF(statek5[[#This Row],[port]]&lt;&gt;B166,statek5[[#This Row],[kasa przed]],0)</f>
        <v>0</v>
      </c>
    </row>
    <row r="166" spans="1:8" x14ac:dyDescent="0.3">
      <c r="A166" s="1">
        <v>43252</v>
      </c>
      <c r="B166" s="2" t="s">
        <v>18</v>
      </c>
      <c r="C166" s="2" t="s">
        <v>11</v>
      </c>
      <c r="D166" s="2" t="s">
        <v>8</v>
      </c>
      <c r="E166">
        <v>21</v>
      </c>
      <c r="F166">
        <v>23</v>
      </c>
      <c r="G166" s="2">
        <f>_xlfn.IFS(statek5[[#This Row],[Z/W]]="Z",G165-(statek5[[#This Row],[ile ton]]*statek5[[#This Row],[cena za tone w talarach]]),statek5[[#This Row],[Z/W]]="W",G165+(statek5[[#This Row],[ile ton]]*statek5[[#This Row],[cena za tone w talarach]]))</f>
        <v>538898</v>
      </c>
      <c r="H166" s="2">
        <f>IF(statek5[[#This Row],[port]]&lt;&gt;B167,statek5[[#This Row],[kasa przed]],0)</f>
        <v>538898</v>
      </c>
    </row>
    <row r="167" spans="1:8" x14ac:dyDescent="0.3">
      <c r="A167" s="1">
        <v>43270</v>
      </c>
      <c r="B167" s="2" t="s">
        <v>19</v>
      </c>
      <c r="C167" s="2" t="s">
        <v>7</v>
      </c>
      <c r="D167" s="2" t="s">
        <v>8</v>
      </c>
      <c r="E167">
        <v>47</v>
      </c>
      <c r="F167">
        <v>66</v>
      </c>
      <c r="G167" s="2">
        <f>_xlfn.IFS(statek5[[#This Row],[Z/W]]="Z",G166-(statek5[[#This Row],[ile ton]]*statek5[[#This Row],[cena za tone w talarach]]),statek5[[#This Row],[Z/W]]="W",G166+(statek5[[#This Row],[ile ton]]*statek5[[#This Row],[cena za tone w talarach]]))</f>
        <v>535796</v>
      </c>
      <c r="H167" s="2">
        <f>IF(statek5[[#This Row],[port]]&lt;&gt;B168,statek5[[#This Row],[kasa przed]],0)</f>
        <v>0</v>
      </c>
    </row>
    <row r="168" spans="1:8" x14ac:dyDescent="0.3">
      <c r="A168" s="1">
        <v>43270</v>
      </c>
      <c r="B168" s="2" t="s">
        <v>19</v>
      </c>
      <c r="C168" s="2" t="s">
        <v>11</v>
      </c>
      <c r="D168" s="2" t="s">
        <v>8</v>
      </c>
      <c r="E168">
        <v>6</v>
      </c>
      <c r="F168">
        <v>25</v>
      </c>
      <c r="G168" s="2">
        <f>_xlfn.IFS(statek5[[#This Row],[Z/W]]="Z",G167-(statek5[[#This Row],[ile ton]]*statek5[[#This Row],[cena za tone w talarach]]),statek5[[#This Row],[Z/W]]="W",G167+(statek5[[#This Row],[ile ton]]*statek5[[#This Row],[cena za tone w talarach]]))</f>
        <v>535646</v>
      </c>
      <c r="H168" s="2">
        <f>IF(statek5[[#This Row],[port]]&lt;&gt;B169,statek5[[#This Row],[kasa przed]],0)</f>
        <v>0</v>
      </c>
    </row>
    <row r="169" spans="1:8" x14ac:dyDescent="0.3">
      <c r="A169" s="1">
        <v>43270</v>
      </c>
      <c r="B169" s="2" t="s">
        <v>19</v>
      </c>
      <c r="C169" s="2" t="s">
        <v>9</v>
      </c>
      <c r="D169" s="2" t="s">
        <v>8</v>
      </c>
      <c r="E169">
        <v>47</v>
      </c>
      <c r="F169">
        <v>41</v>
      </c>
      <c r="G169" s="2">
        <f>_xlfn.IFS(statek5[[#This Row],[Z/W]]="Z",G168-(statek5[[#This Row],[ile ton]]*statek5[[#This Row],[cena za tone w talarach]]),statek5[[#This Row],[Z/W]]="W",G168+(statek5[[#This Row],[ile ton]]*statek5[[#This Row],[cena za tone w talarach]]))</f>
        <v>533719</v>
      </c>
      <c r="H169" s="2">
        <f>IF(statek5[[#This Row],[port]]&lt;&gt;B170,statek5[[#This Row],[kasa przed]],0)</f>
        <v>533719</v>
      </c>
    </row>
    <row r="170" spans="1:8" x14ac:dyDescent="0.3">
      <c r="A170" s="1">
        <v>43292</v>
      </c>
      <c r="B170" s="2" t="s">
        <v>20</v>
      </c>
      <c r="C170" s="2" t="s">
        <v>10</v>
      </c>
      <c r="D170" s="2" t="s">
        <v>14</v>
      </c>
      <c r="E170">
        <v>192</v>
      </c>
      <c r="F170">
        <v>12</v>
      </c>
      <c r="G170" s="2">
        <f>_xlfn.IFS(statek5[[#This Row],[Z/W]]="Z",G169-(statek5[[#This Row],[ile ton]]*statek5[[#This Row],[cena za tone w talarach]]),statek5[[#This Row],[Z/W]]="W",G169+(statek5[[#This Row],[ile ton]]*statek5[[#This Row],[cena za tone w talarach]]))</f>
        <v>536023</v>
      </c>
      <c r="H170" s="2">
        <f>IF(statek5[[#This Row],[port]]&lt;&gt;B171,statek5[[#This Row],[kasa przed]],0)</f>
        <v>0</v>
      </c>
    </row>
    <row r="171" spans="1:8" x14ac:dyDescent="0.3">
      <c r="A171" s="1">
        <v>43292</v>
      </c>
      <c r="B171" s="2" t="s">
        <v>20</v>
      </c>
      <c r="C171" s="2" t="s">
        <v>11</v>
      </c>
      <c r="D171" s="2" t="s">
        <v>14</v>
      </c>
      <c r="E171">
        <v>48</v>
      </c>
      <c r="F171">
        <v>37</v>
      </c>
      <c r="G171" s="2">
        <f>_xlfn.IFS(statek5[[#This Row],[Z/W]]="Z",G170-(statek5[[#This Row],[ile ton]]*statek5[[#This Row],[cena za tone w talarach]]),statek5[[#This Row],[Z/W]]="W",G170+(statek5[[#This Row],[ile ton]]*statek5[[#This Row],[cena za tone w talarach]]))</f>
        <v>537799</v>
      </c>
      <c r="H171" s="2">
        <f>IF(statek5[[#This Row],[port]]&lt;&gt;B172,statek5[[#This Row],[kasa przed]],0)</f>
        <v>0</v>
      </c>
    </row>
    <row r="172" spans="1:8" x14ac:dyDescent="0.3">
      <c r="A172" s="1">
        <v>43292</v>
      </c>
      <c r="B172" s="2" t="s">
        <v>20</v>
      </c>
      <c r="C172" s="2" t="s">
        <v>7</v>
      </c>
      <c r="D172" s="2" t="s">
        <v>8</v>
      </c>
      <c r="E172">
        <v>18</v>
      </c>
      <c r="F172">
        <v>62</v>
      </c>
      <c r="G172" s="2">
        <f>_xlfn.IFS(statek5[[#This Row],[Z/W]]="Z",G171-(statek5[[#This Row],[ile ton]]*statek5[[#This Row],[cena za tone w talarach]]),statek5[[#This Row],[Z/W]]="W",G171+(statek5[[#This Row],[ile ton]]*statek5[[#This Row],[cena za tone w talarach]]))</f>
        <v>536683</v>
      </c>
      <c r="H172" s="2">
        <f>IF(statek5[[#This Row],[port]]&lt;&gt;B173,statek5[[#This Row],[kasa przed]],0)</f>
        <v>0</v>
      </c>
    </row>
    <row r="173" spans="1:8" x14ac:dyDescent="0.3">
      <c r="A173" s="1">
        <v>43292</v>
      </c>
      <c r="B173" s="2" t="s">
        <v>20</v>
      </c>
      <c r="C173" s="2" t="s">
        <v>9</v>
      </c>
      <c r="D173" s="2" t="s">
        <v>8</v>
      </c>
      <c r="E173">
        <v>25</v>
      </c>
      <c r="F173">
        <v>39</v>
      </c>
      <c r="G173" s="2">
        <f>_xlfn.IFS(statek5[[#This Row],[Z/W]]="Z",G172-(statek5[[#This Row],[ile ton]]*statek5[[#This Row],[cena za tone w talarach]]),statek5[[#This Row],[Z/W]]="W",G172+(statek5[[#This Row],[ile ton]]*statek5[[#This Row],[cena za tone w talarach]]))</f>
        <v>535708</v>
      </c>
      <c r="H173" s="2">
        <f>IF(statek5[[#This Row],[port]]&lt;&gt;B174,statek5[[#This Row],[kasa przed]],0)</f>
        <v>0</v>
      </c>
    </row>
    <row r="174" spans="1:8" x14ac:dyDescent="0.3">
      <c r="A174" s="1">
        <v>43292</v>
      </c>
      <c r="B174" s="2" t="s">
        <v>20</v>
      </c>
      <c r="C174" s="2" t="s">
        <v>12</v>
      </c>
      <c r="D174" s="2" t="s">
        <v>8</v>
      </c>
      <c r="E174">
        <v>2</v>
      </c>
      <c r="F174">
        <v>20</v>
      </c>
      <c r="G174" s="2">
        <f>_xlfn.IFS(statek5[[#This Row],[Z/W]]="Z",G173-(statek5[[#This Row],[ile ton]]*statek5[[#This Row],[cena za tone w talarach]]),statek5[[#This Row],[Z/W]]="W",G173+(statek5[[#This Row],[ile ton]]*statek5[[#This Row],[cena za tone w talarach]]))</f>
        <v>535668</v>
      </c>
      <c r="H174" s="2">
        <f>IF(statek5[[#This Row],[port]]&lt;&gt;B175,statek5[[#This Row],[kasa przed]],0)</f>
        <v>535668</v>
      </c>
    </row>
    <row r="175" spans="1:8" x14ac:dyDescent="0.3">
      <c r="A175" s="1">
        <v>43317</v>
      </c>
      <c r="B175" s="2" t="s">
        <v>21</v>
      </c>
      <c r="C175" s="2" t="s">
        <v>11</v>
      </c>
      <c r="D175" s="2" t="s">
        <v>14</v>
      </c>
      <c r="E175">
        <v>13</v>
      </c>
      <c r="F175">
        <v>38</v>
      </c>
      <c r="G175" s="2">
        <f>_xlfn.IFS(statek5[[#This Row],[Z/W]]="Z",G174-(statek5[[#This Row],[ile ton]]*statek5[[#This Row],[cena za tone w talarach]]),statek5[[#This Row],[Z/W]]="W",G174+(statek5[[#This Row],[ile ton]]*statek5[[#This Row],[cena za tone w talarach]]))</f>
        <v>536162</v>
      </c>
      <c r="H175" s="2">
        <f>IF(statek5[[#This Row],[port]]&lt;&gt;B176,statek5[[#This Row],[kasa przed]],0)</f>
        <v>0</v>
      </c>
    </row>
    <row r="176" spans="1:8" x14ac:dyDescent="0.3">
      <c r="A176" s="1">
        <v>43317</v>
      </c>
      <c r="B176" s="2" t="s">
        <v>21</v>
      </c>
      <c r="C176" s="2" t="s">
        <v>9</v>
      </c>
      <c r="D176" s="2" t="s">
        <v>14</v>
      </c>
      <c r="E176">
        <v>121</v>
      </c>
      <c r="F176">
        <v>63</v>
      </c>
      <c r="G176" s="2">
        <f>_xlfn.IFS(statek5[[#This Row],[Z/W]]="Z",G175-(statek5[[#This Row],[ile ton]]*statek5[[#This Row],[cena za tone w talarach]]),statek5[[#This Row],[Z/W]]="W",G175+(statek5[[#This Row],[ile ton]]*statek5[[#This Row],[cena za tone w talarach]]))</f>
        <v>543785</v>
      </c>
      <c r="H176" s="2">
        <f>IF(statek5[[#This Row],[port]]&lt;&gt;B177,statek5[[#This Row],[kasa przed]],0)</f>
        <v>0</v>
      </c>
    </row>
    <row r="177" spans="1:8" x14ac:dyDescent="0.3">
      <c r="A177" s="1">
        <v>43317</v>
      </c>
      <c r="B177" s="2" t="s">
        <v>21</v>
      </c>
      <c r="C177" s="2" t="s">
        <v>12</v>
      </c>
      <c r="D177" s="2" t="s">
        <v>8</v>
      </c>
      <c r="E177">
        <v>30</v>
      </c>
      <c r="F177">
        <v>19</v>
      </c>
      <c r="G177" s="2">
        <f>_xlfn.IFS(statek5[[#This Row],[Z/W]]="Z",G176-(statek5[[#This Row],[ile ton]]*statek5[[#This Row],[cena za tone w talarach]]),statek5[[#This Row],[Z/W]]="W",G176+(statek5[[#This Row],[ile ton]]*statek5[[#This Row],[cena za tone w talarach]]))</f>
        <v>543215</v>
      </c>
      <c r="H177" s="2">
        <f>IF(statek5[[#This Row],[port]]&lt;&gt;B178,statek5[[#This Row],[kasa przed]],0)</f>
        <v>0</v>
      </c>
    </row>
    <row r="178" spans="1:8" x14ac:dyDescent="0.3">
      <c r="A178" s="1">
        <v>43317</v>
      </c>
      <c r="B178" s="2" t="s">
        <v>21</v>
      </c>
      <c r="C178" s="2" t="s">
        <v>10</v>
      </c>
      <c r="D178" s="2" t="s">
        <v>8</v>
      </c>
      <c r="E178">
        <v>46</v>
      </c>
      <c r="F178">
        <v>8</v>
      </c>
      <c r="G178" s="2">
        <f>_xlfn.IFS(statek5[[#This Row],[Z/W]]="Z",G177-(statek5[[#This Row],[ile ton]]*statek5[[#This Row],[cena za tone w talarach]]),statek5[[#This Row],[Z/W]]="W",G177+(statek5[[#This Row],[ile ton]]*statek5[[#This Row],[cena za tone w talarach]]))</f>
        <v>542847</v>
      </c>
      <c r="H178" s="2">
        <f>IF(statek5[[#This Row],[port]]&lt;&gt;B179,statek5[[#This Row],[kasa przed]],0)</f>
        <v>542847</v>
      </c>
    </row>
    <row r="179" spans="1:8" x14ac:dyDescent="0.3">
      <c r="A179" s="1">
        <v>43330</v>
      </c>
      <c r="B179" s="2" t="s">
        <v>22</v>
      </c>
      <c r="C179" s="2" t="s">
        <v>10</v>
      </c>
      <c r="D179" s="2" t="s">
        <v>14</v>
      </c>
      <c r="E179">
        <v>49</v>
      </c>
      <c r="F179">
        <v>11</v>
      </c>
      <c r="G179" s="2">
        <f>_xlfn.IFS(statek5[[#This Row],[Z/W]]="Z",G178-(statek5[[#This Row],[ile ton]]*statek5[[#This Row],[cena za tone w talarach]]),statek5[[#This Row],[Z/W]]="W",G178+(statek5[[#This Row],[ile ton]]*statek5[[#This Row],[cena za tone w talarach]]))</f>
        <v>543386</v>
      </c>
      <c r="H179" s="2">
        <f>IF(statek5[[#This Row],[port]]&lt;&gt;B180,statek5[[#This Row],[kasa przed]],0)</f>
        <v>0</v>
      </c>
    </row>
    <row r="180" spans="1:8" x14ac:dyDescent="0.3">
      <c r="A180" s="1">
        <v>43330</v>
      </c>
      <c r="B180" s="2" t="s">
        <v>22</v>
      </c>
      <c r="C180" s="2" t="s">
        <v>7</v>
      </c>
      <c r="D180" s="2" t="s">
        <v>14</v>
      </c>
      <c r="E180">
        <v>61</v>
      </c>
      <c r="F180">
        <v>90</v>
      </c>
      <c r="G180" s="2">
        <f>_xlfn.IFS(statek5[[#This Row],[Z/W]]="Z",G179-(statek5[[#This Row],[ile ton]]*statek5[[#This Row],[cena za tone w talarach]]),statek5[[#This Row],[Z/W]]="W",G179+(statek5[[#This Row],[ile ton]]*statek5[[#This Row],[cena za tone w talarach]]))</f>
        <v>548876</v>
      </c>
      <c r="H180" s="2">
        <f>IF(statek5[[#This Row],[port]]&lt;&gt;B181,statek5[[#This Row],[kasa przed]],0)</f>
        <v>0</v>
      </c>
    </row>
    <row r="181" spans="1:8" x14ac:dyDescent="0.3">
      <c r="A181" s="1">
        <v>43330</v>
      </c>
      <c r="B181" s="2" t="s">
        <v>22</v>
      </c>
      <c r="C181" s="2" t="s">
        <v>12</v>
      </c>
      <c r="D181" s="2" t="s">
        <v>8</v>
      </c>
      <c r="E181">
        <v>19</v>
      </c>
      <c r="F181">
        <v>22</v>
      </c>
      <c r="G181" s="2">
        <f>_xlfn.IFS(statek5[[#This Row],[Z/W]]="Z",G180-(statek5[[#This Row],[ile ton]]*statek5[[#This Row],[cena za tone w talarach]]),statek5[[#This Row],[Z/W]]="W",G180+(statek5[[#This Row],[ile ton]]*statek5[[#This Row],[cena za tone w talarach]]))</f>
        <v>548458</v>
      </c>
      <c r="H181" s="2">
        <f>IF(statek5[[#This Row],[port]]&lt;&gt;B182,statek5[[#This Row],[kasa przed]],0)</f>
        <v>0</v>
      </c>
    </row>
    <row r="182" spans="1:8" x14ac:dyDescent="0.3">
      <c r="A182" s="1">
        <v>43330</v>
      </c>
      <c r="B182" s="2" t="s">
        <v>22</v>
      </c>
      <c r="C182" s="2" t="s">
        <v>9</v>
      </c>
      <c r="D182" s="2" t="s">
        <v>8</v>
      </c>
      <c r="E182">
        <v>22</v>
      </c>
      <c r="F182">
        <v>44</v>
      </c>
      <c r="G182" s="2">
        <f>_xlfn.IFS(statek5[[#This Row],[Z/W]]="Z",G181-(statek5[[#This Row],[ile ton]]*statek5[[#This Row],[cena za tone w talarach]]),statek5[[#This Row],[Z/W]]="W",G181+(statek5[[#This Row],[ile ton]]*statek5[[#This Row],[cena za tone w talarach]]))</f>
        <v>547490</v>
      </c>
      <c r="H182" s="2">
        <f>IF(statek5[[#This Row],[port]]&lt;&gt;B183,statek5[[#This Row],[kasa przed]],0)</f>
        <v>547490</v>
      </c>
    </row>
    <row r="183" spans="1:8" x14ac:dyDescent="0.3">
      <c r="A183" s="1">
        <v>43347</v>
      </c>
      <c r="B183" s="2" t="s">
        <v>6</v>
      </c>
      <c r="C183" s="2" t="s">
        <v>11</v>
      </c>
      <c r="D183" s="2" t="s">
        <v>8</v>
      </c>
      <c r="E183">
        <v>9</v>
      </c>
      <c r="F183">
        <v>25</v>
      </c>
      <c r="G183" s="2">
        <f>_xlfn.IFS(statek5[[#This Row],[Z/W]]="Z",G182-(statek5[[#This Row],[ile ton]]*statek5[[#This Row],[cena za tone w talarach]]),statek5[[#This Row],[Z/W]]="W",G182+(statek5[[#This Row],[ile ton]]*statek5[[#This Row],[cena za tone w talarach]]))</f>
        <v>547265</v>
      </c>
      <c r="H183" s="2">
        <f>IF(statek5[[#This Row],[port]]&lt;&gt;B184,statek5[[#This Row],[kasa przed]],0)</f>
        <v>0</v>
      </c>
    </row>
    <row r="184" spans="1:8" x14ac:dyDescent="0.3">
      <c r="A184" s="1">
        <v>43347</v>
      </c>
      <c r="B184" s="2" t="s">
        <v>6</v>
      </c>
      <c r="C184" s="2" t="s">
        <v>7</v>
      </c>
      <c r="D184" s="2" t="s">
        <v>14</v>
      </c>
      <c r="E184">
        <v>4</v>
      </c>
      <c r="F184">
        <v>94</v>
      </c>
      <c r="G184" s="2">
        <f>_xlfn.IFS(statek5[[#This Row],[Z/W]]="Z",G183-(statek5[[#This Row],[ile ton]]*statek5[[#This Row],[cena za tone w talarach]]),statek5[[#This Row],[Z/W]]="W",G183+(statek5[[#This Row],[ile ton]]*statek5[[#This Row],[cena za tone w talarach]]))</f>
        <v>547641</v>
      </c>
      <c r="H184" s="2">
        <f>IF(statek5[[#This Row],[port]]&lt;&gt;B185,statek5[[#This Row],[kasa przed]],0)</f>
        <v>0</v>
      </c>
    </row>
    <row r="185" spans="1:8" x14ac:dyDescent="0.3">
      <c r="A185" s="1">
        <v>43347</v>
      </c>
      <c r="B185" s="2" t="s">
        <v>6</v>
      </c>
      <c r="C185" s="2" t="s">
        <v>12</v>
      </c>
      <c r="D185" s="2" t="s">
        <v>8</v>
      </c>
      <c r="E185">
        <v>8</v>
      </c>
      <c r="F185">
        <v>21</v>
      </c>
      <c r="G185" s="2">
        <f>_xlfn.IFS(statek5[[#This Row],[Z/W]]="Z",G184-(statek5[[#This Row],[ile ton]]*statek5[[#This Row],[cena za tone w talarach]]),statek5[[#This Row],[Z/W]]="W",G184+(statek5[[#This Row],[ile ton]]*statek5[[#This Row],[cena za tone w talarach]]))</f>
        <v>547473</v>
      </c>
      <c r="H185" s="2">
        <f>IF(statek5[[#This Row],[port]]&lt;&gt;B186,statek5[[#This Row],[kasa przed]],0)</f>
        <v>0</v>
      </c>
    </row>
    <row r="186" spans="1:8" x14ac:dyDescent="0.3">
      <c r="A186" s="1">
        <v>43347</v>
      </c>
      <c r="B186" s="2" t="s">
        <v>6</v>
      </c>
      <c r="C186" s="2" t="s">
        <v>10</v>
      </c>
      <c r="D186" s="2" t="s">
        <v>8</v>
      </c>
      <c r="E186">
        <v>47</v>
      </c>
      <c r="F186">
        <v>8</v>
      </c>
      <c r="G186" s="2">
        <f>_xlfn.IFS(statek5[[#This Row],[Z/W]]="Z",G185-(statek5[[#This Row],[ile ton]]*statek5[[#This Row],[cena za tone w talarach]]),statek5[[#This Row],[Z/W]]="W",G185+(statek5[[#This Row],[ile ton]]*statek5[[#This Row],[cena za tone w talarach]]))</f>
        <v>547097</v>
      </c>
      <c r="H186" s="2">
        <f>IF(statek5[[#This Row],[port]]&lt;&gt;B187,statek5[[#This Row],[kasa przed]],0)</f>
        <v>547097</v>
      </c>
    </row>
    <row r="187" spans="1:8" x14ac:dyDescent="0.3">
      <c r="A187" s="1">
        <v>43362</v>
      </c>
      <c r="B187" s="2" t="s">
        <v>13</v>
      </c>
      <c r="C187" s="2" t="s">
        <v>12</v>
      </c>
      <c r="D187" s="2" t="s">
        <v>14</v>
      </c>
      <c r="E187">
        <v>82</v>
      </c>
      <c r="F187">
        <v>29</v>
      </c>
      <c r="G187" s="2">
        <f>_xlfn.IFS(statek5[[#This Row],[Z/W]]="Z",G186-(statek5[[#This Row],[ile ton]]*statek5[[#This Row],[cena za tone w talarach]]),statek5[[#This Row],[Z/W]]="W",G186+(statek5[[#This Row],[ile ton]]*statek5[[#This Row],[cena za tone w talarach]]))</f>
        <v>549475</v>
      </c>
      <c r="H187" s="2">
        <f>IF(statek5[[#This Row],[port]]&lt;&gt;B188,statek5[[#This Row],[kasa przed]],0)</f>
        <v>0</v>
      </c>
    </row>
    <row r="188" spans="1:8" x14ac:dyDescent="0.3">
      <c r="A188" s="1">
        <v>43362</v>
      </c>
      <c r="B188" s="2" t="s">
        <v>13</v>
      </c>
      <c r="C188" s="2" t="s">
        <v>9</v>
      </c>
      <c r="D188" s="2" t="s">
        <v>14</v>
      </c>
      <c r="E188">
        <v>26</v>
      </c>
      <c r="F188">
        <v>58</v>
      </c>
      <c r="G188" s="2">
        <f>_xlfn.IFS(statek5[[#This Row],[Z/W]]="Z",G187-(statek5[[#This Row],[ile ton]]*statek5[[#This Row],[cena za tone w talarach]]),statek5[[#This Row],[Z/W]]="W",G187+(statek5[[#This Row],[ile ton]]*statek5[[#This Row],[cena za tone w talarach]]))</f>
        <v>550983</v>
      </c>
      <c r="H188" s="2">
        <f>IF(statek5[[#This Row],[port]]&lt;&gt;B189,statek5[[#This Row],[kasa przed]],0)</f>
        <v>0</v>
      </c>
    </row>
    <row r="189" spans="1:8" x14ac:dyDescent="0.3">
      <c r="A189" s="1">
        <v>43362</v>
      </c>
      <c r="B189" s="2" t="s">
        <v>13</v>
      </c>
      <c r="C189" s="2" t="s">
        <v>10</v>
      </c>
      <c r="D189" s="2" t="s">
        <v>8</v>
      </c>
      <c r="E189">
        <v>24</v>
      </c>
      <c r="F189">
        <v>9</v>
      </c>
      <c r="G189" s="2">
        <f>_xlfn.IFS(statek5[[#This Row],[Z/W]]="Z",G188-(statek5[[#This Row],[ile ton]]*statek5[[#This Row],[cena za tone w talarach]]),statek5[[#This Row],[Z/W]]="W",G188+(statek5[[#This Row],[ile ton]]*statek5[[#This Row],[cena za tone w talarach]]))</f>
        <v>550767</v>
      </c>
      <c r="H189" s="2">
        <f>IF(statek5[[#This Row],[port]]&lt;&gt;B190,statek5[[#This Row],[kasa przed]],0)</f>
        <v>0</v>
      </c>
    </row>
    <row r="190" spans="1:8" x14ac:dyDescent="0.3">
      <c r="A190" s="1">
        <v>43362</v>
      </c>
      <c r="B190" s="2" t="s">
        <v>13</v>
      </c>
      <c r="C190" s="2" t="s">
        <v>11</v>
      </c>
      <c r="D190" s="2" t="s">
        <v>8</v>
      </c>
      <c r="E190">
        <v>36</v>
      </c>
      <c r="F190">
        <v>26</v>
      </c>
      <c r="G190" s="2">
        <f>_xlfn.IFS(statek5[[#This Row],[Z/W]]="Z",G189-(statek5[[#This Row],[ile ton]]*statek5[[#This Row],[cena za tone w talarach]]),statek5[[#This Row],[Z/W]]="W",G189+(statek5[[#This Row],[ile ton]]*statek5[[#This Row],[cena za tone w talarach]]))</f>
        <v>549831</v>
      </c>
      <c r="H190" s="2">
        <f>IF(statek5[[#This Row],[port]]&lt;&gt;B191,statek5[[#This Row],[kasa przed]],0)</f>
        <v>0</v>
      </c>
    </row>
    <row r="191" spans="1:8" x14ac:dyDescent="0.3">
      <c r="A191" s="1">
        <v>43362</v>
      </c>
      <c r="B191" s="2" t="s">
        <v>13</v>
      </c>
      <c r="C191" s="2" t="s">
        <v>7</v>
      </c>
      <c r="D191" s="2" t="s">
        <v>8</v>
      </c>
      <c r="E191">
        <v>6</v>
      </c>
      <c r="F191">
        <v>68</v>
      </c>
      <c r="G191" s="2">
        <f>_xlfn.IFS(statek5[[#This Row],[Z/W]]="Z",G190-(statek5[[#This Row],[ile ton]]*statek5[[#This Row],[cena za tone w talarach]]),statek5[[#This Row],[Z/W]]="W",G190+(statek5[[#This Row],[ile ton]]*statek5[[#This Row],[cena za tone w talarach]]))</f>
        <v>549423</v>
      </c>
      <c r="H191" s="2">
        <f>IF(statek5[[#This Row],[port]]&lt;&gt;B192,statek5[[#This Row],[kasa przed]],0)</f>
        <v>549423</v>
      </c>
    </row>
    <row r="192" spans="1:8" x14ac:dyDescent="0.3">
      <c r="A192" s="1">
        <v>43381</v>
      </c>
      <c r="B192" s="2" t="s">
        <v>15</v>
      </c>
      <c r="C192" s="2" t="s">
        <v>11</v>
      </c>
      <c r="D192" s="2" t="s">
        <v>14</v>
      </c>
      <c r="E192">
        <v>45</v>
      </c>
      <c r="F192">
        <v>36</v>
      </c>
      <c r="G192" s="2">
        <f>_xlfn.IFS(statek5[[#This Row],[Z/W]]="Z",G191-(statek5[[#This Row],[ile ton]]*statek5[[#This Row],[cena za tone w talarach]]),statek5[[#This Row],[Z/W]]="W",G191+(statek5[[#This Row],[ile ton]]*statek5[[#This Row],[cena za tone w talarach]]))</f>
        <v>551043</v>
      </c>
      <c r="H192" s="2">
        <f>IF(statek5[[#This Row],[port]]&lt;&gt;B193,statek5[[#This Row],[kasa przed]],0)</f>
        <v>0</v>
      </c>
    </row>
    <row r="193" spans="1:8" x14ac:dyDescent="0.3">
      <c r="A193" s="1">
        <v>43381</v>
      </c>
      <c r="B193" s="2" t="s">
        <v>15</v>
      </c>
      <c r="C193" s="2" t="s">
        <v>10</v>
      </c>
      <c r="D193" s="2" t="s">
        <v>8</v>
      </c>
      <c r="E193">
        <v>18</v>
      </c>
      <c r="F193">
        <v>8</v>
      </c>
      <c r="G193" s="2">
        <f>_xlfn.IFS(statek5[[#This Row],[Z/W]]="Z",G192-(statek5[[#This Row],[ile ton]]*statek5[[#This Row],[cena za tone w talarach]]),statek5[[#This Row],[Z/W]]="W",G192+(statek5[[#This Row],[ile ton]]*statek5[[#This Row],[cena za tone w talarach]]))</f>
        <v>550899</v>
      </c>
      <c r="H193" s="2">
        <f>IF(statek5[[#This Row],[port]]&lt;&gt;B194,statek5[[#This Row],[kasa przed]],0)</f>
        <v>0</v>
      </c>
    </row>
    <row r="194" spans="1:8" x14ac:dyDescent="0.3">
      <c r="A194" s="28">
        <v>43381</v>
      </c>
      <c r="B194" s="2" t="s">
        <v>15</v>
      </c>
      <c r="C194" s="2" t="s">
        <v>9</v>
      </c>
      <c r="D194" s="2" t="s">
        <v>8</v>
      </c>
      <c r="E194">
        <v>20</v>
      </c>
      <c r="F194">
        <v>41</v>
      </c>
      <c r="G194" s="2">
        <f>_xlfn.IFS(statek5[[#This Row],[Z/W]]="Z",G193-(statek5[[#This Row],[ile ton]]*statek5[[#This Row],[cena za tone w talarach]]),statek5[[#This Row],[Z/W]]="W",G193+(statek5[[#This Row],[ile ton]]*statek5[[#This Row],[cena za tone w talarach]]))</f>
        <v>550079</v>
      </c>
      <c r="H194" s="17">
        <f>IF(statek5[[#This Row],[port]]&lt;&gt;B195,statek5[[#This Row],[kasa przed]],0)</f>
        <v>550079</v>
      </c>
    </row>
    <row r="195" spans="1:8" x14ac:dyDescent="0.3">
      <c r="A195" s="1">
        <v>43407</v>
      </c>
      <c r="B195" s="2" t="s">
        <v>16</v>
      </c>
      <c r="C195" s="2" t="s">
        <v>12</v>
      </c>
      <c r="D195" s="2" t="s">
        <v>14</v>
      </c>
      <c r="E195">
        <v>4</v>
      </c>
      <c r="F195">
        <v>32</v>
      </c>
      <c r="G195" s="2">
        <f>_xlfn.IFS(statek5[[#This Row],[Z/W]]="Z",G194-(statek5[[#This Row],[ile ton]]*statek5[[#This Row],[cena za tone w talarach]]),statek5[[#This Row],[Z/W]]="W",G194+(statek5[[#This Row],[ile ton]]*statek5[[#This Row],[cena za tone w talarach]]))</f>
        <v>550207</v>
      </c>
      <c r="H195" s="2">
        <f>IF(statek5[[#This Row],[port]]&lt;&gt;B196,statek5[[#This Row],[kasa przed]],0)</f>
        <v>0</v>
      </c>
    </row>
    <row r="196" spans="1:8" x14ac:dyDescent="0.3">
      <c r="A196" s="1">
        <v>43407</v>
      </c>
      <c r="B196" s="2" t="s">
        <v>16</v>
      </c>
      <c r="C196" s="2" t="s">
        <v>9</v>
      </c>
      <c r="D196" s="2" t="s">
        <v>8</v>
      </c>
      <c r="E196">
        <v>48</v>
      </c>
      <c r="F196">
        <v>37</v>
      </c>
      <c r="G196" s="2">
        <f>_xlfn.IFS(statek5[[#This Row],[Z/W]]="Z",G195-(statek5[[#This Row],[ile ton]]*statek5[[#This Row],[cena za tone w talarach]]),statek5[[#This Row],[Z/W]]="W",G195+(statek5[[#This Row],[ile ton]]*statek5[[#This Row],[cena za tone w talarach]]))</f>
        <v>548431</v>
      </c>
      <c r="H196" s="2">
        <f>IF(statek5[[#This Row],[port]]&lt;&gt;B197,statek5[[#This Row],[kasa przed]],0)</f>
        <v>548431</v>
      </c>
    </row>
    <row r="197" spans="1:8" x14ac:dyDescent="0.3">
      <c r="A197" s="1">
        <v>43428</v>
      </c>
      <c r="B197" s="2" t="s">
        <v>17</v>
      </c>
      <c r="C197" s="2" t="s">
        <v>9</v>
      </c>
      <c r="D197" s="2" t="s">
        <v>14</v>
      </c>
      <c r="E197">
        <v>64</v>
      </c>
      <c r="F197">
        <v>61</v>
      </c>
      <c r="G197" s="26">
        <f>_xlfn.IFS(statek5[[#This Row],[Z/W]]="Z",G196-(statek5[[#This Row],[ile ton]]*statek5[[#This Row],[cena za tone w talarach]]),statek5[[#This Row],[Z/W]]="W",G196+(statek5[[#This Row],[ile ton]]*statek5[[#This Row],[cena za tone w talarach]]))</f>
        <v>552335</v>
      </c>
      <c r="H197" s="2">
        <f>IF(statek5[[#This Row],[port]]&lt;&gt;B198,statek5[[#This Row],[kasa przed]],0)</f>
        <v>0</v>
      </c>
    </row>
    <row r="198" spans="1:8" x14ac:dyDescent="0.3">
      <c r="A198" s="1">
        <v>43428</v>
      </c>
      <c r="B198" s="2" t="s">
        <v>17</v>
      </c>
      <c r="C198" s="2" t="s">
        <v>7</v>
      </c>
      <c r="D198" s="2" t="s">
        <v>8</v>
      </c>
      <c r="E198">
        <v>43</v>
      </c>
      <c r="F198">
        <v>63</v>
      </c>
      <c r="G198" s="2">
        <f>_xlfn.IFS(statek5[[#This Row],[Z/W]]="Z",G197-(statek5[[#This Row],[ile ton]]*statek5[[#This Row],[cena za tone w talarach]]),statek5[[#This Row],[Z/W]]="W",G197+(statek5[[#This Row],[ile ton]]*statek5[[#This Row],[cena za tone w talarach]]))</f>
        <v>549626</v>
      </c>
      <c r="H198" s="2">
        <f>IF(statek5[[#This Row],[port]]&lt;&gt;B199,statek5[[#This Row],[kasa przed]],0)</f>
        <v>0</v>
      </c>
    </row>
    <row r="199" spans="1:8" x14ac:dyDescent="0.3">
      <c r="A199" s="1">
        <v>43428</v>
      </c>
      <c r="B199" s="2" t="s">
        <v>17</v>
      </c>
      <c r="C199" s="2" t="s">
        <v>11</v>
      </c>
      <c r="D199" s="2" t="s">
        <v>8</v>
      </c>
      <c r="E199">
        <v>24</v>
      </c>
      <c r="F199">
        <v>24</v>
      </c>
      <c r="G199" s="2">
        <f>_xlfn.IFS(statek5[[#This Row],[Z/W]]="Z",G198-(statek5[[#This Row],[ile ton]]*statek5[[#This Row],[cena za tone w talarach]]),statek5[[#This Row],[Z/W]]="W",G198+(statek5[[#This Row],[ile ton]]*statek5[[#This Row],[cena za tone w talarach]]))</f>
        <v>549050</v>
      </c>
      <c r="H199" s="2">
        <f>IF(statek5[[#This Row],[port]]&lt;&gt;B200,statek5[[#This Row],[kasa przed]],0)</f>
        <v>549050</v>
      </c>
    </row>
    <row r="200" spans="1:8" x14ac:dyDescent="0.3">
      <c r="A200" s="1">
        <v>43452</v>
      </c>
      <c r="B200" s="2" t="s">
        <v>18</v>
      </c>
      <c r="C200" s="2" t="s">
        <v>9</v>
      </c>
      <c r="D200" s="2" t="s">
        <v>14</v>
      </c>
      <c r="E200">
        <v>4</v>
      </c>
      <c r="F200">
        <v>62</v>
      </c>
      <c r="G200" s="2">
        <f>_xlfn.IFS(statek5[[#This Row],[Z/W]]="Z",G199-(statek5[[#This Row],[ile ton]]*statek5[[#This Row],[cena za tone w talarach]]),statek5[[#This Row],[Z/W]]="W",G199+(statek5[[#This Row],[ile ton]]*statek5[[#This Row],[cena za tone w talarach]]))</f>
        <v>549298</v>
      </c>
      <c r="H200" s="2">
        <f>IF(statek5[[#This Row],[port]]&lt;&gt;B201,statek5[[#This Row],[kasa przed]],0)</f>
        <v>0</v>
      </c>
    </row>
    <row r="201" spans="1:8" x14ac:dyDescent="0.3">
      <c r="A201" s="1">
        <v>43452</v>
      </c>
      <c r="B201" s="2" t="s">
        <v>18</v>
      </c>
      <c r="C201" s="2" t="s">
        <v>12</v>
      </c>
      <c r="D201" s="2" t="s">
        <v>8</v>
      </c>
      <c r="E201">
        <v>35</v>
      </c>
      <c r="F201">
        <v>19</v>
      </c>
      <c r="G201" s="2">
        <f>_xlfn.IFS(statek5[[#This Row],[Z/W]]="Z",G200-(statek5[[#This Row],[ile ton]]*statek5[[#This Row],[cena za tone w talarach]]),statek5[[#This Row],[Z/W]]="W",G200+(statek5[[#This Row],[ile ton]]*statek5[[#This Row],[cena za tone w talarach]]))</f>
        <v>548633</v>
      </c>
      <c r="H201" s="2">
        <f>IF(statek5[[#This Row],[port]]&lt;&gt;B202,statek5[[#This Row],[kasa przed]],0)</f>
        <v>0</v>
      </c>
    </row>
    <row r="202" spans="1:8" x14ac:dyDescent="0.3">
      <c r="A202" s="1">
        <v>43452</v>
      </c>
      <c r="B202" s="2" t="s">
        <v>18</v>
      </c>
      <c r="C202" s="2" t="s">
        <v>10</v>
      </c>
      <c r="D202" s="2" t="s">
        <v>8</v>
      </c>
      <c r="E202">
        <v>41</v>
      </c>
      <c r="F202">
        <v>8</v>
      </c>
      <c r="G202" s="2">
        <f>_xlfn.IFS(statek5[[#This Row],[Z/W]]="Z",G201-(statek5[[#This Row],[ile ton]]*statek5[[#This Row],[cena za tone w talarach]]),statek5[[#This Row],[Z/W]]="W",G201+(statek5[[#This Row],[ile ton]]*statek5[[#This Row],[cena za tone w talarach]]))</f>
        <v>548305</v>
      </c>
      <c r="H202" s="2">
        <f>IF(statek5[[#This Row],[port]]&lt;&gt;B203,statek5[[#This Row],[kasa przed]],0)</f>
        <v>0</v>
      </c>
    </row>
    <row r="203" spans="1:8" x14ac:dyDescent="0.3">
      <c r="A203" s="1">
        <v>43452</v>
      </c>
      <c r="B203" s="2" t="s">
        <v>18</v>
      </c>
      <c r="C203" s="2" t="s">
        <v>7</v>
      </c>
      <c r="D203" s="2" t="s">
        <v>8</v>
      </c>
      <c r="E203">
        <v>23</v>
      </c>
      <c r="F203">
        <v>61</v>
      </c>
      <c r="G203" s="2">
        <f>_xlfn.IFS(statek5[[#This Row],[Z/W]]="Z",G202-(statek5[[#This Row],[ile ton]]*statek5[[#This Row],[cena za tone w talarach]]),statek5[[#This Row],[Z/W]]="W",G202+(statek5[[#This Row],[ile ton]]*statek5[[#This Row],[cena za tone w talarach]]))</f>
        <v>546902</v>
      </c>
      <c r="H203" s="2">
        <f>IF(statek5[[#This Row],[port]]&lt;&gt;B204,statek5[[#This Row],[kasa przed]],0)</f>
        <v>0</v>
      </c>
    </row>
    <row r="204" spans="1:8" x14ac:dyDescent="0.3">
      <c r="A204" s="1">
        <v>43452</v>
      </c>
      <c r="B204" s="2" t="s">
        <v>18</v>
      </c>
      <c r="C204" s="2" t="s">
        <v>11</v>
      </c>
      <c r="D204" s="2" t="s">
        <v>8</v>
      </c>
      <c r="E204">
        <v>46</v>
      </c>
      <c r="F204">
        <v>23</v>
      </c>
      <c r="G204" s="2">
        <f>_xlfn.IFS(statek5[[#This Row],[Z/W]]="Z",G203-(statek5[[#This Row],[ile ton]]*statek5[[#This Row],[cena za tone w talarach]]),statek5[[#This Row],[Z/W]]="W",G203+(statek5[[#This Row],[ile ton]]*statek5[[#This Row],[cena za tone w talarach]]))</f>
        <v>545844</v>
      </c>
      <c r="H204" s="2">
        <f>IF(statek5[[#This Row],[port]]&lt;&gt;B205,statek5[[#This Row],[kasa przed]],0)</f>
        <v>545844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9032-AB67-4393-8AF5-2801A908E23B}">
  <dimension ref="A1:C9"/>
  <sheetViews>
    <sheetView zoomScale="140" zoomScaleNormal="140" workbookViewId="0">
      <selection activeCell="B7" sqref="B7"/>
    </sheetView>
  </sheetViews>
  <sheetFormatPr defaultRowHeight="14.4" x14ac:dyDescent="0.3"/>
  <cols>
    <col min="1" max="1" width="16.6640625" bestFit="1" customWidth="1"/>
    <col min="2" max="2" width="12.77734375" bestFit="1" customWidth="1"/>
    <col min="3" max="3" width="12.88671875" bestFit="1" customWidth="1"/>
  </cols>
  <sheetData>
    <row r="1" spans="1:3" x14ac:dyDescent="0.3">
      <c r="A1" s="14" t="s">
        <v>3</v>
      </c>
      <c r="B1" t="s">
        <v>8</v>
      </c>
    </row>
    <row r="3" spans="1:3" x14ac:dyDescent="0.3">
      <c r="A3" s="14" t="s">
        <v>23</v>
      </c>
      <c r="B3" t="s">
        <v>25</v>
      </c>
      <c r="C3" t="s">
        <v>26</v>
      </c>
    </row>
    <row r="4" spans="1:3" x14ac:dyDescent="0.3">
      <c r="A4" s="15" t="s">
        <v>10</v>
      </c>
      <c r="B4" s="2">
        <v>620</v>
      </c>
      <c r="C4" s="2">
        <v>25</v>
      </c>
    </row>
    <row r="5" spans="1:3" x14ac:dyDescent="0.3">
      <c r="A5" s="15" t="s">
        <v>11</v>
      </c>
      <c r="B5" s="2">
        <v>483</v>
      </c>
      <c r="C5" s="2">
        <v>25</v>
      </c>
    </row>
    <row r="6" spans="1:3" x14ac:dyDescent="0.3">
      <c r="A6" s="15" t="s">
        <v>12</v>
      </c>
      <c r="B6" s="2">
        <v>633</v>
      </c>
      <c r="C6" s="2">
        <v>27</v>
      </c>
    </row>
    <row r="7" spans="1:3" x14ac:dyDescent="0.3">
      <c r="A7" s="16" t="s">
        <v>7</v>
      </c>
      <c r="B7" s="17">
        <v>905</v>
      </c>
      <c r="C7" s="17">
        <v>32</v>
      </c>
    </row>
    <row r="8" spans="1:3" x14ac:dyDescent="0.3">
      <c r="A8" s="15" t="s">
        <v>9</v>
      </c>
      <c r="B8" s="2">
        <v>784</v>
      </c>
      <c r="C8" s="2">
        <v>27</v>
      </c>
    </row>
    <row r="9" spans="1:3" x14ac:dyDescent="0.3">
      <c r="A9" s="15" t="s">
        <v>24</v>
      </c>
      <c r="B9" s="2">
        <v>3425</v>
      </c>
      <c r="C9" s="2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9C24-3F48-46E6-A8DD-C5873DE126B4}">
  <dimension ref="A1:K203"/>
  <sheetViews>
    <sheetView zoomScale="130" zoomScaleNormal="130" workbookViewId="0">
      <selection activeCell="A2" sqref="A2"/>
    </sheetView>
  </sheetViews>
  <sheetFormatPr defaultRowHeight="14.4" x14ac:dyDescent="0.3"/>
  <cols>
    <col min="1" max="1" width="10.33203125" customWidth="1"/>
    <col min="2" max="2" width="12.44140625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7" max="7" width="12.44140625" customWidth="1"/>
    <col min="11" max="1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K2" s="1">
        <v>42401</v>
      </c>
    </row>
    <row r="3" spans="1:11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K3" s="1">
        <v>43313</v>
      </c>
    </row>
    <row r="4" spans="1:11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11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11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11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11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11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11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11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19"/>
    </row>
    <row r="12" spans="1:11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11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11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11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11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F1D9-E3EA-4D11-B0AD-A24A3D12FB6D}">
  <dimension ref="A1:J203"/>
  <sheetViews>
    <sheetView zoomScale="120" zoomScaleNormal="120" workbookViewId="0">
      <selection activeCell="K11" sqref="K11"/>
    </sheetView>
  </sheetViews>
  <sheetFormatPr defaultRowHeight="14.4" x14ac:dyDescent="0.3"/>
  <cols>
    <col min="1" max="1" width="10.33203125" customWidth="1"/>
    <col min="2" max="2" width="12.44140625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7" max="7" width="18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10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 t="e">
        <f>IF(statek34[[#This Row],[port]]&lt;&gt;B1,statek34[[#This Row],[data]]-A1,0)-1</f>
        <v>#VALUE!</v>
      </c>
      <c r="I2" t="s">
        <v>28</v>
      </c>
      <c r="J2">
        <f>MAX(G3:G203)</f>
        <v>25</v>
      </c>
    </row>
    <row r="3" spans="1:10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IF(statek34[[#This Row],[port]]&lt;&gt;B2,statek34[[#This Row],[data]]-A2,0)-1</f>
        <v>-1</v>
      </c>
    </row>
    <row r="4" spans="1:10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IF(statek34[[#This Row],[port]]&lt;&gt;B3,statek34[[#This Row],[data]]-A3,0)-1</f>
        <v>-1</v>
      </c>
      <c r="I4" s="18">
        <f>COUNTIF(G2:G203,"&gt;20")</f>
        <v>22</v>
      </c>
      <c r="J4" s="20" t="s">
        <v>29</v>
      </c>
    </row>
    <row r="5" spans="1:10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IF(statek34[[#This Row],[port]]&lt;&gt;B4,statek34[[#This Row],[data]]-A4,0)-1</f>
        <v>-1</v>
      </c>
    </row>
    <row r="6" spans="1:10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IF(statek34[[#This Row],[port]]&lt;&gt;B5,statek34[[#This Row],[data]]-A5,0)-1</f>
        <v>-1</v>
      </c>
    </row>
    <row r="7" spans="1:10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IF(statek34[[#This Row],[port]]&lt;&gt;B6,statek34[[#This Row],[data]]-A6,0)-1</f>
        <v>14</v>
      </c>
    </row>
    <row r="8" spans="1:10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IF(statek34[[#This Row],[port]]&lt;&gt;B7,statek34[[#This Row],[data]]-A7,0)-1</f>
        <v>-1</v>
      </c>
    </row>
    <row r="9" spans="1:10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IF(statek34[[#This Row],[port]]&lt;&gt;B8,statek34[[#This Row],[data]]-A8,0)-1</f>
        <v>7</v>
      </c>
    </row>
    <row r="10" spans="1:10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IF(statek34[[#This Row],[port]]&lt;&gt;B9,statek34[[#This Row],[data]]-A9,0)-1</f>
        <v>-1</v>
      </c>
    </row>
    <row r="11" spans="1:10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IF(statek34[[#This Row],[port]]&lt;&gt;B10,statek34[[#This Row],[data]]-A10,0)-1</f>
        <v>-1</v>
      </c>
    </row>
    <row r="12" spans="1:10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IF(statek34[[#This Row],[port]]&lt;&gt;B11,statek34[[#This Row],[data]]-A11,0)-1</f>
        <v>25</v>
      </c>
    </row>
    <row r="13" spans="1:10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IF(statek34[[#This Row],[port]]&lt;&gt;B12,statek34[[#This Row],[data]]-A12,0)-1</f>
        <v>-1</v>
      </c>
    </row>
    <row r="14" spans="1:10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IF(statek34[[#This Row],[port]]&lt;&gt;B13,statek34[[#This Row],[data]]-A13,0)-1</f>
        <v>-1</v>
      </c>
    </row>
    <row r="15" spans="1:10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IF(statek34[[#This Row],[port]]&lt;&gt;B14,statek34[[#This Row],[data]]-A14,0)-1</f>
        <v>-1</v>
      </c>
    </row>
    <row r="16" spans="1:10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IF(statek34[[#This Row],[port]]&lt;&gt;B15,statek34[[#This Row],[data]]-A15,0)-1</f>
        <v>20</v>
      </c>
    </row>
    <row r="17" spans="1:7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IF(statek34[[#This Row],[port]]&lt;&gt;B16,statek34[[#This Row],[data]]-A16,0)-1</f>
        <v>-1</v>
      </c>
    </row>
    <row r="18" spans="1:7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IF(statek34[[#This Row],[port]]&lt;&gt;B17,statek34[[#This Row],[data]]-A17,0)-1</f>
        <v>-1</v>
      </c>
    </row>
    <row r="19" spans="1:7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IF(statek34[[#This Row],[port]]&lt;&gt;B18,statek34[[#This Row],[data]]-A18,0)-1</f>
        <v>-1</v>
      </c>
    </row>
    <row r="20" spans="1:7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IF(statek34[[#This Row],[port]]&lt;&gt;B19,statek34[[#This Row],[data]]-A19,0)-1</f>
        <v>23</v>
      </c>
    </row>
    <row r="21" spans="1:7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IF(statek34[[#This Row],[port]]&lt;&gt;B20,statek34[[#This Row],[data]]-A20,0)-1</f>
        <v>-1</v>
      </c>
    </row>
    <row r="22" spans="1:7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IF(statek34[[#This Row],[port]]&lt;&gt;B21,statek34[[#This Row],[data]]-A21,0)-1</f>
        <v>-1</v>
      </c>
    </row>
    <row r="23" spans="1:7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IF(statek34[[#This Row],[port]]&lt;&gt;B22,statek34[[#This Row],[data]]-A22,0)-1</f>
        <v>17</v>
      </c>
    </row>
    <row r="24" spans="1:7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IF(statek34[[#This Row],[port]]&lt;&gt;B23,statek34[[#This Row],[data]]-A23,0)-1</f>
        <v>-1</v>
      </c>
    </row>
    <row r="25" spans="1:7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IF(statek34[[#This Row],[port]]&lt;&gt;B24,statek34[[#This Row],[data]]-A24,0)-1</f>
        <v>-1</v>
      </c>
    </row>
    <row r="26" spans="1:7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IF(statek34[[#This Row],[port]]&lt;&gt;B25,statek34[[#This Row],[data]]-A25,0)-1</f>
        <v>21</v>
      </c>
    </row>
    <row r="27" spans="1:7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IF(statek34[[#This Row],[port]]&lt;&gt;B26,statek34[[#This Row],[data]]-A26,0)-1</f>
        <v>-1</v>
      </c>
    </row>
    <row r="28" spans="1:7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IF(statek34[[#This Row],[port]]&lt;&gt;B27,statek34[[#This Row],[data]]-A27,0)-1</f>
        <v>24</v>
      </c>
    </row>
    <row r="29" spans="1:7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IF(statek34[[#This Row],[port]]&lt;&gt;B28,statek34[[#This Row],[data]]-A28,0)-1</f>
        <v>-1</v>
      </c>
    </row>
    <row r="30" spans="1:7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IF(statek34[[#This Row],[port]]&lt;&gt;B29,statek34[[#This Row],[data]]-A29,0)-1</f>
        <v>-1</v>
      </c>
    </row>
    <row r="31" spans="1:7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IF(statek34[[#This Row],[port]]&lt;&gt;B30,statek34[[#This Row],[data]]-A30,0)-1</f>
        <v>-1</v>
      </c>
    </row>
    <row r="32" spans="1:7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IF(statek34[[#This Row],[port]]&lt;&gt;B31,statek34[[#This Row],[data]]-A31,0)-1</f>
        <v>12</v>
      </c>
    </row>
    <row r="33" spans="1:7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IF(statek34[[#This Row],[port]]&lt;&gt;B32,statek34[[#This Row],[data]]-A32,0)-1</f>
        <v>-1</v>
      </c>
    </row>
    <row r="34" spans="1:7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IF(statek34[[#This Row],[port]]&lt;&gt;B33,statek34[[#This Row],[data]]-A33,0)-1</f>
        <v>-1</v>
      </c>
    </row>
    <row r="35" spans="1:7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IF(statek34[[#This Row],[port]]&lt;&gt;B34,statek34[[#This Row],[data]]-A34,0)-1</f>
        <v>-1</v>
      </c>
    </row>
    <row r="36" spans="1:7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IF(statek34[[#This Row],[port]]&lt;&gt;B35,statek34[[#This Row],[data]]-A35,0)-1</f>
        <v>-1</v>
      </c>
    </row>
    <row r="37" spans="1:7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IF(statek34[[#This Row],[port]]&lt;&gt;B36,statek34[[#This Row],[data]]-A36,0)-1</f>
        <v>16</v>
      </c>
    </row>
    <row r="38" spans="1:7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IF(statek34[[#This Row],[port]]&lt;&gt;B37,statek34[[#This Row],[data]]-A37,0)-1</f>
        <v>-1</v>
      </c>
    </row>
    <row r="39" spans="1:7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IF(statek34[[#This Row],[port]]&lt;&gt;B38,statek34[[#This Row],[data]]-A38,0)-1</f>
        <v>-1</v>
      </c>
    </row>
    <row r="40" spans="1:7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IF(statek34[[#This Row],[port]]&lt;&gt;B39,statek34[[#This Row],[data]]-A39,0)-1</f>
        <v>-1</v>
      </c>
    </row>
    <row r="41" spans="1:7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IF(statek34[[#This Row],[port]]&lt;&gt;B40,statek34[[#This Row],[data]]-A40,0)-1</f>
        <v>14</v>
      </c>
    </row>
    <row r="42" spans="1:7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IF(statek34[[#This Row],[port]]&lt;&gt;B41,statek34[[#This Row],[data]]-A41,0)-1</f>
        <v>-1</v>
      </c>
    </row>
    <row r="43" spans="1:7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IF(statek34[[#This Row],[port]]&lt;&gt;B42,statek34[[#This Row],[data]]-A42,0)-1</f>
        <v>18</v>
      </c>
    </row>
    <row r="44" spans="1:7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IF(statek34[[#This Row],[port]]&lt;&gt;B43,statek34[[#This Row],[data]]-A43,0)-1</f>
        <v>-1</v>
      </c>
    </row>
    <row r="45" spans="1:7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IF(statek34[[#This Row],[port]]&lt;&gt;B44,statek34[[#This Row],[data]]-A44,0)-1</f>
        <v>-1</v>
      </c>
    </row>
    <row r="46" spans="1:7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IF(statek34[[#This Row],[port]]&lt;&gt;B45,statek34[[#This Row],[data]]-A45,0)-1</f>
        <v>25</v>
      </c>
    </row>
    <row r="47" spans="1:7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IF(statek34[[#This Row],[port]]&lt;&gt;B46,statek34[[#This Row],[data]]-A46,0)-1</f>
        <v>-1</v>
      </c>
    </row>
    <row r="48" spans="1:7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IF(statek34[[#This Row],[port]]&lt;&gt;B47,statek34[[#This Row],[data]]-A47,0)-1</f>
        <v>-1</v>
      </c>
    </row>
    <row r="49" spans="1:7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IF(statek34[[#This Row],[port]]&lt;&gt;B48,statek34[[#This Row],[data]]-A48,0)-1</f>
        <v>-1</v>
      </c>
    </row>
    <row r="50" spans="1:7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IF(statek34[[#This Row],[port]]&lt;&gt;B49,statek34[[#This Row],[data]]-A49,0)-1</f>
        <v>-1</v>
      </c>
    </row>
    <row r="51" spans="1:7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IF(statek34[[#This Row],[port]]&lt;&gt;B50,statek34[[#This Row],[data]]-A50,0)-1</f>
        <v>20</v>
      </c>
    </row>
    <row r="52" spans="1:7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IF(statek34[[#This Row],[port]]&lt;&gt;B51,statek34[[#This Row],[data]]-A51,0)-1</f>
        <v>-1</v>
      </c>
    </row>
    <row r="53" spans="1:7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IF(statek34[[#This Row],[port]]&lt;&gt;B52,statek34[[#This Row],[data]]-A52,0)-1</f>
        <v>-1</v>
      </c>
    </row>
    <row r="54" spans="1:7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IF(statek34[[#This Row],[port]]&lt;&gt;B53,statek34[[#This Row],[data]]-A53,0)-1</f>
        <v>-1</v>
      </c>
    </row>
    <row r="55" spans="1:7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IF(statek34[[#This Row],[port]]&lt;&gt;B54,statek34[[#This Row],[data]]-A54,0)-1</f>
        <v>-1</v>
      </c>
    </row>
    <row r="56" spans="1:7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IF(statek34[[#This Row],[port]]&lt;&gt;B55,statek34[[#This Row],[data]]-A55,0)-1</f>
        <v>23</v>
      </c>
    </row>
    <row r="57" spans="1:7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IF(statek34[[#This Row],[port]]&lt;&gt;B56,statek34[[#This Row],[data]]-A56,0)-1</f>
        <v>-1</v>
      </c>
    </row>
    <row r="58" spans="1:7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IF(statek34[[#This Row],[port]]&lt;&gt;B57,statek34[[#This Row],[data]]-A57,0)-1</f>
        <v>-1</v>
      </c>
    </row>
    <row r="59" spans="1:7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IF(statek34[[#This Row],[port]]&lt;&gt;B58,statek34[[#This Row],[data]]-A58,0)-1</f>
        <v>17</v>
      </c>
    </row>
    <row r="60" spans="1:7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IF(statek34[[#This Row],[port]]&lt;&gt;B59,statek34[[#This Row],[data]]-A59,0)-1</f>
        <v>-1</v>
      </c>
    </row>
    <row r="61" spans="1:7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IF(statek34[[#This Row],[port]]&lt;&gt;B60,statek34[[#This Row],[data]]-A60,0)-1</f>
        <v>-1</v>
      </c>
    </row>
    <row r="62" spans="1:7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IF(statek34[[#This Row],[port]]&lt;&gt;B61,statek34[[#This Row],[data]]-A61,0)-1</f>
        <v>21</v>
      </c>
    </row>
    <row r="63" spans="1:7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IF(statek34[[#This Row],[port]]&lt;&gt;B62,statek34[[#This Row],[data]]-A62,0)-1</f>
        <v>-1</v>
      </c>
    </row>
    <row r="64" spans="1:7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IF(statek34[[#This Row],[port]]&lt;&gt;B63,statek34[[#This Row],[data]]-A63,0)-1</f>
        <v>-1</v>
      </c>
    </row>
    <row r="65" spans="1:7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IF(statek34[[#This Row],[port]]&lt;&gt;B64,statek34[[#This Row],[data]]-A64,0)-1</f>
        <v>-1</v>
      </c>
    </row>
    <row r="66" spans="1:7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IF(statek34[[#This Row],[port]]&lt;&gt;B65,statek34[[#This Row],[data]]-A65,0)-1</f>
        <v>24</v>
      </c>
    </row>
    <row r="67" spans="1:7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IF(statek34[[#This Row],[port]]&lt;&gt;B66,statek34[[#This Row],[data]]-A66,0)-1</f>
        <v>-1</v>
      </c>
    </row>
    <row r="68" spans="1:7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IF(statek34[[#This Row],[port]]&lt;&gt;B67,statek34[[#This Row],[data]]-A67,0)-1</f>
        <v>-1</v>
      </c>
    </row>
    <row r="69" spans="1:7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IF(statek34[[#This Row],[port]]&lt;&gt;B68,statek34[[#This Row],[data]]-A68,0)-1</f>
        <v>12</v>
      </c>
    </row>
    <row r="70" spans="1:7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IF(statek34[[#This Row],[port]]&lt;&gt;B69,statek34[[#This Row],[data]]-A69,0)-1</f>
        <v>-1</v>
      </c>
    </row>
    <row r="71" spans="1:7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IF(statek34[[#This Row],[port]]&lt;&gt;B70,statek34[[#This Row],[data]]-A70,0)-1</f>
        <v>-1</v>
      </c>
    </row>
    <row r="72" spans="1:7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IF(statek34[[#This Row],[port]]&lt;&gt;B71,statek34[[#This Row],[data]]-A71,0)-1</f>
        <v>-1</v>
      </c>
    </row>
    <row r="73" spans="1:7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IF(statek34[[#This Row],[port]]&lt;&gt;B72,statek34[[#This Row],[data]]-A72,0)-1</f>
        <v>-1</v>
      </c>
    </row>
    <row r="74" spans="1:7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IF(statek34[[#This Row],[port]]&lt;&gt;B73,statek34[[#This Row],[data]]-A73,0)-1</f>
        <v>16</v>
      </c>
    </row>
    <row r="75" spans="1:7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IF(statek34[[#This Row],[port]]&lt;&gt;B74,statek34[[#This Row],[data]]-A74,0)-1</f>
        <v>-1</v>
      </c>
    </row>
    <row r="76" spans="1:7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IF(statek34[[#This Row],[port]]&lt;&gt;B75,statek34[[#This Row],[data]]-A75,0)-1</f>
        <v>-1</v>
      </c>
    </row>
    <row r="77" spans="1:7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IF(statek34[[#This Row],[port]]&lt;&gt;B76,statek34[[#This Row],[data]]-A76,0)-1</f>
        <v>14</v>
      </c>
    </row>
    <row r="78" spans="1:7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IF(statek34[[#This Row],[port]]&lt;&gt;B77,statek34[[#This Row],[data]]-A77,0)-1</f>
        <v>-1</v>
      </c>
    </row>
    <row r="79" spans="1:7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IF(statek34[[#This Row],[port]]&lt;&gt;B78,statek34[[#This Row],[data]]-A78,0)-1</f>
        <v>18</v>
      </c>
    </row>
    <row r="80" spans="1:7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IF(statek34[[#This Row],[port]]&lt;&gt;B79,statek34[[#This Row],[data]]-A79,0)-1</f>
        <v>-1</v>
      </c>
    </row>
    <row r="81" spans="1:7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IF(statek34[[#This Row],[port]]&lt;&gt;B80,statek34[[#This Row],[data]]-A80,0)-1</f>
        <v>-1</v>
      </c>
    </row>
    <row r="82" spans="1:7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IF(statek34[[#This Row],[port]]&lt;&gt;B81,statek34[[#This Row],[data]]-A81,0)-1</f>
        <v>-1</v>
      </c>
    </row>
    <row r="83" spans="1:7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IF(statek34[[#This Row],[port]]&lt;&gt;B82,statek34[[#This Row],[data]]-A82,0)-1</f>
        <v>25</v>
      </c>
    </row>
    <row r="84" spans="1:7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IF(statek34[[#This Row],[port]]&lt;&gt;B83,statek34[[#This Row],[data]]-A83,0)-1</f>
        <v>-1</v>
      </c>
    </row>
    <row r="85" spans="1:7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IF(statek34[[#This Row],[port]]&lt;&gt;B84,statek34[[#This Row],[data]]-A84,0)-1</f>
        <v>-1</v>
      </c>
    </row>
    <row r="86" spans="1:7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IF(statek34[[#This Row],[port]]&lt;&gt;B85,statek34[[#This Row],[data]]-A85,0)-1</f>
        <v>20</v>
      </c>
    </row>
    <row r="87" spans="1:7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IF(statek34[[#This Row],[port]]&lt;&gt;B86,statek34[[#This Row],[data]]-A86,0)-1</f>
        <v>-1</v>
      </c>
    </row>
    <row r="88" spans="1:7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IF(statek34[[#This Row],[port]]&lt;&gt;B87,statek34[[#This Row],[data]]-A87,0)-1</f>
        <v>-1</v>
      </c>
    </row>
    <row r="89" spans="1:7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IF(statek34[[#This Row],[port]]&lt;&gt;B88,statek34[[#This Row],[data]]-A88,0)-1</f>
        <v>-1</v>
      </c>
    </row>
    <row r="90" spans="1:7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IF(statek34[[#This Row],[port]]&lt;&gt;B89,statek34[[#This Row],[data]]-A89,0)-1</f>
        <v>-1</v>
      </c>
    </row>
    <row r="91" spans="1:7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IF(statek34[[#This Row],[port]]&lt;&gt;B90,statek34[[#This Row],[data]]-A90,0)-1</f>
        <v>23</v>
      </c>
    </row>
    <row r="92" spans="1:7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IF(statek34[[#This Row],[port]]&lt;&gt;B91,statek34[[#This Row],[data]]-A91,0)-1</f>
        <v>-1</v>
      </c>
    </row>
    <row r="93" spans="1:7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IF(statek34[[#This Row],[port]]&lt;&gt;B92,statek34[[#This Row],[data]]-A92,0)-1</f>
        <v>-1</v>
      </c>
    </row>
    <row r="94" spans="1:7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IF(statek34[[#This Row],[port]]&lt;&gt;B93,statek34[[#This Row],[data]]-A93,0)-1</f>
        <v>-1</v>
      </c>
    </row>
    <row r="95" spans="1:7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IF(statek34[[#This Row],[port]]&lt;&gt;B94,statek34[[#This Row],[data]]-A94,0)-1</f>
        <v>-1</v>
      </c>
    </row>
    <row r="96" spans="1:7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IF(statek34[[#This Row],[port]]&lt;&gt;B95,statek34[[#This Row],[data]]-A95,0)-1</f>
        <v>17</v>
      </c>
    </row>
    <row r="97" spans="1:7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IF(statek34[[#This Row],[port]]&lt;&gt;B96,statek34[[#This Row],[data]]-A96,0)-1</f>
        <v>-1</v>
      </c>
    </row>
    <row r="98" spans="1:7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IF(statek34[[#This Row],[port]]&lt;&gt;B97,statek34[[#This Row],[data]]-A97,0)-1</f>
        <v>-1</v>
      </c>
    </row>
    <row r="99" spans="1:7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IF(statek34[[#This Row],[port]]&lt;&gt;B98,statek34[[#This Row],[data]]-A98,0)-1</f>
        <v>-1</v>
      </c>
    </row>
    <row r="100" spans="1:7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IF(statek34[[#This Row],[port]]&lt;&gt;B99,statek34[[#This Row],[data]]-A99,0)-1</f>
        <v>-1</v>
      </c>
    </row>
    <row r="101" spans="1:7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IF(statek34[[#This Row],[port]]&lt;&gt;B100,statek34[[#This Row],[data]]-A100,0)-1</f>
        <v>21</v>
      </c>
    </row>
    <row r="102" spans="1:7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IF(statek34[[#This Row],[port]]&lt;&gt;B101,statek34[[#This Row],[data]]-A101,0)-1</f>
        <v>-1</v>
      </c>
    </row>
    <row r="103" spans="1:7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IF(statek34[[#This Row],[port]]&lt;&gt;B102,statek34[[#This Row],[data]]-A102,0)-1</f>
        <v>-1</v>
      </c>
    </row>
    <row r="104" spans="1:7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IF(statek34[[#This Row],[port]]&lt;&gt;B103,statek34[[#This Row],[data]]-A103,0)-1</f>
        <v>-1</v>
      </c>
    </row>
    <row r="105" spans="1:7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IF(statek34[[#This Row],[port]]&lt;&gt;B104,statek34[[#This Row],[data]]-A104,0)-1</f>
        <v>-1</v>
      </c>
    </row>
    <row r="106" spans="1:7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IF(statek34[[#This Row],[port]]&lt;&gt;B105,statek34[[#This Row],[data]]-A105,0)-1</f>
        <v>24</v>
      </c>
    </row>
    <row r="107" spans="1:7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IF(statek34[[#This Row],[port]]&lt;&gt;B106,statek34[[#This Row],[data]]-A106,0)-1</f>
        <v>-1</v>
      </c>
    </row>
    <row r="108" spans="1:7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IF(statek34[[#This Row],[port]]&lt;&gt;B107,statek34[[#This Row],[data]]-A107,0)-1</f>
        <v>12</v>
      </c>
    </row>
    <row r="109" spans="1:7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IF(statek34[[#This Row],[port]]&lt;&gt;B108,statek34[[#This Row],[data]]-A108,0)-1</f>
        <v>-1</v>
      </c>
    </row>
    <row r="110" spans="1:7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IF(statek34[[#This Row],[port]]&lt;&gt;B109,statek34[[#This Row],[data]]-A109,0)-1</f>
        <v>-1</v>
      </c>
    </row>
    <row r="111" spans="1:7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IF(statek34[[#This Row],[port]]&lt;&gt;B110,statek34[[#This Row],[data]]-A110,0)-1</f>
        <v>-1</v>
      </c>
    </row>
    <row r="112" spans="1:7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IF(statek34[[#This Row],[port]]&lt;&gt;B111,statek34[[#This Row],[data]]-A111,0)-1</f>
        <v>-1</v>
      </c>
    </row>
    <row r="113" spans="1:7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IF(statek34[[#This Row],[port]]&lt;&gt;B112,statek34[[#This Row],[data]]-A112,0)-1</f>
        <v>16</v>
      </c>
    </row>
    <row r="114" spans="1:7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IF(statek34[[#This Row],[port]]&lt;&gt;B113,statek34[[#This Row],[data]]-A113,0)-1</f>
        <v>-1</v>
      </c>
    </row>
    <row r="115" spans="1:7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IF(statek34[[#This Row],[port]]&lt;&gt;B114,statek34[[#This Row],[data]]-A114,0)-1</f>
        <v>-1</v>
      </c>
    </row>
    <row r="116" spans="1:7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IF(statek34[[#This Row],[port]]&lt;&gt;B115,statek34[[#This Row],[data]]-A115,0)-1</f>
        <v>-1</v>
      </c>
    </row>
    <row r="117" spans="1:7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IF(statek34[[#This Row],[port]]&lt;&gt;B116,statek34[[#This Row],[data]]-A116,0)-1</f>
        <v>14</v>
      </c>
    </row>
    <row r="118" spans="1:7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IF(statek34[[#This Row],[port]]&lt;&gt;B117,statek34[[#This Row],[data]]-A117,0)-1</f>
        <v>-1</v>
      </c>
    </row>
    <row r="119" spans="1:7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IF(statek34[[#This Row],[port]]&lt;&gt;B118,statek34[[#This Row],[data]]-A118,0)-1</f>
        <v>-1</v>
      </c>
    </row>
    <row r="120" spans="1:7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IF(statek34[[#This Row],[port]]&lt;&gt;B119,statek34[[#This Row],[data]]-A119,0)-1</f>
        <v>-1</v>
      </c>
    </row>
    <row r="121" spans="1:7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IF(statek34[[#This Row],[port]]&lt;&gt;B120,statek34[[#This Row],[data]]-A120,0)-1</f>
        <v>18</v>
      </c>
    </row>
    <row r="122" spans="1:7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IF(statek34[[#This Row],[port]]&lt;&gt;B121,statek34[[#This Row],[data]]-A121,0)-1</f>
        <v>-1</v>
      </c>
    </row>
    <row r="123" spans="1:7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IF(statek34[[#This Row],[port]]&lt;&gt;B122,statek34[[#This Row],[data]]-A122,0)-1</f>
        <v>25</v>
      </c>
    </row>
    <row r="124" spans="1:7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IF(statek34[[#This Row],[port]]&lt;&gt;B123,statek34[[#This Row],[data]]-A123,0)-1</f>
        <v>-1</v>
      </c>
    </row>
    <row r="125" spans="1:7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IF(statek34[[#This Row],[port]]&lt;&gt;B124,statek34[[#This Row],[data]]-A124,0)-1</f>
        <v>20</v>
      </c>
    </row>
    <row r="126" spans="1:7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IF(statek34[[#This Row],[port]]&lt;&gt;B125,statek34[[#This Row],[data]]-A125,0)-1</f>
        <v>-1</v>
      </c>
    </row>
    <row r="127" spans="1:7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IF(statek34[[#This Row],[port]]&lt;&gt;B126,statek34[[#This Row],[data]]-A126,0)-1</f>
        <v>-1</v>
      </c>
    </row>
    <row r="128" spans="1:7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IF(statek34[[#This Row],[port]]&lt;&gt;B127,statek34[[#This Row],[data]]-A127,0)-1</f>
        <v>-1</v>
      </c>
    </row>
    <row r="129" spans="1:7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IF(statek34[[#This Row],[port]]&lt;&gt;B128,statek34[[#This Row],[data]]-A128,0)-1</f>
        <v>-1</v>
      </c>
    </row>
    <row r="130" spans="1:7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IF(statek34[[#This Row],[port]]&lt;&gt;B129,statek34[[#This Row],[data]]-A129,0)-1</f>
        <v>23</v>
      </c>
    </row>
    <row r="131" spans="1:7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IF(statek34[[#This Row],[port]]&lt;&gt;B130,statek34[[#This Row],[data]]-A130,0)-1</f>
        <v>-1</v>
      </c>
    </row>
    <row r="132" spans="1:7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IF(statek34[[#This Row],[port]]&lt;&gt;B131,statek34[[#This Row],[data]]-A131,0)-1</f>
        <v>17</v>
      </c>
    </row>
    <row r="133" spans="1:7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IF(statek34[[#This Row],[port]]&lt;&gt;B132,statek34[[#This Row],[data]]-A132,0)-1</f>
        <v>-1</v>
      </c>
    </row>
    <row r="134" spans="1:7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IF(statek34[[#This Row],[port]]&lt;&gt;B133,statek34[[#This Row],[data]]-A133,0)-1</f>
        <v>-1</v>
      </c>
    </row>
    <row r="135" spans="1:7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IF(statek34[[#This Row],[port]]&lt;&gt;B134,statek34[[#This Row],[data]]-A134,0)-1</f>
        <v>21</v>
      </c>
    </row>
    <row r="136" spans="1:7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IF(statek34[[#This Row],[port]]&lt;&gt;B135,statek34[[#This Row],[data]]-A135,0)-1</f>
        <v>-1</v>
      </c>
    </row>
    <row r="137" spans="1:7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IF(statek34[[#This Row],[port]]&lt;&gt;B136,statek34[[#This Row],[data]]-A136,0)-1</f>
        <v>-1</v>
      </c>
    </row>
    <row r="138" spans="1:7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IF(statek34[[#This Row],[port]]&lt;&gt;B137,statek34[[#This Row],[data]]-A137,0)-1</f>
        <v>-1</v>
      </c>
    </row>
    <row r="139" spans="1:7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IF(statek34[[#This Row],[port]]&lt;&gt;B138,statek34[[#This Row],[data]]-A138,0)-1</f>
        <v>24</v>
      </c>
    </row>
    <row r="140" spans="1:7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IF(statek34[[#This Row],[port]]&lt;&gt;B139,statek34[[#This Row],[data]]-A139,0)-1</f>
        <v>-1</v>
      </c>
    </row>
    <row r="141" spans="1:7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IF(statek34[[#This Row],[port]]&lt;&gt;B140,statek34[[#This Row],[data]]-A140,0)-1</f>
        <v>-1</v>
      </c>
    </row>
    <row r="142" spans="1:7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IF(statek34[[#This Row],[port]]&lt;&gt;B141,statek34[[#This Row],[data]]-A141,0)-1</f>
        <v>-1</v>
      </c>
    </row>
    <row r="143" spans="1:7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IF(statek34[[#This Row],[port]]&lt;&gt;B142,statek34[[#This Row],[data]]-A142,0)-1</f>
        <v>-1</v>
      </c>
    </row>
    <row r="144" spans="1:7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IF(statek34[[#This Row],[port]]&lt;&gt;B143,statek34[[#This Row],[data]]-A143,0)-1</f>
        <v>0</v>
      </c>
    </row>
    <row r="145" spans="1:7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IF(statek34[[#This Row],[port]]&lt;&gt;B144,statek34[[#This Row],[data]]-A144,0)-1</f>
        <v>-1</v>
      </c>
    </row>
    <row r="146" spans="1:7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IF(statek34[[#This Row],[port]]&lt;&gt;B145,statek34[[#This Row],[data]]-A145,0)-1</f>
        <v>16</v>
      </c>
    </row>
    <row r="147" spans="1:7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IF(statek34[[#This Row],[port]]&lt;&gt;B146,statek34[[#This Row],[data]]-A146,0)-1</f>
        <v>-1</v>
      </c>
    </row>
    <row r="148" spans="1:7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IF(statek34[[#This Row],[port]]&lt;&gt;B147,statek34[[#This Row],[data]]-A147,0)-1</f>
        <v>-1</v>
      </c>
    </row>
    <row r="149" spans="1:7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IF(statek34[[#This Row],[port]]&lt;&gt;B148,statek34[[#This Row],[data]]-A148,0)-1</f>
        <v>-1</v>
      </c>
    </row>
    <row r="150" spans="1:7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IF(statek34[[#This Row],[port]]&lt;&gt;B149,statek34[[#This Row],[data]]-A149,0)-1</f>
        <v>-1</v>
      </c>
    </row>
    <row r="151" spans="1:7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IF(statek34[[#This Row],[port]]&lt;&gt;B150,statek34[[#This Row],[data]]-A150,0)-1</f>
        <v>14</v>
      </c>
    </row>
    <row r="152" spans="1:7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IF(statek34[[#This Row],[port]]&lt;&gt;B151,statek34[[#This Row],[data]]-A151,0)-1</f>
        <v>-1</v>
      </c>
    </row>
    <row r="153" spans="1:7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IF(statek34[[#This Row],[port]]&lt;&gt;B152,statek34[[#This Row],[data]]-A152,0)-1</f>
        <v>18</v>
      </c>
    </row>
    <row r="154" spans="1:7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IF(statek34[[#This Row],[port]]&lt;&gt;B153,statek34[[#This Row],[data]]-A153,0)-1</f>
        <v>-1</v>
      </c>
    </row>
    <row r="155" spans="1:7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IF(statek34[[#This Row],[port]]&lt;&gt;B154,statek34[[#This Row],[data]]-A154,0)-1</f>
        <v>-1</v>
      </c>
    </row>
    <row r="156" spans="1:7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IF(statek34[[#This Row],[port]]&lt;&gt;B155,statek34[[#This Row],[data]]-A155,0)-1</f>
        <v>25</v>
      </c>
    </row>
    <row r="157" spans="1:7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IF(statek34[[#This Row],[port]]&lt;&gt;B156,statek34[[#This Row],[data]]-A156,0)-1</f>
        <v>-1</v>
      </c>
    </row>
    <row r="158" spans="1:7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IF(statek34[[#This Row],[port]]&lt;&gt;B157,statek34[[#This Row],[data]]-A157,0)-1</f>
        <v>-1</v>
      </c>
    </row>
    <row r="159" spans="1:7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IF(statek34[[#This Row],[port]]&lt;&gt;B158,statek34[[#This Row],[data]]-A158,0)-1</f>
        <v>-1</v>
      </c>
    </row>
    <row r="160" spans="1:7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IF(statek34[[#This Row],[port]]&lt;&gt;B159,statek34[[#This Row],[data]]-A159,0)-1</f>
        <v>20</v>
      </c>
    </row>
    <row r="161" spans="1:7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IF(statek34[[#This Row],[port]]&lt;&gt;B160,statek34[[#This Row],[data]]-A160,0)-1</f>
        <v>-1</v>
      </c>
    </row>
    <row r="162" spans="1:7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IF(statek34[[#This Row],[port]]&lt;&gt;B161,statek34[[#This Row],[data]]-A161,0)-1</f>
        <v>-1</v>
      </c>
    </row>
    <row r="163" spans="1:7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IF(statek34[[#This Row],[port]]&lt;&gt;B162,statek34[[#This Row],[data]]-A162,0)-1</f>
        <v>23</v>
      </c>
    </row>
    <row r="164" spans="1:7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IF(statek34[[#This Row],[port]]&lt;&gt;B163,statek34[[#This Row],[data]]-A163,0)-1</f>
        <v>-1</v>
      </c>
    </row>
    <row r="165" spans="1:7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IF(statek34[[#This Row],[port]]&lt;&gt;B164,statek34[[#This Row],[data]]-A164,0)-1</f>
        <v>-1</v>
      </c>
    </row>
    <row r="166" spans="1:7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IF(statek34[[#This Row],[port]]&lt;&gt;B165,statek34[[#This Row],[data]]-A165,0)-1</f>
        <v>17</v>
      </c>
    </row>
    <row r="167" spans="1:7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IF(statek34[[#This Row],[port]]&lt;&gt;B166,statek34[[#This Row],[data]]-A166,0)-1</f>
        <v>-1</v>
      </c>
    </row>
    <row r="168" spans="1:7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IF(statek34[[#This Row],[port]]&lt;&gt;B167,statek34[[#This Row],[data]]-A167,0)-1</f>
        <v>-1</v>
      </c>
    </row>
    <row r="169" spans="1:7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IF(statek34[[#This Row],[port]]&lt;&gt;B168,statek34[[#This Row],[data]]-A168,0)-1</f>
        <v>21</v>
      </c>
    </row>
    <row r="170" spans="1:7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IF(statek34[[#This Row],[port]]&lt;&gt;B169,statek34[[#This Row],[data]]-A169,0)-1</f>
        <v>-1</v>
      </c>
    </row>
    <row r="171" spans="1:7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IF(statek34[[#This Row],[port]]&lt;&gt;B170,statek34[[#This Row],[data]]-A170,0)-1</f>
        <v>-1</v>
      </c>
    </row>
    <row r="172" spans="1:7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IF(statek34[[#This Row],[port]]&lt;&gt;B171,statek34[[#This Row],[data]]-A171,0)-1</f>
        <v>-1</v>
      </c>
    </row>
    <row r="173" spans="1:7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IF(statek34[[#This Row],[port]]&lt;&gt;B172,statek34[[#This Row],[data]]-A172,0)-1</f>
        <v>-1</v>
      </c>
    </row>
    <row r="174" spans="1:7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IF(statek34[[#This Row],[port]]&lt;&gt;B173,statek34[[#This Row],[data]]-A173,0)-1</f>
        <v>24</v>
      </c>
    </row>
    <row r="175" spans="1:7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IF(statek34[[#This Row],[port]]&lt;&gt;B174,statek34[[#This Row],[data]]-A174,0)-1</f>
        <v>-1</v>
      </c>
    </row>
    <row r="176" spans="1:7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IF(statek34[[#This Row],[port]]&lt;&gt;B175,statek34[[#This Row],[data]]-A175,0)-1</f>
        <v>-1</v>
      </c>
    </row>
    <row r="177" spans="1:7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IF(statek34[[#This Row],[port]]&lt;&gt;B176,statek34[[#This Row],[data]]-A176,0)-1</f>
        <v>-1</v>
      </c>
    </row>
    <row r="178" spans="1:7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IF(statek34[[#This Row],[port]]&lt;&gt;B177,statek34[[#This Row],[data]]-A177,0)-1</f>
        <v>12</v>
      </c>
    </row>
    <row r="179" spans="1:7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IF(statek34[[#This Row],[port]]&lt;&gt;B178,statek34[[#This Row],[data]]-A178,0)-1</f>
        <v>-1</v>
      </c>
    </row>
    <row r="180" spans="1:7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IF(statek34[[#This Row],[port]]&lt;&gt;B179,statek34[[#This Row],[data]]-A179,0)-1</f>
        <v>-1</v>
      </c>
    </row>
    <row r="181" spans="1:7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IF(statek34[[#This Row],[port]]&lt;&gt;B180,statek34[[#This Row],[data]]-A180,0)-1</f>
        <v>-1</v>
      </c>
    </row>
    <row r="182" spans="1:7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IF(statek34[[#This Row],[port]]&lt;&gt;B181,statek34[[#This Row],[data]]-A181,0)-1</f>
        <v>16</v>
      </c>
    </row>
    <row r="183" spans="1:7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IF(statek34[[#This Row],[port]]&lt;&gt;B182,statek34[[#This Row],[data]]-A182,0)-1</f>
        <v>-1</v>
      </c>
    </row>
    <row r="184" spans="1:7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IF(statek34[[#This Row],[port]]&lt;&gt;B183,statek34[[#This Row],[data]]-A183,0)-1</f>
        <v>-1</v>
      </c>
    </row>
    <row r="185" spans="1:7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IF(statek34[[#This Row],[port]]&lt;&gt;B184,statek34[[#This Row],[data]]-A184,0)-1</f>
        <v>-1</v>
      </c>
    </row>
    <row r="186" spans="1:7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IF(statek34[[#This Row],[port]]&lt;&gt;B185,statek34[[#This Row],[data]]-A185,0)-1</f>
        <v>14</v>
      </c>
    </row>
    <row r="187" spans="1:7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IF(statek34[[#This Row],[port]]&lt;&gt;B186,statek34[[#This Row],[data]]-A186,0)-1</f>
        <v>-1</v>
      </c>
    </row>
    <row r="188" spans="1:7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IF(statek34[[#This Row],[port]]&lt;&gt;B187,statek34[[#This Row],[data]]-A187,0)-1</f>
        <v>-1</v>
      </c>
    </row>
    <row r="189" spans="1:7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IF(statek34[[#This Row],[port]]&lt;&gt;B188,statek34[[#This Row],[data]]-A188,0)-1</f>
        <v>-1</v>
      </c>
    </row>
    <row r="190" spans="1:7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IF(statek34[[#This Row],[port]]&lt;&gt;B189,statek34[[#This Row],[data]]-A189,0)-1</f>
        <v>-1</v>
      </c>
    </row>
    <row r="191" spans="1:7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IF(statek34[[#This Row],[port]]&lt;&gt;B190,statek34[[#This Row],[data]]-A190,0)-1</f>
        <v>18</v>
      </c>
    </row>
    <row r="192" spans="1:7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IF(statek34[[#This Row],[port]]&lt;&gt;B191,statek34[[#This Row],[data]]-A191,0)-1</f>
        <v>-1</v>
      </c>
    </row>
    <row r="193" spans="1:7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IF(statek34[[#This Row],[port]]&lt;&gt;B192,statek34[[#This Row],[data]]-A192,0)-1</f>
        <v>-1</v>
      </c>
    </row>
    <row r="194" spans="1:7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IF(statek34[[#This Row],[port]]&lt;&gt;B193,statek34[[#This Row],[data]]-A193,0)-1</f>
        <v>25</v>
      </c>
    </row>
    <row r="195" spans="1:7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IF(statek34[[#This Row],[port]]&lt;&gt;B194,statek34[[#This Row],[data]]-A194,0)-1</f>
        <v>-1</v>
      </c>
    </row>
    <row r="196" spans="1:7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IF(statek34[[#This Row],[port]]&lt;&gt;B195,statek34[[#This Row],[data]]-A195,0)-1</f>
        <v>20</v>
      </c>
    </row>
    <row r="197" spans="1:7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IF(statek34[[#This Row],[port]]&lt;&gt;B196,statek34[[#This Row],[data]]-A196,0)-1</f>
        <v>-1</v>
      </c>
    </row>
    <row r="198" spans="1:7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IF(statek34[[#This Row],[port]]&lt;&gt;B197,statek34[[#This Row],[data]]-A197,0)-1</f>
        <v>-1</v>
      </c>
    </row>
    <row r="199" spans="1:7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IF(statek34[[#This Row],[port]]&lt;&gt;B198,statek34[[#This Row],[data]]-A198,0)-1</f>
        <v>23</v>
      </c>
    </row>
    <row r="200" spans="1:7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IF(statek34[[#This Row],[port]]&lt;&gt;B199,statek34[[#This Row],[data]]-A199,0)-1</f>
        <v>-1</v>
      </c>
    </row>
    <row r="201" spans="1:7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IF(statek34[[#This Row],[port]]&lt;&gt;B200,statek34[[#This Row],[data]]-A200,0)-1</f>
        <v>-1</v>
      </c>
    </row>
    <row r="202" spans="1:7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IF(statek34[[#This Row],[port]]&lt;&gt;B201,statek34[[#This Row],[data]]-A201,0)-1</f>
        <v>-1</v>
      </c>
    </row>
    <row r="203" spans="1:7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IF(statek34[[#This Row],[port]]&lt;&gt;B202,statek34[[#This Row],[data]]-A202,0)-1</f>
        <v>-1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321-1B4C-45DF-A02C-F9594E2BBD12}">
  <dimension ref="A3:G10"/>
  <sheetViews>
    <sheetView zoomScale="140" zoomScaleNormal="140" workbookViewId="0">
      <selection activeCell="G2" sqref="G2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5" bestFit="1" customWidth="1"/>
    <col min="4" max="4" width="14" bestFit="1" customWidth="1"/>
    <col min="6" max="6" width="10.44140625" customWidth="1"/>
    <col min="7" max="7" width="10.21875" bestFit="1" customWidth="1"/>
  </cols>
  <sheetData>
    <row r="3" spans="1:7" x14ac:dyDescent="0.3">
      <c r="A3" s="14" t="s">
        <v>25</v>
      </c>
      <c r="B3" s="14" t="s">
        <v>30</v>
      </c>
    </row>
    <row r="4" spans="1:7" x14ac:dyDescent="0.3">
      <c r="A4" s="14" t="s">
        <v>23</v>
      </c>
      <c r="B4" t="s">
        <v>14</v>
      </c>
      <c r="C4" t="s">
        <v>8</v>
      </c>
      <c r="D4" t="s">
        <v>24</v>
      </c>
      <c r="E4" s="21" t="s">
        <v>31</v>
      </c>
    </row>
    <row r="5" spans="1:7" x14ac:dyDescent="0.3">
      <c r="A5" s="23" t="s">
        <v>10</v>
      </c>
      <c r="B5" s="2">
        <v>441</v>
      </c>
      <c r="C5" s="2">
        <v>444</v>
      </c>
      <c r="D5" s="2">
        <v>885</v>
      </c>
      <c r="E5" s="22">
        <f>GETPIVOTDATA("ile ton",$A$3,"towar","T1","Z/W","Z")-GETPIVOTDATA("ile ton",$A$3,"towar","T1","Z/W","W")</f>
        <v>3</v>
      </c>
      <c r="F5" t="s">
        <v>33</v>
      </c>
    </row>
    <row r="6" spans="1:7" x14ac:dyDescent="0.3">
      <c r="A6" s="15" t="s">
        <v>11</v>
      </c>
      <c r="B6" s="2">
        <v>355</v>
      </c>
      <c r="C6" s="2">
        <v>368</v>
      </c>
      <c r="D6" s="2">
        <v>723</v>
      </c>
      <c r="E6">
        <f>GETPIVOTDATA("ile ton",$A$3,"towar","T2","Z/W","Z")-GETPIVOTDATA("ile ton",$A$3,"towar","T2","Z/W","W")</f>
        <v>13</v>
      </c>
    </row>
    <row r="7" spans="1:7" x14ac:dyDescent="0.3">
      <c r="A7" s="15" t="s">
        <v>12</v>
      </c>
      <c r="B7" s="2">
        <v>512</v>
      </c>
      <c r="C7" s="2">
        <v>541</v>
      </c>
      <c r="D7" s="2">
        <v>1053</v>
      </c>
      <c r="E7">
        <f>GETPIVOTDATA("ile ton",$A$3,"towar","T3","Z/W","Z")-GETPIVOTDATA("ile ton",$A$3,"towar","T3","Z/W","W")</f>
        <v>29</v>
      </c>
    </row>
    <row r="8" spans="1:7" x14ac:dyDescent="0.3">
      <c r="A8" s="15" t="s">
        <v>7</v>
      </c>
      <c r="B8" s="2">
        <v>768</v>
      </c>
      <c r="C8" s="2">
        <v>833</v>
      </c>
      <c r="D8" s="2">
        <v>1601</v>
      </c>
      <c r="E8">
        <f>GETPIVOTDATA("ile ton",$A$3,"towar","T4","Z/W","Z")-GETPIVOTDATA("ile ton",$A$3,"towar","T4","Z/W","W")</f>
        <v>65</v>
      </c>
    </row>
    <row r="9" spans="1:7" x14ac:dyDescent="0.3">
      <c r="A9" s="16" t="s">
        <v>9</v>
      </c>
      <c r="B9" s="2">
        <v>569</v>
      </c>
      <c r="C9" s="2">
        <v>694</v>
      </c>
      <c r="D9" s="2">
        <v>1263</v>
      </c>
      <c r="E9" s="19">
        <f>GETPIVOTDATA("ile ton",$A$3,"towar","T5","Z/W","Z")-GETPIVOTDATA("ile ton",$A$3,"towar","T5","Z/W","W")</f>
        <v>125</v>
      </c>
      <c r="F9" t="s">
        <v>32</v>
      </c>
      <c r="G9" s="1">
        <v>43313</v>
      </c>
    </row>
    <row r="10" spans="1:7" x14ac:dyDescent="0.3">
      <c r="A10" s="15" t="s">
        <v>24</v>
      </c>
      <c r="B10" s="2">
        <v>2645</v>
      </c>
      <c r="C10" s="2">
        <v>2880</v>
      </c>
      <c r="D10" s="2">
        <v>5525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9147-B830-4B3E-95D0-BDFA0FB76F21}">
  <dimension ref="A1:F173"/>
  <sheetViews>
    <sheetView zoomScale="150" zoomScaleNormal="150" workbookViewId="0">
      <selection activeCell="B5" sqref="B5"/>
    </sheetView>
  </sheetViews>
  <sheetFormatPr defaultRowHeight="14.4" x14ac:dyDescent="0.3"/>
  <cols>
    <col min="1" max="1" width="15.21875" customWidth="1"/>
    <col min="2" max="2" width="12.6640625" customWidth="1"/>
    <col min="6" max="6" width="10.554687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>
        <v>42370</v>
      </c>
      <c r="B2" s="7" t="s">
        <v>6</v>
      </c>
      <c r="C2" s="7" t="s">
        <v>7</v>
      </c>
      <c r="D2" s="7" t="s">
        <v>8</v>
      </c>
      <c r="E2" s="8">
        <v>3</v>
      </c>
      <c r="F2" s="9">
        <v>80</v>
      </c>
    </row>
    <row r="3" spans="1:6" x14ac:dyDescent="0.3">
      <c r="A3" s="10">
        <v>42370</v>
      </c>
      <c r="B3" s="11" t="s">
        <v>6</v>
      </c>
      <c r="C3" s="11" t="s">
        <v>9</v>
      </c>
      <c r="D3" s="11" t="s">
        <v>8</v>
      </c>
      <c r="E3" s="12">
        <v>32</v>
      </c>
      <c r="F3" s="13">
        <v>50</v>
      </c>
    </row>
    <row r="4" spans="1:6" x14ac:dyDescent="0.3">
      <c r="A4" s="6">
        <v>42370</v>
      </c>
      <c r="B4" s="7" t="s">
        <v>6</v>
      </c>
      <c r="C4" s="7" t="s">
        <v>10</v>
      </c>
      <c r="D4" s="7" t="s">
        <v>8</v>
      </c>
      <c r="E4" s="8">
        <v>38</v>
      </c>
      <c r="F4" s="9">
        <v>10</v>
      </c>
    </row>
    <row r="5" spans="1:6" x14ac:dyDescent="0.3">
      <c r="A5" s="10">
        <v>42370</v>
      </c>
      <c r="B5" s="11" t="s">
        <v>6</v>
      </c>
      <c r="C5" s="11" t="s">
        <v>11</v>
      </c>
      <c r="D5" s="11" t="s">
        <v>8</v>
      </c>
      <c r="E5" s="12">
        <v>33</v>
      </c>
      <c r="F5" s="13">
        <v>30</v>
      </c>
    </row>
    <row r="6" spans="1:6" x14ac:dyDescent="0.3">
      <c r="A6" s="6">
        <v>42370</v>
      </c>
      <c r="B6" s="7" t="s">
        <v>6</v>
      </c>
      <c r="C6" s="7" t="s">
        <v>12</v>
      </c>
      <c r="D6" s="7" t="s">
        <v>8</v>
      </c>
      <c r="E6" s="8">
        <v>43</v>
      </c>
      <c r="F6" s="9">
        <v>25</v>
      </c>
    </row>
    <row r="7" spans="1:6" x14ac:dyDescent="0.3">
      <c r="A7" s="10">
        <v>42385</v>
      </c>
      <c r="B7" s="11" t="s">
        <v>13</v>
      </c>
      <c r="C7" s="11" t="s">
        <v>9</v>
      </c>
      <c r="D7" s="11" t="s">
        <v>14</v>
      </c>
      <c r="E7" s="12">
        <v>32</v>
      </c>
      <c r="F7" s="13">
        <v>58</v>
      </c>
    </row>
    <row r="8" spans="1:6" x14ac:dyDescent="0.3">
      <c r="A8" s="6">
        <v>42385</v>
      </c>
      <c r="B8" s="7" t="s">
        <v>13</v>
      </c>
      <c r="C8" s="7" t="s">
        <v>11</v>
      </c>
      <c r="D8" s="7" t="s">
        <v>8</v>
      </c>
      <c r="E8" s="8">
        <v>14</v>
      </c>
      <c r="F8" s="9">
        <v>26</v>
      </c>
    </row>
    <row r="9" spans="1:6" x14ac:dyDescent="0.3">
      <c r="A9" s="10">
        <v>42393</v>
      </c>
      <c r="B9" s="11" t="s">
        <v>15</v>
      </c>
      <c r="C9" s="11" t="s">
        <v>9</v>
      </c>
      <c r="D9" s="11" t="s">
        <v>8</v>
      </c>
      <c r="E9" s="12">
        <v>44</v>
      </c>
      <c r="F9" s="13">
        <v>46</v>
      </c>
    </row>
    <row r="10" spans="1:6" x14ac:dyDescent="0.3">
      <c r="A10" s="6">
        <v>42393</v>
      </c>
      <c r="B10" s="7" t="s">
        <v>15</v>
      </c>
      <c r="C10" s="7" t="s">
        <v>11</v>
      </c>
      <c r="D10" s="7" t="s">
        <v>8</v>
      </c>
      <c r="E10" s="8">
        <v>1</v>
      </c>
      <c r="F10" s="9">
        <v>28</v>
      </c>
    </row>
    <row r="11" spans="1:6" x14ac:dyDescent="0.3">
      <c r="A11" s="10">
        <v>42393</v>
      </c>
      <c r="B11" s="11" t="s">
        <v>15</v>
      </c>
      <c r="C11" s="11" t="s">
        <v>7</v>
      </c>
      <c r="D11" s="11" t="s">
        <v>8</v>
      </c>
      <c r="E11" s="12">
        <v>21</v>
      </c>
      <c r="F11" s="13">
        <v>74</v>
      </c>
    </row>
    <row r="12" spans="1:6" x14ac:dyDescent="0.3">
      <c r="A12" s="6">
        <v>42419</v>
      </c>
      <c r="B12" s="7" t="s">
        <v>16</v>
      </c>
      <c r="C12" s="7" t="s">
        <v>12</v>
      </c>
      <c r="D12" s="7" t="s">
        <v>14</v>
      </c>
      <c r="E12" s="8">
        <v>43</v>
      </c>
      <c r="F12" s="9">
        <v>32</v>
      </c>
    </row>
    <row r="13" spans="1:6" x14ac:dyDescent="0.3">
      <c r="A13" s="10">
        <v>42419</v>
      </c>
      <c r="B13" s="11" t="s">
        <v>16</v>
      </c>
      <c r="C13" s="11" t="s">
        <v>10</v>
      </c>
      <c r="D13" s="11" t="s">
        <v>14</v>
      </c>
      <c r="E13" s="12">
        <v>38</v>
      </c>
      <c r="F13" s="13">
        <v>13</v>
      </c>
    </row>
    <row r="14" spans="1:6" x14ac:dyDescent="0.3">
      <c r="A14" s="6">
        <v>42419</v>
      </c>
      <c r="B14" s="7" t="s">
        <v>16</v>
      </c>
      <c r="C14" s="7" t="s">
        <v>7</v>
      </c>
      <c r="D14" s="7" t="s">
        <v>8</v>
      </c>
      <c r="E14" s="8">
        <v>9</v>
      </c>
      <c r="F14" s="9">
        <v>59</v>
      </c>
    </row>
    <row r="15" spans="1:6" x14ac:dyDescent="0.3">
      <c r="A15" s="10">
        <v>42419</v>
      </c>
      <c r="B15" s="11" t="s">
        <v>16</v>
      </c>
      <c r="C15" s="11" t="s">
        <v>9</v>
      </c>
      <c r="D15" s="11" t="s">
        <v>8</v>
      </c>
      <c r="E15" s="12">
        <v>8</v>
      </c>
      <c r="F15" s="13">
        <v>37</v>
      </c>
    </row>
    <row r="16" spans="1:6" x14ac:dyDescent="0.3">
      <c r="A16" s="6">
        <v>42440</v>
      </c>
      <c r="B16" s="7" t="s">
        <v>17</v>
      </c>
      <c r="C16" s="7" t="s">
        <v>9</v>
      </c>
      <c r="D16" s="7" t="s">
        <v>14</v>
      </c>
      <c r="E16" s="8">
        <v>50</v>
      </c>
      <c r="F16" s="9">
        <v>61</v>
      </c>
    </row>
    <row r="17" spans="1:6" x14ac:dyDescent="0.3">
      <c r="A17" s="10">
        <v>42440</v>
      </c>
      <c r="B17" s="11" t="s">
        <v>17</v>
      </c>
      <c r="C17" s="11" t="s">
        <v>12</v>
      </c>
      <c r="D17" s="11" t="s">
        <v>8</v>
      </c>
      <c r="E17" s="12">
        <v>32</v>
      </c>
      <c r="F17" s="13">
        <v>20</v>
      </c>
    </row>
    <row r="18" spans="1:6" x14ac:dyDescent="0.3">
      <c r="A18" s="6">
        <v>42440</v>
      </c>
      <c r="B18" s="7" t="s">
        <v>17</v>
      </c>
      <c r="C18" s="7" t="s">
        <v>10</v>
      </c>
      <c r="D18" s="7" t="s">
        <v>8</v>
      </c>
      <c r="E18" s="8">
        <v>7</v>
      </c>
      <c r="F18" s="9">
        <v>8</v>
      </c>
    </row>
    <row r="19" spans="1:6" x14ac:dyDescent="0.3">
      <c r="A19" s="10">
        <v>42440</v>
      </c>
      <c r="B19" s="11" t="s">
        <v>17</v>
      </c>
      <c r="C19" s="11" t="s">
        <v>11</v>
      </c>
      <c r="D19" s="11" t="s">
        <v>8</v>
      </c>
      <c r="E19" s="12">
        <v>10</v>
      </c>
      <c r="F19" s="13">
        <v>24</v>
      </c>
    </row>
    <row r="20" spans="1:6" x14ac:dyDescent="0.3">
      <c r="A20" s="6">
        <v>42464</v>
      </c>
      <c r="B20" s="7" t="s">
        <v>18</v>
      </c>
      <c r="C20" s="7" t="s">
        <v>10</v>
      </c>
      <c r="D20" s="7" t="s">
        <v>14</v>
      </c>
      <c r="E20" s="8">
        <v>7</v>
      </c>
      <c r="F20" s="9">
        <v>12</v>
      </c>
    </row>
    <row r="21" spans="1:6" x14ac:dyDescent="0.3">
      <c r="A21" s="10">
        <v>42464</v>
      </c>
      <c r="B21" s="11" t="s">
        <v>18</v>
      </c>
      <c r="C21" s="11" t="s">
        <v>12</v>
      </c>
      <c r="D21" s="11" t="s">
        <v>8</v>
      </c>
      <c r="E21" s="12">
        <v>25</v>
      </c>
      <c r="F21" s="13">
        <v>19</v>
      </c>
    </row>
    <row r="22" spans="1:6" x14ac:dyDescent="0.3">
      <c r="A22" s="6">
        <v>42464</v>
      </c>
      <c r="B22" s="7" t="s">
        <v>18</v>
      </c>
      <c r="C22" s="7" t="s">
        <v>9</v>
      </c>
      <c r="D22" s="7" t="s">
        <v>8</v>
      </c>
      <c r="E22" s="8">
        <v>33</v>
      </c>
      <c r="F22" s="9">
        <v>38</v>
      </c>
    </row>
    <row r="23" spans="1:6" x14ac:dyDescent="0.3">
      <c r="A23" s="10">
        <v>42482</v>
      </c>
      <c r="B23" s="11" t="s">
        <v>19</v>
      </c>
      <c r="C23" s="11" t="s">
        <v>11</v>
      </c>
      <c r="D23" s="11" t="s">
        <v>14</v>
      </c>
      <c r="E23" s="12">
        <v>36</v>
      </c>
      <c r="F23" s="13">
        <v>35</v>
      </c>
    </row>
    <row r="24" spans="1:6" x14ac:dyDescent="0.3">
      <c r="A24" s="6">
        <v>42482</v>
      </c>
      <c r="B24" s="7" t="s">
        <v>19</v>
      </c>
      <c r="C24" s="7" t="s">
        <v>7</v>
      </c>
      <c r="D24" s="7" t="s">
        <v>8</v>
      </c>
      <c r="E24" s="8">
        <v>5</v>
      </c>
      <c r="F24" s="9">
        <v>66</v>
      </c>
    </row>
    <row r="25" spans="1:6" x14ac:dyDescent="0.3">
      <c r="A25" s="10">
        <v>42482</v>
      </c>
      <c r="B25" s="11" t="s">
        <v>19</v>
      </c>
      <c r="C25" s="11" t="s">
        <v>9</v>
      </c>
      <c r="D25" s="11" t="s">
        <v>8</v>
      </c>
      <c r="E25" s="12">
        <v>35</v>
      </c>
      <c r="F25" s="13">
        <v>41</v>
      </c>
    </row>
    <row r="26" spans="1:6" x14ac:dyDescent="0.3">
      <c r="A26" s="6">
        <v>42504</v>
      </c>
      <c r="B26" s="7" t="s">
        <v>20</v>
      </c>
      <c r="C26" s="7" t="s">
        <v>7</v>
      </c>
      <c r="D26" s="7" t="s">
        <v>14</v>
      </c>
      <c r="E26" s="8">
        <v>38</v>
      </c>
      <c r="F26" s="9">
        <v>98</v>
      </c>
    </row>
    <row r="27" spans="1:6" x14ac:dyDescent="0.3">
      <c r="A27" s="10">
        <v>42504</v>
      </c>
      <c r="B27" s="11" t="s">
        <v>20</v>
      </c>
      <c r="C27" s="11" t="s">
        <v>11</v>
      </c>
      <c r="D27" s="11" t="s">
        <v>8</v>
      </c>
      <c r="E27" s="12">
        <v>10</v>
      </c>
      <c r="F27" s="13">
        <v>23</v>
      </c>
    </row>
    <row r="28" spans="1:6" x14ac:dyDescent="0.3">
      <c r="A28" s="6">
        <v>42529</v>
      </c>
      <c r="B28" s="7" t="s">
        <v>21</v>
      </c>
      <c r="C28" s="7" t="s">
        <v>11</v>
      </c>
      <c r="D28" s="7" t="s">
        <v>14</v>
      </c>
      <c r="E28" s="8">
        <v>4</v>
      </c>
      <c r="F28" s="9">
        <v>38</v>
      </c>
    </row>
    <row r="29" spans="1:6" x14ac:dyDescent="0.3">
      <c r="A29" s="10">
        <v>42529</v>
      </c>
      <c r="B29" s="11" t="s">
        <v>21</v>
      </c>
      <c r="C29" s="11" t="s">
        <v>7</v>
      </c>
      <c r="D29" s="11" t="s">
        <v>8</v>
      </c>
      <c r="E29" s="12">
        <v>42</v>
      </c>
      <c r="F29" s="13">
        <v>60</v>
      </c>
    </row>
    <row r="30" spans="1:6" x14ac:dyDescent="0.3">
      <c r="A30" s="6">
        <v>42529</v>
      </c>
      <c r="B30" s="7" t="s">
        <v>21</v>
      </c>
      <c r="C30" s="7" t="s">
        <v>10</v>
      </c>
      <c r="D30" s="7" t="s">
        <v>8</v>
      </c>
      <c r="E30" s="8">
        <v>28</v>
      </c>
      <c r="F30" s="9">
        <v>8</v>
      </c>
    </row>
    <row r="31" spans="1:6" x14ac:dyDescent="0.3">
      <c r="A31" s="10">
        <v>42529</v>
      </c>
      <c r="B31" s="11" t="s">
        <v>21</v>
      </c>
      <c r="C31" s="11" t="s">
        <v>12</v>
      </c>
      <c r="D31" s="11" t="s">
        <v>8</v>
      </c>
      <c r="E31" s="12">
        <v>19</v>
      </c>
      <c r="F31" s="13">
        <v>19</v>
      </c>
    </row>
    <row r="32" spans="1:6" x14ac:dyDescent="0.3">
      <c r="A32" s="6">
        <v>42542</v>
      </c>
      <c r="B32" s="7" t="s">
        <v>22</v>
      </c>
      <c r="C32" s="7" t="s">
        <v>12</v>
      </c>
      <c r="D32" s="7" t="s">
        <v>14</v>
      </c>
      <c r="E32" s="8">
        <v>72</v>
      </c>
      <c r="F32" s="9">
        <v>28</v>
      </c>
    </row>
    <row r="33" spans="1:6" x14ac:dyDescent="0.3">
      <c r="A33" s="10">
        <v>42542</v>
      </c>
      <c r="B33" s="11" t="s">
        <v>22</v>
      </c>
      <c r="C33" s="11" t="s">
        <v>7</v>
      </c>
      <c r="D33" s="11" t="s">
        <v>14</v>
      </c>
      <c r="E33" s="12">
        <v>42</v>
      </c>
      <c r="F33" s="13">
        <v>90</v>
      </c>
    </row>
    <row r="34" spans="1:6" x14ac:dyDescent="0.3">
      <c r="A34" s="6">
        <v>42542</v>
      </c>
      <c r="B34" s="7" t="s">
        <v>22</v>
      </c>
      <c r="C34" s="7" t="s">
        <v>9</v>
      </c>
      <c r="D34" s="7" t="s">
        <v>8</v>
      </c>
      <c r="E34" s="8">
        <v>42</v>
      </c>
      <c r="F34" s="9">
        <v>44</v>
      </c>
    </row>
    <row r="35" spans="1:6" x14ac:dyDescent="0.3">
      <c r="A35" s="10">
        <v>42542</v>
      </c>
      <c r="B35" s="11" t="s">
        <v>22</v>
      </c>
      <c r="C35" s="11" t="s">
        <v>11</v>
      </c>
      <c r="D35" s="11" t="s">
        <v>8</v>
      </c>
      <c r="E35" s="12">
        <v>33</v>
      </c>
      <c r="F35" s="13">
        <v>26</v>
      </c>
    </row>
    <row r="36" spans="1:6" x14ac:dyDescent="0.3">
      <c r="A36" s="6">
        <v>42542</v>
      </c>
      <c r="B36" s="7" t="s">
        <v>22</v>
      </c>
      <c r="C36" s="7" t="s">
        <v>10</v>
      </c>
      <c r="D36" s="7" t="s">
        <v>8</v>
      </c>
      <c r="E36" s="8">
        <v>9</v>
      </c>
      <c r="F36" s="9">
        <v>9</v>
      </c>
    </row>
    <row r="37" spans="1:6" x14ac:dyDescent="0.3">
      <c r="A37" s="10">
        <v>42559</v>
      </c>
      <c r="B37" s="11" t="s">
        <v>6</v>
      </c>
      <c r="C37" s="11" t="s">
        <v>12</v>
      </c>
      <c r="D37" s="11" t="s">
        <v>14</v>
      </c>
      <c r="E37" s="12">
        <v>4</v>
      </c>
      <c r="F37" s="13">
        <v>29</v>
      </c>
    </row>
    <row r="38" spans="1:6" x14ac:dyDescent="0.3">
      <c r="A38" s="6">
        <v>42559</v>
      </c>
      <c r="B38" s="7" t="s">
        <v>6</v>
      </c>
      <c r="C38" s="7" t="s">
        <v>10</v>
      </c>
      <c r="D38" s="7" t="s">
        <v>14</v>
      </c>
      <c r="E38" s="8">
        <v>37</v>
      </c>
      <c r="F38" s="9">
        <v>12</v>
      </c>
    </row>
    <row r="39" spans="1:6" x14ac:dyDescent="0.3">
      <c r="A39" s="10">
        <v>42559</v>
      </c>
      <c r="B39" s="11" t="s">
        <v>6</v>
      </c>
      <c r="C39" s="11" t="s">
        <v>9</v>
      </c>
      <c r="D39" s="11" t="s">
        <v>8</v>
      </c>
      <c r="E39" s="12">
        <v>35</v>
      </c>
      <c r="F39" s="13">
        <v>42</v>
      </c>
    </row>
    <row r="40" spans="1:6" x14ac:dyDescent="0.3">
      <c r="A40" s="6">
        <v>42559</v>
      </c>
      <c r="B40" s="7" t="s">
        <v>6</v>
      </c>
      <c r="C40" s="7" t="s">
        <v>7</v>
      </c>
      <c r="D40" s="7" t="s">
        <v>8</v>
      </c>
      <c r="E40" s="8">
        <v>32</v>
      </c>
      <c r="F40" s="9">
        <v>66</v>
      </c>
    </row>
    <row r="41" spans="1:6" x14ac:dyDescent="0.3">
      <c r="A41" s="10">
        <v>42574</v>
      </c>
      <c r="B41" s="11" t="s">
        <v>13</v>
      </c>
      <c r="C41" s="11" t="s">
        <v>7</v>
      </c>
      <c r="D41" s="11" t="s">
        <v>14</v>
      </c>
      <c r="E41" s="12">
        <v>32</v>
      </c>
      <c r="F41" s="13">
        <v>92</v>
      </c>
    </row>
    <row r="42" spans="1:6" x14ac:dyDescent="0.3">
      <c r="A42" s="6">
        <v>42574</v>
      </c>
      <c r="B42" s="7" t="s">
        <v>13</v>
      </c>
      <c r="C42" s="7" t="s">
        <v>9</v>
      </c>
      <c r="D42" s="7" t="s">
        <v>8</v>
      </c>
      <c r="E42" s="8">
        <v>48</v>
      </c>
      <c r="F42" s="9">
        <v>43</v>
      </c>
    </row>
    <row r="43" spans="1:6" x14ac:dyDescent="0.3">
      <c r="A43" s="10">
        <v>42593</v>
      </c>
      <c r="B43" s="11" t="s">
        <v>15</v>
      </c>
      <c r="C43" s="11" t="s">
        <v>9</v>
      </c>
      <c r="D43" s="11" t="s">
        <v>14</v>
      </c>
      <c r="E43" s="12">
        <v>191</v>
      </c>
      <c r="F43" s="13">
        <v>60</v>
      </c>
    </row>
    <row r="44" spans="1:6" x14ac:dyDescent="0.3">
      <c r="A44" s="6">
        <v>42593</v>
      </c>
      <c r="B44" s="7" t="s">
        <v>15</v>
      </c>
      <c r="C44" s="7" t="s">
        <v>11</v>
      </c>
      <c r="D44" s="7" t="s">
        <v>8</v>
      </c>
      <c r="E44" s="8">
        <v>9</v>
      </c>
      <c r="F44" s="9">
        <v>24</v>
      </c>
    </row>
    <row r="45" spans="1:6" x14ac:dyDescent="0.3">
      <c r="A45" s="10">
        <v>42593</v>
      </c>
      <c r="B45" s="11" t="s">
        <v>15</v>
      </c>
      <c r="C45" s="11" t="s">
        <v>7</v>
      </c>
      <c r="D45" s="11" t="s">
        <v>8</v>
      </c>
      <c r="E45" s="12">
        <v>36</v>
      </c>
      <c r="F45" s="13">
        <v>65</v>
      </c>
    </row>
    <row r="46" spans="1:6" x14ac:dyDescent="0.3">
      <c r="A46" s="6">
        <v>42619</v>
      </c>
      <c r="B46" s="7" t="s">
        <v>16</v>
      </c>
      <c r="C46" s="7" t="s">
        <v>10</v>
      </c>
      <c r="D46" s="7" t="s">
        <v>8</v>
      </c>
      <c r="E46" s="8">
        <v>47</v>
      </c>
      <c r="F46" s="9">
        <v>7</v>
      </c>
    </row>
    <row r="47" spans="1:6" x14ac:dyDescent="0.3">
      <c r="A47" s="10">
        <v>42619</v>
      </c>
      <c r="B47" s="11" t="s">
        <v>16</v>
      </c>
      <c r="C47" s="11" t="s">
        <v>9</v>
      </c>
      <c r="D47" s="11" t="s">
        <v>14</v>
      </c>
      <c r="E47" s="12">
        <v>4</v>
      </c>
      <c r="F47" s="13">
        <v>63</v>
      </c>
    </row>
    <row r="48" spans="1:6" x14ac:dyDescent="0.3">
      <c r="A48" s="6">
        <v>42619</v>
      </c>
      <c r="B48" s="7" t="s">
        <v>16</v>
      </c>
      <c r="C48" s="7" t="s">
        <v>12</v>
      </c>
      <c r="D48" s="7" t="s">
        <v>8</v>
      </c>
      <c r="E48" s="8">
        <v>8</v>
      </c>
      <c r="F48" s="9">
        <v>19</v>
      </c>
    </row>
    <row r="49" spans="1:6" x14ac:dyDescent="0.3">
      <c r="A49" s="10">
        <v>42619</v>
      </c>
      <c r="B49" s="11" t="s">
        <v>16</v>
      </c>
      <c r="C49" s="11" t="s">
        <v>11</v>
      </c>
      <c r="D49" s="11" t="s">
        <v>8</v>
      </c>
      <c r="E49" s="12">
        <v>3</v>
      </c>
      <c r="F49" s="13">
        <v>22</v>
      </c>
    </row>
    <row r="50" spans="1:6" x14ac:dyDescent="0.3">
      <c r="A50" s="6">
        <v>42619</v>
      </c>
      <c r="B50" s="7" t="s">
        <v>16</v>
      </c>
      <c r="C50" s="7" t="s">
        <v>7</v>
      </c>
      <c r="D50" s="7" t="s">
        <v>8</v>
      </c>
      <c r="E50" s="8">
        <v>41</v>
      </c>
      <c r="F50" s="9">
        <v>59</v>
      </c>
    </row>
    <row r="51" spans="1:6" x14ac:dyDescent="0.3">
      <c r="A51" s="10">
        <v>42640</v>
      </c>
      <c r="B51" s="11" t="s">
        <v>17</v>
      </c>
      <c r="C51" s="11" t="s">
        <v>9</v>
      </c>
      <c r="D51" s="11" t="s">
        <v>8</v>
      </c>
      <c r="E51" s="12">
        <v>44</v>
      </c>
      <c r="F51" s="13">
        <v>40</v>
      </c>
    </row>
    <row r="52" spans="1:6" x14ac:dyDescent="0.3">
      <c r="A52" s="6">
        <v>42640</v>
      </c>
      <c r="B52" s="7" t="s">
        <v>17</v>
      </c>
      <c r="C52" s="7" t="s">
        <v>10</v>
      </c>
      <c r="D52" s="7" t="s">
        <v>14</v>
      </c>
      <c r="E52" s="8">
        <v>45</v>
      </c>
      <c r="F52" s="9">
        <v>12</v>
      </c>
    </row>
    <row r="53" spans="1:6" x14ac:dyDescent="0.3">
      <c r="A53" s="10">
        <v>42640</v>
      </c>
      <c r="B53" s="11" t="s">
        <v>17</v>
      </c>
      <c r="C53" s="11" t="s">
        <v>12</v>
      </c>
      <c r="D53" s="11" t="s">
        <v>8</v>
      </c>
      <c r="E53" s="12">
        <v>40</v>
      </c>
      <c r="F53" s="13">
        <v>20</v>
      </c>
    </row>
    <row r="54" spans="1:6" x14ac:dyDescent="0.3">
      <c r="A54" s="6">
        <v>42640</v>
      </c>
      <c r="B54" s="7" t="s">
        <v>17</v>
      </c>
      <c r="C54" s="7" t="s">
        <v>7</v>
      </c>
      <c r="D54" s="7" t="s">
        <v>8</v>
      </c>
      <c r="E54" s="8">
        <v>3</v>
      </c>
      <c r="F54" s="9">
        <v>63</v>
      </c>
    </row>
    <row r="55" spans="1:6" x14ac:dyDescent="0.3">
      <c r="A55" s="10">
        <v>42640</v>
      </c>
      <c r="B55" s="11" t="s">
        <v>17</v>
      </c>
      <c r="C55" s="11" t="s">
        <v>11</v>
      </c>
      <c r="D55" s="11" t="s">
        <v>8</v>
      </c>
      <c r="E55" s="12">
        <v>17</v>
      </c>
      <c r="F55" s="13">
        <v>24</v>
      </c>
    </row>
    <row r="56" spans="1:6" x14ac:dyDescent="0.3">
      <c r="A56" s="6">
        <v>42664</v>
      </c>
      <c r="B56" s="7" t="s">
        <v>18</v>
      </c>
      <c r="C56" s="7" t="s">
        <v>10</v>
      </c>
      <c r="D56" s="7" t="s">
        <v>14</v>
      </c>
      <c r="E56" s="8">
        <v>2</v>
      </c>
      <c r="F56" s="9">
        <v>12</v>
      </c>
    </row>
    <row r="57" spans="1:6" x14ac:dyDescent="0.3">
      <c r="A57" s="10">
        <v>42664</v>
      </c>
      <c r="B57" s="11" t="s">
        <v>18</v>
      </c>
      <c r="C57" s="11" t="s">
        <v>12</v>
      </c>
      <c r="D57" s="11" t="s">
        <v>8</v>
      </c>
      <c r="E57" s="12">
        <v>14</v>
      </c>
      <c r="F57" s="13">
        <v>19</v>
      </c>
    </row>
    <row r="58" spans="1:6" x14ac:dyDescent="0.3">
      <c r="A58" s="6">
        <v>42664</v>
      </c>
      <c r="B58" s="7" t="s">
        <v>18</v>
      </c>
      <c r="C58" s="7" t="s">
        <v>11</v>
      </c>
      <c r="D58" s="7" t="s">
        <v>8</v>
      </c>
      <c r="E58" s="8">
        <v>23</v>
      </c>
      <c r="F58" s="9">
        <v>23</v>
      </c>
    </row>
    <row r="59" spans="1:6" x14ac:dyDescent="0.3">
      <c r="A59" s="10">
        <v>42682</v>
      </c>
      <c r="B59" s="11" t="s">
        <v>19</v>
      </c>
      <c r="C59" s="11" t="s">
        <v>10</v>
      </c>
      <c r="D59" s="11" t="s">
        <v>8</v>
      </c>
      <c r="E59" s="12">
        <v>11</v>
      </c>
      <c r="F59" s="13">
        <v>8</v>
      </c>
    </row>
    <row r="60" spans="1:6" x14ac:dyDescent="0.3">
      <c r="A60" s="6">
        <v>42682</v>
      </c>
      <c r="B60" s="7" t="s">
        <v>19</v>
      </c>
      <c r="C60" s="7" t="s">
        <v>7</v>
      </c>
      <c r="D60" s="7" t="s">
        <v>8</v>
      </c>
      <c r="E60" s="8">
        <v>17</v>
      </c>
      <c r="F60" s="9">
        <v>66</v>
      </c>
    </row>
    <row r="61" spans="1:6" x14ac:dyDescent="0.3">
      <c r="A61" s="10">
        <v>42682</v>
      </c>
      <c r="B61" s="11" t="s">
        <v>19</v>
      </c>
      <c r="C61" s="11" t="s">
        <v>9</v>
      </c>
      <c r="D61" s="11" t="s">
        <v>8</v>
      </c>
      <c r="E61" s="12">
        <v>30</v>
      </c>
      <c r="F61" s="13">
        <v>41</v>
      </c>
    </row>
    <row r="62" spans="1:6" x14ac:dyDescent="0.3">
      <c r="A62" s="6">
        <v>42704</v>
      </c>
      <c r="B62" s="7" t="s">
        <v>20</v>
      </c>
      <c r="C62" s="7" t="s">
        <v>7</v>
      </c>
      <c r="D62" s="7" t="s">
        <v>14</v>
      </c>
      <c r="E62" s="8">
        <v>97</v>
      </c>
      <c r="F62" s="9">
        <v>98</v>
      </c>
    </row>
    <row r="63" spans="1:6" x14ac:dyDescent="0.3">
      <c r="A63" s="10">
        <v>42704</v>
      </c>
      <c r="B63" s="11" t="s">
        <v>20</v>
      </c>
      <c r="C63" s="11" t="s">
        <v>10</v>
      </c>
      <c r="D63" s="11" t="s">
        <v>14</v>
      </c>
      <c r="E63" s="12">
        <v>11</v>
      </c>
      <c r="F63" s="13">
        <v>12</v>
      </c>
    </row>
    <row r="64" spans="1:6" x14ac:dyDescent="0.3">
      <c r="A64" s="6">
        <v>42704</v>
      </c>
      <c r="B64" s="7" t="s">
        <v>20</v>
      </c>
      <c r="C64" s="7" t="s">
        <v>12</v>
      </c>
      <c r="D64" s="7" t="s">
        <v>8</v>
      </c>
      <c r="E64" s="8">
        <v>17</v>
      </c>
      <c r="F64" s="9">
        <v>20</v>
      </c>
    </row>
    <row r="65" spans="1:6" x14ac:dyDescent="0.3">
      <c r="A65" s="10">
        <v>42704</v>
      </c>
      <c r="B65" s="11" t="s">
        <v>20</v>
      </c>
      <c r="C65" s="11" t="s">
        <v>11</v>
      </c>
      <c r="D65" s="11" t="s">
        <v>8</v>
      </c>
      <c r="E65" s="12">
        <v>4</v>
      </c>
      <c r="F65" s="13">
        <v>23</v>
      </c>
    </row>
    <row r="66" spans="1:6" x14ac:dyDescent="0.3">
      <c r="A66" s="6">
        <v>42729</v>
      </c>
      <c r="B66" s="7" t="s">
        <v>21</v>
      </c>
      <c r="C66" s="7" t="s">
        <v>12</v>
      </c>
      <c r="D66" s="7" t="s">
        <v>14</v>
      </c>
      <c r="E66" s="8">
        <v>79</v>
      </c>
      <c r="F66" s="9">
        <v>31</v>
      </c>
    </row>
    <row r="67" spans="1:6" x14ac:dyDescent="0.3">
      <c r="A67" s="10">
        <v>42729</v>
      </c>
      <c r="B67" s="11" t="s">
        <v>21</v>
      </c>
      <c r="C67" s="11" t="s">
        <v>7</v>
      </c>
      <c r="D67" s="11" t="s">
        <v>8</v>
      </c>
      <c r="E67" s="12">
        <v>33</v>
      </c>
      <c r="F67" s="13">
        <v>60</v>
      </c>
    </row>
    <row r="68" spans="1:6" x14ac:dyDescent="0.3">
      <c r="A68" s="6">
        <v>42729</v>
      </c>
      <c r="B68" s="7" t="s">
        <v>21</v>
      </c>
      <c r="C68" s="7" t="s">
        <v>11</v>
      </c>
      <c r="D68" s="7" t="s">
        <v>8</v>
      </c>
      <c r="E68" s="8">
        <v>26</v>
      </c>
      <c r="F68" s="9">
        <v>23</v>
      </c>
    </row>
    <row r="69" spans="1:6" x14ac:dyDescent="0.3">
      <c r="A69" s="10">
        <v>42742</v>
      </c>
      <c r="B69" s="11" t="s">
        <v>22</v>
      </c>
      <c r="C69" s="11" t="s">
        <v>12</v>
      </c>
      <c r="D69" s="11" t="s">
        <v>8</v>
      </c>
      <c r="E69" s="12">
        <v>40</v>
      </c>
      <c r="F69" s="13">
        <v>22</v>
      </c>
    </row>
    <row r="70" spans="1:6" x14ac:dyDescent="0.3">
      <c r="A70" s="6">
        <v>42742</v>
      </c>
      <c r="B70" s="7" t="s">
        <v>22</v>
      </c>
      <c r="C70" s="7" t="s">
        <v>10</v>
      </c>
      <c r="D70" s="7" t="s">
        <v>8</v>
      </c>
      <c r="E70" s="8">
        <v>42</v>
      </c>
      <c r="F70" s="9">
        <v>9</v>
      </c>
    </row>
    <row r="71" spans="1:6" x14ac:dyDescent="0.3">
      <c r="A71" s="10">
        <v>42742</v>
      </c>
      <c r="B71" s="11" t="s">
        <v>22</v>
      </c>
      <c r="C71" s="11" t="s">
        <v>11</v>
      </c>
      <c r="D71" s="11" t="s">
        <v>8</v>
      </c>
      <c r="E71" s="12">
        <v>42</v>
      </c>
      <c r="F71" s="13">
        <v>26</v>
      </c>
    </row>
    <row r="72" spans="1:6" x14ac:dyDescent="0.3">
      <c r="A72" s="6">
        <v>42742</v>
      </c>
      <c r="B72" s="7" t="s">
        <v>22</v>
      </c>
      <c r="C72" s="7" t="s">
        <v>7</v>
      </c>
      <c r="D72" s="7" t="s">
        <v>8</v>
      </c>
      <c r="E72" s="8">
        <v>9</v>
      </c>
      <c r="F72" s="9">
        <v>70</v>
      </c>
    </row>
    <row r="73" spans="1:6" x14ac:dyDescent="0.3">
      <c r="A73" s="10">
        <v>42742</v>
      </c>
      <c r="B73" s="11" t="s">
        <v>22</v>
      </c>
      <c r="C73" s="11" t="s">
        <v>9</v>
      </c>
      <c r="D73" s="11" t="s">
        <v>8</v>
      </c>
      <c r="E73" s="12">
        <v>39</v>
      </c>
      <c r="F73" s="13">
        <v>44</v>
      </c>
    </row>
    <row r="74" spans="1:6" x14ac:dyDescent="0.3">
      <c r="A74" s="6">
        <v>42759</v>
      </c>
      <c r="B74" s="7" t="s">
        <v>6</v>
      </c>
      <c r="C74" s="7" t="s">
        <v>9</v>
      </c>
      <c r="D74" s="7" t="s">
        <v>14</v>
      </c>
      <c r="E74" s="8">
        <v>112</v>
      </c>
      <c r="F74" s="9">
        <v>59</v>
      </c>
    </row>
    <row r="75" spans="1:6" x14ac:dyDescent="0.3">
      <c r="A75" s="10">
        <v>42759</v>
      </c>
      <c r="B75" s="11" t="s">
        <v>6</v>
      </c>
      <c r="C75" s="11" t="s">
        <v>7</v>
      </c>
      <c r="D75" s="11" t="s">
        <v>8</v>
      </c>
      <c r="E75" s="12">
        <v>34</v>
      </c>
      <c r="F75" s="13">
        <v>66</v>
      </c>
    </row>
    <row r="76" spans="1:6" x14ac:dyDescent="0.3">
      <c r="A76" s="6">
        <v>42759</v>
      </c>
      <c r="B76" s="7" t="s">
        <v>6</v>
      </c>
      <c r="C76" s="7" t="s">
        <v>12</v>
      </c>
      <c r="D76" s="7" t="s">
        <v>8</v>
      </c>
      <c r="E76" s="8">
        <v>5</v>
      </c>
      <c r="F76" s="9">
        <v>21</v>
      </c>
    </row>
    <row r="77" spans="1:6" x14ac:dyDescent="0.3">
      <c r="A77" s="10">
        <v>42774</v>
      </c>
      <c r="B77" s="11" t="s">
        <v>13</v>
      </c>
      <c r="C77" s="11" t="s">
        <v>7</v>
      </c>
      <c r="D77" s="11" t="s">
        <v>14</v>
      </c>
      <c r="E77" s="12">
        <v>74</v>
      </c>
      <c r="F77" s="13">
        <v>92</v>
      </c>
    </row>
    <row r="78" spans="1:6" x14ac:dyDescent="0.3">
      <c r="A78" s="6">
        <v>42774</v>
      </c>
      <c r="B78" s="7" t="s">
        <v>13</v>
      </c>
      <c r="C78" s="7" t="s">
        <v>11</v>
      </c>
      <c r="D78" s="7" t="s">
        <v>8</v>
      </c>
      <c r="E78" s="8">
        <v>14</v>
      </c>
      <c r="F78" s="9">
        <v>26</v>
      </c>
    </row>
    <row r="79" spans="1:6" x14ac:dyDescent="0.3">
      <c r="A79" s="10">
        <v>42793</v>
      </c>
      <c r="B79" s="11" t="s">
        <v>15</v>
      </c>
      <c r="C79" s="11" t="s">
        <v>9</v>
      </c>
      <c r="D79" s="11" t="s">
        <v>14</v>
      </c>
      <c r="E79" s="12">
        <v>1</v>
      </c>
      <c r="F79" s="13">
        <v>60</v>
      </c>
    </row>
    <row r="80" spans="1:6" x14ac:dyDescent="0.3">
      <c r="A80" s="6">
        <v>42793</v>
      </c>
      <c r="B80" s="7" t="s">
        <v>15</v>
      </c>
      <c r="C80" s="7" t="s">
        <v>11</v>
      </c>
      <c r="D80" s="7" t="s">
        <v>14</v>
      </c>
      <c r="E80" s="8">
        <v>43</v>
      </c>
      <c r="F80" s="9">
        <v>36</v>
      </c>
    </row>
    <row r="81" spans="1:6" x14ac:dyDescent="0.3">
      <c r="A81" s="10">
        <v>42793</v>
      </c>
      <c r="B81" s="11" t="s">
        <v>15</v>
      </c>
      <c r="C81" s="11" t="s">
        <v>10</v>
      </c>
      <c r="D81" s="11" t="s">
        <v>8</v>
      </c>
      <c r="E81" s="12">
        <v>30</v>
      </c>
      <c r="F81" s="13">
        <v>8</v>
      </c>
    </row>
    <row r="82" spans="1:6" x14ac:dyDescent="0.3">
      <c r="A82" s="6">
        <v>42793</v>
      </c>
      <c r="B82" s="7" t="s">
        <v>15</v>
      </c>
      <c r="C82" s="7" t="s">
        <v>12</v>
      </c>
      <c r="D82" s="7" t="s">
        <v>8</v>
      </c>
      <c r="E82" s="8">
        <v>14</v>
      </c>
      <c r="F82" s="9">
        <v>20</v>
      </c>
    </row>
    <row r="83" spans="1:6" x14ac:dyDescent="0.3">
      <c r="A83" s="10">
        <v>42819</v>
      </c>
      <c r="B83" s="11" t="s">
        <v>16</v>
      </c>
      <c r="C83" s="11" t="s">
        <v>11</v>
      </c>
      <c r="D83" s="11" t="s">
        <v>14</v>
      </c>
      <c r="E83" s="12">
        <v>33</v>
      </c>
      <c r="F83" s="13">
        <v>38</v>
      </c>
    </row>
    <row r="84" spans="1:6" x14ac:dyDescent="0.3">
      <c r="A84" s="6">
        <v>42819</v>
      </c>
      <c r="B84" s="7" t="s">
        <v>16</v>
      </c>
      <c r="C84" s="7" t="s">
        <v>9</v>
      </c>
      <c r="D84" s="7" t="s">
        <v>8</v>
      </c>
      <c r="E84" s="8">
        <v>35</v>
      </c>
      <c r="F84" s="9">
        <v>37</v>
      </c>
    </row>
    <row r="85" spans="1:6" x14ac:dyDescent="0.3">
      <c r="A85" s="10">
        <v>42819</v>
      </c>
      <c r="B85" s="11" t="s">
        <v>16</v>
      </c>
      <c r="C85" s="11" t="s">
        <v>12</v>
      </c>
      <c r="D85" s="11" t="s">
        <v>8</v>
      </c>
      <c r="E85" s="12">
        <v>40</v>
      </c>
      <c r="F85" s="13">
        <v>19</v>
      </c>
    </row>
    <row r="86" spans="1:6" x14ac:dyDescent="0.3">
      <c r="A86" s="6">
        <v>42840</v>
      </c>
      <c r="B86" s="7" t="s">
        <v>17</v>
      </c>
      <c r="C86" s="7" t="s">
        <v>11</v>
      </c>
      <c r="D86" s="7" t="s">
        <v>14</v>
      </c>
      <c r="E86" s="8">
        <v>21</v>
      </c>
      <c r="F86" s="9">
        <v>36</v>
      </c>
    </row>
    <row r="87" spans="1:6" x14ac:dyDescent="0.3">
      <c r="A87" s="10">
        <v>42840</v>
      </c>
      <c r="B87" s="11" t="s">
        <v>17</v>
      </c>
      <c r="C87" s="11" t="s">
        <v>7</v>
      </c>
      <c r="D87" s="11" t="s">
        <v>14</v>
      </c>
      <c r="E87" s="12">
        <v>2</v>
      </c>
      <c r="F87" s="13">
        <v>97</v>
      </c>
    </row>
    <row r="88" spans="1:6" x14ac:dyDescent="0.3">
      <c r="A88" s="6">
        <v>42840</v>
      </c>
      <c r="B88" s="7" t="s">
        <v>17</v>
      </c>
      <c r="C88" s="7" t="s">
        <v>12</v>
      </c>
      <c r="D88" s="7" t="s">
        <v>8</v>
      </c>
      <c r="E88" s="8">
        <v>12</v>
      </c>
      <c r="F88" s="9">
        <v>20</v>
      </c>
    </row>
    <row r="89" spans="1:6" x14ac:dyDescent="0.3">
      <c r="A89" s="10">
        <v>42840</v>
      </c>
      <c r="B89" s="11" t="s">
        <v>17</v>
      </c>
      <c r="C89" s="11" t="s">
        <v>10</v>
      </c>
      <c r="D89" s="11" t="s">
        <v>8</v>
      </c>
      <c r="E89" s="12">
        <v>15</v>
      </c>
      <c r="F89" s="13">
        <v>8</v>
      </c>
    </row>
    <row r="90" spans="1:6" x14ac:dyDescent="0.3">
      <c r="A90" s="6">
        <v>42840</v>
      </c>
      <c r="B90" s="7" t="s">
        <v>17</v>
      </c>
      <c r="C90" s="7" t="s">
        <v>9</v>
      </c>
      <c r="D90" s="7" t="s">
        <v>8</v>
      </c>
      <c r="E90" s="8">
        <v>1</v>
      </c>
      <c r="F90" s="9">
        <v>40</v>
      </c>
    </row>
    <row r="91" spans="1:6" x14ac:dyDescent="0.3">
      <c r="A91" s="10">
        <v>42864</v>
      </c>
      <c r="B91" s="11" t="s">
        <v>18</v>
      </c>
      <c r="C91" s="11" t="s">
        <v>10</v>
      </c>
      <c r="D91" s="11" t="s">
        <v>14</v>
      </c>
      <c r="E91" s="12">
        <v>86</v>
      </c>
      <c r="F91" s="13">
        <v>12</v>
      </c>
    </row>
    <row r="92" spans="1:6" x14ac:dyDescent="0.3">
      <c r="A92" s="6">
        <v>42864</v>
      </c>
      <c r="B92" s="7" t="s">
        <v>18</v>
      </c>
      <c r="C92" s="7" t="s">
        <v>12</v>
      </c>
      <c r="D92" s="7" t="s">
        <v>14</v>
      </c>
      <c r="E92" s="8">
        <v>110</v>
      </c>
      <c r="F92" s="9">
        <v>31</v>
      </c>
    </row>
    <row r="93" spans="1:6" x14ac:dyDescent="0.3">
      <c r="A93" s="10">
        <v>42864</v>
      </c>
      <c r="B93" s="11" t="s">
        <v>18</v>
      </c>
      <c r="C93" s="11" t="s">
        <v>9</v>
      </c>
      <c r="D93" s="11" t="s">
        <v>8</v>
      </c>
      <c r="E93" s="12">
        <v>33</v>
      </c>
      <c r="F93" s="13">
        <v>38</v>
      </c>
    </row>
    <row r="94" spans="1:6" x14ac:dyDescent="0.3">
      <c r="A94" s="6">
        <v>42864</v>
      </c>
      <c r="B94" s="7" t="s">
        <v>18</v>
      </c>
      <c r="C94" s="7" t="s">
        <v>11</v>
      </c>
      <c r="D94" s="7" t="s">
        <v>8</v>
      </c>
      <c r="E94" s="8">
        <v>13</v>
      </c>
      <c r="F94" s="9">
        <v>23</v>
      </c>
    </row>
    <row r="95" spans="1:6" x14ac:dyDescent="0.3">
      <c r="A95" s="10">
        <v>42864</v>
      </c>
      <c r="B95" s="11" t="s">
        <v>18</v>
      </c>
      <c r="C95" s="11" t="s">
        <v>7</v>
      </c>
      <c r="D95" s="11" t="s">
        <v>8</v>
      </c>
      <c r="E95" s="12">
        <v>37</v>
      </c>
      <c r="F95" s="13">
        <v>61</v>
      </c>
    </row>
    <row r="96" spans="1:6" x14ac:dyDescent="0.3">
      <c r="A96" s="6">
        <v>42882</v>
      </c>
      <c r="B96" s="7" t="s">
        <v>19</v>
      </c>
      <c r="C96" s="7" t="s">
        <v>10</v>
      </c>
      <c r="D96" s="7" t="s">
        <v>14</v>
      </c>
      <c r="E96" s="8">
        <v>1</v>
      </c>
      <c r="F96" s="9">
        <v>12</v>
      </c>
    </row>
    <row r="97" spans="1:6" x14ac:dyDescent="0.3">
      <c r="A97" s="10">
        <v>42882</v>
      </c>
      <c r="B97" s="11" t="s">
        <v>19</v>
      </c>
      <c r="C97" s="11" t="s">
        <v>9</v>
      </c>
      <c r="D97" s="11" t="s">
        <v>14</v>
      </c>
      <c r="E97" s="12">
        <v>68</v>
      </c>
      <c r="F97" s="13">
        <v>59</v>
      </c>
    </row>
    <row r="98" spans="1:6" x14ac:dyDescent="0.3">
      <c r="A98" s="6">
        <v>42882</v>
      </c>
      <c r="B98" s="7" t="s">
        <v>19</v>
      </c>
      <c r="C98" s="7" t="s">
        <v>7</v>
      </c>
      <c r="D98" s="7" t="s">
        <v>8</v>
      </c>
      <c r="E98" s="8">
        <v>35</v>
      </c>
      <c r="F98" s="9">
        <v>66</v>
      </c>
    </row>
    <row r="99" spans="1:6" x14ac:dyDescent="0.3">
      <c r="A99" s="10">
        <v>42882</v>
      </c>
      <c r="B99" s="11" t="s">
        <v>19</v>
      </c>
      <c r="C99" s="11" t="s">
        <v>12</v>
      </c>
      <c r="D99" s="11" t="s">
        <v>8</v>
      </c>
      <c r="E99" s="12">
        <v>25</v>
      </c>
      <c r="F99" s="13">
        <v>21</v>
      </c>
    </row>
    <row r="100" spans="1:6" x14ac:dyDescent="0.3">
      <c r="A100" s="6">
        <v>42882</v>
      </c>
      <c r="B100" s="7" t="s">
        <v>19</v>
      </c>
      <c r="C100" s="7" t="s">
        <v>11</v>
      </c>
      <c r="D100" s="7" t="s">
        <v>8</v>
      </c>
      <c r="E100" s="8">
        <v>10</v>
      </c>
      <c r="F100" s="9">
        <v>25</v>
      </c>
    </row>
    <row r="101" spans="1:6" x14ac:dyDescent="0.3">
      <c r="A101" s="10">
        <v>42904</v>
      </c>
      <c r="B101" s="11" t="s">
        <v>20</v>
      </c>
      <c r="C101" s="11" t="s">
        <v>11</v>
      </c>
      <c r="D101" s="11" t="s">
        <v>14</v>
      </c>
      <c r="E101" s="12">
        <v>38</v>
      </c>
      <c r="F101" s="13">
        <v>37</v>
      </c>
    </row>
    <row r="102" spans="1:6" x14ac:dyDescent="0.3">
      <c r="A102" s="6">
        <v>42904</v>
      </c>
      <c r="B102" s="7" t="s">
        <v>20</v>
      </c>
      <c r="C102" s="7" t="s">
        <v>10</v>
      </c>
      <c r="D102" s="7" t="s">
        <v>8</v>
      </c>
      <c r="E102" s="8">
        <v>22</v>
      </c>
      <c r="F102" s="9">
        <v>8</v>
      </c>
    </row>
    <row r="103" spans="1:6" x14ac:dyDescent="0.3">
      <c r="A103" s="10">
        <v>42904</v>
      </c>
      <c r="B103" s="11" t="s">
        <v>20</v>
      </c>
      <c r="C103" s="11" t="s">
        <v>12</v>
      </c>
      <c r="D103" s="11" t="s">
        <v>8</v>
      </c>
      <c r="E103" s="12">
        <v>25</v>
      </c>
      <c r="F103" s="13">
        <v>20</v>
      </c>
    </row>
    <row r="104" spans="1:6" x14ac:dyDescent="0.3">
      <c r="A104" s="6">
        <v>42904</v>
      </c>
      <c r="B104" s="7" t="s">
        <v>20</v>
      </c>
      <c r="C104" s="7" t="s">
        <v>9</v>
      </c>
      <c r="D104" s="7" t="s">
        <v>8</v>
      </c>
      <c r="E104" s="8">
        <v>8</v>
      </c>
      <c r="F104" s="9">
        <v>39</v>
      </c>
    </row>
    <row r="105" spans="1:6" x14ac:dyDescent="0.3">
      <c r="A105" s="10">
        <v>42904</v>
      </c>
      <c r="B105" s="11" t="s">
        <v>20</v>
      </c>
      <c r="C105" s="11" t="s">
        <v>7</v>
      </c>
      <c r="D105" s="11" t="s">
        <v>8</v>
      </c>
      <c r="E105" s="12">
        <v>45</v>
      </c>
      <c r="F105" s="13">
        <v>62</v>
      </c>
    </row>
    <row r="106" spans="1:6" x14ac:dyDescent="0.3">
      <c r="A106" s="6">
        <v>42929</v>
      </c>
      <c r="B106" s="7" t="s">
        <v>21</v>
      </c>
      <c r="C106" s="7" t="s">
        <v>7</v>
      </c>
      <c r="D106" s="7" t="s">
        <v>14</v>
      </c>
      <c r="E106" s="8">
        <v>116</v>
      </c>
      <c r="F106" s="9">
        <v>100</v>
      </c>
    </row>
    <row r="107" spans="1:6" x14ac:dyDescent="0.3">
      <c r="A107" s="10">
        <v>42929</v>
      </c>
      <c r="B107" s="11" t="s">
        <v>21</v>
      </c>
      <c r="C107" s="11" t="s">
        <v>12</v>
      </c>
      <c r="D107" s="11" t="s">
        <v>8</v>
      </c>
      <c r="E107" s="12">
        <v>29</v>
      </c>
      <c r="F107" s="13">
        <v>19</v>
      </c>
    </row>
    <row r="108" spans="1:6" x14ac:dyDescent="0.3">
      <c r="A108" s="6">
        <v>42942</v>
      </c>
      <c r="B108" s="7" t="s">
        <v>22</v>
      </c>
      <c r="C108" s="7" t="s">
        <v>11</v>
      </c>
      <c r="D108" s="7" t="s">
        <v>14</v>
      </c>
      <c r="E108" s="8">
        <v>5</v>
      </c>
      <c r="F108" s="9">
        <v>34</v>
      </c>
    </row>
    <row r="109" spans="1:6" x14ac:dyDescent="0.3">
      <c r="A109" s="10">
        <v>42942</v>
      </c>
      <c r="B109" s="11" t="s">
        <v>22</v>
      </c>
      <c r="C109" s="11" t="s">
        <v>10</v>
      </c>
      <c r="D109" s="11" t="s">
        <v>14</v>
      </c>
      <c r="E109" s="12">
        <v>22</v>
      </c>
      <c r="F109" s="13">
        <v>11</v>
      </c>
    </row>
    <row r="110" spans="1:6" x14ac:dyDescent="0.3">
      <c r="A110" s="6">
        <v>42942</v>
      </c>
      <c r="B110" s="7" t="s">
        <v>22</v>
      </c>
      <c r="C110" s="7" t="s">
        <v>12</v>
      </c>
      <c r="D110" s="7" t="s">
        <v>8</v>
      </c>
      <c r="E110" s="8">
        <v>37</v>
      </c>
      <c r="F110" s="9">
        <v>22</v>
      </c>
    </row>
    <row r="111" spans="1:6" x14ac:dyDescent="0.3">
      <c r="A111" s="10">
        <v>42942</v>
      </c>
      <c r="B111" s="11" t="s">
        <v>22</v>
      </c>
      <c r="C111" s="11" t="s">
        <v>7</v>
      </c>
      <c r="D111" s="11" t="s">
        <v>8</v>
      </c>
      <c r="E111" s="12">
        <v>10</v>
      </c>
      <c r="F111" s="13">
        <v>70</v>
      </c>
    </row>
    <row r="112" spans="1:6" x14ac:dyDescent="0.3">
      <c r="A112" s="6">
        <v>42942</v>
      </c>
      <c r="B112" s="7" t="s">
        <v>22</v>
      </c>
      <c r="C112" s="7" t="s">
        <v>9</v>
      </c>
      <c r="D112" s="7" t="s">
        <v>8</v>
      </c>
      <c r="E112" s="8">
        <v>42</v>
      </c>
      <c r="F112" s="9">
        <v>44</v>
      </c>
    </row>
    <row r="113" spans="1:6" x14ac:dyDescent="0.3">
      <c r="A113" s="10">
        <v>42959</v>
      </c>
      <c r="B113" s="11" t="s">
        <v>6</v>
      </c>
      <c r="C113" s="11" t="s">
        <v>7</v>
      </c>
      <c r="D113" s="11" t="s">
        <v>14</v>
      </c>
      <c r="E113" s="12">
        <v>11</v>
      </c>
      <c r="F113" s="13">
        <v>94</v>
      </c>
    </row>
    <row r="114" spans="1:6" x14ac:dyDescent="0.3">
      <c r="A114" s="6">
        <v>42959</v>
      </c>
      <c r="B114" s="7" t="s">
        <v>6</v>
      </c>
      <c r="C114" s="7" t="s">
        <v>9</v>
      </c>
      <c r="D114" s="7" t="s">
        <v>14</v>
      </c>
      <c r="E114" s="8">
        <v>48</v>
      </c>
      <c r="F114" s="9">
        <v>59</v>
      </c>
    </row>
    <row r="115" spans="1:6" x14ac:dyDescent="0.3">
      <c r="A115" s="10">
        <v>42959</v>
      </c>
      <c r="B115" s="11" t="s">
        <v>6</v>
      </c>
      <c r="C115" s="11" t="s">
        <v>12</v>
      </c>
      <c r="D115" s="11" t="s">
        <v>8</v>
      </c>
      <c r="E115" s="12">
        <v>20</v>
      </c>
      <c r="F115" s="13">
        <v>21</v>
      </c>
    </row>
    <row r="116" spans="1:6" x14ac:dyDescent="0.3">
      <c r="A116" s="6">
        <v>42959</v>
      </c>
      <c r="B116" s="7" t="s">
        <v>6</v>
      </c>
      <c r="C116" s="7" t="s">
        <v>11</v>
      </c>
      <c r="D116" s="7" t="s">
        <v>8</v>
      </c>
      <c r="E116" s="8">
        <v>26</v>
      </c>
      <c r="F116" s="9">
        <v>25</v>
      </c>
    </row>
    <row r="117" spans="1:6" x14ac:dyDescent="0.3">
      <c r="A117" s="10">
        <v>42974</v>
      </c>
      <c r="B117" s="11" t="s">
        <v>13</v>
      </c>
      <c r="C117" s="11" t="s">
        <v>10</v>
      </c>
      <c r="D117" s="11" t="s">
        <v>8</v>
      </c>
      <c r="E117" s="12">
        <v>24</v>
      </c>
      <c r="F117" s="13">
        <v>9</v>
      </c>
    </row>
    <row r="118" spans="1:6" x14ac:dyDescent="0.3">
      <c r="A118" s="6">
        <v>42974</v>
      </c>
      <c r="B118" s="7" t="s">
        <v>13</v>
      </c>
      <c r="C118" s="7" t="s">
        <v>7</v>
      </c>
      <c r="D118" s="7" t="s">
        <v>8</v>
      </c>
      <c r="E118" s="8">
        <v>38</v>
      </c>
      <c r="F118" s="9">
        <v>68</v>
      </c>
    </row>
    <row r="119" spans="1:6" x14ac:dyDescent="0.3">
      <c r="A119" s="10">
        <v>42974</v>
      </c>
      <c r="B119" s="11" t="s">
        <v>13</v>
      </c>
      <c r="C119" s="11" t="s">
        <v>12</v>
      </c>
      <c r="D119" s="11" t="s">
        <v>8</v>
      </c>
      <c r="E119" s="12">
        <v>14</v>
      </c>
      <c r="F119" s="13">
        <v>21</v>
      </c>
    </row>
    <row r="120" spans="1:6" x14ac:dyDescent="0.3">
      <c r="A120" s="6">
        <v>42974</v>
      </c>
      <c r="B120" s="7" t="s">
        <v>13</v>
      </c>
      <c r="C120" s="7" t="s">
        <v>9</v>
      </c>
      <c r="D120" s="7" t="s">
        <v>8</v>
      </c>
      <c r="E120" s="8">
        <v>4</v>
      </c>
      <c r="F120" s="9">
        <v>43</v>
      </c>
    </row>
    <row r="121" spans="1:6" x14ac:dyDescent="0.3">
      <c r="A121" s="10">
        <v>42993</v>
      </c>
      <c r="B121" s="11" t="s">
        <v>15</v>
      </c>
      <c r="C121" s="11" t="s">
        <v>11</v>
      </c>
      <c r="D121" s="11" t="s">
        <v>14</v>
      </c>
      <c r="E121" s="12">
        <v>19</v>
      </c>
      <c r="F121" s="13">
        <v>36</v>
      </c>
    </row>
    <row r="122" spans="1:6" x14ac:dyDescent="0.3">
      <c r="A122" s="6">
        <v>42993</v>
      </c>
      <c r="B122" s="7" t="s">
        <v>15</v>
      </c>
      <c r="C122" s="7" t="s">
        <v>7</v>
      </c>
      <c r="D122" s="7" t="s">
        <v>8</v>
      </c>
      <c r="E122" s="8">
        <v>30</v>
      </c>
      <c r="F122" s="9">
        <v>65</v>
      </c>
    </row>
    <row r="123" spans="1:6" x14ac:dyDescent="0.3">
      <c r="A123" s="10">
        <v>43019</v>
      </c>
      <c r="B123" s="11" t="s">
        <v>16</v>
      </c>
      <c r="C123" s="11" t="s">
        <v>9</v>
      </c>
      <c r="D123" s="11" t="s">
        <v>14</v>
      </c>
      <c r="E123" s="12">
        <v>6</v>
      </c>
      <c r="F123" s="13">
        <v>63</v>
      </c>
    </row>
    <row r="124" spans="1:6" x14ac:dyDescent="0.3">
      <c r="A124" s="6">
        <v>43019</v>
      </c>
      <c r="B124" s="7" t="s">
        <v>16</v>
      </c>
      <c r="C124" s="7" t="s">
        <v>7</v>
      </c>
      <c r="D124" s="7" t="s">
        <v>8</v>
      </c>
      <c r="E124" s="8">
        <v>43</v>
      </c>
      <c r="F124" s="9">
        <v>59</v>
      </c>
    </row>
    <row r="125" spans="1:6" x14ac:dyDescent="0.3">
      <c r="A125" s="10">
        <v>43040</v>
      </c>
      <c r="B125" s="11" t="s">
        <v>17</v>
      </c>
      <c r="C125" s="11" t="s">
        <v>9</v>
      </c>
      <c r="D125" s="11" t="s">
        <v>14</v>
      </c>
      <c r="E125" s="12">
        <v>1</v>
      </c>
      <c r="F125" s="13">
        <v>61</v>
      </c>
    </row>
    <row r="126" spans="1:6" x14ac:dyDescent="0.3">
      <c r="A126" s="6">
        <v>43040</v>
      </c>
      <c r="B126" s="7" t="s">
        <v>17</v>
      </c>
      <c r="C126" s="7" t="s">
        <v>12</v>
      </c>
      <c r="D126" s="7" t="s">
        <v>14</v>
      </c>
      <c r="E126" s="8">
        <v>147</v>
      </c>
      <c r="F126" s="9">
        <v>30</v>
      </c>
    </row>
    <row r="127" spans="1:6" x14ac:dyDescent="0.3">
      <c r="A127" s="10">
        <v>43040</v>
      </c>
      <c r="B127" s="11" t="s">
        <v>17</v>
      </c>
      <c r="C127" s="11" t="s">
        <v>10</v>
      </c>
      <c r="D127" s="11" t="s">
        <v>8</v>
      </c>
      <c r="E127" s="12">
        <v>15</v>
      </c>
      <c r="F127" s="13">
        <v>8</v>
      </c>
    </row>
    <row r="128" spans="1:6" x14ac:dyDescent="0.3">
      <c r="A128" s="6">
        <v>43040</v>
      </c>
      <c r="B128" s="7" t="s">
        <v>17</v>
      </c>
      <c r="C128" s="7" t="s">
        <v>7</v>
      </c>
      <c r="D128" s="7" t="s">
        <v>8</v>
      </c>
      <c r="E128" s="8">
        <v>24</v>
      </c>
      <c r="F128" s="9">
        <v>63</v>
      </c>
    </row>
    <row r="129" spans="1:6" x14ac:dyDescent="0.3">
      <c r="A129" s="10">
        <v>43040</v>
      </c>
      <c r="B129" s="11" t="s">
        <v>17</v>
      </c>
      <c r="C129" s="11" t="s">
        <v>11</v>
      </c>
      <c r="D129" s="11" t="s">
        <v>8</v>
      </c>
      <c r="E129" s="12">
        <v>19</v>
      </c>
      <c r="F129" s="13">
        <v>24</v>
      </c>
    </row>
    <row r="130" spans="1:6" x14ac:dyDescent="0.3">
      <c r="A130" s="6">
        <v>43064</v>
      </c>
      <c r="B130" s="7" t="s">
        <v>18</v>
      </c>
      <c r="C130" s="7" t="s">
        <v>7</v>
      </c>
      <c r="D130" s="7" t="s">
        <v>14</v>
      </c>
      <c r="E130" s="8">
        <v>134</v>
      </c>
      <c r="F130" s="9">
        <v>99</v>
      </c>
    </row>
    <row r="131" spans="1:6" x14ac:dyDescent="0.3">
      <c r="A131" s="10">
        <v>43064</v>
      </c>
      <c r="B131" s="11" t="s">
        <v>18</v>
      </c>
      <c r="C131" s="11" t="s">
        <v>9</v>
      </c>
      <c r="D131" s="11" t="s">
        <v>8</v>
      </c>
      <c r="E131" s="12">
        <v>12</v>
      </c>
      <c r="F131" s="13">
        <v>38</v>
      </c>
    </row>
    <row r="132" spans="1:6" x14ac:dyDescent="0.3">
      <c r="A132" s="6">
        <v>43082</v>
      </c>
      <c r="B132" s="7" t="s">
        <v>19</v>
      </c>
      <c r="C132" s="7" t="s">
        <v>12</v>
      </c>
      <c r="D132" s="7" t="s">
        <v>14</v>
      </c>
      <c r="E132" s="8">
        <v>4</v>
      </c>
      <c r="F132" s="9">
        <v>30</v>
      </c>
    </row>
    <row r="133" spans="1:6" x14ac:dyDescent="0.3">
      <c r="A133" s="10">
        <v>43082</v>
      </c>
      <c r="B133" s="11" t="s">
        <v>19</v>
      </c>
      <c r="C133" s="11" t="s">
        <v>10</v>
      </c>
      <c r="D133" s="11" t="s">
        <v>8</v>
      </c>
      <c r="E133" s="12">
        <v>26</v>
      </c>
      <c r="F133" s="13">
        <v>8</v>
      </c>
    </row>
    <row r="134" spans="1:6" x14ac:dyDescent="0.3">
      <c r="A134" s="6">
        <v>43082</v>
      </c>
      <c r="B134" s="7" t="s">
        <v>19</v>
      </c>
      <c r="C134" s="7" t="s">
        <v>7</v>
      </c>
      <c r="D134" s="7" t="s">
        <v>8</v>
      </c>
      <c r="E134" s="8">
        <v>38</v>
      </c>
      <c r="F134" s="9">
        <v>66</v>
      </c>
    </row>
    <row r="135" spans="1:6" x14ac:dyDescent="0.3">
      <c r="A135" s="10">
        <v>43104</v>
      </c>
      <c r="B135" s="11" t="s">
        <v>20</v>
      </c>
      <c r="C135" s="11" t="s">
        <v>7</v>
      </c>
      <c r="D135" s="11" t="s">
        <v>14</v>
      </c>
      <c r="E135" s="12">
        <v>38</v>
      </c>
      <c r="F135" s="13">
        <v>98</v>
      </c>
    </row>
    <row r="136" spans="1:6" x14ac:dyDescent="0.3">
      <c r="A136" s="6">
        <v>43104</v>
      </c>
      <c r="B136" s="7" t="s">
        <v>20</v>
      </c>
      <c r="C136" s="7" t="s">
        <v>11</v>
      </c>
      <c r="D136" s="7" t="s">
        <v>14</v>
      </c>
      <c r="E136" s="8">
        <v>44</v>
      </c>
      <c r="F136" s="9">
        <v>37</v>
      </c>
    </row>
    <row r="137" spans="1:6" x14ac:dyDescent="0.3">
      <c r="A137" s="10">
        <v>43104</v>
      </c>
      <c r="B137" s="11" t="s">
        <v>20</v>
      </c>
      <c r="C137" s="11" t="s">
        <v>10</v>
      </c>
      <c r="D137" s="11" t="s">
        <v>8</v>
      </c>
      <c r="E137" s="12">
        <v>21</v>
      </c>
      <c r="F137" s="13">
        <v>8</v>
      </c>
    </row>
    <row r="138" spans="1:6" x14ac:dyDescent="0.3">
      <c r="A138" s="6">
        <v>43104</v>
      </c>
      <c r="B138" s="7" t="s">
        <v>20</v>
      </c>
      <c r="C138" s="7" t="s">
        <v>9</v>
      </c>
      <c r="D138" s="7" t="s">
        <v>8</v>
      </c>
      <c r="E138" s="8">
        <v>10</v>
      </c>
      <c r="F138" s="9">
        <v>39</v>
      </c>
    </row>
    <row r="139" spans="1:6" x14ac:dyDescent="0.3">
      <c r="A139" s="10">
        <v>43129</v>
      </c>
      <c r="B139" s="11" t="s">
        <v>21</v>
      </c>
      <c r="C139" s="11" t="s">
        <v>11</v>
      </c>
      <c r="D139" s="11" t="s">
        <v>14</v>
      </c>
      <c r="E139" s="12">
        <v>15</v>
      </c>
      <c r="F139" s="13">
        <v>38</v>
      </c>
    </row>
    <row r="140" spans="1:6" x14ac:dyDescent="0.3">
      <c r="A140" s="6">
        <v>43129</v>
      </c>
      <c r="B140" s="7" t="s">
        <v>21</v>
      </c>
      <c r="C140" s="7" t="s">
        <v>9</v>
      </c>
      <c r="D140" s="7" t="s">
        <v>14</v>
      </c>
      <c r="E140" s="8">
        <v>22</v>
      </c>
      <c r="F140" s="9">
        <v>63</v>
      </c>
    </row>
    <row r="141" spans="1:6" x14ac:dyDescent="0.3">
      <c r="A141" s="10">
        <v>43129</v>
      </c>
      <c r="B141" s="11" t="s">
        <v>21</v>
      </c>
      <c r="C141" s="11" t="s">
        <v>7</v>
      </c>
      <c r="D141" s="11" t="s">
        <v>8</v>
      </c>
      <c r="E141" s="12">
        <v>9</v>
      </c>
      <c r="F141" s="13">
        <v>60</v>
      </c>
    </row>
    <row r="142" spans="1:6" x14ac:dyDescent="0.3">
      <c r="A142" s="6">
        <v>43129</v>
      </c>
      <c r="B142" s="7" t="s">
        <v>21</v>
      </c>
      <c r="C142" s="7" t="s">
        <v>12</v>
      </c>
      <c r="D142" s="7" t="s">
        <v>8</v>
      </c>
      <c r="E142" s="8">
        <v>6</v>
      </c>
      <c r="F142" s="9">
        <v>19</v>
      </c>
    </row>
    <row r="143" spans="1:6" x14ac:dyDescent="0.3">
      <c r="A143" s="10">
        <v>43129</v>
      </c>
      <c r="B143" s="11" t="s">
        <v>21</v>
      </c>
      <c r="C143" s="11" t="s">
        <v>10</v>
      </c>
      <c r="D143" s="11" t="s">
        <v>8</v>
      </c>
      <c r="E143" s="12">
        <v>4</v>
      </c>
      <c r="F143" s="13">
        <v>8</v>
      </c>
    </row>
    <row r="144" spans="1:6" x14ac:dyDescent="0.3">
      <c r="A144" s="6">
        <v>43130</v>
      </c>
      <c r="B144" s="7" t="s">
        <v>22</v>
      </c>
      <c r="C144" s="7" t="s">
        <v>12</v>
      </c>
      <c r="D144" s="7" t="s">
        <v>14</v>
      </c>
      <c r="E144" s="8">
        <v>6</v>
      </c>
      <c r="F144" s="9">
        <v>25</v>
      </c>
    </row>
    <row r="145" spans="1:6" x14ac:dyDescent="0.3">
      <c r="A145" s="10">
        <v>43130</v>
      </c>
      <c r="B145" s="11" t="s">
        <v>22</v>
      </c>
      <c r="C145" s="11" t="s">
        <v>7</v>
      </c>
      <c r="D145" s="11" t="s">
        <v>8</v>
      </c>
      <c r="E145" s="12">
        <v>48</v>
      </c>
      <c r="F145" s="13">
        <v>79</v>
      </c>
    </row>
    <row r="146" spans="1:6" x14ac:dyDescent="0.3">
      <c r="A146" s="6">
        <v>43147</v>
      </c>
      <c r="B146" s="7" t="s">
        <v>6</v>
      </c>
      <c r="C146" s="7" t="s">
        <v>9</v>
      </c>
      <c r="D146" s="7" t="s">
        <v>8</v>
      </c>
      <c r="E146" s="8">
        <v>34</v>
      </c>
      <c r="F146" s="9">
        <v>42</v>
      </c>
    </row>
    <row r="147" spans="1:6" x14ac:dyDescent="0.3">
      <c r="A147" s="10">
        <v>43147</v>
      </c>
      <c r="B147" s="11" t="s">
        <v>6</v>
      </c>
      <c r="C147" s="11" t="s">
        <v>11</v>
      </c>
      <c r="D147" s="11" t="s">
        <v>14</v>
      </c>
      <c r="E147" s="12">
        <v>49</v>
      </c>
      <c r="F147" s="13">
        <v>35</v>
      </c>
    </row>
    <row r="148" spans="1:6" x14ac:dyDescent="0.3">
      <c r="A148" s="6">
        <v>43147</v>
      </c>
      <c r="B148" s="7" t="s">
        <v>6</v>
      </c>
      <c r="C148" s="7" t="s">
        <v>10</v>
      </c>
      <c r="D148" s="7" t="s">
        <v>8</v>
      </c>
      <c r="E148" s="8">
        <v>10</v>
      </c>
      <c r="F148" s="9">
        <v>8</v>
      </c>
    </row>
    <row r="149" spans="1:6" x14ac:dyDescent="0.3">
      <c r="A149" s="10">
        <v>43147</v>
      </c>
      <c r="B149" s="11" t="s">
        <v>6</v>
      </c>
      <c r="C149" s="11" t="s">
        <v>12</v>
      </c>
      <c r="D149" s="11" t="s">
        <v>8</v>
      </c>
      <c r="E149" s="12">
        <v>47</v>
      </c>
      <c r="F149" s="13">
        <v>21</v>
      </c>
    </row>
    <row r="150" spans="1:6" x14ac:dyDescent="0.3">
      <c r="A150" s="6">
        <v>43147</v>
      </c>
      <c r="B150" s="7" t="s">
        <v>6</v>
      </c>
      <c r="C150" s="7" t="s">
        <v>7</v>
      </c>
      <c r="D150" s="7" t="s">
        <v>8</v>
      </c>
      <c r="E150" s="8">
        <v>48</v>
      </c>
      <c r="F150" s="9">
        <v>66</v>
      </c>
    </row>
    <row r="151" spans="1:6" x14ac:dyDescent="0.3">
      <c r="A151" s="10">
        <v>43162</v>
      </c>
      <c r="B151" s="11" t="s">
        <v>13</v>
      </c>
      <c r="C151" s="11" t="s">
        <v>9</v>
      </c>
      <c r="D151" s="11" t="s">
        <v>14</v>
      </c>
      <c r="E151" s="12">
        <v>34</v>
      </c>
      <c r="F151" s="13">
        <v>58</v>
      </c>
    </row>
    <row r="152" spans="1:6" x14ac:dyDescent="0.3">
      <c r="A152" s="6">
        <v>43162</v>
      </c>
      <c r="B152" s="7" t="s">
        <v>13</v>
      </c>
      <c r="C152" s="7" t="s">
        <v>10</v>
      </c>
      <c r="D152" s="7" t="s">
        <v>8</v>
      </c>
      <c r="E152" s="8">
        <v>5</v>
      </c>
      <c r="F152" s="9">
        <v>9</v>
      </c>
    </row>
    <row r="153" spans="1:6" x14ac:dyDescent="0.3">
      <c r="A153" s="10">
        <v>43181</v>
      </c>
      <c r="B153" s="11" t="s">
        <v>15</v>
      </c>
      <c r="C153" s="11" t="s">
        <v>12</v>
      </c>
      <c r="D153" s="11" t="s">
        <v>14</v>
      </c>
      <c r="E153" s="12">
        <v>46</v>
      </c>
      <c r="F153" s="13">
        <v>30</v>
      </c>
    </row>
    <row r="154" spans="1:6" x14ac:dyDescent="0.3">
      <c r="A154" s="6">
        <v>43181</v>
      </c>
      <c r="B154" s="7" t="s">
        <v>15</v>
      </c>
      <c r="C154" s="7" t="s">
        <v>7</v>
      </c>
      <c r="D154" s="7" t="s">
        <v>8</v>
      </c>
      <c r="E154" s="8">
        <v>49</v>
      </c>
      <c r="F154" s="9">
        <v>65</v>
      </c>
    </row>
    <row r="155" spans="1:6" x14ac:dyDescent="0.3">
      <c r="A155" s="10">
        <v>43181</v>
      </c>
      <c r="B155" s="11" t="s">
        <v>15</v>
      </c>
      <c r="C155" s="11" t="s">
        <v>10</v>
      </c>
      <c r="D155" s="11" t="s">
        <v>8</v>
      </c>
      <c r="E155" s="12">
        <v>16</v>
      </c>
      <c r="F155" s="13">
        <v>8</v>
      </c>
    </row>
    <row r="156" spans="1:6" x14ac:dyDescent="0.3">
      <c r="A156" s="6">
        <v>43207</v>
      </c>
      <c r="B156" s="7" t="s">
        <v>16</v>
      </c>
      <c r="C156" s="7" t="s">
        <v>9</v>
      </c>
      <c r="D156" s="7" t="s">
        <v>8</v>
      </c>
      <c r="E156" s="8">
        <v>5</v>
      </c>
      <c r="F156" s="9">
        <v>37</v>
      </c>
    </row>
    <row r="157" spans="1:6" x14ac:dyDescent="0.3">
      <c r="A157" s="10">
        <v>43207</v>
      </c>
      <c r="B157" s="11" t="s">
        <v>16</v>
      </c>
      <c r="C157" s="11" t="s">
        <v>12</v>
      </c>
      <c r="D157" s="11" t="s">
        <v>14</v>
      </c>
      <c r="E157" s="12">
        <v>1</v>
      </c>
      <c r="F157" s="13">
        <v>32</v>
      </c>
    </row>
    <row r="158" spans="1:6" x14ac:dyDescent="0.3">
      <c r="A158" s="6">
        <v>43207</v>
      </c>
      <c r="B158" s="7" t="s">
        <v>16</v>
      </c>
      <c r="C158" s="7" t="s">
        <v>10</v>
      </c>
      <c r="D158" s="7" t="s">
        <v>8</v>
      </c>
      <c r="E158" s="8">
        <v>34</v>
      </c>
      <c r="F158" s="9">
        <v>7</v>
      </c>
    </row>
    <row r="159" spans="1:6" x14ac:dyDescent="0.3">
      <c r="A159" s="10">
        <v>43207</v>
      </c>
      <c r="B159" s="11" t="s">
        <v>16</v>
      </c>
      <c r="C159" s="11" t="s">
        <v>7</v>
      </c>
      <c r="D159" s="11" t="s">
        <v>8</v>
      </c>
      <c r="E159" s="12">
        <v>29</v>
      </c>
      <c r="F159" s="13">
        <v>59</v>
      </c>
    </row>
    <row r="160" spans="1:6" x14ac:dyDescent="0.3">
      <c r="A160" s="6">
        <v>43228</v>
      </c>
      <c r="B160" s="7" t="s">
        <v>17</v>
      </c>
      <c r="C160" s="7" t="s">
        <v>11</v>
      </c>
      <c r="D160" s="7" t="s">
        <v>8</v>
      </c>
      <c r="E160" s="8">
        <v>34</v>
      </c>
      <c r="F160" s="9">
        <v>24</v>
      </c>
    </row>
    <row r="161" spans="1:6" x14ac:dyDescent="0.3">
      <c r="A161" s="10">
        <v>43228</v>
      </c>
      <c r="B161" s="11" t="s">
        <v>17</v>
      </c>
      <c r="C161" s="11" t="s">
        <v>12</v>
      </c>
      <c r="D161" s="11" t="s">
        <v>8</v>
      </c>
      <c r="E161" s="12">
        <v>27</v>
      </c>
      <c r="F161" s="13">
        <v>20</v>
      </c>
    </row>
    <row r="162" spans="1:6" x14ac:dyDescent="0.3">
      <c r="A162" s="6">
        <v>43228</v>
      </c>
      <c r="B162" s="7" t="s">
        <v>17</v>
      </c>
      <c r="C162" s="7" t="s">
        <v>10</v>
      </c>
      <c r="D162" s="7" t="s">
        <v>8</v>
      </c>
      <c r="E162" s="8">
        <v>40</v>
      </c>
      <c r="F162" s="9">
        <v>8</v>
      </c>
    </row>
    <row r="163" spans="1:6" x14ac:dyDescent="0.3">
      <c r="A163" s="10">
        <v>43252</v>
      </c>
      <c r="B163" s="11" t="s">
        <v>18</v>
      </c>
      <c r="C163" s="11" t="s">
        <v>7</v>
      </c>
      <c r="D163" s="11" t="s">
        <v>14</v>
      </c>
      <c r="E163" s="12">
        <v>184</v>
      </c>
      <c r="F163" s="13">
        <v>99</v>
      </c>
    </row>
    <row r="164" spans="1:6" x14ac:dyDescent="0.3">
      <c r="A164" s="6">
        <v>43252</v>
      </c>
      <c r="B164" s="7" t="s">
        <v>18</v>
      </c>
      <c r="C164" s="7" t="s">
        <v>9</v>
      </c>
      <c r="D164" s="7" t="s">
        <v>8</v>
      </c>
      <c r="E164" s="8">
        <v>48</v>
      </c>
      <c r="F164" s="9">
        <v>38</v>
      </c>
    </row>
    <row r="165" spans="1:6" x14ac:dyDescent="0.3">
      <c r="A165" s="10">
        <v>43252</v>
      </c>
      <c r="B165" s="11" t="s">
        <v>18</v>
      </c>
      <c r="C165" s="11" t="s">
        <v>11</v>
      </c>
      <c r="D165" s="11" t="s">
        <v>8</v>
      </c>
      <c r="E165" s="12">
        <v>21</v>
      </c>
      <c r="F165" s="13">
        <v>23</v>
      </c>
    </row>
    <row r="166" spans="1:6" x14ac:dyDescent="0.3">
      <c r="A166" s="6">
        <v>43270</v>
      </c>
      <c r="B166" s="7" t="s">
        <v>19</v>
      </c>
      <c r="C166" s="7" t="s">
        <v>7</v>
      </c>
      <c r="D166" s="7" t="s">
        <v>8</v>
      </c>
      <c r="E166" s="8">
        <v>47</v>
      </c>
      <c r="F166" s="9">
        <v>66</v>
      </c>
    </row>
    <row r="167" spans="1:6" x14ac:dyDescent="0.3">
      <c r="A167" s="10">
        <v>43270</v>
      </c>
      <c r="B167" s="11" t="s">
        <v>19</v>
      </c>
      <c r="C167" s="11" t="s">
        <v>11</v>
      </c>
      <c r="D167" s="11" t="s">
        <v>8</v>
      </c>
      <c r="E167" s="12">
        <v>6</v>
      </c>
      <c r="F167" s="13">
        <v>25</v>
      </c>
    </row>
    <row r="168" spans="1:6" x14ac:dyDescent="0.3">
      <c r="A168" s="6">
        <v>43270</v>
      </c>
      <c r="B168" s="7" t="s">
        <v>19</v>
      </c>
      <c r="C168" s="7" t="s">
        <v>9</v>
      </c>
      <c r="D168" s="7" t="s">
        <v>8</v>
      </c>
      <c r="E168" s="8">
        <v>47</v>
      </c>
      <c r="F168" s="9">
        <v>41</v>
      </c>
    </row>
    <row r="169" spans="1:6" x14ac:dyDescent="0.3">
      <c r="A169" s="10">
        <v>43292</v>
      </c>
      <c r="B169" s="11" t="s">
        <v>20</v>
      </c>
      <c r="C169" s="11" t="s">
        <v>10</v>
      </c>
      <c r="D169" s="11" t="s">
        <v>14</v>
      </c>
      <c r="E169" s="12">
        <v>192</v>
      </c>
      <c r="F169" s="13">
        <v>12</v>
      </c>
    </row>
    <row r="170" spans="1:6" x14ac:dyDescent="0.3">
      <c r="A170" s="6">
        <v>43292</v>
      </c>
      <c r="B170" s="7" t="s">
        <v>20</v>
      </c>
      <c r="C170" s="7" t="s">
        <v>11</v>
      </c>
      <c r="D170" s="7" t="s">
        <v>14</v>
      </c>
      <c r="E170" s="8">
        <v>48</v>
      </c>
      <c r="F170" s="9">
        <v>37</v>
      </c>
    </row>
    <row r="171" spans="1:6" x14ac:dyDescent="0.3">
      <c r="A171" s="10">
        <v>43292</v>
      </c>
      <c r="B171" s="11" t="s">
        <v>20</v>
      </c>
      <c r="C171" s="11" t="s">
        <v>7</v>
      </c>
      <c r="D171" s="11" t="s">
        <v>8</v>
      </c>
      <c r="E171" s="12">
        <v>18</v>
      </c>
      <c r="F171" s="13">
        <v>62</v>
      </c>
    </row>
    <row r="172" spans="1:6" x14ac:dyDescent="0.3">
      <c r="A172" s="6">
        <v>43292</v>
      </c>
      <c r="B172" s="7" t="s">
        <v>20</v>
      </c>
      <c r="C172" s="7" t="s">
        <v>9</v>
      </c>
      <c r="D172" s="7" t="s">
        <v>8</v>
      </c>
      <c r="E172" s="8">
        <v>25</v>
      </c>
      <c r="F172" s="9">
        <v>39</v>
      </c>
    </row>
    <row r="173" spans="1:6" x14ac:dyDescent="0.3">
      <c r="A173" s="10">
        <v>43292</v>
      </c>
      <c r="B173" s="11" t="s">
        <v>20</v>
      </c>
      <c r="C173" s="11" t="s">
        <v>12</v>
      </c>
      <c r="D173" s="11" t="s">
        <v>8</v>
      </c>
      <c r="E173" s="12">
        <v>2</v>
      </c>
      <c r="F173" s="1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1A7C-A903-4BE3-971D-E4567DD46C72}">
  <dimension ref="A2:H10"/>
  <sheetViews>
    <sheetView zoomScale="130" zoomScaleNormal="130" workbookViewId="0">
      <selection activeCell="G11" sqref="G11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4" bestFit="1" customWidth="1"/>
    <col min="4" max="4" width="14" bestFit="1" customWidth="1"/>
    <col min="5" max="5" width="16.77734375" customWidth="1"/>
    <col min="8" max="8" width="12.44140625" customWidth="1"/>
  </cols>
  <sheetData>
    <row r="2" spans="1:8" x14ac:dyDescent="0.3">
      <c r="H2" s="1">
        <v>42401</v>
      </c>
    </row>
    <row r="3" spans="1:8" x14ac:dyDescent="0.3">
      <c r="A3" s="14" t="s">
        <v>25</v>
      </c>
      <c r="B3" s="14" t="s">
        <v>30</v>
      </c>
    </row>
    <row r="4" spans="1:8" x14ac:dyDescent="0.3">
      <c r="A4" s="14" t="s">
        <v>23</v>
      </c>
      <c r="B4" t="s">
        <v>14</v>
      </c>
      <c r="C4" t="s">
        <v>8</v>
      </c>
      <c r="D4" t="s">
        <v>24</v>
      </c>
      <c r="E4" s="21" t="s">
        <v>31</v>
      </c>
    </row>
    <row r="5" spans="1:8" x14ac:dyDescent="0.3">
      <c r="A5" s="25" t="s">
        <v>10</v>
      </c>
      <c r="B5" s="2"/>
      <c r="C5" s="2">
        <v>38</v>
      </c>
      <c r="D5" s="2">
        <v>38</v>
      </c>
      <c r="E5" s="24">
        <f>GETPIVOTDATA("ile ton",$A$3,"towar","T1","Z/W","Z")</f>
        <v>38</v>
      </c>
    </row>
    <row r="6" spans="1:8" x14ac:dyDescent="0.3">
      <c r="A6" s="16" t="s">
        <v>11</v>
      </c>
      <c r="B6" s="2"/>
      <c r="C6" s="2">
        <v>48</v>
      </c>
      <c r="D6" s="2">
        <v>48</v>
      </c>
      <c r="E6" s="19">
        <v>48</v>
      </c>
      <c r="F6" t="s">
        <v>34</v>
      </c>
    </row>
    <row r="7" spans="1:8" x14ac:dyDescent="0.3">
      <c r="A7" s="15" t="s">
        <v>12</v>
      </c>
      <c r="B7" s="2"/>
      <c r="C7" s="2">
        <v>43</v>
      </c>
      <c r="D7" s="2">
        <v>43</v>
      </c>
      <c r="E7">
        <v>43</v>
      </c>
    </row>
    <row r="8" spans="1:8" x14ac:dyDescent="0.3">
      <c r="A8" s="23" t="s">
        <v>7</v>
      </c>
      <c r="B8" s="2"/>
      <c r="C8" s="2">
        <v>24</v>
      </c>
      <c r="D8" s="2">
        <v>24</v>
      </c>
      <c r="E8" s="22">
        <v>24</v>
      </c>
      <c r="F8" t="s">
        <v>33</v>
      </c>
    </row>
    <row r="9" spans="1:8" x14ac:dyDescent="0.3">
      <c r="A9" s="25" t="s">
        <v>9</v>
      </c>
      <c r="B9" s="26">
        <v>32</v>
      </c>
      <c r="C9" s="26">
        <v>76</v>
      </c>
      <c r="D9" s="26">
        <v>108</v>
      </c>
      <c r="E9" s="24">
        <f>GETPIVOTDATA("ile ton",$A$3,"towar","T5","Z/W","Z")-GETPIVOTDATA("ile ton",$A$3,"towar","T5","Z/W","W")</f>
        <v>44</v>
      </c>
    </row>
    <row r="10" spans="1:8" x14ac:dyDescent="0.3">
      <c r="A10" s="15" t="s">
        <v>24</v>
      </c>
      <c r="B10" s="2">
        <v>32</v>
      </c>
      <c r="C10" s="2">
        <v>229</v>
      </c>
      <c r="D10" s="2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ED0-4B68-4404-A56C-002584197C92}">
  <dimension ref="A1:F11"/>
  <sheetViews>
    <sheetView zoomScale="140" zoomScaleNormal="140" workbookViewId="0">
      <selection activeCell="A3" sqref="A3"/>
    </sheetView>
  </sheetViews>
  <sheetFormatPr defaultRowHeight="14.4" x14ac:dyDescent="0.3"/>
  <cols>
    <col min="1" max="1" width="14.5546875" customWidth="1"/>
    <col min="6" max="6" width="12.8867187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>
        <v>42370</v>
      </c>
      <c r="B2" s="7" t="s">
        <v>6</v>
      </c>
      <c r="C2" s="7" t="s">
        <v>7</v>
      </c>
      <c r="D2" s="7" t="s">
        <v>8</v>
      </c>
      <c r="E2" s="8">
        <v>3</v>
      </c>
      <c r="F2" s="9">
        <v>80</v>
      </c>
    </row>
    <row r="3" spans="1:6" x14ac:dyDescent="0.3">
      <c r="A3" s="10">
        <v>42370</v>
      </c>
      <c r="B3" s="11" t="s">
        <v>6</v>
      </c>
      <c r="C3" s="11" t="s">
        <v>9</v>
      </c>
      <c r="D3" s="11" t="s">
        <v>8</v>
      </c>
      <c r="E3" s="12">
        <v>32</v>
      </c>
      <c r="F3" s="13">
        <v>50</v>
      </c>
    </row>
    <row r="4" spans="1:6" x14ac:dyDescent="0.3">
      <c r="A4" s="6">
        <v>42370</v>
      </c>
      <c r="B4" s="7" t="s">
        <v>6</v>
      </c>
      <c r="C4" s="7" t="s">
        <v>10</v>
      </c>
      <c r="D4" s="7" t="s">
        <v>8</v>
      </c>
      <c r="E4" s="8">
        <v>38</v>
      </c>
      <c r="F4" s="9">
        <v>10</v>
      </c>
    </row>
    <row r="5" spans="1:6" x14ac:dyDescent="0.3">
      <c r="A5" s="10">
        <v>42370</v>
      </c>
      <c r="B5" s="11" t="s">
        <v>6</v>
      </c>
      <c r="C5" s="11" t="s">
        <v>11</v>
      </c>
      <c r="D5" s="11" t="s">
        <v>8</v>
      </c>
      <c r="E5" s="12">
        <v>33</v>
      </c>
      <c r="F5" s="13">
        <v>30</v>
      </c>
    </row>
    <row r="6" spans="1:6" x14ac:dyDescent="0.3">
      <c r="A6" s="6">
        <v>42370</v>
      </c>
      <c r="B6" s="7" t="s">
        <v>6</v>
      </c>
      <c r="C6" s="7" t="s">
        <v>12</v>
      </c>
      <c r="D6" s="7" t="s">
        <v>8</v>
      </c>
      <c r="E6" s="8">
        <v>43</v>
      </c>
      <c r="F6" s="9">
        <v>25</v>
      </c>
    </row>
    <row r="7" spans="1:6" x14ac:dyDescent="0.3">
      <c r="A7" s="10">
        <v>42385</v>
      </c>
      <c r="B7" s="11" t="s">
        <v>13</v>
      </c>
      <c r="C7" s="11" t="s">
        <v>9</v>
      </c>
      <c r="D7" s="11" t="s">
        <v>14</v>
      </c>
      <c r="E7" s="12">
        <v>32</v>
      </c>
      <c r="F7" s="13">
        <v>58</v>
      </c>
    </row>
    <row r="8" spans="1:6" x14ac:dyDescent="0.3">
      <c r="A8" s="6">
        <v>42385</v>
      </c>
      <c r="B8" s="7" t="s">
        <v>13</v>
      </c>
      <c r="C8" s="7" t="s">
        <v>11</v>
      </c>
      <c r="D8" s="7" t="s">
        <v>8</v>
      </c>
      <c r="E8" s="8">
        <v>14</v>
      </c>
      <c r="F8" s="9">
        <v>26</v>
      </c>
    </row>
    <row r="9" spans="1:6" x14ac:dyDescent="0.3">
      <c r="A9" s="10">
        <v>42393</v>
      </c>
      <c r="B9" s="11" t="s">
        <v>15</v>
      </c>
      <c r="C9" s="11" t="s">
        <v>9</v>
      </c>
      <c r="D9" s="11" t="s">
        <v>8</v>
      </c>
      <c r="E9" s="12">
        <v>44</v>
      </c>
      <c r="F9" s="13">
        <v>46</v>
      </c>
    </row>
    <row r="10" spans="1:6" x14ac:dyDescent="0.3">
      <c r="A10" s="6">
        <v>42393</v>
      </c>
      <c r="B10" s="7" t="s">
        <v>15</v>
      </c>
      <c r="C10" s="7" t="s">
        <v>11</v>
      </c>
      <c r="D10" s="7" t="s">
        <v>8</v>
      </c>
      <c r="E10" s="8">
        <v>1</v>
      </c>
      <c r="F10" s="9">
        <v>28</v>
      </c>
    </row>
    <row r="11" spans="1:6" x14ac:dyDescent="0.3">
      <c r="A11" s="10">
        <v>42393</v>
      </c>
      <c r="B11" s="11" t="s">
        <v>15</v>
      </c>
      <c r="C11" s="11" t="s">
        <v>7</v>
      </c>
      <c r="D11" s="11" t="s">
        <v>8</v>
      </c>
      <c r="E11" s="12">
        <v>21</v>
      </c>
      <c r="F11" s="13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8980-A6FD-4433-B432-C1B3348EFDCD}">
  <dimension ref="A1:D38"/>
  <sheetViews>
    <sheetView workbookViewId="0">
      <selection activeCell="L26" sqref="L26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4" bestFit="1" customWidth="1"/>
    <col min="4" max="4" width="14" bestFit="1" customWidth="1"/>
  </cols>
  <sheetData>
    <row r="1" spans="1:4" x14ac:dyDescent="0.3">
      <c r="A1" s="14" t="s">
        <v>2</v>
      </c>
      <c r="B1" t="s">
        <v>9</v>
      </c>
    </row>
    <row r="3" spans="1:4" x14ac:dyDescent="0.3">
      <c r="A3" s="14" t="s">
        <v>25</v>
      </c>
      <c r="B3" s="14" t="s">
        <v>30</v>
      </c>
    </row>
    <row r="4" spans="1:4" x14ac:dyDescent="0.3">
      <c r="A4" s="14" t="s">
        <v>23</v>
      </c>
      <c r="B4" t="s">
        <v>14</v>
      </c>
      <c r="C4" t="s">
        <v>8</v>
      </c>
      <c r="D4" t="s">
        <v>24</v>
      </c>
    </row>
    <row r="5" spans="1:4" x14ac:dyDescent="0.3">
      <c r="A5" s="15" t="s">
        <v>35</v>
      </c>
      <c r="B5" s="2">
        <v>277</v>
      </c>
      <c r="C5" s="2">
        <v>351</v>
      </c>
      <c r="D5" s="2">
        <v>628</v>
      </c>
    </row>
    <row r="6" spans="1:4" x14ac:dyDescent="0.3">
      <c r="A6" s="27" t="s">
        <v>36</v>
      </c>
      <c r="B6" s="2">
        <v>32</v>
      </c>
      <c r="C6" s="2">
        <v>76</v>
      </c>
      <c r="D6" s="2">
        <v>108</v>
      </c>
    </row>
    <row r="7" spans="1:4" x14ac:dyDescent="0.3">
      <c r="A7" s="27" t="s">
        <v>37</v>
      </c>
      <c r="B7" s="2"/>
      <c r="C7" s="2">
        <v>8</v>
      </c>
      <c r="D7" s="2">
        <v>8</v>
      </c>
    </row>
    <row r="8" spans="1:4" x14ac:dyDescent="0.3">
      <c r="A8" s="27" t="s">
        <v>38</v>
      </c>
      <c r="B8" s="2">
        <v>50</v>
      </c>
      <c r="C8" s="2"/>
      <c r="D8" s="2">
        <v>50</v>
      </c>
    </row>
    <row r="9" spans="1:4" x14ac:dyDescent="0.3">
      <c r="A9" s="27" t="s">
        <v>39</v>
      </c>
      <c r="B9" s="2"/>
      <c r="C9" s="2">
        <v>68</v>
      </c>
      <c r="D9" s="2">
        <v>68</v>
      </c>
    </row>
    <row r="10" spans="1:4" x14ac:dyDescent="0.3">
      <c r="A10" s="27" t="s">
        <v>41</v>
      </c>
      <c r="B10" s="2"/>
      <c r="C10" s="2">
        <v>42</v>
      </c>
      <c r="D10" s="2">
        <v>42</v>
      </c>
    </row>
    <row r="11" spans="1:4" x14ac:dyDescent="0.3">
      <c r="A11" s="27" t="s">
        <v>42</v>
      </c>
      <c r="B11" s="2"/>
      <c r="C11" s="2">
        <v>83</v>
      </c>
      <c r="D11" s="2">
        <v>83</v>
      </c>
    </row>
    <row r="12" spans="1:4" x14ac:dyDescent="0.3">
      <c r="A12" s="27" t="s">
        <v>43</v>
      </c>
      <c r="B12" s="2">
        <v>191</v>
      </c>
      <c r="C12" s="2"/>
      <c r="D12" s="2">
        <v>191</v>
      </c>
    </row>
    <row r="13" spans="1:4" x14ac:dyDescent="0.3">
      <c r="A13" s="27" t="s">
        <v>44</v>
      </c>
      <c r="B13" s="2">
        <v>4</v>
      </c>
      <c r="C13" s="2">
        <v>44</v>
      </c>
      <c r="D13" s="2">
        <v>48</v>
      </c>
    </row>
    <row r="14" spans="1:4" x14ac:dyDescent="0.3">
      <c r="A14" s="27" t="s">
        <v>46</v>
      </c>
      <c r="B14" s="2"/>
      <c r="C14" s="2">
        <v>30</v>
      </c>
      <c r="D14" s="2">
        <v>30</v>
      </c>
    </row>
    <row r="15" spans="1:4" x14ac:dyDescent="0.3">
      <c r="A15" s="15" t="s">
        <v>48</v>
      </c>
      <c r="B15" s="2">
        <v>236</v>
      </c>
      <c r="C15" s="2">
        <v>174</v>
      </c>
      <c r="D15" s="2">
        <v>410</v>
      </c>
    </row>
    <row r="16" spans="1:4" x14ac:dyDescent="0.3">
      <c r="A16" s="27" t="s">
        <v>36</v>
      </c>
      <c r="B16" s="2">
        <v>112</v>
      </c>
      <c r="C16" s="2">
        <v>39</v>
      </c>
      <c r="D16" s="2">
        <v>151</v>
      </c>
    </row>
    <row r="17" spans="1:4" x14ac:dyDescent="0.3">
      <c r="A17" s="27" t="s">
        <v>37</v>
      </c>
      <c r="B17" s="2">
        <v>1</v>
      </c>
      <c r="C17" s="2"/>
      <c r="D17" s="2">
        <v>1</v>
      </c>
    </row>
    <row r="18" spans="1:4" x14ac:dyDescent="0.3">
      <c r="A18" s="27" t="s">
        <v>38</v>
      </c>
      <c r="B18" s="2"/>
      <c r="C18" s="2">
        <v>35</v>
      </c>
      <c r="D18" s="2">
        <v>35</v>
      </c>
    </row>
    <row r="19" spans="1:4" x14ac:dyDescent="0.3">
      <c r="A19" s="27" t="s">
        <v>39</v>
      </c>
      <c r="B19" s="2"/>
      <c r="C19" s="2">
        <v>1</v>
      </c>
      <c r="D19" s="2">
        <v>1</v>
      </c>
    </row>
    <row r="20" spans="1:4" x14ac:dyDescent="0.3">
      <c r="A20" s="27" t="s">
        <v>40</v>
      </c>
      <c r="B20" s="2">
        <v>68</v>
      </c>
      <c r="C20" s="2">
        <v>33</v>
      </c>
      <c r="D20" s="2">
        <v>101</v>
      </c>
    </row>
    <row r="21" spans="1:4" x14ac:dyDescent="0.3">
      <c r="A21" s="27" t="s">
        <v>41</v>
      </c>
      <c r="B21" s="2"/>
      <c r="C21" s="2">
        <v>8</v>
      </c>
      <c r="D21" s="2">
        <v>8</v>
      </c>
    </row>
    <row r="22" spans="1:4" x14ac:dyDescent="0.3">
      <c r="A22" s="27" t="s">
        <v>42</v>
      </c>
      <c r="B22" s="2"/>
      <c r="C22" s="2">
        <v>42</v>
      </c>
      <c r="D22" s="2">
        <v>42</v>
      </c>
    </row>
    <row r="23" spans="1:4" x14ac:dyDescent="0.3">
      <c r="A23" s="27" t="s">
        <v>43</v>
      </c>
      <c r="B23" s="2">
        <v>48</v>
      </c>
      <c r="C23" s="2">
        <v>4</v>
      </c>
      <c r="D23" s="2">
        <v>52</v>
      </c>
    </row>
    <row r="24" spans="1:4" x14ac:dyDescent="0.3">
      <c r="A24" s="27" t="s">
        <v>45</v>
      </c>
      <c r="B24" s="2">
        <v>6</v>
      </c>
      <c r="C24" s="2"/>
      <c r="D24" s="2">
        <v>6</v>
      </c>
    </row>
    <row r="25" spans="1:4" x14ac:dyDescent="0.3">
      <c r="A25" s="27" t="s">
        <v>46</v>
      </c>
      <c r="B25" s="2">
        <v>1</v>
      </c>
      <c r="C25" s="2">
        <v>12</v>
      </c>
      <c r="D25" s="2">
        <v>13</v>
      </c>
    </row>
    <row r="26" spans="1:4" x14ac:dyDescent="0.3">
      <c r="A26" s="15" t="s">
        <v>49</v>
      </c>
      <c r="B26" s="2">
        <v>271</v>
      </c>
      <c r="C26" s="2">
        <v>259</v>
      </c>
      <c r="D26" s="2">
        <v>530</v>
      </c>
    </row>
    <row r="27" spans="1:4" x14ac:dyDescent="0.3">
      <c r="A27" s="27" t="s">
        <v>36</v>
      </c>
      <c r="B27" s="2">
        <v>22</v>
      </c>
      <c r="C27" s="2">
        <v>10</v>
      </c>
      <c r="D27" s="2">
        <v>32</v>
      </c>
    </row>
    <row r="28" spans="1:4" x14ac:dyDescent="0.3">
      <c r="A28" s="27" t="s">
        <v>37</v>
      </c>
      <c r="B28" s="2"/>
      <c r="C28" s="2">
        <v>34</v>
      </c>
      <c r="D28" s="2">
        <v>34</v>
      </c>
    </row>
    <row r="29" spans="1:4" x14ac:dyDescent="0.3">
      <c r="A29" s="27" t="s">
        <v>38</v>
      </c>
      <c r="B29" s="2">
        <v>34</v>
      </c>
      <c r="C29" s="2"/>
      <c r="D29" s="2">
        <v>34</v>
      </c>
    </row>
    <row r="30" spans="1:4" x14ac:dyDescent="0.3">
      <c r="A30" s="27" t="s">
        <v>39</v>
      </c>
      <c r="B30" s="2"/>
      <c r="C30" s="2">
        <v>5</v>
      </c>
      <c r="D30" s="2">
        <v>5</v>
      </c>
    </row>
    <row r="31" spans="1:4" x14ac:dyDescent="0.3">
      <c r="A31" s="27" t="s">
        <v>41</v>
      </c>
      <c r="B31" s="2"/>
      <c r="C31" s="2">
        <v>95</v>
      </c>
      <c r="D31" s="2">
        <v>95</v>
      </c>
    </row>
    <row r="32" spans="1:4" x14ac:dyDescent="0.3">
      <c r="A32" s="27" t="s">
        <v>42</v>
      </c>
      <c r="B32" s="2"/>
      <c r="C32" s="2">
        <v>25</v>
      </c>
      <c r="D32" s="2">
        <v>25</v>
      </c>
    </row>
    <row r="33" spans="1:4" x14ac:dyDescent="0.3">
      <c r="A33" s="27" t="s">
        <v>43</v>
      </c>
      <c r="B33" s="2">
        <v>121</v>
      </c>
      <c r="C33" s="2">
        <v>22</v>
      </c>
      <c r="D33" s="2">
        <v>143</v>
      </c>
    </row>
    <row r="34" spans="1:4" x14ac:dyDescent="0.3">
      <c r="A34" s="27" t="s">
        <v>44</v>
      </c>
      <c r="B34" s="2">
        <v>26</v>
      </c>
      <c r="C34" s="2"/>
      <c r="D34" s="2">
        <v>26</v>
      </c>
    </row>
    <row r="35" spans="1:4" x14ac:dyDescent="0.3">
      <c r="A35" s="27" t="s">
        <v>45</v>
      </c>
      <c r="B35" s="2"/>
      <c r="C35" s="2">
        <v>20</v>
      </c>
      <c r="D35" s="2">
        <v>20</v>
      </c>
    </row>
    <row r="36" spans="1:4" x14ac:dyDescent="0.3">
      <c r="A36" s="27" t="s">
        <v>46</v>
      </c>
      <c r="B36" s="2">
        <v>64</v>
      </c>
      <c r="C36" s="2">
        <v>48</v>
      </c>
      <c r="D36" s="2">
        <v>112</v>
      </c>
    </row>
    <row r="37" spans="1:4" x14ac:dyDescent="0.3">
      <c r="A37" s="27" t="s">
        <v>47</v>
      </c>
      <c r="B37" s="2">
        <v>4</v>
      </c>
      <c r="C37" s="2"/>
      <c r="D37" s="2">
        <v>4</v>
      </c>
    </row>
    <row r="38" spans="1:4" x14ac:dyDescent="0.3">
      <c r="A38" s="15" t="s">
        <v>24</v>
      </c>
      <c r="B38" s="2">
        <v>784</v>
      </c>
      <c r="C38" s="2">
        <v>784</v>
      </c>
      <c r="D38" s="2">
        <v>1568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P Y t Z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9 i 1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t Z U t l 3 9 z u j A Q A A X g k A A B M A H A B G b 3 J t d W x h c y 9 T Z W N 0 a W 9 u M S 5 t I K I Y A C i g F A A A A A A A A A A A A A A A A A A A A A A A A A A A A O 2 S w W 7 U M B C G z 6 y 0 7 z B y L 1 k p C t t Q e g D l g H Z B c K A q 7 F Z I b R A a k q G 1 k n g i e 8 I 2 u + p l X 6 k n p N 6 q v B f e b q F F 5 Y B E j / H B H v 9 j j / 3 b n 6 N M N B u Y b c f d l 8 P B c O D O 0 F I O T l C o g A R K k u E A f O t + 2 O v L v F u z F y f u e z T l r K n I S P B G l x R N 2 I i f u E B N X q R H j q x L G 9 + n U 3 K F c J 3 O l g V 3 a 0 z f o z Q W Q Z t v b C u U t s A 0 H s f j d I q G v h x + j N P t w Z G c i x q F J 1 M q d a W F b K K e q B A m X D a V c c l + C K 9 N x r k 2 p 8 l u / H w c w o e G h W b S l p T c h d E B G / o 8 C r c G d t Q B n n b r 6 8 t F o Y G h 5 n z R d l d u y a a t / G y p u d K k v L s 5 f v V 7 D y 1 X v t B b w t y 7 C X 7 b D + H k N v W q L G c Z l m h d I r a 5 f 9 C x r 2 T 8 k z J I W 9 + V n F s 0 b m N 8 6 2 P e 1 u S C f 7 t W u F q p H A X 9 I / i S B D 6 m i x B W q m Y r v 0 S h c 7 k R h R d o H 6 j H T z 8 9 0 P z f g b D x + j s j + 3 v R 5 k 4 3 i Y w M w h I 3 S Y I F y M Y n Z m d / L r w Y D Q f a / N 3 1 f Z p 2 1 C 1 P Q T x S P V Q 9 V I 8 L 1 b M e q h 6 q x 4 Z q r 4 e q h + o / o P o J U E s B A i 0 A F A A C A A g A P Y t Z U j w Q F S K m A A A A + Q A A A B I A A A A A A A A A A A A A A A A A A A A A A E N v b m Z p Z y 9 Q Y W N r Y W d l L n h t b F B L A Q I t A B Q A A g A I A D 2 L W V I P y u m r p A A A A O k A A A A T A A A A A A A A A A A A A A A A A P I A A A B b Q 2 9 u d G V u d F 9 U e X B l c 1 0 u e G 1 s U E s B A i 0 A F A A C A A g A P Y t Z U t l 3 9 z u j A Q A A X g k A A B M A A A A A A A A A A A A A A A A A 4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g A A A A A A A D /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T U 6 M j Y 6 N T g u N T E 3 M z E 4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1 V D E 1 O j I 2 O j U 4 L j U x N z M x O D d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3 R h d G V r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M i 0 y N V Q x N T o y N j o 1 O C 4 1 M T c z M T g 3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T U 6 M j Y 6 N T g u N T E 3 M z E 4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K f g G i i H 0 y p U B L 1 H K f 1 S g A A A A A C A A A A A A A Q Z g A A A A E A A C A A A A D k C O t u s e g t B R 2 7 v N S R D G U r y / f O I s 6 H L 8 v V P i k l H O j v 4 Q A A A A A O g A A A A A I A A C A A A A A o t u G X r 9 / 1 j 6 Q c J M b 7 C a 3 p n k k R E m z R 6 C X n D a m I A 6 7 w s V A A A A C t j B y 6 F D Z W a n o 4 6 7 i v 2 4 M s p d W v 0 I b + f r b v x k 3 M f M N a E l 4 n L c o 8 A Z k J 9 o X 0 n 0 l K p q w e + u W G I + o K 9 M F 7 b y K R r L k 8 Z i 4 u 8 + s q h h 6 2 Q r J J I L P i z 0 A A A A C P k p Y Z x l F 4 h v b S I o g j Q C c E 6 5 H y r + p p S K M B p K y 2 E y g U 9 i g d 3 v 4 f T R A f R Z R 5 f g / P d F o P 3 p f k k L E e G 1 g N f R + F 4 C 2 Q < / D a t a M a s h u p > 
</file>

<file path=customXml/itemProps1.xml><?xml version="1.0" encoding="utf-8"?>
<ds:datastoreItem xmlns:ds="http://schemas.openxmlformats.org/officeDocument/2006/customXml" ds:itemID="{8E118FB8-5CD0-4807-BEC7-109CCC0C5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Arkusz2</vt:lpstr>
      <vt:lpstr>Zad1_tab</vt:lpstr>
      <vt:lpstr>zad1</vt:lpstr>
      <vt:lpstr>zad2</vt:lpstr>
      <vt:lpstr>zad3btab</vt:lpstr>
      <vt:lpstr>Zad3b</vt:lpstr>
      <vt:lpstr>zad3atab</vt:lpstr>
      <vt:lpstr>zad3a</vt:lpstr>
      <vt:lpstr>Zad4</vt:lpstr>
      <vt:lpstr>Zad5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2021-02-25T16:45:48Z</dcterms:modified>
</cp:coreProperties>
</file>