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7.xml"/>
  <Override ContentType="application/vnd.openxmlformats-officedocument.spreadsheetml.pivotTable+xml" PartName="/xl/pivotTables/pivotTable1.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11.xml"/>
  <Override ContentType="application/vnd.openxmlformats-officedocument.spreadsheetml.pivotTable+xml" PartName="/xl/pivotTables/pivotTable13.xml"/>
  <Override ContentType="application/vnd.openxmlformats-officedocument.spreadsheetml.pivotTable+xml" PartName="/xl/pivotTables/pivotTable5.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16.xml"/>
  <Override ContentType="application/vnd.openxmlformats-officedocument.spreadsheetml.pivotTable+xml" PartName="/xl/pivotTables/pivotTable14.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26.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29.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5.xml"/>
  <Override ContentType="application/vnd.openxmlformats-officedocument.drawingml.chart+xml" PartName="/xl/charts/chart2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Detail1-2017-04-01" sheetId="1" r:id="rId3"/>
    <sheet state="visible" name="Questions" sheetId="2" r:id="rId4"/>
    <sheet state="visible" name="DATA" sheetId="3" r:id="rId5"/>
    <sheet state="visible" name="March DATA" sheetId="4" r:id="rId6"/>
    <sheet state="visible" name="April DATA" sheetId="5" r:id="rId7"/>
    <sheet state="visible" name="May DATA" sheetId="6" r:id="rId8"/>
    <sheet state="visible" name="Raw DATA" sheetId="7" r:id="rId9"/>
    <sheet state="visible" name="ROAS (P)(C)" sheetId="8" r:id="rId10"/>
    <sheet state="visible" name="Data Corelation" sheetId="9" r:id="rId11"/>
    <sheet state="visible" name="Budget left" sheetId="10" r:id="rId12"/>
    <sheet state="visible" name="CR average" sheetId="11" r:id="rId13"/>
  </sheets>
  <definedNames/>
  <calcPr/>
  <pivotCaches>
    <pivotCache cacheId="0" r:id="rId14"/>
    <pivotCache cacheId="1" r:id="rId15"/>
    <pivotCache cacheId="2" r:id="rId16"/>
    <pivotCache cacheId="3" r:id="rId17"/>
    <pivotCache cacheId="4" r:id="rId18"/>
  </pivotCaches>
</workbook>
</file>

<file path=xl/comments1.xml><?xml version="1.0" encoding="utf-8"?>
<comments xmlns:r="http://schemas.openxmlformats.org/officeDocument/2006/relationships" xmlns="http://schemas.openxmlformats.org/spreadsheetml/2006/main">
  <authors>
    <author/>
  </authors>
  <commentList>
    <comment authorId="0" ref="I4">
      <text>
        <t xml:space="preserve">PCC - post click conversions, i.e. conversions which users made after they clicked on our banner</t>
      </text>
    </comment>
    <comment authorId="0" ref="K4">
      <text>
        <t xml:space="preserve">ROAS - return on ad spend, sometimes called ROI - return on investment</t>
      </text>
    </comment>
    <comment authorId="0" ref="L4">
      <text>
        <t xml:space="preserve">CPO - cost per order, we charge the Client for orders made
</t>
      </text>
    </comment>
    <comment authorId="0" ref="M4">
      <text>
        <t xml:space="preserve">CPC - cost per click</t>
      </text>
    </comment>
    <comment authorId="0" ref="N4">
      <text>
        <t xml:space="preserve">CR - conversion rate</t>
      </text>
    </comment>
    <comment authorId="0" ref="C12">
      <text>
        <t xml:space="preserve">CPO - cost per order, we charge the Client for orders made</t>
      </text>
    </comment>
  </commentList>
</comments>
</file>

<file path=xl/comments2.xml><?xml version="1.0" encoding="utf-8"?>
<comments xmlns:r="http://schemas.openxmlformats.org/officeDocument/2006/relationships" xmlns="http://schemas.openxmlformats.org/spreadsheetml/2006/main">
  <authors>
    <author/>
  </authors>
  <commentList>
    <comment authorId="0" ref="I4">
      <text>
        <t xml:space="preserve">PCC - post click conversions, i.e. conversions which users made after they clicked on our banner</t>
      </text>
    </comment>
    <comment authorId="0" ref="K4">
      <text>
        <t xml:space="preserve">ROAS - return on ad spend, sometimes called ROI - return on investment</t>
      </text>
    </comment>
    <comment authorId="0" ref="L4">
      <text>
        <t xml:space="preserve">CPO - cost per order, we charge the Client for orders made
</t>
      </text>
    </comment>
    <comment authorId="0" ref="M4">
      <text>
        <t xml:space="preserve">CPC - cost per click</t>
      </text>
    </comment>
    <comment authorId="0" ref="N4">
      <text>
        <t xml:space="preserve">CR - conversion rate</t>
      </text>
    </comment>
    <comment authorId="0" ref="C12">
      <text>
        <t xml:space="preserve">CPO - cost per order, we charge the Client for orders made</t>
      </text>
    </comment>
  </commentList>
</comments>
</file>

<file path=xl/comments3.xml><?xml version="1.0" encoding="utf-8"?>
<comments xmlns:r="http://schemas.openxmlformats.org/officeDocument/2006/relationships" xmlns="http://schemas.openxmlformats.org/spreadsheetml/2006/main">
  <authors>
    <author/>
  </authors>
  <commentList>
    <comment authorId="0" ref="I4">
      <text>
        <t xml:space="preserve">PCC - post click conversions, i.e. conversions which users made after they clicked on our banner</t>
      </text>
    </comment>
    <comment authorId="0" ref="K4">
      <text>
        <t xml:space="preserve">ROAS - return on ad spend, sometimes called ROI - return on investment</t>
      </text>
    </comment>
    <comment authorId="0" ref="L4">
      <text>
        <t xml:space="preserve">CPO - cost per order, we charge the Client for orders made
</t>
      </text>
    </comment>
    <comment authorId="0" ref="M4">
      <text>
        <t xml:space="preserve">CPC - cost per click</t>
      </text>
    </comment>
    <comment authorId="0" ref="N4">
      <text>
        <t xml:space="preserve">CR - conversion rate</t>
      </text>
    </comment>
    <comment authorId="0" ref="C12">
      <text>
        <t xml:space="preserve">CPO - cost per order, we charge the Client for orders made</t>
      </text>
    </comment>
  </commentList>
</comments>
</file>

<file path=xl/comments4.xml><?xml version="1.0" encoding="utf-8"?>
<comments xmlns:r="http://schemas.openxmlformats.org/officeDocument/2006/relationships" xmlns="http://schemas.openxmlformats.org/spreadsheetml/2006/main">
  <authors>
    <author/>
  </authors>
  <commentList>
    <comment authorId="0" ref="I4">
      <text>
        <t xml:space="preserve">PCC - post click conversions, i.e. conversions which users made after they clicked on our banner</t>
      </text>
    </comment>
    <comment authorId="0" ref="K4">
      <text>
        <t xml:space="preserve">ROAS - return on ad spend, sometimes called ROI - return on investment</t>
      </text>
    </comment>
    <comment authorId="0" ref="L4">
      <text>
        <t xml:space="preserve">CPO - cost per order, we charge the Client for orders made
</t>
      </text>
    </comment>
    <comment authorId="0" ref="M4">
      <text>
        <t xml:space="preserve">CPC - cost per click</t>
      </text>
    </comment>
    <comment authorId="0" ref="N4">
      <text>
        <t xml:space="preserve">CR - conversion rate</t>
      </text>
    </comment>
    <comment authorId="0" ref="C12">
      <text>
        <t xml:space="preserve">CPO - cost per order, we charge the Client for orders made</t>
      </text>
    </comment>
  </commentList>
</comments>
</file>

<file path=xl/sharedStrings.xml><?xml version="1.0" encoding="utf-8"?>
<sst xmlns="http://schemas.openxmlformats.org/spreadsheetml/2006/main" count="1750" uniqueCount="364">
  <si>
    <t>Date (UTC)</t>
  </si>
  <si>
    <t>Imps</t>
  </si>
  <si>
    <t>Clicks</t>
  </si>
  <si>
    <t>Camp cost</t>
  </si>
  <si>
    <t>PCC</t>
  </si>
  <si>
    <t>Site conv</t>
  </si>
  <si>
    <t>PCCV</t>
  </si>
  <si>
    <t>Clicks - client</t>
  </si>
  <si>
    <t>PCC - Client</t>
  </si>
  <si>
    <t>PCCV - client</t>
  </si>
  <si>
    <t>Filter_set</t>
  </si>
  <si>
    <t>Filter_cl</t>
  </si>
  <si>
    <t>Last_x_days</t>
  </si>
  <si>
    <t>Performance</t>
  </si>
  <si>
    <t>ROAS (P)</t>
  </si>
  <si>
    <t>CPO (P)</t>
  </si>
  <si>
    <t>% site (P)</t>
  </si>
  <si>
    <t>CR</t>
  </si>
  <si>
    <t>CTR</t>
  </si>
  <si>
    <t>ROAS (C)</t>
  </si>
  <si>
    <t>CPO (C)</t>
  </si>
  <si>
    <t>% site (C)</t>
  </si>
  <si>
    <t>No contributing data for this category</t>
  </si>
  <si>
    <t>Please note that the information given here is confidential. Numbers and information in the case are purely a guide and not illustrative of any existing or real client.</t>
  </si>
  <si>
    <t xml:space="preserve">Our Client is an online marketplace that sells a wide variety of products, from electronics to fashion. They have worked with RTB House since November 2016 and will increase their remarketing efforts due to website growth. The Client has set a budget and a goal for each month. The goal of RTB House is to generate a greater number of sales under their budget and billing limitations. </t>
  </si>
  <si>
    <t>We actively monitor campaign progress in order to ensure the happiness of our clients. 
Please study the questions below and the data provided in the 'DATA' tab. We'd ask you to focus on the data and analyze all the information relevant for answering the questions. 
Keep in mind that some descriptions or detailed insights might not be exposed but rather hidden in the dataset. 
In case you have doubts about some KPIs please report those doubts while answering the questions</t>
  </si>
  <si>
    <t>In order to guarantee client satisfaction, RTB House compares data collected by the client (e.g. from Google Analytics) to our own internally collected data and statistics.</t>
  </si>
  <si>
    <t xml:space="preserve">Sometimes there can be a discrepancy between the two data sets. We often look at both, in order to understand how the client will interpret our results.  </t>
  </si>
  <si>
    <t>For example, a goal can have different results based on RTB House stats versus the client's stats.</t>
  </si>
  <si>
    <t>Q1</t>
  </si>
  <si>
    <t xml:space="preserve">The client set a goal of CPO for each month. Was the goal met in March and/or April? Please elaborate
</t>
  </si>
  <si>
    <t>According to the panel data for March: the average CPO for March is $3.8 so it is grater then the client's target of $3 bazed on our stats. According to the client data for April: the average of CPO for April is $4.39 so it is grater than the client goal of $4. According to the client data for May: the average of CPO for May is $5.28 so it is grater than the client goal of $5.</t>
  </si>
  <si>
    <t>Q2</t>
  </si>
  <si>
    <t>The client set a goal of CPO of $5 for the month of May. Is this goal currently being met? If not, explain what can be changed in order to meet the goal.</t>
  </si>
  <si>
    <t>This goal is currently not being met (CPO is 5.28).</t>
  </si>
  <si>
    <t>Target the right audience: Make sure you're targeting the right audience with your ads. Use demographic and interest targeting to ensure that your ads are being shown to people who are most likely to be interested in your offer. Use retargeting to show ads to people who have already shown an interest in your offer. Improve your ad copy: Your ad copy should be clear, concise, and relevant to your target audience.</t>
  </si>
  <si>
    <t>Q3</t>
  </si>
  <si>
    <t>The long-term goal is to bring at least 5% of the incremental client's conversions. Is this goal currently being met? What can be improved in order to maximize our scale?</t>
  </si>
  <si>
    <t>This goal is currently not being met (average of CR is 3.3%) - sheet: CR average</t>
  </si>
  <si>
    <t>To maximize our scale we need to improve PCC.</t>
  </si>
  <si>
    <t>Q4</t>
  </si>
  <si>
    <t>The client allocates a different budget for each month. In March and April, determine if the budget was fully utilized. Will the budget be fully utilized in May?</t>
  </si>
  <si>
    <t>Budget utilized in March: 17,606 not fully utilized. Budget utilized in April: 22,730 not fully utilized.  Considering that less than 50% of the assumed budget has been used by mid-May (11,277), we can assume that the budget will not be fully utilized.</t>
  </si>
  <si>
    <t>Q5</t>
  </si>
  <si>
    <t>The client is considering adding $5,000 to the budget in May. How would you build communication to the client? What arguments would you use?</t>
  </si>
  <si>
    <t>As we can see at Data Corelation sheet, there is a huge positive correlation between CampCost and PCC (PCC-Client). We can therefore assume that increasing campaign spending will increase PCC. However it would be much more easier to consider the arguments if we have more data. Oure consideration based only on two full months (march and april - known budget ).</t>
  </si>
  <si>
    <t>Q6</t>
  </si>
  <si>
    <t>The client is unsure whether or not to increase the CPO to $5.5 in June. Explain how would you advise the client. What results can the client expect?</t>
  </si>
  <si>
    <t>A small increase in the budget for CPO from $5 to $5.5 is only 10% more costs, which can turn into profits of more than 10%.</t>
  </si>
  <si>
    <t>The client can expect an increase in PCC , which may mean an increase in sales.</t>
  </si>
  <si>
    <t>Q7</t>
  </si>
  <si>
    <t>Identify any discrepancies between RTB House statistics and the client's statistics gathered from March, April and/or May? What, if anything, would you pass to the Tech Team for further investigation?</t>
  </si>
  <si>
    <t>Discrepancies arise already at the stage of counting the number of clicks and PCC. I would tell the technical team to investigate the mechanism of counting clicks and conversions.</t>
  </si>
  <si>
    <t>Q8</t>
  </si>
  <si>
    <t>Based on the data provided, is the client satisfied with RTB House results? Explain how they may or may not be satisfied.</t>
  </si>
  <si>
    <t xml:space="preserve">We take 6 factors to assess the achievement of the client's goals: CPO for March, April and May and the budget for these months. According to this we have: </t>
  </si>
  <si>
    <t>March: budget - ok (not exceeded), CPO - not ok for the Client (exceeded: 3.8 versus 3.0 expected- based on our stats)</t>
  </si>
  <si>
    <t>1 points/2 - we don't have client's goal</t>
  </si>
  <si>
    <t>April: budget - ok (not not exceeded), CPO client - not ok (exceeded: 4.39 versus 4.0 expected by Client)</t>
  </si>
  <si>
    <t>1 point/2</t>
  </si>
  <si>
    <t>May: accordin to half of the month - budget - ok (not not exceeded), CPO client - not ok (exceeded: 5.28 versus 5.0 expected by Client)</t>
  </si>
  <si>
    <t>The result: 3/6 = 50%</t>
  </si>
  <si>
    <t>Q9</t>
  </si>
  <si>
    <t>Was the dataset easy to navigate? Please provide list of at least 3 improvements you'd make to make this data easier to analyze</t>
  </si>
  <si>
    <t xml:space="preserve">It could be a dictionary explaining and described metrics used (not all are explained). 
Raw data can be in a separate sheet for a clearer view. A part with CLIENT HAPPINESS and Agreements with the client could be in separete sheet. Generally speaking, there is too much data on one sheet, which makes it a little messy. There is no information about where the cost of the campaign comes from. </t>
  </si>
  <si>
    <t>What does the imps metric mean and what determines the daily SUM of Camp cost, which has a huge impact on the entire analysis.   In my opinion, the most important thing is to understand the data. In this case, a lot of information has to be guessed, e.g. imps, daily cost of the campaign ...</t>
  </si>
  <si>
    <t xml:space="preserve">Dashbord in Power BI:   </t>
  </si>
  <si>
    <t>https://app.powerbi.com/groups/me/reports/cd22542c-4ced-4b0d-92ef-12c88276c623/ReportSection02a27c96ba73a3e0e1d4</t>
  </si>
  <si>
    <t>short video:</t>
  </si>
  <si>
    <t xml:space="preserve">https://drive.google.com/file/d/1nRCvOvS9spdrTFv-U7bJE8m8daUk-sqK/view?usp=sharing </t>
  </si>
  <si>
    <t>you can change the dates in the calendar by double clicking on them</t>
  </si>
  <si>
    <t>(to be hidden)</t>
  </si>
  <si>
    <t>panel data</t>
  </si>
  <si>
    <t>client data</t>
  </si>
  <si>
    <t>performance (panel)</t>
  </si>
  <si>
    <t>performance (client)</t>
  </si>
  <si>
    <t>Revenues</t>
  </si>
  <si>
    <t>discrepancy</t>
  </si>
  <si>
    <t>Summary settings</t>
  </si>
  <si>
    <t>(from / to)</t>
  </si>
  <si>
    <t>our stats as set</t>
  </si>
  <si>
    <t>filters</t>
  </si>
  <si>
    <t>performance</t>
  </si>
  <si>
    <t>Agreements with the client</t>
  </si>
  <si>
    <t>Costs (PLN)</t>
  </si>
  <si>
    <t>Cost (USD)</t>
  </si>
  <si>
    <t>Marigin</t>
  </si>
  <si>
    <t>Marigin (MA)</t>
  </si>
  <si>
    <t>Basic info</t>
  </si>
  <si>
    <t>Camp Cost</t>
  </si>
  <si>
    <t>% of site</t>
  </si>
  <si>
    <t>ROAS</t>
  </si>
  <si>
    <t>CPO</t>
  </si>
  <si>
    <t>CPC</t>
  </si>
  <si>
    <t>CLIENT HAPPINESS</t>
  </si>
  <si>
    <t>client is happy and has communicated so</t>
  </si>
  <si>
    <t>SUM of Imps</t>
  </si>
  <si>
    <t>2016-11-15</t>
  </si>
  <si>
    <t>Campaign</t>
  </si>
  <si>
    <t>APAC_Client</t>
  </si>
  <si>
    <t>in given period</t>
  </si>
  <si>
    <t>we assume client is happy</t>
  </si>
  <si>
    <t>SUM of Clicks</t>
  </si>
  <si>
    <t>2016-11-16</t>
  </si>
  <si>
    <t>Hash</t>
  </si>
  <si>
    <t>RTB stats</t>
  </si>
  <si>
    <t>we have no clue about anything</t>
  </si>
  <si>
    <t>SUM of PCC</t>
  </si>
  <si>
    <t>2016-11-17</t>
  </si>
  <si>
    <t>Monitoring</t>
  </si>
  <si>
    <t>CLIENT stats</t>
  </si>
  <si>
    <t>we assume client is unhappy</t>
  </si>
  <si>
    <t>SUM of Camp cost</t>
  </si>
  <si>
    <t>2016-11-18</t>
  </si>
  <si>
    <t>Reporting</t>
  </si>
  <si>
    <t>client is unhappy and has communicated so</t>
  </si>
  <si>
    <t>SUM of PCCV</t>
  </si>
  <si>
    <t>2016-11-19</t>
  </si>
  <si>
    <t>DPA:</t>
  </si>
  <si>
    <t xml:space="preserve">No </t>
  </si>
  <si>
    <t>SUM of Site conv</t>
  </si>
  <si>
    <t>2016-11-20</t>
  </si>
  <si>
    <t>INAPP:</t>
  </si>
  <si>
    <t>Month</t>
  </si>
  <si>
    <t>2016-11-21</t>
  </si>
  <si>
    <t>Billing</t>
  </si>
  <si>
    <t>RTB House Internal Data</t>
  </si>
  <si>
    <t>Client External Data</t>
  </si>
  <si>
    <t>accumulated (panel)</t>
  </si>
  <si>
    <t>accumulated (client)</t>
  </si>
  <si>
    <t>2016-11-22</t>
  </si>
  <si>
    <t>Terms</t>
  </si>
  <si>
    <t>SUM of % site (P)</t>
  </si>
  <si>
    <t>SUM of CPO (P)</t>
  </si>
  <si>
    <t>SUM of ROAS (P)</t>
  </si>
  <si>
    <t>SUM of Clicks - client</t>
  </si>
  <si>
    <t>SUM of PCC - Client</t>
  </si>
  <si>
    <t>SUM of % site (C)</t>
  </si>
  <si>
    <t>SUM of CPO (C)</t>
  </si>
  <si>
    <t>SUM of PCCV - client</t>
  </si>
  <si>
    <t>Cost acc</t>
  </si>
  <si>
    <t>CPO acc (p)</t>
  </si>
  <si>
    <t>%site acc (p)</t>
  </si>
  <si>
    <t>PCC (acc) (p)</t>
  </si>
  <si>
    <t>CPO acc (c)</t>
  </si>
  <si>
    <t>% site acc (c)</t>
  </si>
  <si>
    <t>PCC (acc) (c)</t>
  </si>
  <si>
    <t>PCC discrepancy</t>
  </si>
  <si>
    <t>2016-11-23</t>
  </si>
  <si>
    <t xml:space="preserve">     based on</t>
  </si>
  <si>
    <t>Client stats</t>
  </si>
  <si>
    <t>2017-03-01</t>
  </si>
  <si>
    <t>2016-11-24</t>
  </si>
  <si>
    <t>Source</t>
  </si>
  <si>
    <t>Spreadsheet sent via email</t>
  </si>
  <si>
    <t>2017-03-02</t>
  </si>
  <si>
    <t>2016-11-25</t>
  </si>
  <si>
    <t>Atribution</t>
  </si>
  <si>
    <t>Post click</t>
  </si>
  <si>
    <t>2017-03-03</t>
  </si>
  <si>
    <t>2016-11-26</t>
  </si>
  <si>
    <t>2017-03-04</t>
  </si>
  <si>
    <t>2016-11-27</t>
  </si>
  <si>
    <t>Client goals</t>
  </si>
  <si>
    <t>value</t>
  </si>
  <si>
    <t>based on</t>
  </si>
  <si>
    <t>2017-03-05</t>
  </si>
  <si>
    <t>2016-11-28</t>
  </si>
  <si>
    <t>CPO May</t>
  </si>
  <si>
    <t>$5</t>
  </si>
  <si>
    <t xml:space="preserve">client </t>
  </si>
  <si>
    <t>2017-03-06</t>
  </si>
  <si>
    <t>2016-11-29</t>
  </si>
  <si>
    <t xml:space="preserve">CPO April </t>
  </si>
  <si>
    <t>$4</t>
  </si>
  <si>
    <t>2017-03-07</t>
  </si>
  <si>
    <t>2016-11-30</t>
  </si>
  <si>
    <t xml:space="preserve">CPO March </t>
  </si>
  <si>
    <t>$3</t>
  </si>
  <si>
    <t>our stats</t>
  </si>
  <si>
    <t>2017-03-08</t>
  </si>
  <si>
    <t>2016-12-01</t>
  </si>
  <si>
    <t>2017-03-09</t>
  </si>
  <si>
    <t>2016-12-02</t>
  </si>
  <si>
    <t xml:space="preserve">Budget May </t>
  </si>
  <si>
    <t>USD</t>
  </si>
  <si>
    <t>2017-03-10</t>
  </si>
  <si>
    <t>2016-12-03</t>
  </si>
  <si>
    <t>Budget April</t>
  </si>
  <si>
    <t>2017-03-11</t>
  </si>
  <si>
    <t>client stats</t>
  </si>
  <si>
    <t>2016-12-04</t>
  </si>
  <si>
    <t xml:space="preserve">Budget March </t>
  </si>
  <si>
    <t>2017-03-12</t>
  </si>
  <si>
    <t>2016-12-05</t>
  </si>
  <si>
    <t>2017-03-13</t>
  </si>
  <si>
    <t>2016-12-06</t>
  </si>
  <si>
    <t>2017-03-14</t>
  </si>
  <si>
    <t>2016-12-07</t>
  </si>
  <si>
    <t>2017-03-15</t>
  </si>
  <si>
    <t>2016-12-08</t>
  </si>
  <si>
    <t>2017-03-16</t>
  </si>
  <si>
    <t>2016-12-09</t>
  </si>
  <si>
    <t>2017-03-17</t>
  </si>
  <si>
    <t>avg daily spend last 10 days</t>
  </si>
  <si>
    <t>2016-12-10</t>
  </si>
  <si>
    <t>2017-03-18</t>
  </si>
  <si>
    <t>2016-12-11</t>
  </si>
  <si>
    <t>2017-03-19</t>
  </si>
  <si>
    <t>2016-12-12</t>
  </si>
  <si>
    <t>2017-03-20</t>
  </si>
  <si>
    <t>2016-12-13</t>
  </si>
  <si>
    <t>2017-03-21</t>
  </si>
  <si>
    <t>2016-12-14</t>
  </si>
  <si>
    <t>2017-03-22</t>
  </si>
  <si>
    <t>2016-12-15</t>
  </si>
  <si>
    <t>2017-03-23</t>
  </si>
  <si>
    <t>2016-12-16</t>
  </si>
  <si>
    <t>2017-03-24</t>
  </si>
  <si>
    <t>2016-12-17</t>
  </si>
  <si>
    <t>2017-03-25</t>
  </si>
  <si>
    <t>2016-12-18</t>
  </si>
  <si>
    <t>2017-03-26</t>
  </si>
  <si>
    <t>2016-12-19</t>
  </si>
  <si>
    <t>2017-03-27</t>
  </si>
  <si>
    <t>2016-12-20</t>
  </si>
  <si>
    <t>2017-03-28</t>
  </si>
  <si>
    <t>2016-12-21</t>
  </si>
  <si>
    <t>2017-03-29</t>
  </si>
  <si>
    <t>2016-12-22</t>
  </si>
  <si>
    <t>2017-03-30</t>
  </si>
  <si>
    <t>2016-12-23</t>
  </si>
  <si>
    <t>2017-03-31</t>
  </si>
  <si>
    <t>2016-12-24</t>
  </si>
  <si>
    <t>Charts</t>
  </si>
  <si>
    <t>2016-12-25</t>
  </si>
  <si>
    <t xml:space="preserve">Day by Day </t>
  </si>
  <si>
    <t>Cumulative</t>
  </si>
  <si>
    <t>2016-12-26</t>
  </si>
  <si>
    <t>2016-12-27</t>
  </si>
  <si>
    <t>2016-12-28</t>
  </si>
  <si>
    <t>2016-12-29</t>
  </si>
  <si>
    <t>2016-12-30</t>
  </si>
  <si>
    <t>2016-12-31</t>
  </si>
  <si>
    <t>2017-01-01</t>
  </si>
  <si>
    <t>2017-01-02</t>
  </si>
  <si>
    <t>2017-01-03</t>
  </si>
  <si>
    <t>2017-01-04</t>
  </si>
  <si>
    <t>2017-01-05</t>
  </si>
  <si>
    <t>2017-01-06</t>
  </si>
  <si>
    <t>2017-01-07</t>
  </si>
  <si>
    <t>2017-01-08</t>
  </si>
  <si>
    <t>2017-01-09</t>
  </si>
  <si>
    <t>2017-01-10</t>
  </si>
  <si>
    <t>2017-01-11</t>
  </si>
  <si>
    <t>2017-01-12</t>
  </si>
  <si>
    <t>2017-01-13</t>
  </si>
  <si>
    <t>2017-01-14</t>
  </si>
  <si>
    <t>2017-01-15</t>
  </si>
  <si>
    <t>2017-01-16</t>
  </si>
  <si>
    <t>2017-01-17</t>
  </si>
  <si>
    <t>2017-01-18</t>
  </si>
  <si>
    <t>2017-01-19</t>
  </si>
  <si>
    <t>2017-01-20</t>
  </si>
  <si>
    <t>2017-01-21</t>
  </si>
  <si>
    <t>2017-01-22</t>
  </si>
  <si>
    <t>2017-01-23</t>
  </si>
  <si>
    <t>2017-01-24</t>
  </si>
  <si>
    <t>2017-01-25</t>
  </si>
  <si>
    <t>2017-01-26</t>
  </si>
  <si>
    <t>2017-01-27</t>
  </si>
  <si>
    <t>2017-01-28</t>
  </si>
  <si>
    <t>2017-01-29</t>
  </si>
  <si>
    <t>2017-01-30</t>
  </si>
  <si>
    <t>2017-01-31</t>
  </si>
  <si>
    <t>2017-02-01</t>
  </si>
  <si>
    <t>2017-02-02</t>
  </si>
  <si>
    <t>2017-02-03</t>
  </si>
  <si>
    <t>2017-02-04</t>
  </si>
  <si>
    <t>2017-02-05</t>
  </si>
  <si>
    <t>2017-02-06</t>
  </si>
  <si>
    <t>2017-02-07</t>
  </si>
  <si>
    <t>2017-02-08</t>
  </si>
  <si>
    <t>2017-02-09</t>
  </si>
  <si>
    <t>2017-02-10</t>
  </si>
  <si>
    <t>2017-02-11</t>
  </si>
  <si>
    <t>2017-02-12</t>
  </si>
  <si>
    <t>2017-02-13</t>
  </si>
  <si>
    <t>2017-02-14</t>
  </si>
  <si>
    <t>2017-02-15</t>
  </si>
  <si>
    <t>2017-02-16</t>
  </si>
  <si>
    <t>2017-02-17</t>
  </si>
  <si>
    <t>2017-02-18</t>
  </si>
  <si>
    <t>2017-02-19</t>
  </si>
  <si>
    <t>2017-02-20</t>
  </si>
  <si>
    <t>2017-02-21</t>
  </si>
  <si>
    <t>2017-02-22</t>
  </si>
  <si>
    <t>2017-02-23</t>
  </si>
  <si>
    <t>2017-02-24</t>
  </si>
  <si>
    <t>2017-02-25</t>
  </si>
  <si>
    <t>2017-02-26</t>
  </si>
  <si>
    <t>2017-02-27</t>
  </si>
  <si>
    <t>2017-02-28</t>
  </si>
  <si>
    <t>2017-04-01</t>
  </si>
  <si>
    <t>2017-04-02</t>
  </si>
  <si>
    <t>2017-04-03</t>
  </si>
  <si>
    <t>2017-04-04</t>
  </si>
  <si>
    <t>2017-04-05</t>
  </si>
  <si>
    <t>2017-04-06</t>
  </si>
  <si>
    <t>2017-04-07</t>
  </si>
  <si>
    <t>2017-04-08</t>
  </si>
  <si>
    <t>2017-04-09</t>
  </si>
  <si>
    <t>2017-04-10</t>
  </si>
  <si>
    <t>2017-04-11</t>
  </si>
  <si>
    <t>2017-04-12</t>
  </si>
  <si>
    <t>2017-04-13</t>
  </si>
  <si>
    <t>2017-04-14</t>
  </si>
  <si>
    <t>2017-04-15</t>
  </si>
  <si>
    <t>2017-04-16</t>
  </si>
  <si>
    <t>2017-04-17</t>
  </si>
  <si>
    <t>2017-04-18</t>
  </si>
  <si>
    <t>2017-04-19</t>
  </si>
  <si>
    <t>2017-04-20</t>
  </si>
  <si>
    <t>2017-04-21</t>
  </si>
  <si>
    <t>2017-04-22</t>
  </si>
  <si>
    <t>2017-04-23</t>
  </si>
  <si>
    <t>2017-04-24</t>
  </si>
  <si>
    <t>2017-04-25</t>
  </si>
  <si>
    <t>2017-04-26</t>
  </si>
  <si>
    <t>2017-04-27</t>
  </si>
  <si>
    <t>2017-04-28</t>
  </si>
  <si>
    <t>2017-04-29</t>
  </si>
  <si>
    <t>2017-04-30</t>
  </si>
  <si>
    <t>2017-05-01</t>
  </si>
  <si>
    <t>2017-05-02</t>
  </si>
  <si>
    <t>2017-05-03</t>
  </si>
  <si>
    <t>2017-05-04</t>
  </si>
  <si>
    <t>2017-05-05</t>
  </si>
  <si>
    <t>2017-05-06</t>
  </si>
  <si>
    <t>2017-05-07</t>
  </si>
  <si>
    <t>2017-05-08</t>
  </si>
  <si>
    <t>2017-05-09</t>
  </si>
  <si>
    <t>2017-05-10</t>
  </si>
  <si>
    <t>2017-05-11</t>
  </si>
  <si>
    <t>2017-05-12</t>
  </si>
  <si>
    <t>2017-05-13</t>
  </si>
  <si>
    <t>2017-05-14</t>
  </si>
  <si>
    <t>2017-05-15</t>
  </si>
  <si>
    <t>Sum</t>
  </si>
  <si>
    <t>CPO client</t>
  </si>
  <si>
    <t>Year</t>
  </si>
  <si>
    <t>wsp ceny kampanii</t>
  </si>
  <si>
    <t>SUM of ROAS (C)</t>
  </si>
  <si>
    <t>2016 Total</t>
  </si>
  <si>
    <t>2017 Total</t>
  </si>
  <si>
    <t>Grand Total</t>
  </si>
  <si>
    <t>Made with Python an Pandas</t>
  </si>
  <si>
    <t xml:space="preserve">As we can see, there is a huge correlation between CampCost and PCC (PCC-Client). </t>
  </si>
  <si>
    <t>We can therefore assume that increasing campaign spending will increase PCC.</t>
  </si>
  <si>
    <t>Average of Camp cost and PCC - Client</t>
  </si>
  <si>
    <t>March</t>
  </si>
  <si>
    <t>April</t>
  </si>
  <si>
    <t>May</t>
  </si>
  <si>
    <t>AVERAGE of CR</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</si>
</sst>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yyyy-MM-dd"/>
    <numFmt numFmtId="165" formatCode="yyyy-mm-dd"/>
    <numFmt numFmtId="166" formatCode="#,##0.0"/>
    <numFmt numFmtId="167" formatCode="0.0%"/>
    <numFmt numFmtId="168" formatCode="0.000000000000"/>
    <numFmt numFmtId="169" formatCode="0.0000000000000"/>
    <numFmt numFmtId="170" formatCode="yyyy&quot;-&quot;mm"/>
    <numFmt numFmtId="171" formatCode="0,00"/>
    <numFmt numFmtId="172" formatCode="0.0"/>
  </numFmts>
  <fonts count="39">
    <font>
      <sz val="10.0"/>
      <color rgb="FF000000"/>
      <name val="Arial"/>
    </font>
    <font>
      <b/>
      <color rgb="FFFFFFFF"/>
    </font>
    <font>
      <color rgb="FF666666"/>
    </font>
    <font/>
    <font>
      <i/>
    </font>
    <font>
      <b/>
      <sz val="12.0"/>
    </font>
    <font>
      <b/>
    </font>
    <font>
      <i/>
      <color rgb="FF000000"/>
    </font>
    <font>
      <b/>
      <name val="Arial"/>
    </font>
    <font>
      <name val="Arial"/>
    </font>
    <font>
      <sz val="11.0"/>
      <color rgb="FF000000"/>
      <name val="Inconsolata"/>
    </font>
    <font>
      <u/>
      <color rgb="FF000000"/>
      <name val="Roboto"/>
    </font>
    <font>
      <b/>
      <color rgb="FFF3F3F3"/>
    </font>
    <font>
      <color rgb="FFFFFFFF"/>
    </font>
    <font>
      <b/>
      <i/>
      <color rgb="FF0000FF"/>
    </font>
    <font>
      <color rgb="FF000000"/>
    </font>
    <font>
      <sz val="9.0"/>
    </font>
    <font>
      <b/>
      <sz val="9.0"/>
    </font>
    <font>
      <b/>
      <sz val="9.0"/>
      <color rgb="FFFF9900"/>
    </font>
    <font>
      <b/>
      <sz val="14.0"/>
      <color rgb="FF0000FF"/>
    </font>
    <font>
      <sz val="8.0"/>
    </font>
    <font>
      <sz val="9.0"/>
      <color rgb="FFFFFFFF"/>
    </font>
    <font>
      <b/>
      <sz val="9.0"/>
      <name val="Arial"/>
    </font>
    <font>
      <sz val="9.0"/>
      <name val="Arial"/>
    </font>
    <font>
      <b/>
      <sz val="9.0"/>
      <color rgb="FFFFFFFF"/>
    </font>
    <font>
      <b/>
      <sz val="11.0"/>
      <color rgb="FF000000"/>
      <name val="Inconsolata"/>
    </font>
    <font>
      <color rgb="FF000000"/>
      <name val="Calibri"/>
    </font>
    <font>
      <color rgb="FF000000"/>
      <name val="Arial"/>
    </font>
    <font>
      <i/>
      <sz val="8.0"/>
    </font>
    <font>
      <sz val="14.0"/>
      <name val="Arial"/>
    </font>
    <font>
      <sz val="8.0"/>
      <color rgb="FF000000"/>
      <name val="Arial"/>
    </font>
    <font>
      <i/>
      <sz val="8.0"/>
      <name val="Arial"/>
    </font>
    <font>
      <b/>
      <i/>
      <color rgb="FF980000"/>
    </font>
    <font>
      <sz val="7.0"/>
      <color rgb="FFFFFFFF"/>
    </font>
    <font>
      <color rgb="FFFFFFFF"/>
      <name val="Arial"/>
    </font>
    <font>
      <sz val="9.0"/>
      <color rgb="FF000000"/>
    </font>
    <font>
      <b/>
      <sz val="9.0"/>
      <color rgb="FF000000"/>
    </font>
    <font>
      <b/>
      <color rgb="FF000000"/>
      <name val="Arial"/>
    </font>
    <font>
      <sz val="11.0"/>
      <color rgb="FF008000"/>
      <name val="Arial"/>
    </font>
  </fonts>
  <fills count="20">
    <fill>
      <patternFill patternType="none"/>
    </fill>
    <fill>
      <patternFill patternType="lightGray"/>
    </fill>
    <fill>
      <patternFill patternType="solid">
        <fgColor rgb="FFF3F3F3"/>
        <bgColor rgb="FFF3F3F3"/>
      </patternFill>
    </fill>
    <fill>
      <patternFill patternType="solid">
        <fgColor rgb="FFFCE5CD"/>
        <bgColor rgb="FFFCE5CD"/>
      </patternFill>
    </fill>
    <fill>
      <patternFill patternType="solid">
        <fgColor rgb="FFFFFFFF"/>
        <bgColor rgb="FFFFFFFF"/>
      </patternFill>
    </fill>
    <fill>
      <patternFill patternType="solid">
        <fgColor rgb="FFC9DAF8"/>
        <bgColor rgb="FFC9DAF8"/>
      </patternFill>
    </fill>
    <fill>
      <patternFill patternType="solid">
        <fgColor rgb="FFD9D2E9"/>
        <bgColor rgb="FFD9D2E9"/>
      </patternFill>
    </fill>
    <fill>
      <patternFill patternType="solid">
        <fgColor rgb="FFFFF2CC"/>
        <bgColor rgb="FFFFF2CC"/>
      </patternFill>
    </fill>
    <fill>
      <patternFill patternType="solid">
        <fgColor rgb="FFFFD966"/>
        <bgColor rgb="FFFFD966"/>
      </patternFill>
    </fill>
    <fill>
      <patternFill patternType="solid">
        <fgColor rgb="FFF4CCCC"/>
        <bgColor rgb="FFF4CCCC"/>
      </patternFill>
    </fill>
    <fill>
      <patternFill patternType="solid">
        <fgColor rgb="FFD9EAD3"/>
        <bgColor rgb="FFD9EAD3"/>
      </patternFill>
    </fill>
    <fill>
      <patternFill patternType="solid">
        <fgColor rgb="FFEAD1DC"/>
        <bgColor rgb="FFEAD1DC"/>
      </patternFill>
    </fill>
    <fill>
      <patternFill patternType="solid">
        <fgColor rgb="FF000000"/>
        <bgColor rgb="FF000000"/>
      </patternFill>
    </fill>
    <fill>
      <patternFill patternType="solid">
        <fgColor rgb="FFEFEFEF"/>
        <bgColor rgb="FFEFEFEF"/>
      </patternFill>
    </fill>
    <fill>
      <patternFill patternType="solid">
        <fgColor rgb="FF741B47"/>
        <bgColor rgb="FF741B47"/>
      </patternFill>
    </fill>
    <fill>
      <patternFill patternType="solid">
        <fgColor rgb="FFA4C2F4"/>
        <bgColor rgb="FFA4C2F4"/>
      </patternFill>
    </fill>
    <fill>
      <patternFill patternType="solid">
        <fgColor rgb="FFFF9900"/>
        <bgColor rgb="FFFF9900"/>
      </patternFill>
    </fill>
    <fill>
      <patternFill patternType="solid">
        <fgColor rgb="FFB4A7D6"/>
        <bgColor rgb="FFB4A7D6"/>
      </patternFill>
    </fill>
    <fill>
      <patternFill patternType="solid">
        <fgColor rgb="FFFFFF00"/>
        <bgColor rgb="FFFFFF00"/>
      </patternFill>
    </fill>
    <fill>
      <patternFill patternType="solid">
        <fgColor rgb="FFFFFFFE"/>
        <bgColor rgb="FFFFFFFE"/>
      </patternFill>
    </fill>
  </fills>
  <borders count="15">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left style="thin">
        <color rgb="FF000000"/>
      </left>
    </border>
    <border>
      <right style="thin">
        <color rgb="FF000000"/>
      </right>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ttom style="thin">
        <color rgb="FF000000"/>
      </bottom>
    </border>
    <border>
      <top style="thin">
        <color rgb="FF000000"/>
      </top>
    </border>
    <border>
      <right style="thin">
        <color rgb="FF000000"/>
      </right>
      <top style="thin">
        <color rgb="FF000000"/>
      </top>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41">
    <xf borderId="0" fillId="0" fontId="0" numFmtId="0" xfId="0" applyAlignment="1" applyFont="1">
      <alignment readingOrder="0" shrinkToFit="0" vertical="bottom" wrapText="0"/>
    </xf>
    <xf borderId="1" fillId="0" fontId="1" numFmtId="0" xfId="0" applyAlignment="1" applyBorder="1" applyFont="1">
      <alignment horizontal="center" readingOrder="0"/>
    </xf>
    <xf borderId="2" fillId="0" fontId="1" numFmtId="0" xfId="0" applyAlignment="1" applyBorder="1" applyFont="1">
      <alignment horizontal="center" readingOrder="0"/>
    </xf>
    <xf borderId="2" fillId="0" fontId="1" numFmtId="3" xfId="0" applyAlignment="1" applyBorder="1" applyFont="1" applyNumberFormat="1">
      <alignment horizontal="center" readingOrder="0"/>
    </xf>
    <xf borderId="3" fillId="0" fontId="1" numFmtId="0" xfId="0" applyAlignment="1" applyBorder="1" applyFont="1">
      <alignment horizontal="center" readingOrder="0"/>
    </xf>
    <xf borderId="0" fillId="0" fontId="2" numFmtId="0" xfId="0" applyAlignment="1" applyFont="1">
      <alignment horizontal="center"/>
    </xf>
    <xf borderId="0" fillId="0" fontId="3" numFmtId="0" xfId="0" applyFont="1"/>
    <xf borderId="0" fillId="0" fontId="3" numFmtId="164" xfId="0" applyFont="1" applyNumberFormat="1"/>
    <xf borderId="0" fillId="0" fontId="3" numFmtId="165" xfId="0" applyFont="1" applyNumberFormat="1"/>
    <xf borderId="0" fillId="0" fontId="4" numFmtId="0" xfId="0" applyAlignment="1" applyFont="1">
      <alignment readingOrder="0"/>
    </xf>
    <xf borderId="0" fillId="0" fontId="5" numFmtId="0" xfId="0" applyAlignment="1" applyFont="1">
      <alignment readingOrder="0" shrinkToFit="0" wrapText="1"/>
    </xf>
    <xf borderId="0" fillId="0" fontId="5" numFmtId="0" xfId="0" applyAlignment="1" applyFont="1">
      <alignment readingOrder="0"/>
    </xf>
    <xf borderId="0" fillId="0" fontId="3" numFmtId="0" xfId="0" applyAlignment="1" applyFont="1">
      <alignment readingOrder="0"/>
    </xf>
    <xf borderId="0" fillId="0" fontId="3" numFmtId="3" xfId="0" applyFont="1" applyNumberFormat="1"/>
    <xf borderId="0" fillId="0" fontId="3" numFmtId="10" xfId="0" applyFont="1" applyNumberFormat="1"/>
    <xf borderId="0" fillId="0" fontId="3" numFmtId="9" xfId="0" applyFont="1" applyNumberFormat="1"/>
    <xf borderId="0" fillId="0" fontId="3" numFmtId="166" xfId="0" applyFont="1" applyNumberFormat="1"/>
    <xf borderId="0" fillId="0" fontId="3" numFmtId="4" xfId="0" applyFont="1" applyNumberFormat="1"/>
    <xf borderId="0" fillId="0" fontId="3" numFmtId="167" xfId="0" applyFont="1" applyNumberFormat="1"/>
    <xf borderId="0" fillId="0" fontId="3" numFmtId="1" xfId="0" applyFont="1" applyNumberFormat="1"/>
    <xf borderId="0" fillId="0" fontId="3" numFmtId="168" xfId="0" applyFont="1" applyNumberFormat="1"/>
    <xf borderId="0" fillId="0" fontId="3" numFmtId="169" xfId="0" applyFont="1" applyNumberFormat="1"/>
    <xf borderId="0" fillId="0" fontId="6" numFmtId="0" xfId="0" applyAlignment="1" applyFont="1">
      <alignment readingOrder="0"/>
    </xf>
    <xf borderId="0" fillId="0" fontId="3" numFmtId="170" xfId="0" applyFont="1" applyNumberFormat="1"/>
    <xf borderId="0" fillId="2" fontId="7" numFmtId="0" xfId="0" applyAlignment="1" applyFill="1" applyFont="1">
      <alignment readingOrder="0" shrinkToFit="0" wrapText="1"/>
    </xf>
    <xf borderId="0" fillId="3" fontId="3" numFmtId="0" xfId="0" applyAlignment="1" applyFill="1" applyFont="1">
      <alignment readingOrder="0" shrinkToFit="0" wrapText="1"/>
    </xf>
    <xf borderId="0" fillId="3" fontId="3" numFmtId="166" xfId="0" applyAlignment="1" applyFont="1" applyNumberFormat="1">
      <alignment shrinkToFit="0" wrapText="1"/>
    </xf>
    <xf borderId="0" fillId="0" fontId="3" numFmtId="2" xfId="0" applyFont="1" applyNumberFormat="1"/>
    <xf borderId="0" fillId="0" fontId="8" numFmtId="0" xfId="0" applyAlignment="1" applyFont="1">
      <alignment vertical="bottom"/>
    </xf>
    <xf borderId="0" fillId="0" fontId="9" numFmtId="0" xfId="0" applyAlignment="1" applyFont="1">
      <alignment vertical="bottom"/>
    </xf>
    <xf borderId="0" fillId="3" fontId="3" numFmtId="0" xfId="0" applyAlignment="1" applyFont="1">
      <alignment shrinkToFit="0" wrapText="1"/>
    </xf>
    <xf borderId="0" fillId="3" fontId="3" numFmtId="166" xfId="0" applyAlignment="1" applyFont="1" applyNumberFormat="1">
      <alignment readingOrder="0" shrinkToFit="0" wrapText="1"/>
    </xf>
    <xf borderId="0" fillId="4" fontId="3" numFmtId="0" xfId="0" applyAlignment="1" applyFill="1" applyFont="1">
      <alignment readingOrder="0"/>
    </xf>
    <xf borderId="0" fillId="4" fontId="3" numFmtId="0" xfId="0" applyFont="1"/>
    <xf borderId="0" fillId="4" fontId="10" numFmtId="0" xfId="0" applyAlignment="1" applyFont="1">
      <alignment readingOrder="0"/>
    </xf>
    <xf borderId="0" fillId="4" fontId="3" numFmtId="0" xfId="0" applyFont="1"/>
    <xf borderId="0" fillId="4" fontId="3" numFmtId="9" xfId="0" applyFont="1" applyNumberFormat="1"/>
    <xf borderId="0" fillId="4" fontId="3" numFmtId="1" xfId="0" applyFont="1" applyNumberFormat="1"/>
    <xf borderId="0" fillId="4" fontId="3" numFmtId="3" xfId="0" applyFont="1" applyNumberFormat="1"/>
    <xf borderId="0" fillId="4" fontId="3" numFmtId="167" xfId="0" applyFont="1" applyNumberFormat="1"/>
    <xf borderId="0" fillId="4" fontId="3" numFmtId="10" xfId="0" applyFont="1" applyNumberFormat="1"/>
    <xf borderId="0" fillId="4" fontId="3" numFmtId="2" xfId="0" applyFont="1" applyNumberFormat="1"/>
    <xf borderId="0" fillId="2" fontId="7" numFmtId="0" xfId="0" applyAlignment="1" applyFont="1">
      <alignment readingOrder="0" shrinkToFit="0" vertical="top" wrapText="1"/>
    </xf>
    <xf borderId="0" fillId="2" fontId="7" numFmtId="0" xfId="0" applyAlignment="1" applyFont="1">
      <alignment shrinkToFit="0" wrapText="1"/>
    </xf>
    <xf borderId="0" fillId="0" fontId="6" numFmtId="0" xfId="0" applyAlignment="1" applyFont="1">
      <alignment readingOrder="0"/>
    </xf>
    <xf borderId="0" fillId="0" fontId="11" numFmtId="0" xfId="0" applyAlignment="1" applyFont="1">
      <alignment readingOrder="0"/>
    </xf>
    <xf borderId="0" fillId="0" fontId="3" numFmtId="171" xfId="0" applyFont="1" applyNumberFormat="1"/>
    <xf borderId="0" fillId="4" fontId="12" numFmtId="0" xfId="0" applyAlignment="1" applyFont="1">
      <alignment readingOrder="0"/>
    </xf>
    <xf borderId="0" fillId="0" fontId="13" numFmtId="0" xfId="0" applyFont="1"/>
    <xf borderId="0" fillId="0" fontId="14" numFmtId="0" xfId="0" applyAlignment="1" applyFont="1">
      <alignment readingOrder="0"/>
    </xf>
    <xf borderId="0" fillId="4" fontId="15" numFmtId="0" xfId="0" applyFont="1"/>
    <xf borderId="4" fillId="5" fontId="5" numFmtId="0" xfId="0" applyAlignment="1" applyBorder="1" applyFill="1" applyFont="1">
      <alignment readingOrder="0" vertical="center"/>
    </xf>
    <xf borderId="0" fillId="0" fontId="16" numFmtId="0" xfId="0" applyFont="1"/>
    <xf borderId="0" fillId="4" fontId="10" numFmtId="3" xfId="0" applyAlignment="1" applyFont="1" applyNumberFormat="1">
      <alignment readingOrder="0"/>
    </xf>
    <xf borderId="0" fillId="0" fontId="16" numFmtId="3" xfId="0" applyFont="1" applyNumberFormat="1"/>
    <xf borderId="5" fillId="0" fontId="16" numFmtId="0" xfId="0" applyBorder="1" applyFont="1"/>
    <xf borderId="0" fillId="6" fontId="5" numFmtId="0" xfId="0" applyAlignment="1" applyFill="1" applyFont="1">
      <alignment horizontal="left" readingOrder="0" vertical="center"/>
    </xf>
    <xf borderId="5" fillId="0" fontId="16" numFmtId="3" xfId="0" applyAlignment="1" applyBorder="1" applyFont="1" applyNumberFormat="1">
      <alignment horizontal="right"/>
    </xf>
    <xf borderId="0" fillId="7" fontId="5" numFmtId="3" xfId="0" applyAlignment="1" applyFill="1" applyFont="1" applyNumberFormat="1">
      <alignment readingOrder="0" vertical="center"/>
    </xf>
    <xf borderId="0" fillId="8" fontId="5" numFmtId="3" xfId="0" applyAlignment="1" applyFill="1" applyFont="1" applyNumberFormat="1">
      <alignment readingOrder="0" vertical="center"/>
    </xf>
    <xf borderId="0" fillId="9" fontId="5" numFmtId="3" xfId="0" applyAlignment="1" applyFill="1" applyFont="1" applyNumberFormat="1">
      <alignment readingOrder="0" vertical="center"/>
    </xf>
    <xf borderId="0" fillId="0" fontId="9" numFmtId="0" xfId="0" applyAlignment="1" applyFont="1">
      <alignment vertical="bottom"/>
    </xf>
    <xf borderId="0" fillId="10" fontId="5" numFmtId="3" xfId="0" applyAlignment="1" applyFill="1" applyFont="1" applyNumberFormat="1">
      <alignment readingOrder="0" vertical="center"/>
    </xf>
    <xf borderId="0" fillId="0" fontId="16" numFmtId="0" xfId="0" applyAlignment="1" applyFont="1">
      <alignment horizontal="center"/>
    </xf>
    <xf borderId="6" fillId="0" fontId="17" numFmtId="0" xfId="0" applyAlignment="1" applyBorder="1" applyFont="1">
      <alignment readingOrder="0"/>
    </xf>
    <xf borderId="7" fillId="0" fontId="3" numFmtId="0" xfId="0" applyAlignment="1" applyBorder="1" applyFont="1">
      <alignment horizontal="right" readingOrder="0"/>
    </xf>
    <xf borderId="7" fillId="4" fontId="18" numFmtId="164" xfId="0" applyAlignment="1" applyBorder="1" applyFont="1" applyNumberFormat="1">
      <alignment horizontal="center" readingOrder="0"/>
    </xf>
    <xf borderId="7" fillId="4" fontId="18" numFmtId="165" xfId="0" applyAlignment="1" applyBorder="1" applyFont="1" applyNumberFormat="1">
      <alignment horizontal="center" readingOrder="0"/>
    </xf>
    <xf borderId="7" fillId="0" fontId="3" numFmtId="0" xfId="0" applyBorder="1" applyFont="1"/>
    <xf borderId="4" fillId="0" fontId="3" numFmtId="0" xfId="0" applyBorder="1" applyFont="1"/>
    <xf borderId="0" fillId="5" fontId="16" numFmtId="0" xfId="0" applyFont="1"/>
    <xf borderId="0" fillId="5" fontId="16" numFmtId="3" xfId="0" applyFont="1" applyNumberFormat="1"/>
    <xf borderId="5" fillId="5" fontId="16" numFmtId="0" xfId="0" applyBorder="1" applyFont="1"/>
    <xf borderId="5" fillId="6" fontId="17" numFmtId="3" xfId="0" applyAlignment="1" applyBorder="1" applyFont="1" applyNumberFormat="1">
      <alignment horizontal="left" readingOrder="0"/>
    </xf>
    <xf borderId="0" fillId="11" fontId="17" numFmtId="0" xfId="0" applyAlignment="1" applyFill="1" applyFont="1">
      <alignment horizontal="right" readingOrder="0"/>
    </xf>
    <xf borderId="0" fillId="7" fontId="17" numFmtId="0" xfId="0" applyAlignment="1" applyFont="1">
      <alignment horizontal="left" readingOrder="0"/>
    </xf>
    <xf borderId="0" fillId="7" fontId="16" numFmtId="0" xfId="0" applyFont="1"/>
    <xf borderId="5" fillId="7" fontId="16" numFmtId="0" xfId="0" applyBorder="1" applyFont="1"/>
    <xf borderId="0" fillId="8" fontId="16" numFmtId="0" xfId="0" applyFont="1"/>
    <xf borderId="0" fillId="9" fontId="9" numFmtId="0" xfId="0" applyAlignment="1" applyFont="1">
      <alignment vertical="bottom"/>
    </xf>
    <xf borderId="0" fillId="10" fontId="16" numFmtId="0" xfId="0" applyAlignment="1" applyFont="1">
      <alignment horizontal="center" readingOrder="0"/>
    </xf>
    <xf borderId="0" fillId="0" fontId="17" numFmtId="0" xfId="0" applyAlignment="1" applyFont="1">
      <alignment readingOrder="0"/>
    </xf>
    <xf borderId="0" fillId="0" fontId="19" numFmtId="0" xfId="0" applyAlignment="1" applyFont="1">
      <alignment readingOrder="0"/>
    </xf>
    <xf borderId="0" fillId="0" fontId="20" numFmtId="0" xfId="0" applyFont="1"/>
    <xf borderId="0" fillId="12" fontId="21" numFmtId="0" xfId="0" applyFill="1" applyFont="1"/>
    <xf borderId="0" fillId="12" fontId="21" numFmtId="3" xfId="0" applyFont="1" applyNumberFormat="1"/>
    <xf borderId="4" fillId="0" fontId="17" numFmtId="0" xfId="0" applyBorder="1" applyFont="1"/>
    <xf borderId="0" fillId="0" fontId="17" numFmtId="0" xfId="0" applyFont="1"/>
    <xf borderId="0" fillId="0" fontId="17" numFmtId="3" xfId="0" applyFont="1" applyNumberFormat="1"/>
    <xf borderId="5" fillId="0" fontId="17" numFmtId="3" xfId="0" applyBorder="1" applyFont="1" applyNumberFormat="1"/>
    <xf borderId="0" fillId="0" fontId="17" numFmtId="0" xfId="0" applyAlignment="1" applyFont="1">
      <alignment readingOrder="0" shrinkToFit="0" wrapText="1"/>
    </xf>
    <xf borderId="5" fillId="0" fontId="17" numFmtId="3" xfId="0" applyAlignment="1" applyBorder="1" applyFont="1" applyNumberFormat="1">
      <alignment readingOrder="0" shrinkToFit="0" wrapText="1"/>
    </xf>
    <xf borderId="0" fillId="0" fontId="17" numFmtId="3" xfId="0" applyAlignment="1" applyFont="1" applyNumberFormat="1">
      <alignment readingOrder="0"/>
    </xf>
    <xf borderId="5" fillId="0" fontId="17" numFmtId="0" xfId="0" applyAlignment="1" applyBorder="1" applyFont="1">
      <alignment readingOrder="0"/>
    </xf>
    <xf borderId="0" fillId="0" fontId="9" numFmtId="0" xfId="0" applyAlignment="1" applyFont="1">
      <alignment readingOrder="0" vertical="bottom"/>
    </xf>
    <xf borderId="0" fillId="0" fontId="22" numFmtId="0" xfId="0" applyAlignment="1" applyFont="1">
      <alignment readingOrder="0" vertical="bottom"/>
    </xf>
    <xf borderId="0" fillId="0" fontId="22" numFmtId="0" xfId="0" applyAlignment="1" applyFont="1">
      <alignment vertical="bottom"/>
    </xf>
    <xf borderId="0" fillId="0" fontId="23" numFmtId="0" xfId="0" applyAlignment="1" applyFont="1">
      <alignment vertical="bottom"/>
    </xf>
    <xf borderId="0" fillId="0" fontId="17" numFmtId="0" xfId="0" applyAlignment="1" applyFont="1">
      <alignment horizontal="center"/>
    </xf>
    <xf borderId="4" fillId="12" fontId="24" numFmtId="0" xfId="0" applyAlignment="1" applyBorder="1" applyFont="1">
      <alignment readingOrder="0"/>
    </xf>
    <xf borderId="5" fillId="0" fontId="3" numFmtId="0" xfId="0" applyBorder="1" applyFont="1"/>
    <xf borderId="8" fillId="12" fontId="24" numFmtId="0" xfId="0" applyAlignment="1" applyBorder="1" applyFont="1">
      <alignment readingOrder="0"/>
    </xf>
    <xf borderId="9" fillId="2" fontId="17" numFmtId="0" xfId="0" applyAlignment="1" applyBorder="1" applyFont="1">
      <alignment horizontal="center" readingOrder="0"/>
    </xf>
    <xf borderId="10" fillId="2" fontId="17" numFmtId="0" xfId="0" applyAlignment="1" applyBorder="1" applyFont="1">
      <alignment horizontal="center" readingOrder="0"/>
    </xf>
    <xf borderId="0" fillId="2" fontId="8" numFmtId="0" xfId="0" applyAlignment="1" applyFont="1">
      <alignment vertical="bottom"/>
    </xf>
    <xf borderId="0" fillId="2" fontId="9" numFmtId="0" xfId="0" applyAlignment="1" applyFont="1">
      <alignment vertical="bottom"/>
    </xf>
    <xf borderId="0" fillId="13" fontId="25" numFmtId="0" xfId="0" applyAlignment="1" applyFill="1" applyFont="1">
      <alignment horizontal="center" readingOrder="0" shrinkToFit="0" vertical="bottom" wrapText="0"/>
    </xf>
    <xf borderId="0" fillId="4" fontId="26" numFmtId="0" xfId="0" applyAlignment="1" applyFont="1">
      <alignment horizontal="center" vertical="bottom"/>
    </xf>
    <xf borderId="0" fillId="4" fontId="26" numFmtId="0" xfId="0" applyAlignment="1" applyFont="1">
      <alignment horizontal="left" vertical="bottom"/>
    </xf>
    <xf borderId="0" fillId="4" fontId="27" numFmtId="0" xfId="0" applyAlignment="1" applyFont="1">
      <alignment vertical="bottom"/>
    </xf>
    <xf borderId="4" fillId="0" fontId="16" numFmtId="165" xfId="0" applyBorder="1" applyFont="1" applyNumberFormat="1"/>
    <xf borderId="0" fillId="0" fontId="16" numFmtId="171" xfId="0" applyAlignment="1" applyFont="1" applyNumberFormat="1">
      <alignment readingOrder="0"/>
    </xf>
    <xf borderId="0" fillId="0" fontId="16" numFmtId="1" xfId="0" applyFont="1" applyNumberFormat="1"/>
    <xf borderId="5" fillId="0" fontId="16" numFmtId="3" xfId="0" applyBorder="1" applyFont="1" applyNumberFormat="1"/>
    <xf borderId="0" fillId="0" fontId="16" numFmtId="1" xfId="0" applyAlignment="1" applyFont="1" applyNumberFormat="1">
      <alignment readingOrder="0"/>
    </xf>
    <xf borderId="0" fillId="0" fontId="16" numFmtId="3" xfId="0" applyAlignment="1" applyFont="1" applyNumberFormat="1">
      <alignment readingOrder="0"/>
    </xf>
    <xf borderId="0" fillId="0" fontId="16" numFmtId="9" xfId="0" applyFont="1" applyNumberFormat="1"/>
    <xf borderId="0" fillId="0" fontId="16" numFmtId="167" xfId="0" applyFont="1" applyNumberFormat="1"/>
    <xf borderId="5" fillId="0" fontId="16" numFmtId="167" xfId="0" applyBorder="1" applyFont="1" applyNumberFormat="1"/>
    <xf borderId="0" fillId="0" fontId="23" numFmtId="4" xfId="0" applyAlignment="1" applyFont="1" applyNumberFormat="1">
      <alignment horizontal="right" readingOrder="0" vertical="bottom"/>
    </xf>
    <xf borderId="0" fillId="0" fontId="23" numFmtId="2" xfId="0" applyAlignment="1" applyFont="1" applyNumberFormat="1">
      <alignment horizontal="right" vertical="bottom"/>
    </xf>
    <xf borderId="0" fillId="0" fontId="23" numFmtId="1" xfId="0" applyAlignment="1" applyFont="1" applyNumberFormat="1">
      <alignment horizontal="right" vertical="bottom"/>
    </xf>
    <xf borderId="0" fillId="0" fontId="16" numFmtId="9" xfId="0" applyAlignment="1" applyFont="1" applyNumberFormat="1">
      <alignment horizontal="center"/>
    </xf>
    <xf borderId="0" fillId="0" fontId="16" numFmtId="9" xfId="0" applyAlignment="1" applyFont="1" applyNumberFormat="1">
      <alignment horizontal="center" readingOrder="0"/>
    </xf>
    <xf borderId="4" fillId="2" fontId="17" numFmtId="0" xfId="0" applyAlignment="1" applyBorder="1" applyFont="1">
      <alignment readingOrder="0"/>
    </xf>
    <xf borderId="0" fillId="0" fontId="20" numFmtId="0" xfId="0" applyAlignment="1" applyFont="1">
      <alignment readingOrder="0"/>
    </xf>
    <xf borderId="5" fillId="0" fontId="15" numFmtId="0" xfId="0" applyBorder="1" applyFont="1"/>
    <xf borderId="4" fillId="0" fontId="28" numFmtId="0" xfId="0" applyAlignment="1" applyBorder="1" applyFont="1">
      <alignment readingOrder="0"/>
    </xf>
    <xf borderId="5" fillId="0" fontId="3" numFmtId="0" xfId="0" applyBorder="1" applyFont="1"/>
    <xf borderId="0" fillId="0" fontId="29" numFmtId="0" xfId="0" applyAlignment="1" applyFont="1">
      <alignment vertical="bottom"/>
    </xf>
    <xf borderId="0" fillId="4" fontId="9" numFmtId="0" xfId="0" applyAlignment="1" applyFont="1">
      <alignment vertical="bottom"/>
    </xf>
    <xf borderId="0" fillId="4" fontId="30" numFmtId="0" xfId="0" applyAlignment="1" applyFont="1">
      <alignment readingOrder="0" shrinkToFit="0" wrapText="0"/>
    </xf>
    <xf borderId="4" fillId="0" fontId="6" numFmtId="0" xfId="0" applyAlignment="1" applyBorder="1" applyFont="1">
      <alignment horizontal="center" readingOrder="0"/>
    </xf>
    <xf borderId="0" fillId="0" fontId="9" numFmtId="3" xfId="0" applyAlignment="1" applyFont="1" applyNumberFormat="1">
      <alignment horizontal="right" vertical="bottom"/>
    </xf>
    <xf borderId="5" fillId="0" fontId="3" numFmtId="3" xfId="0" applyAlignment="1" applyBorder="1" applyFont="1" applyNumberFormat="1">
      <alignment horizontal="center"/>
    </xf>
    <xf borderId="0" fillId="0" fontId="3" numFmtId="10" xfId="0" applyAlignment="1" applyFont="1" applyNumberFormat="1">
      <alignment horizontal="center"/>
    </xf>
    <xf borderId="0" fillId="0" fontId="3" numFmtId="9" xfId="0" applyAlignment="1" applyFont="1" applyNumberFormat="1">
      <alignment horizontal="center"/>
    </xf>
    <xf borderId="0" fillId="0" fontId="3" numFmtId="166" xfId="0" applyAlignment="1" applyFont="1" applyNumberFormat="1">
      <alignment horizontal="center"/>
    </xf>
    <xf borderId="0" fillId="0" fontId="3" numFmtId="4" xfId="0" applyAlignment="1" applyFont="1" applyNumberFormat="1">
      <alignment horizontal="center"/>
    </xf>
    <xf borderId="5" fillId="0" fontId="3" numFmtId="167" xfId="0" applyAlignment="1" applyBorder="1" applyFont="1" applyNumberFormat="1">
      <alignment horizontal="center"/>
    </xf>
    <xf borderId="0" fillId="0" fontId="9" numFmtId="168" xfId="0" applyAlignment="1" applyFont="1" applyNumberFormat="1">
      <alignment vertical="bottom"/>
    </xf>
    <xf borderId="0" fillId="4" fontId="9" numFmtId="0" xfId="0" applyAlignment="1" applyFont="1">
      <alignment vertical="bottom"/>
    </xf>
    <xf borderId="0" fillId="0" fontId="20" numFmtId="0" xfId="0" applyAlignment="1" applyFont="1">
      <alignment readingOrder="0" shrinkToFit="0" wrapText="0"/>
    </xf>
    <xf borderId="4" fillId="0" fontId="8" numFmtId="0" xfId="0" applyAlignment="1" applyBorder="1" applyFont="1">
      <alignment horizontal="center" vertical="bottom"/>
    </xf>
    <xf borderId="0" fillId="0" fontId="27" numFmtId="3" xfId="0" applyAlignment="1" applyFont="1" applyNumberFormat="1">
      <alignment horizontal="right" vertical="bottom"/>
    </xf>
    <xf borderId="5" fillId="0" fontId="9" numFmtId="3" xfId="0" applyAlignment="1" applyBorder="1" applyFont="1" applyNumberFormat="1">
      <alignment horizontal="center" vertical="bottom"/>
    </xf>
    <xf borderId="0" fillId="0" fontId="9" numFmtId="10" xfId="0" applyAlignment="1" applyFont="1" applyNumberFormat="1">
      <alignment horizontal="center" vertical="bottom"/>
    </xf>
    <xf borderId="0" fillId="0" fontId="9" numFmtId="9" xfId="0" applyAlignment="1" applyFont="1" applyNumberFormat="1">
      <alignment horizontal="center" vertical="bottom"/>
    </xf>
    <xf borderId="0" fillId="0" fontId="9" numFmtId="166" xfId="0" applyAlignment="1" applyFont="1" applyNumberFormat="1">
      <alignment horizontal="center" vertical="bottom"/>
    </xf>
    <xf borderId="0" fillId="0" fontId="9" numFmtId="4" xfId="0" applyAlignment="1" applyFont="1" applyNumberFormat="1">
      <alignment horizontal="center" vertical="bottom"/>
    </xf>
    <xf borderId="5" fillId="0" fontId="9" numFmtId="167" xfId="0" applyAlignment="1" applyBorder="1" applyFont="1" applyNumberFormat="1">
      <alignment horizontal="center" vertical="bottom"/>
    </xf>
    <xf borderId="0" fillId="0" fontId="3" numFmtId="1" xfId="0" applyAlignment="1" applyFont="1" applyNumberFormat="1">
      <alignment readingOrder="0"/>
    </xf>
    <xf borderId="0" fillId="0" fontId="9" numFmtId="169" xfId="0" applyAlignment="1" applyFont="1" applyNumberFormat="1">
      <alignment vertical="bottom"/>
    </xf>
    <xf borderId="0" fillId="0" fontId="20" numFmtId="0" xfId="0" applyAlignment="1" applyFont="1">
      <alignment horizontal="left" readingOrder="0" shrinkToFit="0" wrapText="0"/>
    </xf>
    <xf borderId="6" fillId="0" fontId="31" numFmtId="0" xfId="0" applyAlignment="1" applyBorder="1" applyFont="1">
      <alignment vertical="bottom"/>
    </xf>
    <xf borderId="7" fillId="0" fontId="31" numFmtId="10" xfId="0" applyAlignment="1" applyBorder="1" applyFont="1" applyNumberFormat="1">
      <alignment horizontal="center" vertical="bottom"/>
    </xf>
    <xf borderId="11" fillId="0" fontId="31" numFmtId="10" xfId="0" applyAlignment="1" applyBorder="1" applyFont="1" applyNumberFormat="1">
      <alignment horizontal="center" vertical="bottom"/>
    </xf>
    <xf borderId="0" fillId="0" fontId="32" numFmtId="0" xfId="0" applyAlignment="1" applyFont="1">
      <alignment horizontal="center"/>
    </xf>
    <xf borderId="0" fillId="0" fontId="32" numFmtId="10" xfId="0" applyAlignment="1" applyFont="1" applyNumberFormat="1">
      <alignment horizontal="center"/>
    </xf>
    <xf borderId="0" fillId="0" fontId="32" numFmtId="3" xfId="0" applyAlignment="1" applyFont="1" applyNumberFormat="1">
      <alignment horizontal="center"/>
    </xf>
    <xf borderId="7" fillId="4" fontId="18" numFmtId="170" xfId="0" applyAlignment="1" applyBorder="1" applyFont="1" applyNumberFormat="1">
      <alignment horizontal="center" readingOrder="0"/>
    </xf>
    <xf borderId="0" fillId="0" fontId="28" numFmtId="0" xfId="0" applyAlignment="1" applyFont="1">
      <alignment readingOrder="0"/>
    </xf>
    <xf borderId="7" fillId="0" fontId="31" numFmtId="0" xfId="0" applyAlignment="1" applyBorder="1" applyFont="1">
      <alignment vertical="bottom"/>
    </xf>
    <xf borderId="7" fillId="0" fontId="9" numFmtId="0" xfId="0" applyAlignment="1" applyBorder="1" applyFont="1">
      <alignment vertical="bottom"/>
    </xf>
    <xf borderId="7" fillId="4" fontId="9" numFmtId="0" xfId="0" applyAlignment="1" applyBorder="1" applyFont="1">
      <alignment vertical="bottom"/>
    </xf>
    <xf borderId="0" fillId="0" fontId="31" numFmtId="0" xfId="0" applyAlignment="1" applyFont="1">
      <alignment vertical="bottom"/>
    </xf>
    <xf borderId="0" fillId="0" fontId="17" numFmtId="0" xfId="0" applyAlignment="1" applyFont="1">
      <alignment horizontal="right" readingOrder="0"/>
    </xf>
    <xf borderId="5" fillId="0" fontId="15" numFmtId="0" xfId="0" applyAlignment="1" applyBorder="1" applyFont="1">
      <alignment readingOrder="0"/>
    </xf>
    <xf borderId="0" fillId="0" fontId="13" numFmtId="0" xfId="0" applyAlignment="1" applyFont="1">
      <alignment readingOrder="0"/>
    </xf>
    <xf borderId="12" fillId="12" fontId="21" numFmtId="0" xfId="0" applyBorder="1" applyFont="1"/>
    <xf borderId="13" fillId="12" fontId="33" numFmtId="0" xfId="0" applyAlignment="1" applyBorder="1" applyFont="1">
      <alignment horizontal="center"/>
    </xf>
    <xf borderId="9" fillId="12" fontId="33" numFmtId="0" xfId="0" applyAlignment="1" applyBorder="1" applyFont="1">
      <alignment horizontal="center"/>
    </xf>
    <xf borderId="0" fillId="12" fontId="33" numFmtId="0" xfId="0" applyAlignment="1" applyFont="1">
      <alignment horizontal="center"/>
    </xf>
    <xf borderId="10" fillId="12" fontId="33" numFmtId="0" xfId="0" applyAlignment="1" applyBorder="1" applyFont="1">
      <alignment horizontal="center"/>
    </xf>
    <xf borderId="14" fillId="12" fontId="33" numFmtId="0" xfId="0" applyAlignment="1" applyBorder="1" applyFont="1">
      <alignment horizontal="center"/>
    </xf>
    <xf borderId="0" fillId="4" fontId="15" numFmtId="0" xfId="0" applyAlignment="1" applyFont="1">
      <alignment readingOrder="0"/>
    </xf>
    <xf borderId="0" fillId="14" fontId="34" numFmtId="0" xfId="0" applyAlignment="1" applyFill="1" applyFont="1">
      <alignment vertical="bottom"/>
    </xf>
    <xf borderId="0" fillId="14" fontId="34" numFmtId="0" xfId="0" applyAlignment="1" applyFont="1">
      <alignment readingOrder="0" vertical="bottom"/>
    </xf>
    <xf borderId="5" fillId="14" fontId="34" numFmtId="0" xfId="0" applyAlignment="1" applyBorder="1" applyFont="1">
      <alignment vertical="bottom"/>
    </xf>
    <xf borderId="4" fillId="2" fontId="16" numFmtId="0" xfId="0" applyAlignment="1" applyBorder="1" applyFont="1">
      <alignment horizontal="left" readingOrder="0"/>
    </xf>
    <xf borderId="0" fillId="0" fontId="16" numFmtId="0" xfId="0" applyAlignment="1" applyFont="1">
      <alignment horizontal="right" readingOrder="0"/>
    </xf>
    <xf borderId="5" fillId="0" fontId="35" numFmtId="0" xfId="0" applyAlignment="1" applyBorder="1" applyFont="1">
      <alignment horizontal="right" readingOrder="0"/>
    </xf>
    <xf borderId="4" fillId="0" fontId="6" numFmtId="165" xfId="0" applyBorder="1" applyFont="1" applyNumberFormat="1"/>
    <xf borderId="9" fillId="0" fontId="3" numFmtId="9" xfId="0" applyBorder="1" applyFont="1" applyNumberFormat="1"/>
    <xf borderId="0" fillId="0" fontId="3" numFmtId="172" xfId="0" applyFont="1" applyNumberFormat="1"/>
    <xf borderId="10" fillId="0" fontId="3" numFmtId="3" xfId="0" applyBorder="1" applyFont="1" applyNumberFormat="1"/>
    <xf borderId="9" fillId="0" fontId="3" numFmtId="3" xfId="0" applyBorder="1" applyFont="1" applyNumberFormat="1"/>
    <xf borderId="9" fillId="0" fontId="3" numFmtId="1" xfId="0" applyBorder="1" applyFont="1" applyNumberFormat="1"/>
    <xf borderId="0" fillId="4" fontId="15" numFmtId="1" xfId="0" applyFont="1" applyNumberFormat="1"/>
    <xf borderId="0" fillId="4" fontId="15" numFmtId="1" xfId="0" applyAlignment="1" applyFont="1" applyNumberFormat="1">
      <alignment readingOrder="0"/>
    </xf>
    <xf borderId="4" fillId="0" fontId="27" numFmtId="1" xfId="0" applyAlignment="1" applyBorder="1" applyFont="1" applyNumberFormat="1">
      <alignment horizontal="right" vertical="bottom"/>
    </xf>
    <xf borderId="0" fillId="0" fontId="9" numFmtId="166" xfId="0" applyAlignment="1" applyFont="1" applyNumberFormat="1">
      <alignment vertical="bottom"/>
    </xf>
    <xf borderId="0" fillId="0" fontId="9" numFmtId="10" xfId="0" applyAlignment="1" applyFont="1" applyNumberFormat="1">
      <alignment horizontal="right" vertical="bottom"/>
    </xf>
    <xf borderId="5" fillId="0" fontId="9" numFmtId="1" xfId="0" applyAlignment="1" applyBorder="1" applyFont="1" applyNumberFormat="1">
      <alignment horizontal="right" vertical="bottom"/>
    </xf>
    <xf borderId="0" fillId="0" fontId="9" numFmtId="1" xfId="0" applyAlignment="1" applyFont="1" applyNumberFormat="1">
      <alignment horizontal="right" vertical="bottom"/>
    </xf>
    <xf borderId="5" fillId="0" fontId="9" numFmtId="10" xfId="0" applyAlignment="1" applyBorder="1" applyFont="1" applyNumberFormat="1">
      <alignment horizontal="right" vertical="bottom"/>
    </xf>
    <xf borderId="0" fillId="0" fontId="16" numFmtId="0" xfId="0" applyAlignment="1" applyFont="1">
      <alignment horizontal="left" readingOrder="0"/>
    </xf>
    <xf borderId="5" fillId="0" fontId="3" numFmtId="3" xfId="0" applyBorder="1" applyFont="1" applyNumberFormat="1"/>
    <xf borderId="4" fillId="0" fontId="3" numFmtId="171" xfId="0" applyBorder="1" applyFont="1" applyNumberFormat="1"/>
    <xf borderId="0" fillId="0" fontId="17" numFmtId="0" xfId="0" applyAlignment="1" applyFont="1">
      <alignment horizontal="center" readingOrder="0"/>
    </xf>
    <xf borderId="5" fillId="0" fontId="36" numFmtId="0" xfId="0" applyAlignment="1" applyBorder="1" applyFont="1">
      <alignment horizontal="center" readingOrder="0"/>
    </xf>
    <xf borderId="0" fillId="0" fontId="3" numFmtId="165" xfId="0" applyAlignment="1" applyFont="1" applyNumberFormat="1">
      <alignment readingOrder="0"/>
    </xf>
    <xf borderId="4" fillId="2" fontId="17" numFmtId="0" xfId="0" applyAlignment="1" applyBorder="1" applyFont="1">
      <alignment horizontal="left" readingOrder="0"/>
    </xf>
    <xf borderId="0" fillId="0" fontId="16" numFmtId="3" xfId="0" applyAlignment="1" applyFont="1" applyNumberFormat="1">
      <alignment horizontal="right" readingOrder="0"/>
    </xf>
    <xf borderId="5" fillId="0" fontId="35" numFmtId="0" xfId="0" applyAlignment="1" applyBorder="1" applyFont="1">
      <alignment horizontal="center" readingOrder="0"/>
    </xf>
    <xf borderId="5" fillId="0" fontId="9" numFmtId="1" xfId="0" applyAlignment="1" applyBorder="1" applyFont="1" applyNumberFormat="1">
      <alignment vertical="bottom"/>
    </xf>
    <xf borderId="5" fillId="0" fontId="16" numFmtId="0" xfId="0" applyAlignment="1" applyBorder="1" applyFont="1">
      <alignment readingOrder="0"/>
    </xf>
    <xf borderId="0" fillId="0" fontId="6" numFmtId="165" xfId="0" applyFont="1" applyNumberFormat="1"/>
    <xf borderId="5" fillId="0" fontId="3" numFmtId="10" xfId="0" applyBorder="1" applyFont="1" applyNumberFormat="1"/>
    <xf borderId="0" fillId="0" fontId="6" numFmtId="0" xfId="0" applyFont="1"/>
    <xf borderId="0" fillId="0" fontId="23" numFmtId="4" xfId="0" applyAlignment="1" applyFont="1" applyNumberFormat="1">
      <alignment readingOrder="0" vertical="bottom"/>
    </xf>
    <xf borderId="0" fillId="0" fontId="6" numFmtId="165" xfId="0" applyAlignment="1" applyFont="1" applyNumberFormat="1">
      <alignment readingOrder="0"/>
    </xf>
    <xf borderId="0" fillId="0" fontId="9" numFmtId="3" xfId="0" applyAlignment="1" applyFont="1" applyNumberFormat="1">
      <alignment vertical="bottom"/>
    </xf>
    <xf borderId="5" fillId="0" fontId="16" numFmtId="3" xfId="0" applyAlignment="1" applyBorder="1" applyFont="1" applyNumberFormat="1">
      <alignment readingOrder="0"/>
    </xf>
    <xf borderId="0" fillId="0" fontId="23" numFmtId="3" xfId="0" applyAlignment="1" applyFont="1" applyNumberFormat="1">
      <alignment horizontal="right" vertical="bottom"/>
    </xf>
    <xf borderId="0" fillId="4" fontId="23" numFmtId="1" xfId="0" applyAlignment="1" applyFont="1" applyNumberFormat="1">
      <alignment horizontal="right" vertical="bottom"/>
    </xf>
    <xf borderId="0" fillId="4" fontId="23" numFmtId="0" xfId="0" applyAlignment="1" applyFont="1">
      <alignment horizontal="right" vertical="bottom"/>
    </xf>
    <xf borderId="5" fillId="4" fontId="23" numFmtId="3" xfId="0" applyAlignment="1" applyBorder="1" applyFont="1" applyNumberFormat="1">
      <alignment horizontal="right" vertical="bottom"/>
    </xf>
    <xf borderId="0" fillId="0" fontId="23" numFmtId="4" xfId="0" applyAlignment="1" applyFont="1" applyNumberFormat="1">
      <alignment vertical="bottom"/>
    </xf>
    <xf borderId="4" fillId="4" fontId="16" numFmtId="165" xfId="0" applyBorder="1" applyFont="1" applyNumberFormat="1"/>
    <xf borderId="0" fillId="4" fontId="16" numFmtId="171" xfId="0" applyAlignment="1" applyFont="1" applyNumberFormat="1">
      <alignment readingOrder="0"/>
    </xf>
    <xf borderId="0" fillId="4" fontId="10" numFmtId="1" xfId="0" applyAlignment="1" applyFont="1" applyNumberFormat="1">
      <alignment readingOrder="0"/>
    </xf>
    <xf borderId="0" fillId="4" fontId="16" numFmtId="3" xfId="0" applyFont="1" applyNumberFormat="1"/>
    <xf borderId="0" fillId="15" fontId="6" numFmtId="2" xfId="0" applyFill="1" applyFont="1" applyNumberFormat="1"/>
    <xf borderId="0" fillId="15" fontId="6" numFmtId="9" xfId="0" applyFont="1" applyNumberFormat="1"/>
    <xf borderId="0" fillId="15" fontId="37" numFmtId="9" xfId="0" applyAlignment="1" applyFont="1" applyNumberFormat="1">
      <alignment horizontal="right" vertical="bottom"/>
    </xf>
    <xf borderId="0" fillId="16" fontId="15" numFmtId="3" xfId="0" applyFill="1" applyFont="1" applyNumberFormat="1"/>
    <xf borderId="0" fillId="17" fontId="3" numFmtId="3" xfId="0" applyFill="1" applyFont="1" applyNumberFormat="1"/>
    <xf borderId="0" fillId="16" fontId="3" numFmtId="1" xfId="0" applyFont="1" applyNumberFormat="1"/>
    <xf borderId="0" fillId="15" fontId="6" numFmtId="0" xfId="0" applyAlignment="1" applyFont="1">
      <alignment readingOrder="0"/>
    </xf>
    <xf borderId="0" fillId="18" fontId="6" numFmtId="166" xfId="0" applyFill="1" applyFont="1" applyNumberFormat="1"/>
    <xf borderId="4" fillId="16" fontId="3" numFmtId="171" xfId="0" applyBorder="1" applyFont="1" applyNumberFormat="1"/>
    <xf borderId="0" fillId="18" fontId="6" numFmtId="3" xfId="0" applyFont="1" applyNumberFormat="1"/>
    <xf borderId="0" fillId="15" fontId="6" numFmtId="10" xfId="0" applyFont="1" applyNumberFormat="1"/>
    <xf borderId="0" fillId="18" fontId="3" numFmtId="0" xfId="0" applyFont="1"/>
    <xf borderId="0" fillId="0" fontId="9" numFmtId="0" xfId="0" applyAlignment="1" applyFont="1">
      <alignment horizontal="right" vertical="bottom"/>
    </xf>
    <xf borderId="0" fillId="18" fontId="16" numFmtId="3" xfId="0" applyFont="1" applyNumberFormat="1"/>
    <xf borderId="0" fillId="0" fontId="17" numFmtId="3" xfId="0" applyAlignment="1" applyFont="1" applyNumberFormat="1">
      <alignment readingOrder="0" shrinkToFit="0" wrapText="1"/>
    </xf>
    <xf borderId="0" fillId="0" fontId="16" numFmtId="49" xfId="0" applyAlignment="1" applyFont="1" applyNumberFormat="1">
      <alignment readingOrder="0"/>
    </xf>
    <xf borderId="0" fillId="0" fontId="3" numFmtId="49" xfId="0" applyFont="1" applyNumberFormat="1"/>
    <xf borderId="0" fillId="19" fontId="38" numFmtId="0" xfId="0" applyAlignment="1" applyFill="1" applyFont="1">
      <alignment readingOrder="0"/>
    </xf>
  </cellXfs>
  <cellStyles count="1">
    <cellStyle xfId="0" name="Normal" builtinId="0"/>
  </cellStyles>
  <dxfs count="5">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none"/>
      </fill>
      <border/>
    </dxf>
  </dxfs>
  <tableStyles count="1">
    <tableStyle count="3" pivot="0" name="Detail1-2017-04-01-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pivotCacheDefinition" Target="pivotCache/pivotCacheDefinition2.xml"/><Relationship Id="rId14" Type="http://schemas.openxmlformats.org/officeDocument/2006/relationships/pivotCacheDefinition" Target="pivotCache/pivotCacheDefinition1.xml"/><Relationship Id="rId17" Type="http://schemas.openxmlformats.org/officeDocument/2006/relationships/pivotCacheDefinition" Target="pivotCache/pivotCacheDefinition4.xml"/><Relationship Id="rId16" Type="http://schemas.openxmlformats.org/officeDocument/2006/relationships/pivotCacheDefinition" Target="pivotCache/pivotCacheDefinition3.xml"/><Relationship Id="rId5" Type="http://schemas.openxmlformats.org/officeDocument/2006/relationships/worksheet" Target="worksheets/sheet3.xml"/><Relationship Id="rId6" Type="http://schemas.openxmlformats.org/officeDocument/2006/relationships/worksheet" Target="worksheets/sheet4.xml"/><Relationship Id="rId18" Type="http://schemas.openxmlformats.org/officeDocument/2006/relationships/pivotCacheDefinition" Target="pivotCache/pivotCacheDefinition5.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 of Site </a:t>
            </a:r>
          </a:p>
        </c:rich>
      </c:tx>
      <c:overlay val="0"/>
    </c:title>
    <c:plotArea>
      <c:layout/>
      <c:lineChart>
        <c:ser>
          <c:idx val="0"/>
          <c:order val="0"/>
          <c:tx>
            <c:strRef>
              <c:f>DATA!$K$12</c:f>
            </c:strRef>
          </c:tx>
          <c:spPr>
            <a:ln cmpd="sng">
              <a:solidFill>
                <a:srgbClr val="3366CC"/>
              </a:solidFill>
            </a:ln>
          </c:spPr>
          <c:marker>
            <c:symbol val="none"/>
          </c:marker>
          <c:cat>
            <c:strRef>
              <c:f>DATA!$F$13:$F$43</c:f>
            </c:strRef>
          </c:cat>
          <c:val>
            <c:numRef>
              <c:f>DATA!$K$13:$K$43</c:f>
              <c:numCache/>
            </c:numRef>
          </c:val>
          <c:smooth val="0"/>
        </c:ser>
        <c:ser>
          <c:idx val="1"/>
          <c:order val="1"/>
          <c:tx>
            <c:strRef>
              <c:f>DATA!$R$12</c:f>
            </c:strRef>
          </c:tx>
          <c:spPr>
            <a:ln cmpd="sng">
              <a:solidFill>
                <a:srgbClr val="DC3912"/>
              </a:solidFill>
            </a:ln>
          </c:spPr>
          <c:marker>
            <c:symbol val="none"/>
          </c:marker>
          <c:cat>
            <c:strRef>
              <c:f>DATA!$F$13:$F$43</c:f>
            </c:strRef>
          </c:cat>
          <c:val>
            <c:numRef>
              <c:f>DATA!$R$13:$R$43</c:f>
              <c:numCache/>
            </c:numRef>
          </c:val>
          <c:smooth val="0"/>
        </c:ser>
        <c:axId val="1585487099"/>
        <c:axId val="1207616006"/>
      </c:lineChart>
      <c:catAx>
        <c:axId val="15854870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207616006"/>
      </c:catAx>
      <c:valAx>
        <c:axId val="1207616006"/>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5487099"/>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Accumulated % of Site </a:t>
            </a:r>
          </a:p>
        </c:rich>
      </c:tx>
      <c:overlay val="0"/>
    </c:title>
    <c:plotArea>
      <c:layout/>
      <c:lineChart>
        <c:ser>
          <c:idx val="0"/>
          <c:order val="0"/>
          <c:tx>
            <c:strRef>
              <c:f>DATA!$Y$12</c:f>
            </c:strRef>
          </c:tx>
          <c:spPr>
            <a:ln cmpd="sng">
              <a:solidFill>
                <a:srgbClr val="3366CC"/>
              </a:solidFill>
            </a:ln>
          </c:spPr>
          <c:marker>
            <c:symbol val="none"/>
          </c:marker>
          <c:cat>
            <c:strRef>
              <c:f>DATA!$F$13:$F$43</c:f>
            </c:strRef>
          </c:cat>
          <c:val>
            <c:numRef>
              <c:f>DATA!$Y$13:$Y$43</c:f>
              <c:numCache/>
            </c:numRef>
          </c:val>
          <c:smooth val="0"/>
        </c:ser>
        <c:ser>
          <c:idx val="1"/>
          <c:order val="1"/>
          <c:tx>
            <c:strRef>
              <c:f>DATA!$AB$12</c:f>
            </c:strRef>
          </c:tx>
          <c:spPr>
            <a:ln cmpd="sng">
              <a:solidFill>
                <a:srgbClr val="DC3912"/>
              </a:solidFill>
            </a:ln>
          </c:spPr>
          <c:marker>
            <c:symbol val="none"/>
          </c:marker>
          <c:cat>
            <c:strRef>
              <c:f>DATA!$F$13:$F$43</c:f>
            </c:strRef>
          </c:cat>
          <c:val>
            <c:numRef>
              <c:f>DATA!$AB$13:$AB$43</c:f>
              <c:numCache/>
            </c:numRef>
          </c:val>
          <c:smooth val="0"/>
        </c:ser>
        <c:axId val="1438499067"/>
        <c:axId val="1642303457"/>
      </c:lineChart>
      <c:catAx>
        <c:axId val="14384990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642303457"/>
      </c:catAx>
      <c:valAx>
        <c:axId val="1642303457"/>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8499067"/>
      </c:valAx>
    </c:plotArea>
    <c:legend>
      <c:legendPos val="r"/>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CPO</a:t>
            </a:r>
          </a:p>
        </c:rich>
      </c:tx>
      <c:overlay val="0"/>
    </c:title>
    <c:plotArea>
      <c:layout/>
      <c:lineChart>
        <c:ser>
          <c:idx val="0"/>
          <c:order val="0"/>
          <c:tx>
            <c:strRef>
              <c:f>DATA!$L$12</c:f>
            </c:strRef>
          </c:tx>
          <c:spPr>
            <a:ln cmpd="sng" w="19050">
              <a:solidFill>
                <a:srgbClr val="4285F4"/>
              </a:solidFill>
            </a:ln>
          </c:spPr>
          <c:marker>
            <c:symbol val="none"/>
          </c:marker>
          <c:cat>
            <c:strRef>
              <c:f>DATA!$F$13:$F$43</c:f>
            </c:strRef>
          </c:cat>
          <c:val>
            <c:numRef>
              <c:f>DATA!$L$13:$L$43</c:f>
              <c:numCache/>
            </c:numRef>
          </c:val>
          <c:smooth val="0"/>
        </c:ser>
        <c:ser>
          <c:idx val="1"/>
          <c:order val="1"/>
          <c:tx>
            <c:strRef>
              <c:f>DATA!$S$12</c:f>
            </c:strRef>
          </c:tx>
          <c:spPr>
            <a:ln cmpd="sng" w="19050">
              <a:solidFill>
                <a:srgbClr val="DB4437"/>
              </a:solidFill>
            </a:ln>
          </c:spPr>
          <c:marker>
            <c:symbol val="none"/>
          </c:marker>
          <c:cat>
            <c:strRef>
              <c:f>DATA!$F$13:$F$43</c:f>
            </c:strRef>
          </c:cat>
          <c:val>
            <c:numRef>
              <c:f>DATA!$S$13:$S$43</c:f>
              <c:numCache/>
            </c:numRef>
          </c:val>
          <c:smooth val="0"/>
        </c:ser>
        <c:axId val="63951905"/>
        <c:axId val="1468670963"/>
      </c:lineChart>
      <c:catAx>
        <c:axId val="639519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468670963"/>
      </c:catAx>
      <c:valAx>
        <c:axId val="14686709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951905"/>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CPO Accumulated</a:t>
            </a:r>
          </a:p>
        </c:rich>
      </c:tx>
      <c:overlay val="0"/>
    </c:title>
    <c:plotArea>
      <c:layout/>
      <c:lineChart>
        <c:ser>
          <c:idx val="0"/>
          <c:order val="0"/>
          <c:tx>
            <c:strRef>
              <c:f>DATA!$X$12</c:f>
            </c:strRef>
          </c:tx>
          <c:spPr>
            <a:ln cmpd="sng">
              <a:solidFill>
                <a:srgbClr val="3366CC"/>
              </a:solidFill>
            </a:ln>
          </c:spPr>
          <c:marker>
            <c:symbol val="none"/>
          </c:marker>
          <c:cat>
            <c:strRef>
              <c:f>DATA!$F$13:$F$43</c:f>
            </c:strRef>
          </c:cat>
          <c:val>
            <c:numRef>
              <c:f>DATA!$X$13:$X$43</c:f>
              <c:numCache/>
            </c:numRef>
          </c:val>
          <c:smooth val="0"/>
        </c:ser>
        <c:ser>
          <c:idx val="1"/>
          <c:order val="1"/>
          <c:tx>
            <c:strRef>
              <c:f>DATA!$AA$12</c:f>
            </c:strRef>
          </c:tx>
          <c:spPr>
            <a:ln cmpd="sng">
              <a:solidFill>
                <a:srgbClr val="DC3912"/>
              </a:solidFill>
            </a:ln>
          </c:spPr>
          <c:marker>
            <c:symbol val="none"/>
          </c:marker>
          <c:cat>
            <c:strRef>
              <c:f>DATA!$F$13:$F$43</c:f>
            </c:strRef>
          </c:cat>
          <c:val>
            <c:numRef>
              <c:f>DATA!$AA$13:$AA$43</c:f>
              <c:numCache/>
            </c:numRef>
          </c:val>
          <c:smooth val="0"/>
        </c:ser>
        <c:axId val="1969279699"/>
        <c:axId val="1850986933"/>
      </c:lineChart>
      <c:catAx>
        <c:axId val="19692796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0986933"/>
      </c:catAx>
      <c:valAx>
        <c:axId val="1850986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9279699"/>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a:t>
            </a:r>
          </a:p>
        </c:rich>
      </c:tx>
      <c:overlay val="0"/>
    </c:title>
    <c:plotArea>
      <c:layout/>
      <c:lineChart>
        <c:ser>
          <c:idx val="0"/>
          <c:order val="0"/>
          <c:tx>
            <c:strRef>
              <c:f>DATA!$I$12</c:f>
            </c:strRef>
          </c:tx>
          <c:spPr>
            <a:ln cmpd="sng">
              <a:solidFill>
                <a:srgbClr val="3366CC"/>
              </a:solidFill>
            </a:ln>
          </c:spPr>
          <c:marker>
            <c:symbol val="none"/>
          </c:marker>
          <c:cat>
            <c:strRef>
              <c:f>DATA!$F$13:$F$43</c:f>
            </c:strRef>
          </c:cat>
          <c:val>
            <c:numRef>
              <c:f>DATA!$I$13:$I$43</c:f>
              <c:numCache/>
            </c:numRef>
          </c:val>
          <c:smooth val="0"/>
        </c:ser>
        <c:ser>
          <c:idx val="1"/>
          <c:order val="1"/>
          <c:tx>
            <c:strRef>
              <c:f>DATA!$Q$12</c:f>
            </c:strRef>
          </c:tx>
          <c:spPr>
            <a:ln cmpd="sng">
              <a:solidFill>
                <a:srgbClr val="DC3912"/>
              </a:solidFill>
            </a:ln>
          </c:spPr>
          <c:marker>
            <c:symbol val="none"/>
          </c:marker>
          <c:cat>
            <c:strRef>
              <c:f>DATA!$F$13:$F$43</c:f>
            </c:strRef>
          </c:cat>
          <c:val>
            <c:numRef>
              <c:f>DATA!$Q$13:$Q$43</c:f>
              <c:numCache/>
            </c:numRef>
          </c:val>
          <c:smooth val="0"/>
        </c:ser>
        <c:axId val="886425309"/>
        <c:axId val="1508158155"/>
      </c:lineChart>
      <c:catAx>
        <c:axId val="8864253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08158155"/>
      </c:catAx>
      <c:valAx>
        <c:axId val="15081581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6425309"/>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acc</a:t>
            </a:r>
          </a:p>
        </c:rich>
      </c:tx>
      <c:overlay val="0"/>
    </c:title>
    <c:plotArea>
      <c:layout/>
      <c:lineChart>
        <c:ser>
          <c:idx val="0"/>
          <c:order val="0"/>
          <c:tx>
            <c:strRef>
              <c:f>DATA!$Z$12</c:f>
            </c:strRef>
          </c:tx>
          <c:spPr>
            <a:ln cmpd="sng">
              <a:solidFill>
                <a:srgbClr val="3366CC"/>
              </a:solidFill>
            </a:ln>
          </c:spPr>
          <c:marker>
            <c:symbol val="none"/>
          </c:marker>
          <c:cat>
            <c:strRef>
              <c:f>DATA!$F$13:$F$42</c:f>
            </c:strRef>
          </c:cat>
          <c:val>
            <c:numRef>
              <c:f>DATA!$Z$13:$Z$42</c:f>
              <c:numCache/>
            </c:numRef>
          </c:val>
          <c:smooth val="0"/>
        </c:ser>
        <c:ser>
          <c:idx val="1"/>
          <c:order val="1"/>
          <c:tx>
            <c:strRef>
              <c:f>DATA!$AC$12</c:f>
            </c:strRef>
          </c:tx>
          <c:spPr>
            <a:ln cmpd="sng">
              <a:solidFill>
                <a:srgbClr val="DC3912"/>
              </a:solidFill>
            </a:ln>
          </c:spPr>
          <c:marker>
            <c:symbol val="none"/>
          </c:marker>
          <c:cat>
            <c:strRef>
              <c:f>DATA!$F$13:$F$42</c:f>
            </c:strRef>
          </c:cat>
          <c:val>
            <c:numRef>
              <c:f>DATA!$AC$13:$AC$42</c:f>
              <c:numCache/>
            </c:numRef>
          </c:val>
          <c:smooth val="0"/>
        </c:ser>
        <c:axId val="1934287000"/>
        <c:axId val="1745317055"/>
      </c:lineChart>
      <c:catAx>
        <c:axId val="19342870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45317055"/>
      </c:catAx>
      <c:valAx>
        <c:axId val="17453170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4287000"/>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disc</a:t>
            </a:r>
          </a:p>
        </c:rich>
      </c:tx>
      <c:overlay val="0"/>
    </c:title>
    <c:plotArea>
      <c:layout/>
      <c:lineChart>
        <c:varyColors val="0"/>
        <c:ser>
          <c:idx val="0"/>
          <c:order val="0"/>
          <c:tx>
            <c:strRef>
              <c:f>DATA!$AD$12</c:f>
            </c:strRef>
          </c:tx>
          <c:spPr>
            <a:ln cmpd="sng">
              <a:solidFill>
                <a:srgbClr val="3366CC"/>
              </a:solidFill>
            </a:ln>
          </c:spPr>
          <c:marker>
            <c:symbol val="none"/>
          </c:marker>
          <c:cat>
            <c:strRef>
              <c:f>DATA!$F$13:$F$42</c:f>
            </c:strRef>
          </c:cat>
          <c:val>
            <c:numRef>
              <c:f>DATA!$AD$13:$AD$42</c:f>
              <c:numCache/>
            </c:numRef>
          </c:val>
          <c:smooth val="0"/>
        </c:ser>
        <c:axId val="601548569"/>
        <c:axId val="597156904"/>
      </c:lineChart>
      <c:catAx>
        <c:axId val="60154856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97156904"/>
      </c:catAx>
      <c:valAx>
        <c:axId val="5971569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01548569"/>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 of Site </a:t>
            </a:r>
          </a:p>
        </c:rich>
      </c:tx>
      <c:overlay val="0"/>
    </c:title>
    <c:plotArea>
      <c:layout/>
      <c:lineChart>
        <c:ser>
          <c:idx val="0"/>
          <c:order val="0"/>
          <c:tx>
            <c:strRef>
              <c:f>'March DATA'!$K$12</c:f>
            </c:strRef>
          </c:tx>
          <c:spPr>
            <a:ln cmpd="sng">
              <a:solidFill>
                <a:srgbClr val="3366CC"/>
              </a:solidFill>
            </a:ln>
          </c:spPr>
          <c:marker>
            <c:symbol val="none"/>
          </c:marker>
          <c:cat>
            <c:strRef>
              <c:f>'March DATA'!$F$13:$F$43</c:f>
            </c:strRef>
          </c:cat>
          <c:val>
            <c:numRef>
              <c:f>'March DATA'!$K$13:$K$43</c:f>
              <c:numCache/>
            </c:numRef>
          </c:val>
          <c:smooth val="0"/>
        </c:ser>
        <c:ser>
          <c:idx val="1"/>
          <c:order val="1"/>
          <c:tx>
            <c:strRef>
              <c:f>'March DATA'!$R$12</c:f>
            </c:strRef>
          </c:tx>
          <c:spPr>
            <a:ln cmpd="sng">
              <a:solidFill>
                <a:srgbClr val="DC3912"/>
              </a:solidFill>
            </a:ln>
          </c:spPr>
          <c:marker>
            <c:symbol val="none"/>
          </c:marker>
          <c:cat>
            <c:strRef>
              <c:f>'March DATA'!$F$13:$F$43</c:f>
            </c:strRef>
          </c:cat>
          <c:val>
            <c:numRef>
              <c:f>'March DATA'!$R$13:$R$43</c:f>
              <c:numCache/>
            </c:numRef>
          </c:val>
          <c:smooth val="0"/>
        </c:ser>
        <c:axId val="2103793328"/>
        <c:axId val="2114353516"/>
      </c:lineChart>
      <c:catAx>
        <c:axId val="21037933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2114353516"/>
      </c:catAx>
      <c:valAx>
        <c:axId val="2114353516"/>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3793328"/>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Accumulated % of Site </a:t>
            </a:r>
          </a:p>
        </c:rich>
      </c:tx>
      <c:overlay val="0"/>
    </c:title>
    <c:plotArea>
      <c:layout/>
      <c:lineChart>
        <c:ser>
          <c:idx val="0"/>
          <c:order val="0"/>
          <c:tx>
            <c:strRef>
              <c:f>'March DATA'!$Y$12</c:f>
            </c:strRef>
          </c:tx>
          <c:spPr>
            <a:ln cmpd="sng">
              <a:solidFill>
                <a:srgbClr val="3366CC"/>
              </a:solidFill>
            </a:ln>
          </c:spPr>
          <c:marker>
            <c:symbol val="none"/>
          </c:marker>
          <c:cat>
            <c:strRef>
              <c:f>'March DATA'!$F$13:$F$43</c:f>
            </c:strRef>
          </c:cat>
          <c:val>
            <c:numRef>
              <c:f>'March DATA'!$Y$13:$Y$43</c:f>
              <c:numCache/>
            </c:numRef>
          </c:val>
          <c:smooth val="0"/>
        </c:ser>
        <c:ser>
          <c:idx val="1"/>
          <c:order val="1"/>
          <c:tx>
            <c:strRef>
              <c:f>'March DATA'!$AB$12</c:f>
            </c:strRef>
          </c:tx>
          <c:spPr>
            <a:ln cmpd="sng">
              <a:solidFill>
                <a:srgbClr val="DC3912"/>
              </a:solidFill>
            </a:ln>
          </c:spPr>
          <c:marker>
            <c:symbol val="none"/>
          </c:marker>
          <c:cat>
            <c:strRef>
              <c:f>'March DATA'!$F$13:$F$43</c:f>
            </c:strRef>
          </c:cat>
          <c:val>
            <c:numRef>
              <c:f>'March DATA'!$AB$13:$AB$43</c:f>
              <c:numCache/>
            </c:numRef>
          </c:val>
          <c:smooth val="0"/>
        </c:ser>
        <c:axId val="632726370"/>
        <c:axId val="1067463539"/>
      </c:lineChart>
      <c:catAx>
        <c:axId val="6327263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067463539"/>
      </c:catAx>
      <c:valAx>
        <c:axId val="1067463539"/>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2726370"/>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CPO</a:t>
            </a:r>
          </a:p>
        </c:rich>
      </c:tx>
      <c:overlay val="0"/>
    </c:title>
    <c:plotArea>
      <c:layout/>
      <c:lineChart>
        <c:ser>
          <c:idx val="0"/>
          <c:order val="0"/>
          <c:tx>
            <c:strRef>
              <c:f>'March DATA'!$L$12</c:f>
            </c:strRef>
          </c:tx>
          <c:spPr>
            <a:ln cmpd="sng" w="19050">
              <a:solidFill>
                <a:srgbClr val="4285F4"/>
              </a:solidFill>
            </a:ln>
          </c:spPr>
          <c:marker>
            <c:symbol val="none"/>
          </c:marker>
          <c:cat>
            <c:strRef>
              <c:f>'March DATA'!$F$13:$F$43</c:f>
            </c:strRef>
          </c:cat>
          <c:val>
            <c:numRef>
              <c:f>'March DATA'!$L$13:$L$43</c:f>
              <c:numCache/>
            </c:numRef>
          </c:val>
          <c:smooth val="0"/>
        </c:ser>
        <c:ser>
          <c:idx val="1"/>
          <c:order val="1"/>
          <c:tx>
            <c:strRef>
              <c:f>'March DATA'!$S$12</c:f>
            </c:strRef>
          </c:tx>
          <c:spPr>
            <a:ln cmpd="sng" w="19050">
              <a:solidFill>
                <a:srgbClr val="DB4437"/>
              </a:solidFill>
            </a:ln>
          </c:spPr>
          <c:marker>
            <c:symbol val="none"/>
          </c:marker>
          <c:cat>
            <c:strRef>
              <c:f>'March DATA'!$F$13:$F$43</c:f>
            </c:strRef>
          </c:cat>
          <c:val>
            <c:numRef>
              <c:f>'March DATA'!$S$13:$S$43</c:f>
              <c:numCache/>
            </c:numRef>
          </c:val>
          <c:smooth val="0"/>
        </c:ser>
        <c:axId val="684030654"/>
        <c:axId val="1695048715"/>
      </c:lineChart>
      <c:catAx>
        <c:axId val="6840306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695048715"/>
      </c:catAx>
      <c:valAx>
        <c:axId val="16950487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4030654"/>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CPO Accumulated</a:t>
            </a:r>
          </a:p>
        </c:rich>
      </c:tx>
      <c:overlay val="0"/>
    </c:title>
    <c:plotArea>
      <c:layout/>
      <c:lineChart>
        <c:ser>
          <c:idx val="0"/>
          <c:order val="0"/>
          <c:tx>
            <c:strRef>
              <c:f>'March DATA'!$X$12</c:f>
            </c:strRef>
          </c:tx>
          <c:spPr>
            <a:ln cmpd="sng">
              <a:solidFill>
                <a:srgbClr val="3366CC"/>
              </a:solidFill>
            </a:ln>
          </c:spPr>
          <c:marker>
            <c:symbol val="none"/>
          </c:marker>
          <c:cat>
            <c:strRef>
              <c:f>'March DATA'!$F$13:$F$43</c:f>
            </c:strRef>
          </c:cat>
          <c:val>
            <c:numRef>
              <c:f>'March DATA'!$X$13:$X$43</c:f>
              <c:numCache/>
            </c:numRef>
          </c:val>
          <c:smooth val="0"/>
        </c:ser>
        <c:ser>
          <c:idx val="1"/>
          <c:order val="1"/>
          <c:tx>
            <c:strRef>
              <c:f>'March DATA'!$AA$12</c:f>
            </c:strRef>
          </c:tx>
          <c:spPr>
            <a:ln cmpd="sng">
              <a:solidFill>
                <a:srgbClr val="DC3912"/>
              </a:solidFill>
            </a:ln>
          </c:spPr>
          <c:marker>
            <c:symbol val="none"/>
          </c:marker>
          <c:cat>
            <c:strRef>
              <c:f>'March DATA'!$F$13:$F$43</c:f>
            </c:strRef>
          </c:cat>
          <c:val>
            <c:numRef>
              <c:f>'March DATA'!$AA$13:$AA$43</c:f>
              <c:numCache/>
            </c:numRef>
          </c:val>
          <c:smooth val="0"/>
        </c:ser>
        <c:axId val="1811764914"/>
        <c:axId val="780746586"/>
      </c:lineChart>
      <c:catAx>
        <c:axId val="18117649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780746586"/>
      </c:catAx>
      <c:valAx>
        <c:axId val="7807465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1764914"/>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a:t>
            </a:r>
          </a:p>
        </c:rich>
      </c:tx>
      <c:overlay val="0"/>
    </c:title>
    <c:plotArea>
      <c:layout/>
      <c:lineChart>
        <c:ser>
          <c:idx val="0"/>
          <c:order val="0"/>
          <c:tx>
            <c:strRef>
              <c:f>'March DATA'!$I$12</c:f>
            </c:strRef>
          </c:tx>
          <c:spPr>
            <a:ln cmpd="sng">
              <a:solidFill>
                <a:srgbClr val="3366CC"/>
              </a:solidFill>
            </a:ln>
          </c:spPr>
          <c:marker>
            <c:symbol val="none"/>
          </c:marker>
          <c:cat>
            <c:strRef>
              <c:f>'March DATA'!$F$13:$F$43</c:f>
            </c:strRef>
          </c:cat>
          <c:val>
            <c:numRef>
              <c:f>'March DATA'!$I$13:$I$43</c:f>
              <c:numCache/>
            </c:numRef>
          </c:val>
          <c:smooth val="0"/>
        </c:ser>
        <c:ser>
          <c:idx val="1"/>
          <c:order val="1"/>
          <c:tx>
            <c:strRef>
              <c:f>'March DATA'!$Q$12</c:f>
            </c:strRef>
          </c:tx>
          <c:spPr>
            <a:ln cmpd="sng">
              <a:solidFill>
                <a:srgbClr val="DC3912"/>
              </a:solidFill>
            </a:ln>
          </c:spPr>
          <c:marker>
            <c:symbol val="none"/>
          </c:marker>
          <c:cat>
            <c:strRef>
              <c:f>'March DATA'!$F$13:$F$43</c:f>
            </c:strRef>
          </c:cat>
          <c:val>
            <c:numRef>
              <c:f>'March DATA'!$Q$13:$Q$44</c:f>
              <c:numCache/>
            </c:numRef>
          </c:val>
          <c:smooth val="0"/>
        </c:ser>
        <c:axId val="1919090614"/>
        <c:axId val="1466142734"/>
      </c:lineChart>
      <c:catAx>
        <c:axId val="19190906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66142734"/>
      </c:catAx>
      <c:valAx>
        <c:axId val="14661427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9090614"/>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acc</a:t>
            </a:r>
          </a:p>
        </c:rich>
      </c:tx>
      <c:overlay val="0"/>
    </c:title>
    <c:plotArea>
      <c:layout/>
      <c:lineChart>
        <c:ser>
          <c:idx val="0"/>
          <c:order val="0"/>
          <c:tx>
            <c:strRef>
              <c:f>'March DATA'!$Z$12</c:f>
            </c:strRef>
          </c:tx>
          <c:spPr>
            <a:ln cmpd="sng">
              <a:solidFill>
                <a:srgbClr val="3366CC"/>
              </a:solidFill>
            </a:ln>
          </c:spPr>
          <c:marker>
            <c:symbol val="none"/>
          </c:marker>
          <c:cat>
            <c:strRef>
              <c:f>'March DATA'!$F$13:$F$42</c:f>
            </c:strRef>
          </c:cat>
          <c:val>
            <c:numRef>
              <c:f>'March DATA'!$Z$13:$Z$42</c:f>
              <c:numCache/>
            </c:numRef>
          </c:val>
          <c:smooth val="0"/>
        </c:ser>
        <c:ser>
          <c:idx val="1"/>
          <c:order val="1"/>
          <c:tx>
            <c:strRef>
              <c:f>'March DATA'!$AC$12</c:f>
            </c:strRef>
          </c:tx>
          <c:spPr>
            <a:ln cmpd="sng">
              <a:solidFill>
                <a:srgbClr val="DC3912"/>
              </a:solidFill>
            </a:ln>
          </c:spPr>
          <c:marker>
            <c:symbol val="none"/>
          </c:marker>
          <c:cat>
            <c:strRef>
              <c:f>'March DATA'!$F$13:$F$42</c:f>
            </c:strRef>
          </c:cat>
          <c:val>
            <c:numRef>
              <c:f>'March DATA'!$AC$13:$AC$42</c:f>
              <c:numCache/>
            </c:numRef>
          </c:val>
          <c:smooth val="0"/>
        </c:ser>
        <c:axId val="1094840983"/>
        <c:axId val="2128703655"/>
      </c:lineChart>
      <c:catAx>
        <c:axId val="109484098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28703655"/>
      </c:catAx>
      <c:valAx>
        <c:axId val="21287036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4840983"/>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disc</a:t>
            </a:r>
          </a:p>
        </c:rich>
      </c:tx>
      <c:overlay val="0"/>
    </c:title>
    <c:plotArea>
      <c:layout/>
      <c:lineChart>
        <c:varyColors val="0"/>
        <c:ser>
          <c:idx val="0"/>
          <c:order val="0"/>
          <c:tx>
            <c:strRef>
              <c:f>'March DATA'!$AD$12</c:f>
            </c:strRef>
          </c:tx>
          <c:spPr>
            <a:ln cmpd="sng">
              <a:solidFill>
                <a:srgbClr val="3366CC"/>
              </a:solidFill>
            </a:ln>
          </c:spPr>
          <c:marker>
            <c:symbol val="none"/>
          </c:marker>
          <c:cat>
            <c:strRef>
              <c:f>'March DATA'!$F$13:$F$42</c:f>
            </c:strRef>
          </c:cat>
          <c:val>
            <c:numRef>
              <c:f>'March DATA'!$AD$13:$AD$42</c:f>
              <c:numCache/>
            </c:numRef>
          </c:val>
          <c:smooth val="0"/>
        </c:ser>
        <c:axId val="559780058"/>
        <c:axId val="788729996"/>
      </c:lineChart>
      <c:catAx>
        <c:axId val="55978005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88729996"/>
      </c:catAx>
      <c:valAx>
        <c:axId val="7887299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9780058"/>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 of Site </a:t>
            </a:r>
          </a:p>
        </c:rich>
      </c:tx>
      <c:overlay val="0"/>
    </c:title>
    <c:plotArea>
      <c:layout/>
      <c:lineChart>
        <c:ser>
          <c:idx val="0"/>
          <c:order val="0"/>
          <c:tx>
            <c:strRef>
              <c:f>'April DATA'!$K$12</c:f>
            </c:strRef>
          </c:tx>
          <c:spPr>
            <a:ln cmpd="sng">
              <a:solidFill>
                <a:srgbClr val="3366CC"/>
              </a:solidFill>
            </a:ln>
          </c:spPr>
          <c:marker>
            <c:symbol val="none"/>
          </c:marker>
          <c:cat>
            <c:strRef>
              <c:f>'April DATA'!$F$13:$F$43</c:f>
            </c:strRef>
          </c:cat>
          <c:val>
            <c:numRef>
              <c:f>'April DATA'!$K$13:$K$43</c:f>
              <c:numCache/>
            </c:numRef>
          </c:val>
          <c:smooth val="0"/>
        </c:ser>
        <c:ser>
          <c:idx val="1"/>
          <c:order val="1"/>
          <c:tx>
            <c:strRef>
              <c:f>'April DATA'!$R$12</c:f>
            </c:strRef>
          </c:tx>
          <c:spPr>
            <a:ln cmpd="sng">
              <a:solidFill>
                <a:srgbClr val="DC3912"/>
              </a:solidFill>
            </a:ln>
          </c:spPr>
          <c:marker>
            <c:symbol val="none"/>
          </c:marker>
          <c:cat>
            <c:strRef>
              <c:f>'April DATA'!$F$13:$F$43</c:f>
            </c:strRef>
          </c:cat>
          <c:val>
            <c:numRef>
              <c:f>'April DATA'!$R$13:$R$43</c:f>
              <c:numCache/>
            </c:numRef>
          </c:val>
          <c:smooth val="0"/>
        </c:ser>
        <c:axId val="541422440"/>
        <c:axId val="1048729923"/>
      </c:lineChart>
      <c:catAx>
        <c:axId val="5414224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048729923"/>
      </c:catAx>
      <c:valAx>
        <c:axId val="1048729923"/>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1422440"/>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Accumulated % of Site </a:t>
            </a:r>
          </a:p>
        </c:rich>
      </c:tx>
      <c:overlay val="0"/>
    </c:title>
    <c:plotArea>
      <c:layout/>
      <c:lineChart>
        <c:ser>
          <c:idx val="0"/>
          <c:order val="0"/>
          <c:tx>
            <c:strRef>
              <c:f>'April DATA'!$Y$12</c:f>
            </c:strRef>
          </c:tx>
          <c:spPr>
            <a:ln cmpd="sng">
              <a:solidFill>
                <a:srgbClr val="3366CC"/>
              </a:solidFill>
            </a:ln>
          </c:spPr>
          <c:marker>
            <c:symbol val="none"/>
          </c:marker>
          <c:cat>
            <c:strRef>
              <c:f>'April DATA'!$F$13:$F$43</c:f>
            </c:strRef>
          </c:cat>
          <c:val>
            <c:numRef>
              <c:f>'April DATA'!$Y$13:$Y$43</c:f>
              <c:numCache/>
            </c:numRef>
          </c:val>
          <c:smooth val="0"/>
        </c:ser>
        <c:ser>
          <c:idx val="1"/>
          <c:order val="1"/>
          <c:tx>
            <c:strRef>
              <c:f>'April DATA'!$AB$12</c:f>
            </c:strRef>
          </c:tx>
          <c:spPr>
            <a:ln cmpd="sng">
              <a:solidFill>
                <a:srgbClr val="DC3912"/>
              </a:solidFill>
            </a:ln>
          </c:spPr>
          <c:marker>
            <c:symbol val="none"/>
          </c:marker>
          <c:cat>
            <c:strRef>
              <c:f>'April DATA'!$F$13:$F$43</c:f>
            </c:strRef>
          </c:cat>
          <c:val>
            <c:numRef>
              <c:f>'April DATA'!$AB$13:$AB$43</c:f>
              <c:numCache/>
            </c:numRef>
          </c:val>
          <c:smooth val="0"/>
        </c:ser>
        <c:axId val="1783637509"/>
        <c:axId val="1856064891"/>
      </c:lineChart>
      <c:catAx>
        <c:axId val="17836375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6064891"/>
      </c:catAx>
      <c:valAx>
        <c:axId val="1856064891"/>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3637509"/>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CPO</a:t>
            </a:r>
          </a:p>
        </c:rich>
      </c:tx>
      <c:overlay val="0"/>
    </c:title>
    <c:plotArea>
      <c:layout/>
      <c:lineChart>
        <c:ser>
          <c:idx val="0"/>
          <c:order val="0"/>
          <c:tx>
            <c:strRef>
              <c:f>'April DATA'!$L$12</c:f>
            </c:strRef>
          </c:tx>
          <c:spPr>
            <a:ln cmpd="sng" w="19050">
              <a:solidFill>
                <a:srgbClr val="4285F4"/>
              </a:solidFill>
            </a:ln>
          </c:spPr>
          <c:marker>
            <c:symbol val="none"/>
          </c:marker>
          <c:cat>
            <c:strRef>
              <c:f>'April DATA'!$F$13:$F$43</c:f>
            </c:strRef>
          </c:cat>
          <c:val>
            <c:numRef>
              <c:f>'April DATA'!$L$13:$L$43</c:f>
              <c:numCache/>
            </c:numRef>
          </c:val>
          <c:smooth val="0"/>
        </c:ser>
        <c:ser>
          <c:idx val="1"/>
          <c:order val="1"/>
          <c:tx>
            <c:strRef>
              <c:f>'April DATA'!$S$12</c:f>
            </c:strRef>
          </c:tx>
          <c:spPr>
            <a:ln cmpd="sng" w="19050">
              <a:solidFill>
                <a:srgbClr val="DB4437"/>
              </a:solidFill>
            </a:ln>
          </c:spPr>
          <c:marker>
            <c:symbol val="none"/>
          </c:marker>
          <c:cat>
            <c:strRef>
              <c:f>'April DATA'!$F$13:$F$43</c:f>
            </c:strRef>
          </c:cat>
          <c:val>
            <c:numRef>
              <c:f>'April DATA'!$S$13:$S$43</c:f>
              <c:numCache/>
            </c:numRef>
          </c:val>
          <c:smooth val="0"/>
        </c:ser>
        <c:axId val="1946380516"/>
        <c:axId val="1782611616"/>
      </c:lineChart>
      <c:catAx>
        <c:axId val="19463805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782611616"/>
      </c:catAx>
      <c:valAx>
        <c:axId val="17826116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6380516"/>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CPO Accumulated</a:t>
            </a:r>
          </a:p>
        </c:rich>
      </c:tx>
      <c:overlay val="0"/>
    </c:title>
    <c:plotArea>
      <c:layout/>
      <c:lineChart>
        <c:ser>
          <c:idx val="0"/>
          <c:order val="0"/>
          <c:tx>
            <c:strRef>
              <c:f>'April DATA'!$X$12</c:f>
            </c:strRef>
          </c:tx>
          <c:spPr>
            <a:ln cmpd="sng">
              <a:solidFill>
                <a:srgbClr val="3366CC"/>
              </a:solidFill>
            </a:ln>
          </c:spPr>
          <c:marker>
            <c:symbol val="none"/>
          </c:marker>
          <c:cat>
            <c:strRef>
              <c:f>'April DATA'!$F$13:$F$43</c:f>
            </c:strRef>
          </c:cat>
          <c:val>
            <c:numRef>
              <c:f>'April DATA'!$X$13:$X$43</c:f>
              <c:numCache/>
            </c:numRef>
          </c:val>
          <c:smooth val="0"/>
        </c:ser>
        <c:ser>
          <c:idx val="1"/>
          <c:order val="1"/>
          <c:tx>
            <c:strRef>
              <c:f>'April DATA'!$AA$12</c:f>
            </c:strRef>
          </c:tx>
          <c:spPr>
            <a:ln cmpd="sng">
              <a:solidFill>
                <a:srgbClr val="DC3912"/>
              </a:solidFill>
            </a:ln>
          </c:spPr>
          <c:marker>
            <c:symbol val="none"/>
          </c:marker>
          <c:cat>
            <c:strRef>
              <c:f>'April DATA'!$F$13:$F$43</c:f>
            </c:strRef>
          </c:cat>
          <c:val>
            <c:numRef>
              <c:f>'April DATA'!$AA$13:$AA$43</c:f>
              <c:numCache/>
            </c:numRef>
          </c:val>
          <c:smooth val="0"/>
        </c:ser>
        <c:axId val="672261316"/>
        <c:axId val="2026069900"/>
      </c:lineChart>
      <c:catAx>
        <c:axId val="6722613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2026069900"/>
      </c:catAx>
      <c:valAx>
        <c:axId val="20260699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2261316"/>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a:t>
            </a:r>
          </a:p>
        </c:rich>
      </c:tx>
      <c:overlay val="0"/>
    </c:title>
    <c:plotArea>
      <c:layout/>
      <c:lineChart>
        <c:ser>
          <c:idx val="0"/>
          <c:order val="0"/>
          <c:tx>
            <c:strRef>
              <c:f>'April DATA'!$I$12</c:f>
            </c:strRef>
          </c:tx>
          <c:spPr>
            <a:ln cmpd="sng">
              <a:solidFill>
                <a:srgbClr val="3366CC"/>
              </a:solidFill>
            </a:ln>
          </c:spPr>
          <c:marker>
            <c:symbol val="none"/>
          </c:marker>
          <c:cat>
            <c:strRef>
              <c:f>'April DATA'!$F$13:$F$43</c:f>
            </c:strRef>
          </c:cat>
          <c:val>
            <c:numRef>
              <c:f>'April DATA'!$I$13:$I$44</c:f>
              <c:numCache/>
            </c:numRef>
          </c:val>
          <c:smooth val="0"/>
        </c:ser>
        <c:ser>
          <c:idx val="1"/>
          <c:order val="1"/>
          <c:tx>
            <c:strRef>
              <c:f>'April DATA'!$Q$12</c:f>
            </c:strRef>
          </c:tx>
          <c:spPr>
            <a:ln cmpd="sng">
              <a:solidFill>
                <a:srgbClr val="DC3912"/>
              </a:solidFill>
            </a:ln>
          </c:spPr>
          <c:marker>
            <c:symbol val="none"/>
          </c:marker>
          <c:cat>
            <c:strRef>
              <c:f>'April DATA'!$F$13:$F$43</c:f>
            </c:strRef>
          </c:cat>
          <c:val>
            <c:numRef>
              <c:f>'April DATA'!$Q$13:$Q$43</c:f>
              <c:numCache/>
            </c:numRef>
          </c:val>
          <c:smooth val="0"/>
        </c:ser>
        <c:axId val="1079161982"/>
        <c:axId val="1001634394"/>
      </c:lineChart>
      <c:catAx>
        <c:axId val="10791619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01634394"/>
      </c:catAx>
      <c:valAx>
        <c:axId val="10016343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79161982"/>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acc</a:t>
            </a:r>
          </a:p>
        </c:rich>
      </c:tx>
      <c:overlay val="0"/>
    </c:title>
    <c:plotArea>
      <c:layout/>
      <c:lineChart>
        <c:ser>
          <c:idx val="0"/>
          <c:order val="0"/>
          <c:tx>
            <c:strRef>
              <c:f>'April DATA'!$Z$12</c:f>
            </c:strRef>
          </c:tx>
          <c:spPr>
            <a:ln cmpd="sng">
              <a:solidFill>
                <a:srgbClr val="3366CC"/>
              </a:solidFill>
            </a:ln>
          </c:spPr>
          <c:marker>
            <c:symbol val="none"/>
          </c:marker>
          <c:cat>
            <c:strRef>
              <c:f>'April DATA'!$F$13:$F$43</c:f>
            </c:strRef>
          </c:cat>
          <c:val>
            <c:numRef>
              <c:f>'April DATA'!$Z$13:$Z$42</c:f>
              <c:numCache/>
            </c:numRef>
          </c:val>
          <c:smooth val="0"/>
        </c:ser>
        <c:ser>
          <c:idx val="1"/>
          <c:order val="1"/>
          <c:tx>
            <c:strRef>
              <c:f>'April DATA'!$AC$12</c:f>
            </c:strRef>
          </c:tx>
          <c:spPr>
            <a:ln cmpd="sng">
              <a:solidFill>
                <a:srgbClr val="DC3912"/>
              </a:solidFill>
            </a:ln>
          </c:spPr>
          <c:marker>
            <c:symbol val="none"/>
          </c:marker>
          <c:cat>
            <c:strRef>
              <c:f>'April DATA'!$F$13:$F$43</c:f>
            </c:strRef>
          </c:cat>
          <c:val>
            <c:numRef>
              <c:f>'April DATA'!$AC$13:$AC$42</c:f>
              <c:numCache/>
            </c:numRef>
          </c:val>
          <c:smooth val="0"/>
        </c:ser>
        <c:axId val="1245780814"/>
        <c:axId val="1074945236"/>
      </c:lineChart>
      <c:catAx>
        <c:axId val="12457808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74945236"/>
      </c:catAx>
      <c:valAx>
        <c:axId val="10749452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5780814"/>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disc</a:t>
            </a:r>
          </a:p>
        </c:rich>
      </c:tx>
      <c:overlay val="0"/>
    </c:title>
    <c:plotArea>
      <c:layout/>
      <c:lineChart>
        <c:varyColors val="0"/>
        <c:ser>
          <c:idx val="0"/>
          <c:order val="0"/>
          <c:tx>
            <c:strRef>
              <c:f>'April DATA'!$AD$12</c:f>
            </c:strRef>
          </c:tx>
          <c:spPr>
            <a:ln cmpd="sng">
              <a:solidFill>
                <a:srgbClr val="3366CC"/>
              </a:solidFill>
            </a:ln>
          </c:spPr>
          <c:marker>
            <c:symbol val="none"/>
          </c:marker>
          <c:cat>
            <c:strRef>
              <c:f>'April DATA'!$F$13:$F$43</c:f>
            </c:strRef>
          </c:cat>
          <c:val>
            <c:numRef>
              <c:f>'April DATA'!$AD$13:$AD$42</c:f>
              <c:numCache/>
            </c:numRef>
          </c:val>
          <c:smooth val="0"/>
        </c:ser>
        <c:axId val="441775708"/>
        <c:axId val="1395458539"/>
      </c:lineChart>
      <c:catAx>
        <c:axId val="4417757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95458539"/>
      </c:catAx>
      <c:valAx>
        <c:axId val="13954585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1775708"/>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 of Site </a:t>
            </a:r>
          </a:p>
        </c:rich>
      </c:tx>
      <c:overlay val="0"/>
    </c:title>
    <c:plotArea>
      <c:layout/>
      <c:lineChart>
        <c:ser>
          <c:idx val="0"/>
          <c:order val="0"/>
          <c:tx>
            <c:strRef>
              <c:f>'May DATA'!$K$12</c:f>
            </c:strRef>
          </c:tx>
          <c:spPr>
            <a:ln cmpd="sng">
              <a:solidFill>
                <a:srgbClr val="3366CC"/>
              </a:solidFill>
            </a:ln>
          </c:spPr>
          <c:marker>
            <c:symbol val="none"/>
          </c:marker>
          <c:cat>
            <c:strRef>
              <c:f>'May DATA'!$F$13:$F$43</c:f>
            </c:strRef>
          </c:cat>
          <c:val>
            <c:numRef>
              <c:f>'May DATA'!$K$13:$K$43</c:f>
              <c:numCache/>
            </c:numRef>
          </c:val>
          <c:smooth val="0"/>
        </c:ser>
        <c:ser>
          <c:idx val="1"/>
          <c:order val="1"/>
          <c:tx>
            <c:strRef>
              <c:f>'May DATA'!$R$12</c:f>
            </c:strRef>
          </c:tx>
          <c:spPr>
            <a:ln cmpd="sng">
              <a:solidFill>
                <a:srgbClr val="DC3912"/>
              </a:solidFill>
            </a:ln>
          </c:spPr>
          <c:marker>
            <c:symbol val="none"/>
          </c:marker>
          <c:cat>
            <c:strRef>
              <c:f>'May DATA'!$F$13:$F$43</c:f>
            </c:strRef>
          </c:cat>
          <c:val>
            <c:numRef>
              <c:f>'May DATA'!$R$13:$R$43</c:f>
              <c:numCache/>
            </c:numRef>
          </c:val>
          <c:smooth val="0"/>
        </c:ser>
        <c:axId val="939550792"/>
        <c:axId val="446734191"/>
      </c:lineChart>
      <c:catAx>
        <c:axId val="93955079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446734191"/>
      </c:catAx>
      <c:valAx>
        <c:axId val="446734191"/>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9550792"/>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Accumulated % of Site </a:t>
            </a:r>
          </a:p>
        </c:rich>
      </c:tx>
      <c:overlay val="0"/>
    </c:title>
    <c:plotArea>
      <c:layout/>
      <c:lineChart>
        <c:ser>
          <c:idx val="0"/>
          <c:order val="0"/>
          <c:tx>
            <c:strRef>
              <c:f>'May DATA'!$Y$12</c:f>
            </c:strRef>
          </c:tx>
          <c:spPr>
            <a:ln cmpd="sng">
              <a:solidFill>
                <a:srgbClr val="3366CC"/>
              </a:solidFill>
            </a:ln>
          </c:spPr>
          <c:marker>
            <c:symbol val="none"/>
          </c:marker>
          <c:cat>
            <c:strRef>
              <c:f>'May DATA'!$F$13:$F$43</c:f>
            </c:strRef>
          </c:cat>
          <c:val>
            <c:numRef>
              <c:f>'May DATA'!$Y$13:$Y$43</c:f>
              <c:numCache/>
            </c:numRef>
          </c:val>
          <c:smooth val="0"/>
        </c:ser>
        <c:ser>
          <c:idx val="1"/>
          <c:order val="1"/>
          <c:tx>
            <c:strRef>
              <c:f>'May DATA'!$AB$12</c:f>
            </c:strRef>
          </c:tx>
          <c:spPr>
            <a:ln cmpd="sng">
              <a:solidFill>
                <a:srgbClr val="DC3912"/>
              </a:solidFill>
            </a:ln>
          </c:spPr>
          <c:marker>
            <c:symbol val="none"/>
          </c:marker>
          <c:cat>
            <c:strRef>
              <c:f>'May DATA'!$F$13:$F$43</c:f>
            </c:strRef>
          </c:cat>
          <c:val>
            <c:numRef>
              <c:f>'May DATA'!$AB$13:$AB$43</c:f>
              <c:numCache/>
            </c:numRef>
          </c:val>
          <c:smooth val="0"/>
        </c:ser>
        <c:axId val="1662195716"/>
        <c:axId val="1933377500"/>
      </c:lineChart>
      <c:catAx>
        <c:axId val="16621957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933377500"/>
      </c:catAx>
      <c:valAx>
        <c:axId val="1933377500"/>
        <c:scaling>
          <c:orientation val="minMax"/>
          <c:min val="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2195716"/>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CPO</a:t>
            </a:r>
          </a:p>
        </c:rich>
      </c:tx>
      <c:overlay val="0"/>
    </c:title>
    <c:plotArea>
      <c:layout/>
      <c:lineChart>
        <c:ser>
          <c:idx val="0"/>
          <c:order val="0"/>
          <c:tx>
            <c:strRef>
              <c:f>'May DATA'!$L$12</c:f>
            </c:strRef>
          </c:tx>
          <c:spPr>
            <a:ln cmpd="sng" w="19050">
              <a:solidFill>
                <a:srgbClr val="4285F4"/>
              </a:solidFill>
            </a:ln>
          </c:spPr>
          <c:marker>
            <c:symbol val="none"/>
          </c:marker>
          <c:cat>
            <c:strRef>
              <c:f>'May DATA'!$F$13:$F$43</c:f>
            </c:strRef>
          </c:cat>
          <c:val>
            <c:numRef>
              <c:f>'May DATA'!$L$13:$L$43</c:f>
              <c:numCache/>
            </c:numRef>
          </c:val>
          <c:smooth val="0"/>
        </c:ser>
        <c:ser>
          <c:idx val="1"/>
          <c:order val="1"/>
          <c:tx>
            <c:strRef>
              <c:f>'May DATA'!$S$12</c:f>
            </c:strRef>
          </c:tx>
          <c:spPr>
            <a:ln cmpd="sng" w="19050">
              <a:solidFill>
                <a:srgbClr val="DB4437"/>
              </a:solidFill>
            </a:ln>
          </c:spPr>
          <c:marker>
            <c:symbol val="none"/>
          </c:marker>
          <c:cat>
            <c:strRef>
              <c:f>'May DATA'!$F$13:$F$43</c:f>
            </c:strRef>
          </c:cat>
          <c:val>
            <c:numRef>
              <c:f>'May DATA'!$S$13:$S$43</c:f>
              <c:numCache/>
            </c:numRef>
          </c:val>
          <c:smooth val="0"/>
        </c:ser>
        <c:axId val="1528101127"/>
        <c:axId val="1331251220"/>
      </c:lineChart>
      <c:catAx>
        <c:axId val="15281011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331251220"/>
      </c:catAx>
      <c:valAx>
        <c:axId val="13312512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8101127"/>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CPO Accumulated</a:t>
            </a:r>
          </a:p>
        </c:rich>
      </c:tx>
      <c:overlay val="0"/>
    </c:title>
    <c:plotArea>
      <c:layout/>
      <c:lineChart>
        <c:ser>
          <c:idx val="0"/>
          <c:order val="0"/>
          <c:tx>
            <c:strRef>
              <c:f>'May DATA'!$X$12</c:f>
            </c:strRef>
          </c:tx>
          <c:spPr>
            <a:ln cmpd="sng">
              <a:solidFill>
                <a:srgbClr val="3366CC"/>
              </a:solidFill>
            </a:ln>
          </c:spPr>
          <c:marker>
            <c:symbol val="none"/>
          </c:marker>
          <c:cat>
            <c:strRef>
              <c:f>'May DATA'!$F$13:$F$43</c:f>
            </c:strRef>
          </c:cat>
          <c:val>
            <c:numRef>
              <c:f>'May DATA'!$X$13:$X$43</c:f>
              <c:numCache/>
            </c:numRef>
          </c:val>
          <c:smooth val="0"/>
        </c:ser>
        <c:ser>
          <c:idx val="1"/>
          <c:order val="1"/>
          <c:tx>
            <c:strRef>
              <c:f>'May DATA'!$AA$12</c:f>
            </c:strRef>
          </c:tx>
          <c:spPr>
            <a:ln cmpd="sng">
              <a:solidFill>
                <a:srgbClr val="DC3912"/>
              </a:solidFill>
            </a:ln>
          </c:spPr>
          <c:marker>
            <c:symbol val="none"/>
          </c:marker>
          <c:cat>
            <c:strRef>
              <c:f>'May DATA'!$F$13:$F$43</c:f>
            </c:strRef>
          </c:cat>
          <c:val>
            <c:numRef>
              <c:f>'May DATA'!$AA$13:$AA$43</c:f>
              <c:numCache/>
            </c:numRef>
          </c:val>
          <c:smooth val="0"/>
        </c:ser>
        <c:axId val="1880385909"/>
        <c:axId val="1156057246"/>
      </c:lineChart>
      <c:catAx>
        <c:axId val="18803859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Date</a:t>
                </a:r>
              </a:p>
            </c:rich>
          </c:tx>
          <c:overlay val="0"/>
        </c:title>
        <c:numFmt formatCode="General" sourceLinked="1"/>
        <c:majorTickMark val="none"/>
        <c:minorTickMark val="none"/>
        <c:spPr/>
        <c:txPr>
          <a:bodyPr/>
          <a:lstStyle/>
          <a:p>
            <a:pPr lvl="0">
              <a:defRPr b="0">
                <a:solidFill>
                  <a:srgbClr val="000000"/>
                </a:solidFill>
                <a:latin typeface="Roboto"/>
              </a:defRPr>
            </a:pPr>
          </a:p>
        </c:txPr>
        <c:crossAx val="1156057246"/>
      </c:catAx>
      <c:valAx>
        <c:axId val="11560572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0385909"/>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a:t>
            </a:r>
          </a:p>
        </c:rich>
      </c:tx>
      <c:overlay val="0"/>
    </c:title>
    <c:plotArea>
      <c:layout/>
      <c:lineChart>
        <c:ser>
          <c:idx val="0"/>
          <c:order val="0"/>
          <c:tx>
            <c:strRef>
              <c:f>'May DATA'!$I$12</c:f>
            </c:strRef>
          </c:tx>
          <c:spPr>
            <a:ln cmpd="sng">
              <a:solidFill>
                <a:srgbClr val="3366CC"/>
              </a:solidFill>
            </a:ln>
          </c:spPr>
          <c:marker>
            <c:symbol val="none"/>
          </c:marker>
          <c:cat>
            <c:strRef>
              <c:f>'May DATA'!$F$13:$F$43</c:f>
            </c:strRef>
          </c:cat>
          <c:val>
            <c:numRef>
              <c:f>'May DATA'!$I$13:$I$43</c:f>
              <c:numCache/>
            </c:numRef>
          </c:val>
          <c:smooth val="0"/>
        </c:ser>
        <c:ser>
          <c:idx val="1"/>
          <c:order val="1"/>
          <c:tx>
            <c:strRef>
              <c:f>'May DATA'!$Q$12</c:f>
            </c:strRef>
          </c:tx>
          <c:spPr>
            <a:ln cmpd="sng">
              <a:solidFill>
                <a:srgbClr val="DC3912"/>
              </a:solidFill>
            </a:ln>
          </c:spPr>
          <c:marker>
            <c:symbol val="none"/>
          </c:marker>
          <c:cat>
            <c:strRef>
              <c:f>'May DATA'!$F$13:$F$43</c:f>
            </c:strRef>
          </c:cat>
          <c:val>
            <c:numRef>
              <c:f>'May DATA'!$Q$13:$Q$43</c:f>
              <c:numCache/>
            </c:numRef>
          </c:val>
          <c:smooth val="0"/>
        </c:ser>
        <c:axId val="941795709"/>
        <c:axId val="881597430"/>
      </c:lineChart>
      <c:catAx>
        <c:axId val="9417957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81597430"/>
      </c:catAx>
      <c:valAx>
        <c:axId val="8815974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1795709"/>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acc</a:t>
            </a:r>
          </a:p>
        </c:rich>
      </c:tx>
      <c:overlay val="0"/>
    </c:title>
    <c:plotArea>
      <c:layout/>
      <c:lineChart>
        <c:ser>
          <c:idx val="0"/>
          <c:order val="0"/>
          <c:tx>
            <c:strRef>
              <c:f>'May DATA'!$Z$12</c:f>
            </c:strRef>
          </c:tx>
          <c:spPr>
            <a:ln cmpd="sng">
              <a:solidFill>
                <a:srgbClr val="3366CC"/>
              </a:solidFill>
            </a:ln>
          </c:spPr>
          <c:marker>
            <c:symbol val="none"/>
          </c:marker>
          <c:cat>
            <c:strRef>
              <c:f>'May DATA'!$F$13:$F$42</c:f>
            </c:strRef>
          </c:cat>
          <c:val>
            <c:numRef>
              <c:f>'May DATA'!$Z$13:$Z$42</c:f>
              <c:numCache/>
            </c:numRef>
          </c:val>
          <c:smooth val="0"/>
        </c:ser>
        <c:ser>
          <c:idx val="1"/>
          <c:order val="1"/>
          <c:tx>
            <c:strRef>
              <c:f>'May DATA'!$AC$12</c:f>
            </c:strRef>
          </c:tx>
          <c:spPr>
            <a:ln cmpd="sng">
              <a:solidFill>
                <a:srgbClr val="DC3912"/>
              </a:solidFill>
            </a:ln>
          </c:spPr>
          <c:marker>
            <c:symbol val="none"/>
          </c:marker>
          <c:cat>
            <c:strRef>
              <c:f>'May DATA'!$F$13:$F$42</c:f>
            </c:strRef>
          </c:cat>
          <c:val>
            <c:numRef>
              <c:f>'May DATA'!$AC$13:$AC$42</c:f>
              <c:numCache/>
            </c:numRef>
          </c:val>
          <c:smooth val="0"/>
        </c:ser>
        <c:axId val="1043897694"/>
        <c:axId val="1743025215"/>
      </c:lineChart>
      <c:catAx>
        <c:axId val="10438976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43025215"/>
      </c:catAx>
      <c:valAx>
        <c:axId val="17430252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3897694"/>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latin typeface="Roboto"/>
              </a:defRPr>
            </a:pPr>
            <a:r>
              <a:rPr b="1" sz="1600">
                <a:solidFill>
                  <a:srgbClr val="000000"/>
                </a:solidFill>
                <a:latin typeface="Roboto"/>
              </a:rPr>
              <a:t>PCC disc</a:t>
            </a:r>
          </a:p>
        </c:rich>
      </c:tx>
      <c:overlay val="0"/>
    </c:title>
    <c:plotArea>
      <c:layout/>
      <c:lineChart>
        <c:varyColors val="0"/>
        <c:ser>
          <c:idx val="0"/>
          <c:order val="0"/>
          <c:tx>
            <c:strRef>
              <c:f>'May DATA'!$AD$12</c:f>
            </c:strRef>
          </c:tx>
          <c:spPr>
            <a:ln cmpd="sng">
              <a:solidFill>
                <a:srgbClr val="3366CC"/>
              </a:solidFill>
            </a:ln>
          </c:spPr>
          <c:marker>
            <c:symbol val="none"/>
          </c:marker>
          <c:cat>
            <c:strRef>
              <c:f>'May DATA'!$F$13:$F$42</c:f>
            </c:strRef>
          </c:cat>
          <c:val>
            <c:numRef>
              <c:f>'May DATA'!$AD$13:$AD$42</c:f>
              <c:numCache/>
            </c:numRef>
          </c:val>
          <c:smooth val="0"/>
        </c:ser>
        <c:axId val="1045067068"/>
        <c:axId val="774006929"/>
      </c:lineChart>
      <c:catAx>
        <c:axId val="104506706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74006929"/>
      </c:catAx>
      <c:valAx>
        <c:axId val="7740069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5067068"/>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AVERAGE of CR a Year</a:t>
            </a:r>
          </a:p>
        </c:rich>
      </c:tx>
      <c:overlay val="0"/>
    </c:title>
    <c:plotArea>
      <c:layout/>
      <c:lineChart>
        <c:varyColors val="0"/>
        <c:ser>
          <c:idx val="0"/>
          <c:order val="0"/>
          <c:tx>
            <c:strRef>
              <c:f>'CR average'!$C$1</c:f>
            </c:strRef>
          </c:tx>
          <c:spPr>
            <a:ln cmpd="sng">
              <a:solidFill>
                <a:srgbClr val="4285F4"/>
              </a:solidFill>
            </a:ln>
          </c:spPr>
          <c:marker>
            <c:symbol val="none"/>
          </c:marker>
          <c:cat>
            <c:strRef>
              <c:f>'CR average'!$A$2:$A$11</c:f>
            </c:strRef>
          </c:cat>
          <c:val>
            <c:numRef>
              <c:f>'CR average'!$C$2:$C$11</c:f>
              <c:numCache/>
            </c:numRef>
          </c:val>
          <c:smooth val="0"/>
        </c:ser>
        <c:axId val="1380810291"/>
        <c:axId val="1780813607"/>
      </c:lineChart>
      <c:catAx>
        <c:axId val="138081029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780813607"/>
      </c:catAx>
      <c:valAx>
        <c:axId val="17808136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AVERAGE of CR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0810291"/>
      </c:valAx>
    </c:plotArea>
    <c:legend>
      <c:legendPos val="r"/>
      <c:overlay val="0"/>
      <c:txPr>
        <a:bodyPr/>
        <a:lstStyle/>
        <a:p>
          <a:pPr lvl="0">
            <a:defRPr b="0">
              <a:solidFill>
                <a:srgbClr val="000000"/>
              </a:solidFill>
              <a:latin typeface="Roboto"/>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Relationship Id="rId3" Type="http://schemas.openxmlformats.org/officeDocument/2006/relationships/chart" Target="../charts/chart10.xml"/><Relationship Id="rId4" Type="http://schemas.openxmlformats.org/officeDocument/2006/relationships/chart" Target="../charts/chart11.xml"/><Relationship Id="rId5" Type="http://schemas.openxmlformats.org/officeDocument/2006/relationships/chart" Target="../charts/chart12.xml"/><Relationship Id="rId6" Type="http://schemas.openxmlformats.org/officeDocument/2006/relationships/chart" Target="../charts/chart13.xml"/><Relationship Id="rId7" Type="http://schemas.openxmlformats.org/officeDocument/2006/relationships/chart" Target="../charts/chart14.xml"/><Relationship Id="rId8"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chart" Target="../charts/chart22.xml"/><Relationship Id="rId2" Type="http://schemas.openxmlformats.org/officeDocument/2006/relationships/chart" Target="../charts/chart23.xml"/><Relationship Id="rId3" Type="http://schemas.openxmlformats.org/officeDocument/2006/relationships/chart" Target="../charts/chart24.xml"/><Relationship Id="rId4" Type="http://schemas.openxmlformats.org/officeDocument/2006/relationships/chart" Target="../charts/chart25.xml"/><Relationship Id="rId5" Type="http://schemas.openxmlformats.org/officeDocument/2006/relationships/chart" Target="../charts/chart26.xml"/><Relationship Id="rId6" Type="http://schemas.openxmlformats.org/officeDocument/2006/relationships/chart" Target="../charts/chart27.xml"/><Relationship Id="rId7" Type="http://schemas.openxmlformats.org/officeDocument/2006/relationships/chart" Target="../charts/chart28.xml"/><Relationship Id="rId8"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 Id="rId3"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0</xdr:row>
      <xdr:rowOff>85725</xdr:rowOff>
    </xdr:from>
    <xdr:ext cx="2076450" cy="266700"/>
    <xdr:pic>
      <xdr:nvPicPr>
        <xdr:cNvPr id="0" name="image4.png" title="Obraz"/>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8562975</xdr:colOff>
      <xdr:row>34</xdr:row>
      <xdr:rowOff>57150</xdr:rowOff>
    </xdr:from>
    <xdr:ext cx="2076450" cy="990600"/>
    <xdr:pic>
      <xdr:nvPicPr>
        <xdr:cNvPr id="0" name="image1.png" title="Obraz"/>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19050</xdr:colOff>
      <xdr:row>67</xdr:row>
      <xdr:rowOff>104775</xdr:rowOff>
    </xdr:from>
    <xdr:ext cx="8639175" cy="4838700"/>
    <xdr:pic>
      <xdr:nvPicPr>
        <xdr:cNvPr id="0" name="image2.png" title="Obraz"/>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581025</xdr:colOff>
      <xdr:row>64</xdr:row>
      <xdr:rowOff>190500</xdr:rowOff>
    </xdr:from>
    <xdr:ext cx="59817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95250</xdr:colOff>
      <xdr:row>65</xdr:row>
      <xdr:rowOff>0</xdr:rowOff>
    </xdr:from>
    <xdr:ext cx="60198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600075</xdr:colOff>
      <xdr:row>46</xdr:row>
      <xdr:rowOff>76200</xdr:rowOff>
    </xdr:from>
    <xdr:ext cx="59817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12</xdr:col>
      <xdr:colOff>95250</xdr:colOff>
      <xdr:row>46</xdr:row>
      <xdr:rowOff>114300</xdr:rowOff>
    </xdr:from>
    <xdr:ext cx="5915025"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209550</xdr:colOff>
      <xdr:row>102</xdr:row>
      <xdr:rowOff>85725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114300</xdr:colOff>
      <xdr:row>102</xdr:row>
      <xdr:rowOff>66675</xdr:rowOff>
    </xdr:from>
    <xdr:ext cx="5915025"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12</xdr:col>
      <xdr:colOff>123825</xdr:colOff>
      <xdr:row>83</xdr:row>
      <xdr:rowOff>171450</xdr:rowOff>
    </xdr:from>
    <xdr:ext cx="600075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19050</xdr:colOff>
      <xdr:row>0</xdr:row>
      <xdr:rowOff>85725</xdr:rowOff>
    </xdr:from>
    <xdr:ext cx="2076450" cy="266700"/>
    <xdr:pic>
      <xdr:nvPicPr>
        <xdr:cNvPr id="0" name="image3.png" title="Obraz"/>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581025</xdr:colOff>
      <xdr:row>64</xdr:row>
      <xdr:rowOff>190500</xdr:rowOff>
    </xdr:from>
    <xdr:ext cx="5981700" cy="3533775"/>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95250</xdr:colOff>
      <xdr:row>65</xdr:row>
      <xdr:rowOff>0</xdr:rowOff>
    </xdr:from>
    <xdr:ext cx="6019800" cy="3533775"/>
    <xdr:graphicFrame>
      <xdr:nvGraphicFramePr>
        <xdr:cNvPr id="9" name="Chart 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600075</xdr:colOff>
      <xdr:row>46</xdr:row>
      <xdr:rowOff>76200</xdr:rowOff>
    </xdr:from>
    <xdr:ext cx="5981700" cy="3533775"/>
    <xdr:graphicFrame>
      <xdr:nvGraphicFramePr>
        <xdr:cNvPr id="10" name="Chart 1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12</xdr:col>
      <xdr:colOff>95250</xdr:colOff>
      <xdr:row>46</xdr:row>
      <xdr:rowOff>114300</xdr:rowOff>
    </xdr:from>
    <xdr:ext cx="5915025" cy="3533775"/>
    <xdr:graphicFrame>
      <xdr:nvGraphicFramePr>
        <xdr:cNvPr id="11" name="Chart 1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209550</xdr:colOff>
      <xdr:row>102</xdr:row>
      <xdr:rowOff>85725</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114300</xdr:colOff>
      <xdr:row>102</xdr:row>
      <xdr:rowOff>66675</xdr:rowOff>
    </xdr:from>
    <xdr:ext cx="5915025" cy="3533775"/>
    <xdr:graphicFrame>
      <xdr:nvGraphicFramePr>
        <xdr:cNvPr id="13" name="Chart 1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12</xdr:col>
      <xdr:colOff>123825</xdr:colOff>
      <xdr:row>83</xdr:row>
      <xdr:rowOff>171450</xdr:rowOff>
    </xdr:from>
    <xdr:ext cx="6000750" cy="3533775"/>
    <xdr:graphicFrame>
      <xdr:nvGraphicFramePr>
        <xdr:cNvPr id="14" name="Chart 1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19050</xdr:colOff>
      <xdr:row>0</xdr:row>
      <xdr:rowOff>85725</xdr:rowOff>
    </xdr:from>
    <xdr:ext cx="2076450" cy="266700"/>
    <xdr:pic>
      <xdr:nvPicPr>
        <xdr:cNvPr id="0" name="image3.png" title="Obraz"/>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581025</xdr:colOff>
      <xdr:row>64</xdr:row>
      <xdr:rowOff>190500</xdr:rowOff>
    </xdr:from>
    <xdr:ext cx="5981700" cy="353377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95250</xdr:colOff>
      <xdr:row>65</xdr:row>
      <xdr:rowOff>0</xdr:rowOff>
    </xdr:from>
    <xdr:ext cx="6019800" cy="353377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600075</xdr:colOff>
      <xdr:row>46</xdr:row>
      <xdr:rowOff>76200</xdr:rowOff>
    </xdr:from>
    <xdr:ext cx="5981700" cy="35337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12</xdr:col>
      <xdr:colOff>95250</xdr:colOff>
      <xdr:row>46</xdr:row>
      <xdr:rowOff>114300</xdr:rowOff>
    </xdr:from>
    <xdr:ext cx="5915025" cy="3533775"/>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209550</xdr:colOff>
      <xdr:row>102</xdr:row>
      <xdr:rowOff>85725</xdr:rowOff>
    </xdr:from>
    <xdr:ext cx="5715000" cy="35337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114300</xdr:colOff>
      <xdr:row>102</xdr:row>
      <xdr:rowOff>66675</xdr:rowOff>
    </xdr:from>
    <xdr:ext cx="5915025" cy="35337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12</xdr:col>
      <xdr:colOff>123825</xdr:colOff>
      <xdr:row>83</xdr:row>
      <xdr:rowOff>171450</xdr:rowOff>
    </xdr:from>
    <xdr:ext cx="6000750" cy="35337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19050</xdr:colOff>
      <xdr:row>0</xdr:row>
      <xdr:rowOff>85725</xdr:rowOff>
    </xdr:from>
    <xdr:ext cx="2076450" cy="266700"/>
    <xdr:pic>
      <xdr:nvPicPr>
        <xdr:cNvPr id="0" name="image3.png" title="Obraz"/>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581025</xdr:colOff>
      <xdr:row>64</xdr:row>
      <xdr:rowOff>190500</xdr:rowOff>
    </xdr:from>
    <xdr:ext cx="5981700" cy="3533775"/>
    <xdr:graphicFrame>
      <xdr:nvGraphicFramePr>
        <xdr:cNvPr id="22" name="Chart 2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95250</xdr:colOff>
      <xdr:row>65</xdr:row>
      <xdr:rowOff>0</xdr:rowOff>
    </xdr:from>
    <xdr:ext cx="6019800" cy="3533775"/>
    <xdr:graphicFrame>
      <xdr:nvGraphicFramePr>
        <xdr:cNvPr id="23" name="Chart 2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600075</xdr:colOff>
      <xdr:row>46</xdr:row>
      <xdr:rowOff>76200</xdr:rowOff>
    </xdr:from>
    <xdr:ext cx="5981700" cy="3533775"/>
    <xdr:graphicFrame>
      <xdr:nvGraphicFramePr>
        <xdr:cNvPr id="24" name="Chart 2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12</xdr:col>
      <xdr:colOff>95250</xdr:colOff>
      <xdr:row>46</xdr:row>
      <xdr:rowOff>114300</xdr:rowOff>
    </xdr:from>
    <xdr:ext cx="5915025" cy="3533775"/>
    <xdr:graphicFrame>
      <xdr:nvGraphicFramePr>
        <xdr:cNvPr id="25" name="Chart 2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209550</xdr:colOff>
      <xdr:row>102</xdr:row>
      <xdr:rowOff>85725</xdr:rowOff>
    </xdr:from>
    <xdr:ext cx="5715000" cy="3533775"/>
    <xdr:graphicFrame>
      <xdr:nvGraphicFramePr>
        <xdr:cNvPr id="26" name="Chart 2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114300</xdr:colOff>
      <xdr:row>102</xdr:row>
      <xdr:rowOff>66675</xdr:rowOff>
    </xdr:from>
    <xdr:ext cx="5915025" cy="3533775"/>
    <xdr:graphicFrame>
      <xdr:nvGraphicFramePr>
        <xdr:cNvPr id="27" name="Chart 2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12</xdr:col>
      <xdr:colOff>123825</xdr:colOff>
      <xdr:row>83</xdr:row>
      <xdr:rowOff>171450</xdr:rowOff>
    </xdr:from>
    <xdr:ext cx="6000750" cy="3533775"/>
    <xdr:graphicFrame>
      <xdr:nvGraphicFramePr>
        <xdr:cNvPr id="28" name="Chart 2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19050</xdr:colOff>
      <xdr:row>0</xdr:row>
      <xdr:rowOff>85725</xdr:rowOff>
    </xdr:from>
    <xdr:ext cx="2076450" cy="266700"/>
    <xdr:pic>
      <xdr:nvPicPr>
        <xdr:cNvPr id="0" name="image3.png" title="Obraz"/>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200650" cy="1714500"/>
    <xdr:pic>
      <xdr:nvPicPr>
        <xdr:cNvPr id="0" name="image9.png" title="Obraz"/>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514350</xdr:colOff>
      <xdr:row>0</xdr:row>
      <xdr:rowOff>0</xdr:rowOff>
    </xdr:from>
    <xdr:ext cx="5381625" cy="3067050"/>
    <xdr:pic>
      <xdr:nvPicPr>
        <xdr:cNvPr id="0" name="image10.png" title="Obraz"/>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15</xdr:row>
      <xdr:rowOff>0</xdr:rowOff>
    </xdr:from>
    <xdr:ext cx="4114800" cy="1981200"/>
    <xdr:pic>
      <xdr:nvPicPr>
        <xdr:cNvPr id="0" name="image5.png" title="Obraz"/>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619125</xdr:colOff>
      <xdr:row>1</xdr:row>
      <xdr:rowOff>38100</xdr:rowOff>
    </xdr:from>
    <xdr:ext cx="4238625" cy="2562225"/>
    <xdr:pic>
      <xdr:nvPicPr>
        <xdr:cNvPr id="0" name="image7.png" title="Obraz"/>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xdr:row>
      <xdr:rowOff>38100</xdr:rowOff>
    </xdr:from>
    <xdr:ext cx="4410075" cy="2562225"/>
    <xdr:pic>
      <xdr:nvPicPr>
        <xdr:cNvPr id="0" name="image8.png" title="Obraz"/>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16</xdr:row>
      <xdr:rowOff>66675</xdr:rowOff>
    </xdr:from>
    <xdr:ext cx="4352925" cy="2562225"/>
    <xdr:pic>
      <xdr:nvPicPr>
        <xdr:cNvPr id="0" name="image6.png" title="Obraz"/>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0</xdr:row>
      <xdr:rowOff>57150</xdr:rowOff>
    </xdr:from>
    <xdr:ext cx="4133850" cy="2552700"/>
    <xdr:graphicFrame>
      <xdr:nvGraphicFramePr>
        <xdr:cNvPr id="29" name="Chart 29" title="Wykres"/>
        <xdr:cNvGraphicFramePr/>
      </xdr:nvGraphicFramePr>
      <xdr:xfrm>
        <a:off x="0" y="0"/>
        <a:ext cx="0" cy="0"/>
      </xdr:xfrm>
      <a:graphic>
        <a:graphicData uri="http://schemas.openxmlformats.org/drawingml/2006/chart">
          <c:chart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I3:BD973" sheet="DATA"/>
  </cacheSource>
  <cacheFields>
    <cacheField name="Date (UTC)" numFmtId="165">
      <sharedItems containsBlank="1">
        <s v="2016-11-15"/>
        <s v="2016-11-16"/>
        <s v="2016-11-17"/>
        <s v="2016-11-18"/>
        <s v="2016-11-19"/>
        <s v="2016-11-20"/>
        <s v="2016-11-21"/>
        <s v="2016-11-22"/>
        <s v="2016-11-23"/>
        <s v="2016-11-24"/>
        <s v="2016-11-25"/>
        <s v="2016-11-26"/>
        <s v="2016-11-27"/>
        <s v="2016-11-28"/>
        <s v="2016-11-29"/>
        <s v="2016-11-30"/>
        <s v="2016-12-01"/>
        <s v="2016-12-02"/>
        <s v="2016-12-03"/>
        <s v="2016-12-04"/>
        <s v="2016-12-05"/>
        <s v="2016-12-06"/>
        <s v="2016-12-07"/>
        <s v="2016-12-08"/>
        <s v="2016-12-09"/>
        <s v="2016-12-10"/>
        <s v="2016-12-11"/>
        <s v="2016-12-12"/>
        <s v="2016-12-13"/>
        <s v="2016-12-14"/>
        <s v="2016-12-15"/>
        <s v="2016-12-16"/>
        <s v="2016-12-17"/>
        <s v="2016-12-18"/>
        <s v="2016-12-19"/>
        <s v="2016-12-20"/>
        <s v="2016-12-21"/>
        <s v="2016-12-22"/>
        <s v="2016-12-23"/>
        <s v="2016-12-24"/>
        <s v="2016-12-25"/>
        <s v="2016-12-26"/>
        <s v="2016-12-27"/>
        <s v="2016-12-28"/>
        <s v="2016-12-29"/>
        <s v="2016-12-30"/>
        <s v="2016-12-31"/>
        <s v="2017-01-01"/>
        <s v="2017-01-02"/>
        <s v="2017-01-03"/>
        <s v="2017-01-04"/>
        <s v="2017-01-05"/>
        <s v="2017-01-06"/>
        <s v="2017-01-07"/>
        <s v="2017-01-08"/>
        <s v="2017-01-09"/>
        <s v="2017-01-10"/>
        <s v="2017-01-11"/>
        <s v="2017-01-12"/>
        <s v="2017-01-13"/>
        <s v="2017-01-14"/>
        <s v="2017-01-15"/>
        <s v="2017-01-16"/>
        <s v="2017-01-17"/>
        <s v="2017-01-18"/>
        <s v="2017-01-19"/>
        <s v="2017-01-20"/>
        <s v="2017-01-21"/>
        <s v="2017-01-22"/>
        <s v="2017-01-23"/>
        <s v="2017-01-24"/>
        <s v="2017-01-25"/>
        <s v="2017-01-26"/>
        <s v="2017-01-27"/>
        <s v="2017-01-28"/>
        <s v="2017-01-29"/>
        <s v="2017-01-30"/>
        <s v="2017-01-31"/>
        <s v="2017-02-01"/>
        <s v="2017-02-02"/>
        <s v="2017-02-03"/>
        <s v="2017-02-04"/>
        <s v="2017-02-05"/>
        <s v="2017-02-06"/>
        <s v="2017-02-07"/>
        <s v="2017-02-08"/>
        <s v="2017-02-09"/>
        <s v="2017-02-10"/>
        <s v="2017-02-11"/>
        <s v="2017-02-12"/>
        <s v="2017-02-13"/>
        <s v="2017-02-14"/>
        <s v="2017-02-15"/>
        <s v="2017-02-16"/>
        <s v="2017-02-17"/>
        <s v="2017-02-18"/>
        <s v="2017-02-19"/>
        <s v="2017-02-20"/>
        <s v="2017-02-21"/>
        <s v="2017-02-22"/>
        <s v="2017-02-23"/>
        <s v="2017-02-24"/>
        <s v="2017-02-25"/>
        <s v="2017-02-26"/>
        <s v="2017-02-27"/>
        <s v="2017-02-28"/>
        <s v="2017-03-01"/>
        <s v="2017-03-02"/>
        <s v="2017-03-03"/>
        <s v="2017-03-04"/>
        <s v="2017-03-05"/>
        <s v="2017-03-06"/>
        <s v="2017-03-07"/>
        <s v="2017-03-08"/>
        <s v="2017-03-09"/>
        <s v="2017-03-10"/>
        <s v="2017-03-11"/>
        <s v="2017-03-12"/>
        <s v="2017-03-13"/>
        <s v="2017-03-14"/>
        <s v="2017-03-15"/>
        <s v="2017-03-16"/>
        <s v="2017-03-17"/>
        <s v="2017-03-18"/>
        <s v="2017-03-19"/>
        <s v="2017-03-20"/>
        <s v="2017-03-21"/>
        <s v="2017-03-22"/>
        <s v="2017-03-23"/>
        <s v="2017-03-24"/>
        <s v="2017-03-25"/>
        <s v="2017-03-26"/>
        <s v="2017-03-27"/>
        <s v="2017-03-28"/>
        <s v="2017-03-29"/>
        <s v="2017-03-30"/>
        <s v="2017-03-31"/>
        <s v="2017-04-01"/>
        <s v="2017-04-02"/>
        <s v="2017-04-03"/>
        <s v="2017-04-04"/>
        <s v="2017-04-05"/>
        <s v="2017-04-06"/>
        <s v="2017-04-07"/>
        <s v="2017-04-08"/>
        <s v="2017-04-09"/>
        <s v="2017-04-10"/>
        <s v="2017-04-11"/>
        <s v="2017-04-12"/>
        <s v="2017-04-13"/>
        <s v="2017-04-14"/>
        <s v="2017-04-15"/>
        <s v="2017-04-16"/>
        <s v="2017-04-17"/>
        <s v="2017-04-18"/>
        <s v="2017-04-19"/>
        <s v="2017-04-20"/>
        <s v="2017-04-21"/>
        <s v="2017-04-22"/>
        <s v="2017-04-23"/>
        <s v="2017-04-24"/>
        <s v="2017-04-25"/>
        <s v="2017-04-26"/>
        <s v="2017-04-27"/>
        <s v="2017-04-28"/>
        <s v="2017-04-29"/>
        <s v="2017-04-30"/>
        <s v="2017-05-01"/>
        <s v="2017-05-02"/>
        <s v="2017-05-03"/>
        <s v="2017-05-04"/>
        <s v="2017-05-05"/>
        <s v="2017-05-06"/>
        <s v="2017-05-07"/>
        <s v="2017-05-08"/>
        <s v="2017-05-09"/>
        <s v="2017-05-10"/>
        <s v="2017-05-11"/>
        <s v="2017-05-12"/>
        <s v="2017-05-13"/>
        <s v="2017-05-14"/>
        <s v="2017-05-15"/>
        <m/>
      </sharedItems>
    </cacheField>
    <cacheField name="Imps" numFmtId="171">
      <sharedItems containsString="0" containsBlank="1" containsNumber="1">
        <n v="155549.94583134042"/>
        <n v="186483.55520411258"/>
        <n v="233636.89971879308"/>
        <n v="334258.5421717404"/>
        <n v="120355.8719016544"/>
        <n v="93501.76174520834"/>
        <n v="131494.65709629186"/>
        <n v="189120.24478190663"/>
        <n v="157362.87462799757"/>
        <n v="257465.36764233568"/>
        <n v="163969.33783099212"/>
        <n v="108402.33325052467"/>
        <n v="123720.5170802742"/>
        <n v="236024.65959731716"/>
        <n v="271113.92102204735"/>
        <n v="296503.11265219725"/>
        <n v="243156.82302048057"/>
        <n v="220473.10417450196"/>
        <n v="158508.44255325652"/>
        <n v="171397.92411973365"/>
        <n v="250216.9278464869"/>
        <n v="319663.40085664677"/>
        <n v="314185.3097773168"/>
        <n v="311186.68951834727"/>
        <n v="255153.76059944354"/>
        <n v="218760.07479663077"/>
        <n v="210796.78096307573"/>
        <n v="163806.38713969366"/>
        <n v="211338.85813714395"/>
        <n v="225023.44081543412"/>
        <n v="216969.25488773768"/>
        <n v="146307.61189824675"/>
        <n v="102166.80805335019"/>
        <n v="82926.34376470823"/>
        <n v="158926.05487768975"/>
        <n v="195889.65867619964"/>
        <n v="204774.1561665927"/>
        <n v="254180.1506901277"/>
        <n v="183317.89001536972"/>
        <n v="81863.47945664093"/>
        <n v="74344.81992145302"/>
        <n v="81094.58147106682"/>
        <n v="129069.23022379931"/>
        <n v="154821.17138281968"/>
        <n v="158949.8014608438"/>
        <n v="132141.5467753159"/>
        <n v="121196.8284843856"/>
        <n v="35939.22533210605"/>
        <n v="136143.2554606201"/>
        <n v="301381.80721881124"/>
        <n v="269635.9009326317"/>
        <n v="249447.21101321783"/>
        <n v="277568.89740147296"/>
        <n v="149908.08521301707"/>
        <n v="162274.3231024102"/>
        <n v="297634.7601666418"/>
        <n v="487692.58555928577"/>
        <n v="503608.5282063613"/>
        <n v="614862.9079784565"/>
        <n v="519016.78528255725"/>
        <n v="346907.2825158971"/>
        <n v="292830.5807402698"/>
        <n v="443288.9316043047"/>
        <n v="423828.1972857166"/>
        <n v="477392.30040429457"/>
        <n v="557766.2959037903"/>
        <n v="513463.36021529033"/>
        <n v="328950.77141296363"/>
        <n v="360229.11566531693"/>
        <n v="570351.1661277397"/>
        <n v="556517.5531689655"/>
        <n v="571065.2013177511"/>
        <n v="552409.3942833156"/>
        <n v="343335.4688704507"/>
        <n v="217517.06399567073"/>
        <n v="303126.7716567861"/>
        <n v="395411.7257272734"/>
        <n v="145377.40091676408"/>
        <n v="625217.2370813154"/>
        <n v="885090.0169468543"/>
        <n v="801167.135537371"/>
        <n v="428581.60815500066"/>
        <n v="401213.2616461152"/>
        <n v="692673.9101927051"/>
        <n v="788416.0392313434"/>
        <n v="963634.7066957935"/>
        <n v="697483.8215529419"/>
        <n v="820354.3747258403"/>
        <n v="501447.58913934306"/>
        <n v="573470.9758455644"/>
        <n v="954181.1100573983"/>
        <n v="920841.7261568129"/>
        <n v="893147.4782653305"/>
        <n v="1250052.072289081"/>
        <n v="904962.631656011"/>
        <n v="639090.1547294479"/>
        <n v="592785.1364267534"/>
        <n v="1011723.9941258214"/>
        <n v="979624.3456354162"/>
        <n v="854304.6190068711"/>
        <n v="923214.7467768274"/>
        <n v="900176.4668789284"/>
        <n v="581981.2599393574"/>
        <n v="513294.6775901271"/>
        <n v="456789.0"/>
        <n v="105249.76962490134"/>
        <n v="1392112.3211935333"/>
        <n v="1323898.213964299"/>
        <n v="1110963.421669664"/>
        <n v="1032061.7143257192"/>
        <n v="807640.945413781"/>
        <n v="1258586.9218137232"/>
        <n v="597677.7514041818"/>
        <n v="550002.8009078072"/>
        <n v="574606.7175984838"/>
        <n v="474306.8822896585"/>
        <n v="257046.9364702075"/>
        <n v="271990.08805566217"/>
        <n v="481331.7766647813"/>
        <n v="551493.9225603424"/>
        <n v="624167.4743363674"/>
        <n v="659609.6591176285"/>
        <n v="535028.5331099438"/>
        <n v="287535.9115446125"/>
        <n v="271306.3502303646"/>
        <n v="472003.46372371615"/>
        <n v="572530.9386917421"/>
        <n v="1108768.9098471524"/>
        <n v="967731.401713714"/>
        <n v="995320.8371002404"/>
        <n v="553329.7790924587"/>
        <n v="537720.0854833008"/>
        <n v="1094660.1640628693"/>
        <n v="1280649.1352592218"/>
        <n v="1143904.8455904957"/>
        <n v="1219690.8374550908"/>
        <n v="1062730.8358930172"/>
        <n v="862620.0173492621"/>
        <n v="796588.1392271152"/>
        <n v="1359839.0769917949"/>
        <n v="1471445.5612727262"/>
        <n v="1436841.8765311113"/>
        <n v="1508232.293969123"/>
        <n v="1356693.0641477315"/>
        <n v="817900.2881840237"/>
        <n v="762829.5053067064"/>
        <n v="655087.1632983253"/>
        <n v="1549216.4399499213"/>
        <n v="1974025.6167742084"/>
        <n v="1968629.4104643753"/>
        <n v="1770326.6076311078"/>
        <n v="1070315.8220914972"/>
        <n v="993672.4966902718"/>
        <n v="1626310.9504310738"/>
        <n v="1614449.1227217808"/>
        <n v="1646835.3679054244"/>
        <n v="1700500.1892904832"/>
        <n v="1371388.1048816112"/>
        <n v="879735.5718694644"/>
        <n v="717916.528085456"/>
        <n v="661348.0727740437"/>
        <n v="1247683.9647552362"/>
        <n v="1373735.7412230817"/>
        <n v="1207725.8349362316"/>
        <n v="906976.1781379351"/>
        <n v="669380.9686616708"/>
        <n v="642710.2803888974"/>
        <n v="665490.6232628822"/>
        <n v="1201504.2301498717"/>
        <n v="1243025.5402185684"/>
        <n v="1363071.0688438301"/>
        <n v="1270730.4331300852"/>
        <n v="935069.2048568663"/>
        <n v="870779.8346296094"/>
        <n v="1276671.1731570715"/>
        <n v="949514.4970437807"/>
        <n v="709663.3621678826"/>
        <n v="1252001.7486507976"/>
        <n v="1132911.8152855625"/>
        <n v="633888.834171017"/>
        <n v="595457.036455431"/>
        <n v="1131054.668713377"/>
        <m/>
      </sharedItems>
    </cacheField>
    <cacheField name="Clicks" numFmtId="171">
      <sharedItems containsString="0" containsBlank="1" containsNumber="1">
        <n v="1152.1187068187107"/>
        <n v="1749.8775241446947"/>
        <n v="1822.7549689967664"/>
        <n v="2647.334597828637"/>
        <n v="1134.9229052244016"/>
        <n v="721.4048192660157"/>
        <n v="981.7983862655539"/>
        <n v="1556.6294681324582"/>
        <n v="1091.5239773911455"/>
        <n v="1881.7120030343974"/>
        <n v="1207.8003500764737"/>
        <n v="826.2173242218047"/>
        <n v="962.1460415863434"/>
        <n v="1599.209548270748"/>
        <n v="2107.7139668453174"/>
        <n v="2635.8707300990973"/>
        <n v="1964.4156202260747"/>
        <n v="1696.6524239718326"/>
        <n v="1179.9595284475922"/>
        <n v="1234.0034763154208"/>
        <n v="1708.9351393963393"/>
        <n v="2305.0562613323887"/>
        <n v="2146.1998085087707"/>
        <n v="2073.322363656699"/>
        <n v="1756.428305704431"/>
        <n v="1354.3740874755845"/>
        <n v="1524.6944080287412"/>
        <n v="1202.887263906671"/>
        <n v="1134.1040575294346"/>
        <n v="1208.6191977714407"/>
        <n v="1300.330139607756"/>
        <n v="858.9712320204887"/>
        <n v="571.5556910870363"/>
        <n v="517.5117432192077"/>
        <n v="1047.3062018629219"/>
        <n v="1093.9805204760466"/>
        <n v="1487.027414060255"/>
        <n v="1193.061091567066"/>
        <n v="697.6582361119698"/>
        <n v="661.6289375334175"/>
        <n v="684.5566729924961"/>
        <n v="933.4863722624947"/>
        <n v="1108.7197789854545"/>
        <n v="1130.009819054599"/>
        <n v="959.689498501442"/>
        <n v="1131.6475144445333"/>
        <n v="377.48878737983347"/>
        <n v="917.1094183631528"/>
        <n v="1961.9590771411736"/>
        <n v="1841.5884659810097"/>
        <n v="1762.160239569201"/>
        <n v="1846.5015521508121"/>
        <n v="1301.148987302723"/>
        <n v="1342.9102197460452"/>
        <n v="1995.5318326348242"/>
        <n v="3184.498685727055"/>
        <n v="3676.626150402282"/>
        <n v="4764.055889318592"/>
        <n v="4054.9337854770824"/>
        <n v="2758.697884344162"/>
        <n v="2246.9180749897246"/>
        <n v="3165.665188742812"/>
        <n v="3095.244286975641"/>
        <n v="3249.187653629456"/>
        <n v="4011.5348576438264"/>
        <n v="3807.641781597018"/>
        <n v="2673.537724067584"/>
        <n v="2507.3116419892626"/>
        <n v="3670.075368842546"/>
        <n v="3575.0890362263617"/>
        <n v="3215.6148981358047"/>
        <n v="3260.6515213589946"/>
        <n v="2134.7359407792314"/>
        <n v="1540.2525142331167"/>
        <n v="2232.9976641752837"/>
        <n v="3297.499667632515"/>
        <n v="1165.2202699381844"/>
        <n v="3563.6251684968224"/>
        <n v="5497.743424009114"/>
        <n v="4734.577372299776"/>
        <n v="2888.8946678439315"/>
        <n v="2562.9932852470256"/>
        <n v="4183.492873586918"/>
        <n v="4633.859105818823"/>
        <n v="5330.698494235826"/>
        <n v="4123.7169918543195"/>
        <n v="4568.351290221456"/>
        <n v="2988.7940866299173"/>
        <n v="3374.471350959422"/>
        <n v="5206.233644600827"/>
        <n v="5118.6169412393465"/>
        <n v="5004.79711163892"/>
        <n v="6730.109204934602"/>
        <n v="4811.549055626684"/>
        <n v="4009.0783145589253"/>
        <n v="3651.241871858302"/>
        <n v="5310.227301861649"/>
        <n v="5437.1486945815495"/>
        <n v="5155.465087512866"/>
        <n v="5580.447041200791"/>
        <n v="5466.627211600365"/>
        <n v="3768.337092238598"/>
        <n v="3497.2985052044864"/>
        <n v="0.0"/>
        <n v="777.0864625237787"/>
        <n v="9849.100075064287"/>
        <n v="7765.9515390679835"/>
        <n v="6198.677050900953"/>
        <n v="6440.2371209162475"/>
        <n v="4863.955308104578"/>
        <n v="6481.99835335957"/>
        <n v="3555.436691547152"/>
        <n v="3656.973805723072"/>
        <n v="4155.652051958037"/>
        <n v="3274.5719321734355"/>
        <n v="1842.4073136759764"/>
        <n v="1850.5957906256476"/>
        <n v="2942.93861571176"/>
        <n v="3257.3761305791268"/>
        <n v="3725.7570121003077"/>
        <n v="3730.6700982701113"/>
        <n v="3206.6075734911665"/>
        <n v="1927.5674739525552"/>
        <n v="1717.9424640409775"/>
        <n v="2645.6969024387026"/>
        <n v="3096.8819823655745"/>
        <n v="5376.553965153983"/>
        <n v="4818.918684881388"/>
        <n v="5493.649185534278"/>
        <n v="3410.5006495379744"/>
        <n v="3218.0714412207058"/>
        <n v="6098.777632114965"/>
        <n v="7250.896338933678"/>
        <n v="6285.474906567465"/>
        <n v="6818.544755991048"/>
        <n v="5700.8176523609545"/>
        <n v="6154.45927537273"/>
        <n v="5609.10671052464"/>
        <n v="7206.678563405454"/>
        <n v="7349.976910024696"/>
        <n v="7148.54037706279"/>
        <n v="7894.510627177819"/>
        <n v="4732.120829214875"/>
        <n v="4487.285368419712"/>
        <n v="3607.0240963300785"/>
        <n v="8511.921789183014"/>
        <n v="10283.90820109182"/>
        <n v="10962.732940219545"/>
        <n v="10178.276848441063"/>
        <n v="7016.705898173087"/>
        <n v="6332.149225180589"/>
        <n v="9126.876408103304"/>
        <n v="9022.882750842482"/>
        <n v="9664.85934369669"/>
        <n v="9921.158672221392"/>
        <n v="8131.157611023311"/>
        <n v="5668.882592257239"/>
        <n v="4347.262412580338"/>
        <n v="3874.787292584321"/>
        <n v="6594.99933526503"/>
        <n v="7300.846048326669"/>
        <n v="6614.65167994424"/>
        <n v="4936.013905261683"/>
        <n v="4060.6657193418528"/>
        <n v="3880.5192264490906"/>
        <n v="3968.954777505537"/>
        <n v="5998.87821332898"/>
        <n v="6706.362621780556"/>
        <n v="7489.1810181691035"/>
        <n v="6995.415858103942"/>
        <n v="5268.466069418326"/>
        <n v="4920.4557990573085"/>
        <n v="6396.838193082992"/>
        <n v="4956.48509763586"/>
        <n v="4112.25312412478"/>
        <n v="6913.531088607231"/>
        <n v="6320.68535745105"/>
        <n v="3946.027042046458"/>
        <n v="3529.2335653082037"/>
        <n v="6004.61014719375"/>
        <m/>
      </sharedItems>
    </cacheField>
    <cacheField name="Camp cost" numFmtId="3">
      <sharedItems containsString="0" containsBlank="1" containsNumber="1">
        <n v="15.558106204374914"/>
        <n v="74.67890978099958"/>
        <n v="96.46025846712446"/>
        <n v="143.13457708024922"/>
        <n v="84.01377350362453"/>
        <n v="52.8975610948747"/>
        <n v="127.57647087587429"/>
        <n v="161.8043045254991"/>
        <n v="205.36700189774888"/>
        <n v="332.94347277362317"/>
        <n v="140.02295583937422"/>
        <n v="261.3761842334985"/>
        <n v="252.04132051087362"/>
        <n v="460.5199436494974"/>
        <n v="351.6132002188731"/>
        <n v="115.12998591237435"/>
        <n v="133.79971335762426"/>
        <n v="245.81807802912363"/>
        <n v="348.50157897799807"/>
        <n v="367.17130642324804"/>
        <n v="217.81348686124878"/>
        <n v="152.46944080287417"/>
        <n v="136.91133459849925"/>
        <n v="233.3715930656237"/>
        <n v="270.7110479561235"/>
        <n v="255.15294175174859"/>
        <n v="158.6926832846241"/>
        <n v="164.9159257663741"/>
        <n v="93.3486372262495"/>
        <n v="171.13916824812404"/>
        <n v="155.5810620437491"/>
        <n v="248.92969926999862"/>
        <n v="211.5902443794988"/>
        <n v="108.90674343062439"/>
        <n v="40.451076131374776"/>
        <n v="177.362410729874"/>
        <n v="180.474031970749"/>
        <n v="168.02754700724907"/>
        <n v="65.34404605837463"/>
        <n v="457.40832240862255"/>
        <n v="395.17589759112286"/>
        <n v="329.8318515327482"/>
        <n v="214.70186562037378"/>
        <n v="236.48321430649867"/>
        <n v="454.2967011677475"/>
        <n v="441.85021620424754"/>
        <n v="451.18507992687245"/>
        <n v="500.97101978087227"/>
        <n v="432.5153524816226"/>
        <n v="208.47862313862387"/>
        <n v="242.70645678824866"/>
        <n v="426.29210999987265"/>
        <n v="264.48780547437354"/>
        <n v="301.82726036487327"/>
        <n v="199.1437594159989"/>
        <n v="87.12539474449952"/>
        <n v="99.57187970799944"/>
        <n v="289.38077540137334"/>
        <n v="311.1621240874982"/>
        <n v="423.1804887589976"/>
        <n v="189.80889569337393"/>
        <n v="370.282927664123"/>
        <n v="472.96642861299733"/>
        <n v="469.85480737212237"/>
        <n v="429.40373124074756"/>
        <n v="494.74777729912216"/>
        <n v="357.836442700623"/>
        <n v="463.63156489037243"/>
        <n v="466.7431861312474"/>
        <n v="591.2080357662467"/>
        <n v="435.62697372249755"/>
        <n v="280.04591167874844"/>
        <n v="295.60401788312333"/>
        <n v="600.5428994888717"/>
        <n v="519.6407472261221"/>
        <n v="609.8777632114967"/>
        <n v="541.422095912247"/>
        <n v="404.51076131374776"/>
        <n v="314.27374532837325"/>
        <n v="401.3991400728728"/>
        <n v="840.1377350362453"/>
        <n v="849.4725987588703"/>
        <n v="668.9985667881213"/>
        <n v="298.7156391239983"/>
        <n v="905.4817810946199"/>
        <n v="594.3196570071217"/>
        <n v="709.449642919496"/>
        <n v="852.5842199997453"/>
        <n v="326.7202302918732"/>
        <n v="687.6682942333712"/>
        <n v="513.4175047443722"/>
        <n v="283.1575329196234"/>
        <n v="528.9756109487471"/>
        <n v="522.752368466997"/>
        <n v="392.0642763502478"/>
        <n v="385.84103386849785"/>
        <n v="697.0031579559961"/>
        <n v="768.5704464961207"/>
        <n v="777.9053102187456"/>
        <n v="818.3563863501205"/>
        <n v="354.724821459748"/>
        <n v="678.3334305107462"/>
        <n v="802.7982801457456"/>
        <n v="700.1147791968713"/>
        <n v="737.4542340873709"/>
        <n v="1512.2479230652416"/>
        <n v="1194.8625564959932"/>
        <n v="1176.1928290507435"/>
        <n v="1095.290676787994"/>
        <n v="625.4358694158716"/>
        <n v="476.07804985387236"/>
        <n v="1061.0628431383689"/>
        <n v="1029.9466307296193"/>
        <n v="1023.7233882478691"/>
        <n v="846.3609775179953"/>
        <n v="809.0215226274955"/>
        <n v="485.4129135764973"/>
        <n v="382.7294126276229"/>
        <n v="942.8212359851198"/>
        <n v="939.7096147442447"/>
        <n v="1014.3885245252443"/>
        <n v="833.9144925544955"/>
        <n v="416.95724627724775"/>
        <n v="796.5750376639955"/>
        <n v="790.3517951822457"/>
        <n v="532.087232189622"/>
        <n v="550.7569596348719"/>
        <n v="955.2677209486199"/>
        <n v="868.1423262041203"/>
        <n v="1036.1698732113693"/>
        <n v="827.6912500727456"/>
        <n v="1092.1790555471189"/>
        <m/>
      </sharedItems>
    </cacheField>
    <cacheField name="PCC" numFmtId="3">
      <sharedItems containsString="0" containsBlank="1" containsNumber="1">
        <n v="4.094238474835504"/>
        <n v="19.652344679210415"/>
        <n v="25.384278543980123"/>
        <n v="37.666993968486636"/>
        <n v="22.10888776411172"/>
        <n v="13.920410814440713"/>
        <n v="33.57275549365113"/>
        <n v="42.58008013828924"/>
        <n v="54.043947867828656"/>
        <n v="87.61670336147978"/>
        <n v="36.84814627351953"/>
        <n v="68.78320637723645"/>
        <n v="66.32666329233517"/>
        <n v="121.18945885513091"/>
        <n v="92.52978953128239"/>
        <n v="30.297364713782727"/>
        <n v="35.21045088358533"/>
        <n v="64.68896790240096"/>
        <n v="91.71094183631529"/>
        <n v="96.62402800611791"/>
        <n v="57.31933864769705"/>
        <n v="40.12353705338794"/>
        <n v="36.029298578552435"/>
        <n v="61.41357712253256"/>
        <n v="71.23974946213777"/>
        <n v="67.14551098730226"/>
        <n v="41.761232443322136"/>
        <n v="43.398927833256344"/>
        <n v="24.565430849013026"/>
        <n v="45.03662322319054"/>
        <n v="40.94238474835503"/>
        <n v="65.50781559736807"/>
        <n v="55.68164325776285"/>
        <n v="28.659669323848526"/>
        <n v="10.64502003457231"/>
        <n v="46.67431861312474"/>
        <n v="47.493166308091844"/>
        <n v="44.21777552822344"/>
        <n v="17.195801594309113"/>
        <n v="120.37061116016383"/>
        <n v="103.9936572608218"/>
        <n v="86.79785566651269"/>
        <n v="56.50049095272995"/>
        <n v="62.232424817499655"/>
        <n v="119.55176346519673"/>
        <n v="116.27637268532831"/>
        <n v="118.7329157702296"/>
        <n v="131.83447888970323"/>
        <n v="113.819829600427"/>
        <n v="54.86279556279576"/>
        <n v="63.870120207433864"/>
        <n v="112.1821342104928"/>
        <n v="69.60205407220357"/>
        <n v="79.42822641180877"/>
        <n v="52.40625247789445"/>
        <n v="22.92773545907882"/>
        <n v="26.203126238947224"/>
        <n v="76.15283563194036"/>
        <n v="81.88476949671006"/>
        <n v="111.3632865155257"/>
        <n v="49.94970939299314"/>
        <n v="97.442875701085"/>
        <n v="124.46484963499931"/>
        <n v="123.6460019400322"/>
        <n v="113.0009819054599"/>
        <n v="130.196783499769"/>
        <n v="94.16748492121658"/>
        <n v="122.00830655009801"/>
        <n v="122.82715424506512"/>
        <n v="155.58106204374914"/>
        <n v="114.6386772953941"/>
        <n v="73.69629254703906"/>
        <n v="77.79053102187457"/>
        <n v="158.03760512865045"/>
        <n v="136.74756505950583"/>
        <n v="160.49414821355177"/>
        <n v="142.47949892427553"/>
        <n v="106.4502003457231"/>
        <n v="82.70361719167718"/>
        <n v="105.631352650756"/>
        <n v="221.0888776411172"/>
        <n v="223.5454207260185"/>
        <n v="176.05225441792666"/>
        <n v="78.60937871684166"/>
        <n v="238.2846792354263"/>
        <n v="156.39990973871625"/>
        <n v="186.69727445249896"/>
        <n v="224.3642684209856"/>
        <n v="85.97900797154558"/>
        <n v="180.96534058772926"/>
        <n v="135.10986966957162"/>
        <n v="74.51514024200617"/>
        <n v="139.20410814440714"/>
        <n v="137.5664127544729"/>
        <n v="103.17480956585469"/>
        <n v="101.5371141759205"/>
        <n v="183.42188367263057"/>
        <n v="202.25538065687388"/>
        <n v="204.71192374177517"/>
        <n v="215.3569437763475"/>
        <n v="93.34863722624948"/>
        <n v="178.50879750282795"/>
        <n v="211.262705301512"/>
        <n v="184.2407313675977"/>
        <n v="194.06690370720287"/>
        <n v="397.959979754011"/>
        <n v="314.43751486736664"/>
        <n v="309.5244286975641"/>
        <n v="288.2343886284195"/>
        <n v="164.58838668838726"/>
        <n v="125.28369732996642"/>
        <n v="279.2270639837813"/>
        <n v="271.0385870341104"/>
        <n v="269.4008916441761"/>
        <n v="222.7265730310514"/>
        <n v="212.9004006914462"/>
        <n v="127.74024041486773"/>
        <n v="100.71826648095339"/>
        <n v="248.11085157503152"/>
        <n v="247.2920038800644"/>
        <n v="266.94434855927483"/>
        <n v="219.45118225118304"/>
        <n v="109.72559112559152"/>
        <n v="209.6250099115778"/>
        <n v="207.9873145216436"/>
        <n v="140.02295583937422"/>
        <n v="144.93604200917682"/>
        <n v="251.38624235489996"/>
        <n v="228.45850689582113"/>
        <n v="272.6762824240446"/>
        <n v="217.81348686124883"/>
        <n v="287.41554093345235"/>
        <m/>
      </sharedItems>
    </cacheField>
    <cacheField name="Site conv" numFmtId="1">
      <sharedItems containsString="0" containsBlank="1" containsNumber="1">
        <n v="2416.69249707957"/>
        <n v="2311.061144428814"/>
        <n v="2278.0342873984746"/>
        <n v="2026.9209942752302"/>
        <n v="1704.0220532265366"/>
        <n v="1871.066982999825"/>
        <n v="2348.1822399339894"/>
        <n v="2960.1344173060693"/>
        <n v="2165.30625472467"/>
        <n v="2323.6168090849765"/>
        <n v="3411.0465480012863"/>
        <n v="2158.755473164933"/>
        <n v="2242.0049888199223"/>
        <n v="2786.8116552046995"/>
        <n v="2643.2403593538015"/>
        <n v="3275.1178306367474"/>
        <n v="2665.6221963495686"/>
        <n v="2411.2335124464557"/>
        <n v="2005.903903437741"/>
        <n v="2087.5157237027956"/>
        <n v="2581.280883767957"/>
        <n v="2886.1651755273747"/>
        <n v="2644.6051055120797"/>
        <n v="2303.69151517411"/>
        <n v="2067.0445313286177"/>
        <n v="1737.594808720188"/>
        <n v="1798.462487379409"/>
        <n v="3203.8780811746096"/>
        <n v="2471.28234341071"/>
        <n v="2755.149544332638"/>
        <n v="2644.8780547437354"/>
        <n v="2254.0147550127726"/>
        <n v="1812.3828981938498"/>
        <n v="1880.8931553394305"/>
        <n v="2539.2467020929794"/>
        <n v="2831.0294307329227"/>
        <n v="3278.666170648272"/>
        <n v="3257.922029042438"/>
        <n v="2290.0440535913253"/>
        <n v="1659.804277698313"/>
        <n v="1720.126057894223"/>
        <n v="2569.544066806762"/>
        <n v="2573.6383052815977"/>
        <n v="2879.3414447359823"/>
        <n v="2564.3580314053042"/>
        <n v="2583.737426852859"/>
        <n v="2774.528939780193"/>
        <n v="1780.993736553444"/>
        <n v="2093.247657567565"/>
        <n v="2450.5382018048767"/>
        <n v="2457.6348818279253"/>
        <n v="2389.9434723773115"/>
        <n v="2249.9205165379376"/>
        <n v="2102.8008806755147"/>
        <n v="1925.929778562621"/>
        <n v="2419.694938627783"/>
        <n v="2267.116318132246"/>
        <n v="3185.5904826536776"/>
        <n v="2170.2193408944727"/>
        <n v="1939.3042909137503"/>
        <n v="1758.3389503260212"/>
        <n v="1738.6866056468107"/>
        <n v="2124.6368192079703"/>
        <n v="2064.587988243716"/>
        <n v="2136.373636169166"/>
        <n v="2340.266712215974"/>
        <n v="1975.3335894923027"/>
        <n v="1696.9253732034886"/>
        <n v="2293.319444371193"/>
        <n v="1866.1538968300226"/>
        <n v="1631.9634560694315"/>
        <n v="1458.0947955047507"/>
        <n v="1329.2627581632603"/>
        <n v="1212.7134362462764"/>
        <n v="933.7593214941504"/>
        <n v="1004.1802232613213"/>
        <n v="1256.1123640795327"/>
        <n v="1830.9434459464374"/>
        <n v="1825.2115120816673"/>
        <n v="1878.436612254529"/>
        <n v="1735.4112148669421"/>
        <n v="1459.1865924313736"/>
        <n v="1530.1533926618558"/>
        <n v="2179.226665539111"/>
        <n v="1993.89413724489"/>
        <n v="1826.5762582399464"/>
        <n v="1676.4541808293106"/>
        <n v="1661.4419730882476"/>
        <n v="2151.6587931418853"/>
        <n v="1436.2588569722948"/>
        <n v="1919.1060477712288"/>
        <n v="1601.3931421239934"/>
        <n v="1845.6827044558452"/>
        <n v="1725.312093295681"/>
        <n v="1659.5313284666574"/>
        <n v="1466.829170917733"/>
        <n v="1534.7935296000023"/>
        <n v="1918.833098539573"/>
        <n v="1849.2310444673692"/>
        <n v="2136.9195346324773"/>
        <n v="1800.9190304643105"/>
        <n v="1604.395583672206"/>
        <n v="1467.6480186127003"/>
        <n v="1562.0884527655726"/>
        <n v="2247.463973453036"/>
        <n v="2095.158302189155"/>
        <n v="2026.1021465802633"/>
        <n v="1929.7510678058006"/>
        <n v="1690.1016424120955"/>
        <n v="1481.0225309638297"/>
        <n v="1575.7359143483575"/>
        <n v="2186.3233455621594"/>
        <n v="1965.5074171526974"/>
        <n v="1845.4097552241894"/>
        <n v="1890.4463784473794"/>
        <n v="1610.9463652319428"/>
        <n v="1632.2364053010876"/>
        <n v="2041.9332020162938"/>
        <n v="1792.4576042829833"/>
        <n v="1668.5386531112956"/>
        <n v="1764.0708841907906"/>
        <n v="1488.938058681845"/>
        <n v="1297.8735965228545"/>
        <n v="1418.7901061463301"/>
        <n v="1880.620206107775"/>
        <n v="2040.0225573947039"/>
        <n v="1836.402430579551"/>
        <n v="2273.121201228672"/>
        <n v="2078.2354498265017"/>
        <n v="1612.8570098535326"/>
        <n v="1682.7320131573922"/>
        <n v="2104.1656268337933"/>
        <n v="2066.225683633651"/>
        <n v="2111.8082053201524"/>
        <n v="2189.5987363420277"/>
        <n v="1917.7413016129497"/>
        <n v="1517.5977280056934"/>
        <n v="1569.4580820202764"/>
        <n v="1958.1377878979936"/>
        <n v="2173.2217824426853"/>
        <n v="2066.7715820969624"/>
        <n v="2013.5464819241008"/>
        <n v="1795.732995062852"/>
        <n v="1508.5904033610552"/>
        <n v="1669.903399269574"/>
        <n v="2047.3921866494077"/>
        <n v="3493.4772159613076"/>
        <n v="2810.0123398954343"/>
        <n v="2540.338499019602"/>
        <n v="2484.383906530184"/>
        <n v="1815.3853397420623"/>
        <n v="1879.255459949496"/>
        <n v="2466.096308009252"/>
        <n v="2333.715930656237"/>
        <n v="1983.522066441974"/>
        <n v="1892.6299723006252"/>
        <n v="1689.2827947171288"/>
        <n v="1774.1700057620517"/>
        <n v="1372.934635228172"/>
        <n v="1417.4253599880515"/>
        <n v="2242.2779380515776"/>
        <n v="2380.117300037706"/>
        <n v="2334.80772758286"/>
        <n v="2207.613385631304"/>
        <n v="1788.9092642714593"/>
        <n v="1883.349698424332"/>
        <n v="1673.1787900494421"/>
        <n v="2186.5962947938146"/>
        <n v="2074.414160583322"/>
        <n v="2063.223242085438"/>
        <n v="1805.2862181708015"/>
        <n v="1640.4248822507582"/>
        <n v="1826.3033090082906"/>
        <n v="2259.4737396458863"/>
        <n v="3820.470395484837"/>
        <n v="3596.924974758818"/>
        <n v="2600.660279215512"/>
        <n v="1778.8101427001984"/>
        <n v="1540.525463464772"/>
        <n v="1697.1983224351443"/>
        <n v="2437.436638685403"/>
        <m/>
      </sharedItems>
    </cacheField>
    <cacheField name="PCCV" numFmtId="3">
      <sharedItems containsString="0" containsBlank="1" containsNumber="1">
        <n v="60.790666103833146"/>
        <n v="496.77469272288215"/>
        <n v="1636.7001840591788"/>
        <n v="1681.15290363853"/>
        <n v="2646.627932335977"/>
        <n v="803.3861888108038"/>
        <n v="488.33230429591083"/>
        <n v="1553.734729218237"/>
        <n v="2102.0760850816596"/>
        <n v="339.8802092940904"/>
        <n v="5429.8435405783175"/>
        <n v="4607.282973911575"/>
        <n v="937.298442174271"/>
        <n v="4068.588400929694"/>
        <n v="5034.755864050567"/>
        <n v="5275.740404579556"/>
        <n v="2155.790289504121"/>
        <n v="1632.3059978620695"/>
        <n v="1237.5204919495413"/>
        <n v="611.0966496258434"/>
        <n v="6634.444268107825"/>
        <n v="3585.1062766423497"/>
        <n v="656.68847171224"/>
        <n v="11192.360527258057"/>
        <n v="586.9192944368955"/>
        <n v="3585.5579079208037"/>
        <n v="2392.1721315603813"/>
        <n v="633.9789992307572"/>
        <n v="4001.3936801176847"/>
        <n v="9399.493017880071"/>
        <n v="432.19342797214205"/>
        <n v="3258.7192709580763"/>
        <n v="2012.126080439709"/>
        <n v="956.0912142891675"/>
        <n v="2440.9380103951476"/>
        <n v="2633.6235288502307"/>
        <n v="1747.7717465626224"/>
        <n v="4875.982786644537"/>
        <n v="773.2537147484567"/>
        <n v="2122.518587853412"/>
        <n v="1629.936869568976"/>
        <n v="851.8635508461766"/>
        <n v="5667.440239461585"/>
        <n v="2870.5993774536346"/>
        <n v="6733.900255809881"/>
        <n v="1089.9846183607744"/>
        <n v="2799.8440698266045"/>
        <n v="2514.8882902133837"/>
        <n v="10654.398868232405"/>
        <n v="8342.286878735087"/>
        <n v="8263.68138665755"/>
        <n v="3996.752343041287"/>
        <n v="4256.241475375845"/>
        <n v="2969.004564895988"/>
        <n v="3694.559749188531"/>
        <n v="2725.8076694887586"/>
        <n v="325.31640989873443"/>
        <n v="6441.274750117863"/>
        <n v="4923.9132191691315"/>
        <n v="615.4547203389079"/>
        <n v="6287.872067002659"/>
        <n v="525.0936846387243"/>
        <n v="14230.208054556653"/>
        <n v="19230.631865995263"/>
        <n v="18119.279064991046"/>
        <n v="19272.909658152304"/>
        <n v="15239.399786158663"/>
        <n v="3380.852946864078"/>
        <n v="7954.518453596258"/>
        <n v="6065.842043938734"/>
        <n v="3956.7578933547998"/>
        <n v="8310.244636899948"/>
        <n v="5241.591906313438"/>
        <n v="1350.9396848837116"/>
        <n v="495.6814379606905"/>
        <n v="511.36539504834434"/>
        <n v="2433.459183964308"/>
        <n v="4186.41027219557"/>
        <n v="3620.2329930134956"/>
        <n v="9723.207237243078"/>
        <n v="5166.547320155349"/>
        <n v="10607.330443776662"/>
        <n v="1585.8503180888522"/>
        <n v="7754.837073151261"/>
        <n v="6170.732602633214"/>
        <n v="953.8289552729799"/>
        <n v="8126.3245618720575"/>
        <n v="13446.943202599425"/>
        <n v="2854.5981372447286"/>
        <n v="5225.8804132433615"/>
        <n v="5388.178511989741"/>
        <n v="3409.9978408610696"/>
        <n v="13846.09552509045"/>
        <n v="15069.610871125518"/>
        <n v="1054.9773819283737"/>
        <n v="6568.181549204162"/>
        <n v="8340.868747535333"/>
        <n v="1099.4058028162312"/>
        <n v="782.9912340983379"/>
        <n v="9595.202840363516"/>
        <n v="13846.323275524155"/>
        <n v="4879.512266322539"/>
        <n v="194.36241735049055"/>
        <n v="9522.996022691686"/>
        <n v="12079.36801984107"/>
        <n v="4985.203269594757"/>
        <n v="2979.388597793558"/>
        <n v="3868.565120324495"/>
        <n v="9465.679449967945"/>
        <n v="6357.070962426607"/>
        <n v="2871.422441631382"/>
        <n v="7278.411127118052"/>
        <n v="6564.519248014408"/>
        <n v="8539.750178676888"/>
        <n v="19207.49138479289"/>
        <n v="10564.60687228442"/>
        <n v="12286.875169087154"/>
        <n v="6400.425409138315"/>
        <n v="8180.0572616448335"/>
        <n v="12268.91243606589"/>
        <n v="11921.333846457095"/>
        <n v="7720.414673366531"/>
        <n v="7627.716231533519"/>
        <n v="4656.965713928334"/>
        <n v="2115.8426303906076"/>
        <n v="1714.7912438431504"/>
        <n v="8199.02410214257"/>
        <n v="6403.340952466144"/>
        <n v="7110.118763669117"/>
        <n v="4899.778081663707"/>
        <n v="10040.716475428306"/>
        <n v="13120.67595405555"/>
        <n v="12300.476491954607"/>
        <n v="10474.838203636096"/>
        <n v="3053.869159416121"/>
        <n v="14932.59891712989"/>
        <n v="3586.236265865789"/>
        <n v="5485.804216331537"/>
        <n v="14098.831390337475"/>
        <n v="6675.151714038848"/>
        <n v="16074.548595681685"/>
        <n v="14470.035934715648"/>
        <n v="11392.263439480499"/>
        <n v="3171.060084724773"/>
        <n v="314.88602496560327"/>
        <n v="9218.156006046755"/>
        <n v="2473.1677097197276"/>
        <n v="21058.46891460313"/>
        <n v="24777.782388056898"/>
        <n v="21786.88688688786"/>
        <n v="8986.464730795653"/>
        <n v="4828.09171398613"/>
        <n v="9771.233697232221"/>
        <n v="27985.709368458425"/>
        <n v="4614.66428936057"/>
        <n v="11691.891723394981"/>
        <n v="3849.8354296127877"/>
        <n v="10037.2379665858"/>
        <n v="3801.178758826288"/>
        <n v="2003.6173875633733"/>
        <n v="6193.489030860324"/>
        <n v="3199.4877398553417"/>
        <n v="17099.763785348114"/>
        <n v="5377.136790545305"/>
        <n v="11057.895430924926"/>
        <n v="6360.1449253841165"/>
        <n v="3009.6549376002627"/>
        <n v="6294.4321904872695"/>
        <n v="3371.678507624563"/>
        <n v="2847.490537955205"/>
        <n v="6640.811952864437"/>
        <n v="14835.191712838876"/>
        <n v="1503.5482054980348"/>
        <n v="2011.16118695491"/>
        <n v="23026.18728415175"/>
        <n v="4545.929906820719"/>
        <n v="11673.971671971749"/>
        <n v="27826.618531081338"/>
        <n v="13052.489850533602"/>
        <n v="2027.3504226515752"/>
        <n v="4131.459290648679"/>
        <n v="8839.626865958566"/>
        <m/>
      </sharedItems>
    </cacheField>
    <cacheField name="Clicks - client" numFmtId="1">
      <sharedItems containsString="0" containsBlank="1" containsNumber="1">
        <n v="2237.12"/>
        <n v="1547.52"/>
        <n v="1403.22"/>
        <n v="1829.1000000000001"/>
        <n v="867.36"/>
        <n v="1655.2"/>
        <n v="1999.18"/>
        <n v="1439.1000000000001"/>
        <n v="1161.42"/>
        <n v="1757.3400000000001"/>
        <n v="1397.76"/>
        <n v="818.22"/>
        <n v="936.0"/>
        <n v="1652.8200000000002"/>
        <n v="1908.66"/>
        <n v="2513.94"/>
        <n v="2496.0"/>
        <n v="1843.92"/>
        <n v="1095.9"/>
        <n v="1073.28"/>
        <n v="1762.02"/>
        <n v="2173.08"/>
        <n v="2175.42"/>
        <n v="1785.42"/>
        <n v="1224.6000000000001"/>
        <n v="1196.52"/>
        <n v="1425.06"/>
        <n v="1392.3"/>
        <n v="1648.14"/>
        <n v="1628.64"/>
        <n v="1165.32"/>
        <n v="769.08"/>
        <n v="578.76"/>
        <n v="1066.26"/>
        <n v="1218.3600000000001"/>
        <n v="1265.94"/>
        <n v="1463.28"/>
        <n v="1279.2"/>
        <n v="695.76"/>
        <n v="585.0"/>
        <n v="673.14"/>
        <n v="1106.82"/>
        <n v="1290.1200000000001"/>
        <n v="1252.68"/>
        <n v="1115.4"/>
        <n v="859.5600000000001"/>
        <n v="689.52"/>
        <n v="724.62"/>
        <n v="1818.96"/>
        <n v="1821.3"/>
        <n v="1860.3"/>
        <n v="1935.96"/>
        <n v="1154.4"/>
        <n v="836.94"/>
        <n v="1986.66"/>
        <n v="2917.2000000000003"/>
        <n v="3487.38"/>
        <n v="4296.24"/>
        <n v="3943.6800000000003"/>
        <n v="2379.0"/>
        <n v="2035.02"/>
        <n v="3502.98"/>
        <n v="3500.6400000000003"/>
        <n v="3508.44"/>
        <n v="3918.7200000000003"/>
        <n v="3790.02"/>
        <n v="2322.84"/>
        <n v="2186.34"/>
        <n v="3756.48"/>
        <n v="2784.6"/>
        <n v="3224.52"/>
        <n v="3094.26"/>
        <n v="2133.3"/>
        <n v="1358.76"/>
        <n v="1625.52"/>
        <n v="2508.48"/>
        <n v="2088.84"/>
        <n v="3063.06"/>
        <n v="4904.64"/>
        <n v="4464.72"/>
        <n v="2559.96"/>
        <n v="2450.76"/>
        <n v="4271.28"/>
        <n v="4404.66"/>
        <n v="4948.320000000001"/>
        <n v="3759.6"/>
        <n v="4522.4400000000005"/>
        <n v="2851.6800000000003"/>
        <n v="2922.6600000000003"/>
        <n v="5116.8"/>
        <n v="4655.82"/>
        <n v="4973.28"/>
        <n v="6247.8"/>
        <n v="5225.22"/>
        <n v="3552.1200000000003"/>
        <n v="3280.6800000000003"/>
        <n v="5346.12"/>
        <n v="5594.9400000000005"/>
        <n v="5258.76"/>
        <n v="5540.34"/>
        <n v="5313.360000000001"/>
        <n v="3229.2000000000003"/>
        <n v="3391.44"/>
        <n v="1911.78"/>
        <n v="1453.14"/>
        <n v="8253.18"/>
        <n v="7311.72"/>
        <n v="6225.18"/>
        <n v="5065.320000000001"/>
        <n v="4165.9800000000005"/>
        <n v="7087.08"/>
        <n v="4641.0"/>
        <n v="4545.84"/>
        <n v="4715.88"/>
        <n v="3924.96"/>
        <n v="2374.32"/>
        <n v="1990.5600000000002"/>
        <n v="3785.34"/>
        <n v="3949.1400000000003"/>
        <n v="3081.9"/>
        <n v="3154.28"/>
        <n v="3046.82"/>
        <n v="1977.3"/>
        <n v="1711.3200000000002"/>
        <n v="2069.46"/>
        <n v="3070.54"/>
        <n v="4901.52"/>
        <n v="4509.18"/>
        <n v="4913.22"/>
        <n v="2886.78"/>
        <n v="2795.52"/>
        <n v="5599.62"/>
        <n v="6725.16"/>
        <n v="6093.360000000001"/>
        <n v="6281.34"/>
        <n v="5525.52"/>
        <n v="4527.12"/>
        <n v="4201.860000000001"/>
        <n v="6990.360000000001"/>
        <n v="6933.42"/>
        <n v="6873.360000000001"/>
        <n v="7264.14"/>
        <n v="6537.18"/>
        <n v="3995.94"/>
        <n v="3751.02"/>
        <n v="4594.9800000000005"/>
        <n v="7700.16"/>
        <n v="9347.52"/>
        <n v="10061.220000000001"/>
        <n v="8967.66"/>
        <n v="5624.58"/>
        <n v="4900.74"/>
        <n v="8775.0"/>
        <n v="8925.54"/>
        <n v="8980.92"/>
        <n v="9099.48"/>
        <n v="7722.780000000001"/>
        <n v="4750.2"/>
        <n v="3769.7400000000002"/>
        <n v="3743.2200000000003"/>
        <n v="6814.08"/>
        <n v="7348.38"/>
        <n v="6846.06"/>
        <n v="5197.92"/>
        <n v="3552.9"/>
        <n v="3247.92"/>
        <n v="3483.48"/>
        <n v="6061.38"/>
        <n v="6395.22"/>
        <n v="7002.84"/>
        <n v="6506.76"/>
        <n v="4399.2"/>
        <n v="4168.32"/>
        <n v="6567.6"/>
        <n v="5591.04"/>
        <n v="3967.08"/>
        <n v="2728.52"/>
        <n v="3638.04"/>
        <n v="3640.26"/>
        <n v="3290.04"/>
        <n v="6305.52"/>
        <m/>
      </sharedItems>
    </cacheField>
    <cacheField name="PCC - Client" numFmtId="1">
      <sharedItems containsString="0" containsBlank="1" containsNumber="1" containsInteger="1">
        <n v="3.0"/>
        <n v="20.0"/>
        <n v="24.0"/>
        <n v="34.0"/>
        <n v="23.0"/>
        <n v="13.0"/>
        <n v="27.0"/>
        <n v="36.0"/>
        <n v="21.0"/>
        <n v="42.0"/>
        <n v="59.0"/>
        <n v="30.0"/>
        <n v="29.0"/>
        <n v="50.0"/>
        <n v="46.0"/>
        <n v="101.0"/>
        <n v="88.0"/>
        <n v="55.0"/>
        <n v="17.0"/>
        <n v="57.0"/>
        <n v="56.0"/>
        <n v="70.0"/>
        <n v="52.0"/>
        <n v="31.0"/>
        <n v="26.0"/>
        <n v="43.0"/>
        <n v="39.0"/>
        <n v="51.0"/>
        <n v="48.0"/>
        <n v="35.0"/>
        <n v="47.0"/>
        <n v="18.0"/>
        <n v="8.0"/>
        <n v="28.0"/>
        <n v="25.0"/>
        <n v="44.0"/>
        <n v="22.0"/>
        <n v="72.0"/>
        <n v="108.0"/>
        <n v="93.0"/>
        <n v="76.0"/>
        <n v="113.0"/>
        <n v="114.0"/>
        <n v="112.0"/>
        <n v="115.0"/>
        <n v="60.0"/>
        <n v="62.0"/>
        <n v="95.0"/>
        <n v="73.0"/>
        <n v="69.0"/>
        <n v="49.0"/>
        <n v="15.0"/>
        <n v="61.0"/>
        <n v="79.0"/>
        <n v="122.0"/>
        <n v="105.0"/>
        <n v="92.0"/>
        <n v="109.0"/>
        <n v="90.0"/>
        <n v="120.0"/>
        <n v="67.0"/>
        <n v="107.0"/>
        <n v="123.0"/>
        <n v="118.0"/>
        <n v="150.0"/>
        <n v="68.0"/>
        <n v="136.0"/>
        <n v="132.0"/>
        <n v="145.0"/>
        <n v="149.0"/>
        <n v="80.0"/>
        <n v="218.0"/>
        <n v="204.0"/>
        <n v="182.0"/>
        <n v="128.0"/>
        <n v="208.0"/>
        <n v="142.0"/>
        <n v="164.0"/>
        <n v="193.0"/>
        <n v="137.0"/>
        <n v="124.0"/>
        <n v="117.0"/>
        <n v="87.0"/>
        <n v="126.0"/>
        <n v="86.0"/>
        <n v="153.0"/>
        <n v="156.0"/>
        <n v="180.0"/>
        <n v="89.0"/>
        <n v="81.0"/>
        <n v="166.0"/>
        <n v="181.0"/>
        <n v="221.0"/>
        <n v="195.0"/>
        <n v="184.0"/>
        <n v="91.0"/>
        <n v="155.0"/>
        <n v="264.0"/>
        <n v="266.0"/>
        <n v="296.0"/>
        <n v="268.0"/>
        <n v="270.0"/>
        <n v="245.0"/>
        <n v="244.0"/>
        <n v="190.0"/>
        <n v="187.0"/>
        <n v="203.0"/>
        <n v="188.0"/>
        <n v="199.0"/>
        <n v="85.0"/>
        <n v="135.0"/>
        <n v="110.0"/>
        <n v="198.0"/>
        <n v="106.0"/>
        <n v="83.0"/>
        <m/>
      </sharedItems>
    </cacheField>
    <cacheField name="PCCV - client" numFmtId="3">
      <sharedItems containsString="0" containsBlank="1" containsNumber="1">
        <n v="56.2119126090057"/>
        <n v="537.1692740045321"/>
        <n v="980.4515861016664"/>
        <n v="1492.022654519596"/>
        <n v="2020.1956037786001"/>
        <n v="1171.1951705120737"/>
        <n v="2254.566996056883"/>
        <n v="1310.6617194797113"/>
        <n v="1354.067810606285"/>
        <n v="1324.398079406695"/>
        <n v="3806.355749735433"/>
        <n v="3226.0054606901954"/>
        <n v="629.225393123912"/>
        <n v="3114.811155583036"/>
        <n v="2121.449608317418"/>
        <n v="4796.042174046756"/>
        <n v="3259.8810912853787"/>
        <n v="2386.817672898533"/>
        <n v="1492.1066381337248"/>
        <n v="599.2701176362826"/>
        <n v="5727.763107886052"/>
        <n v="3201.075764672062"/>
        <n v="2181.796874086149"/>
        <n v="5236.445527851541"/>
        <n v="4669.8887075908915"/>
        <n v="1661.625883581382"/>
        <n v="1021.0358277934968"/>
        <n v="3362.4318028263533"/>
        <n v="2573.8021507405138"/>
        <n v="3797.883482742073"/>
        <n v="1413.9850802706742"/>
        <n v="2164.5936705679087"/>
        <n v="1052.6506194963206"/>
        <n v="1022.990966330426"/>
        <n v="1398.602641506756"/>
        <n v="1284.2001623398596"/>
        <n v="2023.3500283252956"/>
        <n v="2255.648705006867"/>
        <n v="3962.2662903495834"/>
        <n v="939.6892991478818"/>
        <n v="949.5153820010069"/>
        <n v="1314.289811610096"/>
        <n v="6587.38578866765"/>
        <n v="1590.532074548669"/>
        <n v="5792.144946477555"/>
        <n v="2883.82262328188"/>
        <n v="1813.424586447762"/>
        <n v="2576.9061851187316"/>
        <n v="5109.45222525438"/>
        <n v="3782.695885962936"/>
        <n v="3660.980113677662"/>
        <n v="2895.251113492593"/>
        <n v="2983.7832801631084"/>
        <n v="2405.4754726134925"/>
        <n v="1850.669639641813"/>
        <n v="3328.01195841161"/>
        <n v="7101.926517681189"/>
        <n v="5266.521739743514"/>
        <n v="3094.577823267012"/>
        <n v="2600.519018067318"/>
        <n v="11375.546940364515"/>
        <n v="6263.749892603644"/>
        <n v="6069.519308534589"/>
        <n v="8402.543796911039"/>
        <n v="7912.808468166721"/>
        <n v="8190.9890729193985"/>
        <n v="11009.50939719892"/>
        <n v="2854.932260021411"/>
        <n v="3206.353294983945"/>
        <n v="5588.561947139061"/>
        <n v="3182.864757784269"/>
        <n v="3929.8116625054677"/>
        <n v="3415.5296030234454"/>
        <n v="2902.309096424017"/>
        <n v="739.7747040745579"/>
        <n v="695.1995610393045"/>
        <n v="2184.2727110306805"/>
        <n v="2732.826803766576"/>
        <n v="3460.689272013038"/>
        <n v="7218.562960983927"/>
        <n v="6174.505544885313"/>
        <n v="5932.8107814549585"/>
        <n v="2878.0311132515267"/>
        <n v="4820.0984404779465"/>
        <n v="7065.306302576261"/>
        <n v="9248.964253551516"/>
        <n v="5898.824292489122"/>
        <n v="7325.144886003105"/>
        <n v="3807.0444153712956"/>
        <n v="4292.258066330893"/>
        <n v="4015.354012512981"/>
        <n v="5345.879536406548"/>
        <n v="7532.799410954582"/>
        <n v="8253.40233559571"/>
        <n v="6086.893838625654"/>
        <n v="7175.7044430214755"/>
        <n v="3559.511111086673"/>
        <n v="7070.049697102283"/>
        <n v="7924.542658732863"/>
        <n v="9942.527813787581"/>
        <n v="8911.97832218552"/>
        <n v="7513.852707607019"/>
        <n v="3668.1019241558247"/>
        <n v="4266.76400042581"/>
        <n v="5428.502615986928"/>
        <n v="2137.2620431856776"/>
        <n v="6514.521605049093"/>
        <n v="7447.428387519893"/>
        <n v="7813.674210048527"/>
        <n v="5434.24037650424"/>
        <n v="2839.660679628143"/>
        <n v="5693.457481186528"/>
        <n v="4911.170271639729"/>
        <n v="11839.868827473314"/>
        <n v="8248.605191556646"/>
        <n v="5541.534482571235"/>
        <n v="6050.854790130498"/>
        <n v="3852.9431401652246"/>
        <n v="7887.253934059467"/>
        <n v="5272.296453051043"/>
        <n v="4946.171282664246"/>
        <n v="4393.921910906662"/>
        <n v="3586.456413843908"/>
        <n v="2374.1495845432732"/>
        <n v="2652.6963578535533"/>
        <n v="1432.7671757345452"/>
        <n v="4315.094890684924"/>
        <n v="4069.1102442448455"/>
        <n v="4416.426160148742"/>
        <n v="4042.8972786028185"/>
        <n v="4312.988581642563"/>
        <n v="5595.75094450853"/>
        <n v="7488.173877750853"/>
        <n v="5921.086668922511"/>
        <n v="6614.368044215102"/>
        <n v="7726.505937271471"/>
        <n v="7234.237662725012"/>
        <n v="3240.071036384567"/>
        <n v="6176.628650650499"/>
        <n v="9846.232201826957"/>
        <n v="9140.302894246495"/>
        <n v="7457.8927458404005"/>
        <n v="7587.08977847231"/>
        <n v="5784.609936617875"/>
        <n v="3953.733555154051"/>
        <n v="3903.7599454025667"/>
        <n v="7460.2274903131965"/>
        <n v="8954.900667694708"/>
        <n v="13090.549449741897"/>
        <n v="12940.541277528753"/>
        <n v="7700.0443801316205"/>
        <n v="6799.820660935365"/>
        <n v="5235.548582852638"/>
        <n v="13389.101119937774"/>
        <n v="11556.35022420658"/>
        <n v="9326.407223812399"/>
        <n v="6806.001854935282"/>
        <n v="8383.254440417828"/>
        <n v="4844.1983783884825"/>
        <n v="4097.174208742285"/>
        <n v="4437.674014523449"/>
        <n v="7777.2085247935975"/>
        <n v="9177.023889688378"/>
        <n v="6751.953360226243"/>
        <n v="6920.746987247826"/>
        <n v="3029.9944240016002"/>
        <n v="2160.874876134264"/>
        <n v="6101.92354621023"/>
        <n v="7843.186052053554"/>
        <n v="2338.463267227462"/>
        <n v="3129.017823749145"/>
        <n v="6609.392854914085"/>
        <n v="10072.161561212964"/>
        <n v="5634.057550585174"/>
        <n v="9271.790999871853"/>
        <n v="7873.295857391183"/>
        <n v="5686.698479921403"/>
        <n v="12003.945934725394"/>
        <n v="6819.46946729705"/>
        <n v="4309.031273744791"/>
        <n v="6863.812815557307"/>
        <n v="10221.477708445682"/>
        <m/>
      </sharedItems>
    </cacheField>
    <cacheField name="Filter_set" numFmtId="3">
      <sharedItems containsString="0" containsBlank="1" containsNumber="1" containsInteger="1">
        <n v="0.0"/>
        <n v="1.0"/>
        <m/>
      </sharedItems>
    </cacheField>
    <cacheField name="Filter_cl" numFmtId="3">
      <sharedItems containsString="0" containsBlank="1" containsNumber="1" containsInteger="1">
        <n v="0.0"/>
        <n v="1.0"/>
        <m/>
      </sharedItems>
    </cacheField>
    <cacheField name="Last_x_days" numFmtId="3">
      <sharedItems containsString="0" containsBlank="1" containsNumber="1" containsInteger="1">
        <n v="0.0"/>
        <n v="1.0"/>
        <m/>
      </sharedItems>
    </cacheField>
    <cacheField name="Performance" numFmtId="3">
      <sharedItems containsBlank="1">
        <s v="Performance"/>
        <m/>
      </sharedItems>
    </cacheField>
    <cacheField name="ROAS (P)" numFmtId="9">
      <sharedItems containsString="0" containsBlank="1" containsNumber="1">
        <n v="3.907330706274451"/>
        <n v="6.652141738272613"/>
        <n v="16.96761142949869"/>
        <n v="11.74526056478989"/>
        <n v="31.502309942331017"/>
        <n v="15.187584685991217"/>
        <n v="3.8277615060463184"/>
        <n v="9.602554973890577"/>
        <n v="16.47698882599502"/>
        <n v="1.6549893904733288"/>
        <n v="16.308604867199808"/>
        <n v="32.90376885913456"/>
        <n v="6.6938912734386395"/>
        <n v="15.566025699170243"/>
        <n v="19.975914480393133"/>
        <n v="11.456051963288981"/>
        <n v="6.13114151619501"/>
        <n v="6.245044867606839"/>
        <n v="10.748898144497478"/>
        <n v="4.567249318333622"/>
        <n v="26.989244734562607"/>
        <n v="10.287202391323135"/>
        <n v="2.67144091670279"/>
        <n v="30.482666623073015"/>
        <n v="2.69459574287415"/>
        <n v="23.516567576033328"/>
        <n v="17.47241847123593"/>
        <n v="2.7166074109648957"/>
        <n v="18.370734235876984"/>
        <n v="34.72149765902251"/>
        <n v="1.693860258889922"/>
        <n v="20.534779572120428"/>
        <n v="12.200920384670187"/>
        <n v="10.242155029771727"/>
        <n v="14.262883449662343"/>
        <n v="16.92766133778969"/>
        <n v="7.021145936736631"/>
        <n v="23.044459355598605"/>
        <n v="3.5500727062003907"/>
        <n v="19.489321973946414"/>
        <n v="40.294029861538334"/>
        <n v="10.139570159997936"/>
        <n v="31.95400996264758"/>
        <n v="22.50100945531397"/>
        <n v="44.16557324766512"/>
        <n v="7.784328018408197"/>
        <n v="21.94639850596523"/>
        <n v="16.164488512787"/>
        <n v="126.81728749837372"/>
        <n v="51.55787976839891"/>
        <n v="45.788755847139925"/>
        <n v="23.786292273069122"/>
        <n v="25.330617218331597"/>
        <n v="19.083328818395064"/>
        <n v="56.54011301791785"/>
        <n v="13.272860996655751"/>
        <n v="1.2017108734751798"/>
        <n v="14.082110959851741"/>
        <n v="12.460054495185238"/>
        <n v="1.865965089420119"/>
        <n v="29.286527384538857"/>
        <n v="2.220426875449039"/>
        <n v="31.323599792775507"/>
        <n v="43.52296583941424"/>
        <n v="40.15930462046262"/>
        <n v="38.471106904711554"/>
        <n v="35.234355725687635"/>
        <n v="16.21678470418545"/>
        <n v="32.77423501154008"/>
        <n v="14.229308733723798"/>
        <n v="11.353629745260355"/>
        <n v="31.420142875755893"/>
        <n v="17.36619780458855"/>
        <n v="6.783740996179965"/>
        <n v="5.689287714727793"/>
        <n v="5.135640670317305"/>
        <n v="11.334131526677284"/>
        <n v="14.466787803678343"/>
        <n v="11.634555470496442"/>
        <n v="21.25717167987363"/>
        <n v="12.208850496171411"/>
        <n v="44.85447508349927"/>
        <n v="8.354984166025117"/>
        <n v="20.94300464261624"/>
        <n v="13.046872313388628"/>
        <n v="2.03005043325555"/>
        <n v="18.924671516922587"/>
        <n v="27.17939083224919"/>
        <n v="7.9773823920806555"/>
        <n v="19.99371300246261"/>
        <n v="11.621681783602888"/>
        <n v="6.892396484278495"/>
        <n v="29.66534046240356"/>
        <n v="25.48952307726037"/>
        <n v="2.4217448541201074"/>
        <n v="23.45394549711827"/>
        <n v="28.216357840011383"/>
        <n v="1.8306865400489238"/>
        <n v="1.5067933726868008"/>
        <n v="15.732993427792906"/>
        <n v="25.57399001641106"/>
        <n v="8.125168527469965"/>
        <n v="0.48048763083397583"/>
        <n v="30.301595867454513"/>
        <n v="30.093158688999925"/>
        <n v="13.463227432718005"/>
        <n v="3.546309698450839"/>
        <n v="4.554078761312251"/>
        <n v="14.149027994802601"/>
        <n v="13.440850296857437"/>
        <n v="9.612561464983896"/>
        <n v="8.038164079148359"/>
        <n v="11.045435180576142"/>
        <n v="12.037147757992354"/>
        <n v="22.528556046696043"/>
        <n v="20.330597491976935"/>
        <n v="27.23245008695455"/>
        <n v="19.589926841752472"/>
        <n v="11.89535322515364"/>
        <n v="22.660531457242964"/>
        <n v="23.219570303495328"/>
        <n v="15.410900767759953"/>
        <n v="21.693486555070738"/>
        <n v="16.446554205747553"/>
        <n v="8.6073516128457"/>
        <n v="3.748928823186679"/>
        <n v="15.969506349856186"/>
        <n v="12.10517237454747"/>
        <n v="13.682758331834863"/>
        <n v="9.37303851158552"/>
        <n v="25.609873383257455"/>
        <n v="34.005392901075766"/>
        <n v="20.16875714107481"/>
        <n v="15.028394181676582"/>
        <n v="3.973440786512906"/>
        <n v="19.195908192130567"/>
        <n v="4.382242658190091"/>
        <n v="12.963273029007054"/>
        <n v="39.745827011255045"/>
        <n v="9.84051708761109"/>
        <n v="20.023147773514662"/>
        <n v="17.034140896195154"/>
        <n v="16.27199393297911"/>
        <n v="4.674780781977893"/>
        <n v="0.7333099413359794"/>
        <n v="22.78840734943252"/>
        <n v="3.353655854699067"/>
        <n v="13.925275474618472"/>
        <n v="20.736930999594836"/>
        <n v="18.52322710084124"/>
        <n v="8.204639116575887"/>
        <n v="7.719563187981762"/>
        <n v="20.524436487318432"/>
        <n v="26.37516670142121"/>
        <n v="4.480488747355307"/>
        <n v="11.420948136591836"/>
        <n v="4.548692026069849"/>
        <n v="12.406638990255058"/>
        <n v="7.830815070038822"/>
        <n v="5.235075542816449"/>
        <n v="15.429751617644012"/>
        <n v="3.3935253235066485"/>
        <n v="18.196859452163906"/>
        <n v="5.30086516215463"/>
        <n v="13.26022695330757"/>
        <n v="15.253710019839923"/>
        <n v="7.440234538694771"/>
        <n v="13.76107928544462"/>
        <n v="3.7236293186910996"/>
        <n v="3.574667047445578"/>
        <n v="7.904432423307279"/>
        <n v="18.770365049171627"/>
        <n v="2.8257550915301977"/>
        <n v="3.651630999430716"/>
        <n v="24.104433531246933"/>
        <n v="5.23638782444512"/>
        <n v="16.976166808717227"/>
        <n v="26.855266931125065"/>
        <n v="15.769756958752943"/>
        <n v="4.790746446266705"/>
        <n v="8.046977854223552"/>
        <n v="8.093569292564782"/>
        <m/>
      </sharedItems>
    </cacheField>
    <cacheField name="CPO (P)" numFmtId="3">
      <sharedItems containsString="0" containsBlank="1" containsNumber="1">
        <n v="3.8"/>
        <n v="3.8000000000000003"/>
        <n v="3.7999999999999994"/>
        <m/>
      </sharedItems>
    </cacheField>
    <cacheField name="% site (P)" numFmtId="167">
      <sharedItems containsString="0" containsBlank="1" containsNumber="1">
        <n v="0.0016941495369324601"/>
        <n v="0.008503602220385023"/>
        <n v="0.011143062544931703"/>
        <n v="0.01858335577699973"/>
        <n v="0.012974531475252283"/>
        <n v="0.007439824945295406"/>
        <n v="0.014297338137858885"/>
        <n v="0.014384508990318118"/>
        <n v="0.01550485314509013"/>
        <n v="0.02325854575355339"/>
        <n v="0.025686164679523085"/>
        <n v="0.017069161714502467"/>
        <n v="0.016435354273192107"/>
        <n v="0.024681684622918705"/>
        <n v="0.02509293680297398"/>
        <n v="0.03700308359029919"/>
        <n v="0.034712267048945325"/>
        <n v="0.028526148969889063"/>
        <n v="0.015104095795346306"/>
        <n v="0.01686715481171548"/>
        <n v="0.025060801522681614"/>
        <n v="0.03177605447323624"/>
        <n v="0.02446072866136856"/>
        <n v="0.04194312796208532"/>
        <n v="0.027730093754126505"/>
        <n v="0.023091423185673893"/>
        <n v="0.020033388981636063"/>
        <n v="0.01916851252342818"/>
        <n v="0.023194168323392977"/>
        <n v="0.02585694471963543"/>
        <n v="0.025386996904024767"/>
        <n v="0.018527488496003875"/>
        <n v="0.02394578313253012"/>
        <n v="0.0130605137135394"/>
        <n v="0.017736214124475975"/>
        <n v="0.014462013112225221"/>
        <n v="0.01998001998001998"/>
        <n v="0.017091152815013406"/>
        <n v="0.02502979737783075"/>
        <n v="0.017266896891958563"/>
        <n v="0.006188511583624246"/>
        <n v="0.008604206500956023"/>
        <n v="0.018135539293668467"/>
        <n v="0.011659872973741586"/>
        <n v="0.015646620542841938"/>
        <n v="0.014261567716036339"/>
        <n v="0.012100344318740778"/>
        <n v="0.022988505747126436"/>
        <n v="0.010562002868692138"/>
        <n v="0.017375807529516597"/>
        <n v="0.01932474455797423"/>
        <n v="0.018501598903608953"/>
        <n v="0.019653038942132717"/>
        <n v="0.019470404984423675"/>
        <n v="0.008928571428571426"/>
        <n v="0.022335025380710662"/>
        <n v="0.03142306766193114"/>
        <n v="0.03778596521292092"/>
        <n v="0.04791850081750724"/>
        <n v="0.044757213230119636"/>
        <n v="0.03213287798820241"/>
        <n v="0.0357927786499215"/>
        <n v="0.0562692702980473"/>
        <n v="0.05631940772078267"/>
        <n v="0.055576849367573775"/>
        <n v="0.056333100069979006"/>
        <n v="0.057620561005941685"/>
        <n v="0.032330706128357735"/>
        <n v="0.027850511782908836"/>
        <n v="0.060114085125054846"/>
        <n v="0.05619668840943303"/>
        <n v="0.04773493073755149"/>
        <n v="0.059753593429158106"/>
        <n v="0.04321404456448345"/>
        <n v="0.0245542239111371"/>
        <n v="0.02609404729546072"/>
        <n v="0.04498044328552803"/>
        <n v="0.04159212880143112"/>
        <n v="0.04486316733961418"/>
        <n v="0.06408020924149958"/>
        <n v="0.06417112299465241"/>
        <n v="0.04264870931537598"/>
        <n v="0.032643596146985365"/>
        <n v="0.044714428857715434"/>
        <n v="0.062422997946611915"/>
        <n v="0.06769276748356245"/>
        <n v="0.06740475415174212"/>
        <n v="0.07836372597338588"/>
        <n v="0.04376506406190536"/>
        <n v="0.04789053591790193"/>
        <n v="0.06357559379889062"/>
        <n v="0.08130219873870802"/>
        <n v="0.06654835847382432"/>
        <n v="0.09017560512577125"/>
        <n v="0.06907894736842106"/>
        <n v="0.05024190547078526"/>
        <n v="0.05068468788902721"/>
        <n v="0.08236130867709815"/>
        <n v="0.07394833948339484"/>
        <n v="0.07510537744284072"/>
        <n v="0.07911488329796908"/>
        <n v="0.09850289214018375"/>
        <n v="0.07253115119955365"/>
        <n v="0.05294426000349467"/>
        <n v="0.04700024289531212"/>
        <n v="0.04650859822824388"/>
        <n v="0.10912030176478511"/>
        <n v="0.11584158415841585"/>
        <n v="0.10416666666666669"/>
        <n v="0.08403980833026169"/>
        <n v="0.049887406894162475"/>
        <n v="0.10898876404494379"/>
        <n v="0.07957228162755174"/>
        <n v="0.10116846620322437"/>
        <n v="0.1186832226393301"/>
        <n v="0.08488647915960693"/>
        <n v="0.06187766714082502"/>
        <n v="0.052675585284280936"/>
        <n v="0.0886245154391124"/>
        <n v="0.07948835084513478"/>
        <n v="0.08097497137248487"/>
        <n v="0.07473309608540926"/>
        <n v="0.062144821264894595"/>
        <n v="0.057413249211356474"/>
        <n v="0.045594459407464406"/>
        <n v="0.06400580551523948"/>
        <n v="0.06622959593256622"/>
        <n v="0.07580261593341263"/>
        <n v="0.060158501440922184"/>
        <n v="0.06619385342789597"/>
        <n v="0.06397021492638348"/>
        <n v="0.06034063260340632"/>
        <n v="0.07627448436891945"/>
        <n v="0.08877146631439894"/>
        <n v="0.09577355564172162"/>
        <n v="0.09349289454001494"/>
        <n v="0.11229718189581556"/>
        <n v="0.07338129496402877"/>
        <n v="0.059478260869565217"/>
        <n v="0.0911625313632562"/>
        <n v="0.09721175584024115"/>
        <n v="0.10816164817749603"/>
        <n v="0.0915006100040667"/>
        <n v="0.09940720474236205"/>
        <n v="0.0749050117604487"/>
        <n v="0.06374632232755803"/>
        <n v="0.09478736168510864"/>
        <n v="0.11391514962106415"/>
        <n v="0.11189898008742105"/>
        <n v="0.12184377350381435"/>
        <n v="0.1160184574818721"/>
        <n v="0.09066305818673884"/>
        <n v="0.06666666666666667"/>
        <n v="0.1132263420033204"/>
        <n v="0.116140350877193"/>
        <n v="0.13581945782303562"/>
        <n v="0.1176809922122873"/>
        <n v="0.12603005332040718"/>
        <n v="0.07200000000000001"/>
        <n v="0.07335984095427436"/>
        <n v="0.07452339688041594"/>
        <n v="0.11065124771758977"/>
        <n v="0.10389908256880734"/>
        <n v="0.11433247603460368"/>
        <n v="0.09940652818991098"/>
        <n v="0.06133658834299666"/>
        <n v="0.056521739130434775"/>
        <n v="0.07194127243066888"/>
        <n v="0.10897515915616027"/>
        <n v="0.10105263157894737"/>
        <n v="0.10715703135335362"/>
        <n v="0.11521016026610222"/>
        <n v="0.0853577371048253"/>
        <n v="0.07936033477806007"/>
        <n v="0.11125875815414354"/>
        <n v="0.05979852825605487"/>
        <n v="0.05031112460160874"/>
        <n v="0.10484886649874056"/>
        <n v="0.12244897959183676"/>
        <n v="0.07228915662650603"/>
        <n v="0.07960759086522998"/>
        <n v="0.11791713325867861"/>
        <m/>
      </sharedItems>
    </cacheField>
    <cacheField name="CR" numFmtId="167">
      <sharedItems containsString="0" containsBlank="1" containsNumber="1">
        <n v="0.003553660270078181"/>
        <n v="0.011230697239120258"/>
        <n v="0.013926325247079964"/>
        <n v="0.014228270955768636"/>
        <n v="0.019480519480519484"/>
        <n v="0.019296254256526677"/>
        <n v="0.0341951626355296"/>
        <n v="0.027354024197790643"/>
        <n v="0.030757689422355582"/>
        <n v="0.02872062663185379"/>
        <n v="0.07254237288135593"/>
        <n v="0.044598612487611496"/>
        <n v="0.03829787234042553"/>
        <n v="0.04301075268817203"/>
        <n v="0.03146853146853147"/>
        <n v="0.04597701149425287"/>
        <n v="0.04710295956648604"/>
        <n v="0.040540540540540536"/>
        <n v="0.025676613462873005"/>
        <n v="0.0285335102853351"/>
        <n v="0.03785337805462386"/>
        <n v="0.03978685612788632"/>
        <n v="0.030141167493323164"/>
        <n v="0.04660347551342813"/>
        <n v="0.03263403263403263"/>
        <n v="0.029625151148730357"/>
        <n v="0.02363050483351236"/>
        <n v="0.05105513955071477"/>
        <n v="0.05054151624548736"/>
        <n v="0.05894308943089431"/>
        <n v="0.05163727959697732"/>
        <n v="0.048617731172545274"/>
        <n v="0.07593123209169056"/>
        <n v="0.04746835443037975"/>
        <n v="0.05243088655862726"/>
        <n v="0.03909304143862392"/>
        <n v="0.059880239520958084"/>
        <n v="0.037444933920704845"/>
        <n v="0.04804392587508579"/>
        <n v="0.04107981220657277"/>
        <n v="0.01608910891089109"/>
        <n v="0.03229665071770335"/>
        <n v="0.05"/>
        <n v="0.030280649926144754"/>
        <n v="0.0355072463768116"/>
        <n v="0.03839590443686007"/>
        <n v="0.029667149059334295"/>
        <n v="0.10845986984815616"/>
        <n v="0.024107142857142858"/>
        <n v="0.021702838063439065"/>
        <n v="0.02578923966207203"/>
        <n v="0.025092936802973975"/>
        <n v="0.02394678492239468"/>
        <n v="0.03146633102580239"/>
        <n v="0.012804878048780487"/>
        <n v="0.027082478457119415"/>
        <n v="0.02237078940601697"/>
        <n v="0.03273942093541204"/>
        <n v="0.02182880715022345"/>
        <n v="0.021405492730210023"/>
        <n v="0.02048085485307213"/>
        <n v="0.02769679300291545"/>
        <n v="0.03776513191929643"/>
        <n v="0.03756613756613757"/>
        <n v="0.036542338709677415"/>
        <n v="0.03286384976525822"/>
        <n v="0.029892473118279573"/>
        <n v="0.02052067381316999"/>
        <n v="0.025473546701502287"/>
        <n v="0.030566711289602852"/>
        <n v="0.02565277141548328"/>
        <n v="0.021645021645021648"/>
        <n v="0.024359618282270217"/>
        <n v="0.024549290372075185"/>
        <n v="0.01488569909622541"/>
        <n v="0.011734506784011734"/>
        <n v="0.017134343183511296"/>
        <n v="0.06535488404778636"/>
        <n v="0.022977941176470586"/>
        <n v="0.021894548704200184"/>
        <n v="0.023521272915946044"/>
        <n v="0.021541950113378682"/>
        <n v="0.0194888178913738"/>
        <n v="0.02329222939909963"/>
        <n v="0.026859869234847147"/>
        <n v="0.023195084485407066"/>
        <n v="0.02740270055599682"/>
        <n v="0.028499731134611926"/>
        <n v="0.031506849315068496"/>
        <n v="0.020383402086872116"/>
        <n v="0.023435042466184334"/>
        <n v="0.02543593025115981"/>
        <n v="0.02454188481675393"/>
        <n v="0.023117167538630003"/>
        <n v="0.02382573179033356"/>
        <n v="0.01838235294117647"/>
        <n v="0.02130522538685804"/>
        <n v="0.029760986892829605"/>
        <n v="0.025150602409638553"/>
        <n v="0.031130876747141045"/>
        <n v="0.025531914893617023"/>
        <n v="0.02890952666267226"/>
        <n v="0.02824858757062147"/>
        <n v="0.02364785764457973"/>
        <m/>
        <n v="0.12539515279241306"/>
        <n v="0.02244762221483206"/>
        <n v="0.02878532264867145"/>
        <n v="0.028401585204755612"/>
        <n v="0.019326128417037507"/>
        <n v="0.01616161616161616"/>
        <n v="0.03676099039919151"/>
        <n v="0.04398894518654997"/>
        <n v="0.05105239587998208"/>
        <n v="0.05399014778325122"/>
        <n v="0.04176044011002751"/>
        <n v="0.06444444444444444"/>
        <n v="0.046460176991150445"/>
        <n v="0.061491374513077346"/>
        <n v="0.043740573152337855"/>
        <n v="0.03626373626373627"/>
        <n v="0.03533801580333626"/>
        <n v="0.02885597548518897"/>
        <n v="0.03865760407816483"/>
        <n v="0.03765490943755958"/>
        <n v="0.045496750232126286"/>
        <n v="0.043627710206240095"/>
        <n v="0.025890953396283892"/>
        <n v="0.028377230246389128"/>
        <n v="0.025040989715307795"/>
        <n v="0.030252100840336135"/>
        <n v="0.03155216284987278"/>
        <n v="0.02631578947368422"/>
        <n v="0.025296442687747035"/>
        <n v="0.03217821782178218"/>
        <n v="0.030022817341179293"/>
        <n v="0.03777650100545821"/>
        <n v="0.018094731240021283"/>
        <n v="0.016642335766423356"/>
        <n v="0.02476991250994205"/>
        <n v="0.028743315508021394"/>
        <n v="0.03127147766323024"/>
        <n v="0.02333782802613837"/>
        <n v="0.02461885940146809"/>
        <n v="0.023879563938397647"/>
        <n v="0.023722627737226283"/>
        <n v="0.053802497162315555"/>
        <n v="0.04675324675324675"/>
        <n v="0.03057568277729118"/>
        <n v="0.02823423961756797"/>
        <n v="0.02831858407079646"/>
        <n v="0.023456646049714085"/>
        <n v="0.01978533557480926"/>
        <n v="0.030593935043961958"/>
        <n v="0.030039023504855256"/>
        <n v="0.0278742692535796"/>
        <n v="0.022449653350940905"/>
        <n v="0.026183282980866064"/>
        <n v="0.02253358370648563"/>
        <n v="0.02316820493501601"/>
        <n v="0.027261200338123414"/>
        <n v="0.03762105785944872"/>
        <n v="0.03387169134140871"/>
        <n v="0.040356523892052486"/>
        <n v="0.044459190444591914"/>
        <n v="0.027021576930832833"/>
        <n v="0.02743194766828445"/>
        <n v="0.030328037961625757"/>
        <n v="0.039721539721539724"/>
        <n v="0.03125763125763126"/>
        <n v="0.029521102121145854"/>
        <n v="0.0297319442818682"/>
        <n v="0.026577556729872553"/>
        <n v="0.029455816275586615"/>
        <n v="0.039298515104966715"/>
        <n v="0.04609284652238561"/>
        <n v="0.04400637196336121"/>
        <n v="0.039440957005803634"/>
        <n v="0.0344604223344993"/>
        <n v="0.028221622743307744"/>
        <n v="0.038283062645011606"/>
        <n v="0.04786581208236738"/>
      </sharedItems>
    </cacheField>
    <cacheField name="CTR" numFmtId="167">
      <sharedItems containsString="0" containsBlank="1" containsNumber="1">
        <n v="0.0074067445067960945"/>
        <n v="0.009383548711463562"/>
        <n v="0.007801657063548807"/>
        <n v="0.00792002077382498"/>
        <n v="0.009429726088908845"/>
        <n v="0.007715414189005753"/>
        <n v="0.0074664507893016175"/>
        <n v="0.008230898124775392"/>
        <n v="0.006936350012488553"/>
        <n v="0.0073086023967636055"/>
        <n v="0.0073660134635744395"/>
        <n v="0.007621766980904037"/>
        <n v="0.007776770290751932"/>
        <n v="0.006775603663613655"/>
        <n v="0.0077742742198543"/>
        <n v="0.008889858546581312"/>
        <n v="0.008078801144973901"/>
        <n v="0.007695507487520797"/>
        <n v="0.007444143096990831"/>
        <n v="0.0071996407345831185"/>
        <n v="0.006829814249996727"/>
        <n v="0.007210885747805994"/>
        <n v="0.00683099986447463"/>
        <n v="0.006662631897481779"/>
        <n v="0.00688380332540653"/>
        <n v="0.006191139259458892"/>
        <n v="0.007233006125913349"/>
        <n v="0.00734334774675698"/>
        <n v="0.005366282696547368"/>
        <n v="0.005371081312203199"/>
        <n v="0.005993153916118491"/>
        <n v="0.005870994823002658"/>
        <n v="0.005594338337247233"/>
        <n v="0.006240619322221344"/>
        <n v="0.005404848391168818"/>
        <n v="0.005346408835160058"/>
        <n v="0.005342375917721013"/>
        <n v="0.005850289292939706"/>
        <n v="0.006508154176698398"/>
        <n v="0.008522215776101787"/>
        <n v="0.00889946250770993"/>
        <n v="0.008441460089867217"/>
        <n v="0.007232447041358177"/>
        <n v="0.007161293052382161"/>
        <n v="0.0071092244763386455"/>
        <n v="0.00726258714175058"/>
        <n v="0.009337270030876503"/>
        <n v="0.010503531556163136"/>
        <n v="0.0067363558720573554"/>
        <n v="0.006509878931466951"/>
        <n v="0.006829908256323512"/>
        <n v="0.007064261141311485"/>
        <n v="0.006652407994689874"/>
        <n v="0.00867964516692886"/>
        <n v="0.008275555824679322"/>
        <n v="0.006704632992186639"/>
        <n v="0.00652972544594885"/>
        <n v="0.007300563720588402"/>
        <n v="0.007748159512470566"/>
        <n v="0.007812721862684155"/>
        <n v="0.00795226281886355"/>
        <n v="0.007673099132302238"/>
        <n v="0.007141313403170184"/>
        <n v="0.007303063615866583"/>
        <n v="0.00680611658562105"/>
        <n v="0.007192142815197605"/>
        <n v="0.007415605623740143"/>
        <n v="0.008127470601706642"/>
        <n v="0.006960324784848222"/>
        <n v="0.00643476438166968"/>
        <n v="0.006424036431319753"/>
        <n v="0.005630906752356248"/>
        <n v="0.005902599693456147"/>
        <n v="0.006217638823633227"/>
        <n v="0.007081065209043887"/>
        <n v="0.007366547177507584"/>
        <n v="0.008339407895826776"/>
        <n v="0.008015140335362936"/>
        <n v="0.0056998191302798954"/>
        <n v="0.006211507664467567"/>
        <n v="0.005909600085036099"/>
        <n v="0.0067405941199397785"/>
        <n v="0.006388107099778969"/>
        <n v="0.0060396281887144425"/>
        <n v="0.00587742876253069"/>
        <n v="0.005531866439840315"/>
        <n v="0.005912276191113505"/>
        <n v="0.0055687534935718284"/>
        <n v="0.005960331949665405"/>
        <n v="0.005884293178018074"/>
        <n v="0.005456232144742048"/>
        <n v="0.005558628367767602"/>
        <n v="0.0056035506267780415"/>
        <n v="0.0053838630838877796"/>
        <n v="0.005316848328667367"/>
        <n v="0.00627310291809475"/>
        <n v="0.006159469338026262"/>
        <n v="0.00524869167153631"/>
        <n v="0.00555023843456528"/>
        <n v="0.006034691809937881"/>
        <n v="0.00604458178412284"/>
        <n v="0.006072839507295866"/>
        <n v="0.006475014492101102"/>
        <n v="0.0068134322405679175"/>
        <n v="0.0"/>
        <n v="0.007383260460267322"/>
        <n v="0.0070749320475952115"/>
        <n v="0.005865973272834557"/>
        <n v="0.005579550982502175"/>
        <n v="0.006240166679493456"/>
        <n v="0.006022422879529236"/>
        <n v="0.005150219059974418"/>
        <n v="0.005948751954032123"/>
        <n v="0.006649009422655764"/>
        <n v="0.007232167541177042"/>
        <n v="0.006903909798579856"/>
        <n v="0.0071675910204419685"/>
        <n v="0.0068039089360011065"/>
        <n v="0.006114158171944962"/>
        <n v="0.005906458797327394"/>
        <n v="0.0059691623887669545"/>
        <n v="0.005655875481357709"/>
        <n v="0.005993339373607269"/>
        <n v="0.006703745155162939"/>
        <n v="0.006332112988075225"/>
        <n v="0.005605248913993865"/>
        <n v="0.005409108526854607"/>
        <n v="0.00484912042302409"/>
        <n v="0.004979603510176245"/>
        <n v="0.005519475711509699"/>
        <n v="0.006163594981516613"/>
        <n v="0.005984659171375968"/>
        <n v="0.00557138903226289"/>
        <n v="0.005661891410613409"/>
        <n v="0.005494753283716389"/>
        <n v="0.005590387782381048"/>
        <n v="0.005364310001949396"/>
        <n v="0.007134612171747088"/>
        <n v="0.007041413792536306"/>
        <n v="0.005299655441104035"/>
        <n v="0.0049950722632696905"/>
        <n v="0.004975175413401174"/>
        <n v="0.005234280328531036"/>
        <n v="0.005344537044190359"/>
        <n v="0.005785694048013552"/>
        <n v="0.005882422398718748"/>
        <n v="0.005506174290103511"/>
        <n v="0.005494339957726089"/>
        <n v="0.005209612334158532"/>
        <n v="0.005568713380967712"/>
        <n v="0.005749377998707662"/>
        <n v="0.006555734067783645"/>
        <n v="0.006372471056884171"/>
        <n v="0.00561201190072791"/>
        <n v="0.00558883065675734"/>
        <n v="0.0058687465256403995"/>
        <n v="0.005834259081359407"/>
        <n v="0.005929144041777477"/>
        <n v="0.00644384832616316"/>
        <n v="0.0060553870018477535"/>
        <n v="0.005858922785291282"/>
        <n v="0.005285793134769349"/>
        <n v="0.005314592777375427"/>
        <n v="0.005476948069338515"/>
        <n v="0.005442275138246247"/>
        <n v="0.006066299924033632"/>
        <n v="0.006037742579908677"/>
        <n v="0.005963952967580311"/>
        <n v="0.0049928065692958065"/>
        <n v="0.005395192942376178"/>
        <n v="0.0054943437575279905"/>
        <n v="0.005505035273982313"/>
        <n v="0.005634306040722179"/>
        <n v="0.00565063131158779"/>
        <n v="0.005010560532407334"/>
        <n v="0.005220020455788074"/>
        <n v="0.0057946532727329355"/>
        <n v="0.005521981974911379"/>
        <n v="0.005579150355897606"/>
        <n v="0.006225108929717885"/>
        <n v="0.005926932338085421"/>
        <n v="0.0053088593445480845"/>
        <m/>
      </sharedItems>
    </cacheField>
    <cacheField name="ROAS (C)" numFmtId="9">
      <sharedItems containsString="0" containsBlank="1" containsNumber="1">
        <n v="3.6130305238049476"/>
        <n v="7.1930519015316845"/>
        <n v="10.164306022835543"/>
        <n v="10.423914926461725"/>
        <n v="24.04600483385554"/>
        <n v="22.140816065441474"/>
        <n v="17.67227906978605"/>
        <n v="8.10028956475111"/>
        <n v="10.613773851165137"/>
        <n v="6.448933213068503"/>
        <n v="11.432438419729802"/>
        <n v="23.039118417060642"/>
        <n v="4.493730255528393"/>
        <n v="11.916966209899376"/>
        <n v="8.417070677210225"/>
        <n v="10.414407106974357"/>
        <n v="9.271213621263819"/>
        <n v="9.131733558273568"/>
        <n v="12.960191268236322"/>
        <n v="4.478859502744478"/>
        <n v="23.300821297640475"/>
        <n v="9.185254695428958"/>
        <n v="8.875656711576996"/>
        <n v="14.261586992899037"/>
        <n v="21.439851016047033"/>
        <n v="10.898091281974839"/>
        <n v="7.457642793328587"/>
        <n v="14.408059518541501"/>
        <n v="11.816541701938197"/>
        <n v="14.029288835517452"/>
        <n v="5.541715766876845"/>
        <n v="13.640160502457382"/>
        <n v="6.3829530993116075"/>
        <n v="10.958820575505547"/>
        <n v="8.172311784751747"/>
        <n v="8.254219025569737"/>
        <n v="8.128198580799687"/>
        <n v="10.660457015027765"/>
        <n v="18.191097105357944"/>
        <n v="8.628384887355312"/>
        <n v="23.47317977196016"/>
        <n v="15.643742172268869"/>
        <n v="37.14082235102426"/>
        <n v="12.467283846534519"/>
        <n v="37.98889086217707"/>
        <n v="20.595355997126823"/>
        <n v="14.214412532324523"/>
        <n v="16.563109618020928"/>
        <n v="60.81684005104172"/>
        <n v="23.378215413093738"/>
        <n v="20.285356700353592"/>
        <n v="17.230812239184125"/>
        <n v="17.757703027316"/>
        <n v="15.461235712204337"/>
        <n v="28.321932161784577"/>
        <n v="16.205193276710585"/>
        <n v="26.234343117138906"/>
        <n v="11.513830163848011"/>
        <n v="7.830887061004116"/>
        <n v="7.884378073198667"/>
        <n v="52.9829906577442"/>
        <n v="26.48708032395648"/>
        <n v="13.360253977044486"/>
        <n v="19.01672442099003"/>
        <n v="17.53783274360318"/>
        <n v="16.35022536134363"/>
        <n v="25.454609493120156"/>
        <n v="13.694124687897034"/>
        <n v="13.210828164251748"/>
        <n v="13.109700639640575"/>
        <n v="9.132999532220808"/>
        <n v="14.858196034622967"/>
        <n v="11.316173359869735"/>
        <n v="14.573939474353672"/>
        <n v="8.490919395475819"/>
        <n v="6.981886483192034"/>
        <n v="10.17351528231624"/>
        <n v="9.44370544303133"/>
        <n v="11.121820440587745"/>
        <n v="15.781442110568495"/>
        <n v="14.590714148925967"/>
        <n v="25.087661290689425"/>
        <n v="15.162783086314517"/>
        <n v="13.017339121965058"/>
        <n v="14.93828287833388"/>
        <n v="19.68472836381216"/>
        <n v="13.73724507573483"/>
        <n v="14.8058166647899"/>
        <n v="10.639062882022852"/>
        <n v="16.421764205175002"/>
        <n v="8.660657117818172"/>
        <n v="10.805262361339432"/>
        <n v="16.13906669616891"/>
        <n v="13.960233684744708"/>
        <n v="13.972720253321867"/>
        <n v="25.623314405864296"/>
        <n v="12.04148420098282"/>
        <n v="11.772763782770015"/>
        <n v="15.25004091968271"/>
        <n v="16.30249275105913"/>
        <n v="16.460315139465536"/>
        <n v="12.511766793017012"/>
        <n v="9.067995897668496"/>
        <n v="13.576584311768146"/>
        <n v="13.523951782760172"/>
        <n v="5.771970251689134"/>
        <n v="7.754111419323455"/>
        <n v="8.767120208940261"/>
        <n v="11.679657622530002"/>
        <n v="11.489695774899877"/>
        <n v="9.506233714296378"/>
        <n v="6.287765916508904"/>
        <n v="8.263516465821489"/>
        <n v="16.688807931103334"/>
        <n v="9.674827422397179"/>
        <n v="10.66416464096075"/>
        <n v="13.411025894542465"/>
        <n v="11.792790231334084"/>
        <n v="11.469561706130953"/>
        <n v="9.73786717028551"/>
        <n v="9.633818942591212"/>
        <n v="8.770810560715846"/>
        <n v="10.200005038523587"/>
        <n v="8.384553856164565"/>
        <n v="10.791298911462775"/>
        <n v="3.1323592194166343"/>
        <n v="8.404650894856783"/>
        <n v="7.692434509308796"/>
        <n v="8.498998940564087"/>
        <n v="7.733866975024636"/>
        <n v="11.000718101104386"/>
        <n v="14.50273675768677"/>
        <n v="12.278155278722735"/>
        <n v="8.495064335556894"/>
        <n v="8.606066072888593"/>
        <n v="9.93245043551482"/>
        <n v="8.839959928692927"/>
        <n v="7.656475481386845"/>
        <n v="17.412451221295168"/>
        <n v="14.515327947810722"/>
        <n v="11.385553656875176"/>
        <n v="8.779438862109059"/>
        <n v="10.836922750260685"/>
        <n v="8.527679274575036"/>
        <n v="9.207496971975235"/>
        <n v="9.650571304269262"/>
        <n v="10.11619046373166"/>
        <n v="5.921582388120347"/>
        <n v="10.955694760517666"/>
        <n v="11.00205762006943"/>
        <n v="7.030137792017426"/>
        <n v="10.872130930523836"/>
        <n v="10.997248422731609"/>
        <n v="12.61857505097062"/>
        <n v="11.220338879132024"/>
        <n v="9.11028050240681"/>
        <n v="8.041488248778073"/>
        <n v="10.362214361357355"/>
        <n v="9.979541629201165"/>
        <n v="10.705145916571185"/>
        <n v="11.05551450289057"/>
        <n v="8.248868638037703"/>
        <n v="9.765808230222307"/>
        <n v="6.656180740398559"/>
        <n v="8.299108660466842"/>
        <n v="7.266918733406214"/>
        <n v="5.3419465754539965"/>
        <n v="13.340211026504058"/>
        <n v="8.661892724746018"/>
        <n v="2.9356471853362955"/>
        <n v="3.7244105261075466"/>
        <n v="8.362596118846087"/>
        <n v="18.929530633096473"/>
        <n v="10.229662017018017"/>
        <n v="9.705960744349852"/>
        <n v="9.06913027938231"/>
        <n v="8.26953711201862"/>
        <n v="11.584920817589431"/>
        <n v="8.239146501425125"/>
        <n v="10.182490422423033"/>
        <n v="13.368871828736658"/>
        <n v="9.35879300791509"/>
        <m/>
      </sharedItems>
    </cacheField>
    <cacheField name="CPO (C)" numFmtId="3">
      <sharedItems containsString="0" containsBlank="1" containsNumber="1">
        <n v="5.186035401458304"/>
        <n v="3.7339454890499786"/>
        <n v="4.019177436130186"/>
        <n v="4.209840502360271"/>
        <n v="3.652772761027154"/>
        <n v="4.069043161144208"/>
        <n v="4.725054476884233"/>
        <n v="4.494564014597198"/>
        <n v="6.075070041708299"/>
        <n v="4.889690521374973"/>
        <n v="5.643109708027511"/>
        <n v="4.667431861312474"/>
        <n v="4.828377787564628"/>
        <n v="5.22752368466997"/>
        <n v="5.479159141540731"/>
        <n v="4.559603402470271"/>
        <n v="3.9956045479417397"/>
        <n v="4.752294258790882"/>
        <n v="4.797082746348932"/>
        <n v="7.8705713739778975"/>
        <n v="4.312597860160063"/>
        <n v="5.906806423355899"/>
        <n v="4.38960853623435"/>
        <n v="5.245304377474972"/>
        <n v="4.188720901177861"/>
        <n v="4.918369058157231"/>
        <n v="5.265820561480741"/>
        <n v="5.427246350363342"/>
        <n v="5.584961201570481"/>
        <n v="5.308059763845558"/>
        <n v="5.3156862864947625"/>
        <n v="4.408130091239559"/>
        <n v="4.711883593324974"/>
        <n v="4.445173201249976"/>
        <n v="5.520618330584647"/>
        <n v="3.989258001121772"/>
        <n v="5.296376580212737"/>
        <n v="5.425390881525611"/>
        <n v="5.065429927005786"/>
        <n v="6.0503746350346885"/>
        <n v="5.056384516421847"/>
        <n v="5.067497449424971"/>
        <n v="4.2525490291958095"/>
        <n v="5.082314693429139"/>
        <n v="4.11832223056983"/>
        <n v="4.556302531281225"/>
        <n v="5.983887001682659"/>
        <n v="3.3605509401449813"/>
        <n v="3.677370557397707"/>
        <n v="3.7598756660572707"/>
        <n v="3.818807886528388"/>
        <n v="4.941986676683796"/>
        <n v="5.186035401458303"/>
        <n v="2.9701839117443014"/>
        <n v="4.026803958779389"/>
        <n v="4.235262244524283"/>
        <n v="4.249203199904547"/>
        <n v="4.339892783325634"/>
        <n v="3.8339618860781033"/>
        <n v="5.1409394414456235"/>
        <n v="4.020324789095111"/>
        <n v="3.8758790895109434"/>
        <n v="4.467179009176955"/>
        <n v="4.472955533757788"/>
        <n v="3.761003065057588"/>
        <n v="3.4746437189770645"/>
        <n v="3.914620270778204"/>
        <n v="4.4872853684197125"/>
        <n v="4.7739942325753155"/>
        <n v="7.779053102187457"/>
        <n v="4.374308121230047"/>
        <n v="4.064158355428549"/>
        <n v="5.808359649633301"/>
        <n v="4.3292121612173675"/>
        <n v="4.294037312407475"/>
        <n v="4.743947137727432"/>
        <n v="3.9387610643987117"/>
        <n v="3.7492485443329717"/>
        <n v="4.0302903691333105"/>
        <n v="3.378331632949981"/>
        <n v="4.126280341160303"/>
        <n v="4.024814431131772"/>
        <n v="4.339141546908232"/>
        <n v="3.851268912886249"/>
        <n v="4.7711525693416394"/>
        <n v="4.122898144159351"/>
        <n v="4.7083742460608295"/>
        <n v="3.901137078111918"/>
        <n v="4.333005279349275"/>
        <n v="4.022339652838392"/>
        <n v="3.9554507299258255"/>
        <n v="3.941386905108311"/>
        <n v="3.855105962145996"/>
        <n v="4.284116201204686"/>
        <n v="4.415756613888763"/>
        <n v="3.9366723274706223"/>
        <n v="4.206053539389632"/>
        <n v="4.401805657823146"/>
        <n v="4.030489258314575"/>
        <n v="5.541243305667778"/>
        <n v="4.5546919612807715"/>
        <n v="5.01748925091091"/>
        <n v="5.526610860658552"/>
        <n v="3.8538428212671803"/>
        <n v="4.164081366465051"/>
        <n v="3.6758163010336333"/>
        <n v="3.6950502235390417"/>
        <n v="3.930468935842083"/>
        <n v="4.353277793724134"/>
        <n v="4.185349697233251"/>
        <n v="4.325912456826195"/>
        <n v="4.41753481865153"/>
        <n v="4.224721522163595"/>
        <n v="4.851452472331962"/>
        <n v="4.7350758013314955"/>
        <n v="5.0194766002435856"/>
        <n v="4.366307225098766"/>
        <n v="4.278479206203102"/>
        <n v="4.281803587870703"/>
        <n v="4.799280218976668"/>
        <n v="5.343871261502687"/>
        <n v="5.25756692423704"/>
        <n v="4.198219134513866"/>
        <n v="4.558252168650194"/>
        <n v="4.585547091815764"/>
        <n v="4.558886934305207"/>
        <n v="4.884063719854403"/>
        <n v="3.9861291713169718"/>
        <n v="4.4679689612563855"/>
        <n v="4.686405161561711"/>
        <n v="3.813261324601694"/>
        <n v="4.54642436861178"/>
        <n v="4.754836952348288"/>
        <n v="4.379318783453679"/>
        <n v="4.086345966932206"/>
        <n v="4.435349614064893"/>
        <n v="3.843767415198508"/>
        <n v="3.590332201009596"/>
        <n v="3.686594731036664"/>
        <n v="4.824761025176939"/>
        <n v="4.445173201249975"/>
        <n v="4.757769252176586"/>
        <n v="5.728211829792582"/>
        <n v="4.491964498105237"/>
        <n v="3.973624422468728"/>
        <n v="4.086905510402962"/>
        <n v="4.009204291127382"/>
        <n v="4.367688530769471"/>
        <n v="3.9298623819939587"/>
        <n v="4.203863798896405"/>
        <n v="4.195587656753562"/>
        <n v="4.454531460621028"/>
        <n v="4.191821360764226"/>
        <n v="4.258008013828924"/>
        <n v="4.45034200729794"/>
        <n v="5.041824791364276"/>
        <n v="4.6291114026810085"/>
        <n v="5.395683641091725"/>
        <n v="4.190525088213545"/>
        <n v="4.792612026175261"/>
        <n v="4.758950133102915"/>
        <n v="4.9751746213990105"/>
        <n v="9.051989064363585"/>
        <n v="6.223242481749965"/>
        <n v="4.20399891054386"/>
        <n v="4.837156656269291"/>
        <n v="5.797441680367073"/>
        <n v="4.824584449235454"/>
        <n v="4.823012923356224"/>
        <n v="6.487436738050671"/>
        <n v="5.079264084369457"/>
        <n v="5.339943548856423"/>
        <n v="5.098560105530092"/>
        <n v="4.8435613655129455"/>
        <n v="5.009995667647335"/>
        <m/>
      </sharedItems>
    </cacheField>
    <cacheField name="% site (C)" numFmtId="167">
      <sharedItems containsString="0" containsBlank="1" containsNumber="1">
        <n v="0.0012413660420700287"/>
        <n v="0.00865403325576791"/>
        <n v="0.010535398932650882"/>
        <n v="0.016774210783759454"/>
        <n v="0.013497477897337006"/>
        <n v="0.006947907326736905"/>
        <n v="0.011498255774542868"/>
        <n v="0.01216160988823019"/>
        <n v="0.009698397145520767"/>
        <n v="0.018075269483241212"/>
        <n v="0.017296744318710994"/>
        <n v="0.01389689586102925"/>
        <n v="0.01293485078963367"/>
        <n v="0.017941650239125095"/>
        <n v="0.017402881972960537"/>
        <n v="0.030838585120573695"/>
        <n v="0.03301293038470022"/>
        <n v="0.022809901951054333"/>
        <n v="0.011964680839829128"/>
        <n v="0.00814365123432255"/>
        <n v="0.02208206025095407"/>
        <n v="0.020442350458760288"/>
        <n v="0.02117518410717755"/>
        <n v="0.03038601285758935"/>
        <n v="0.025156690730110384"/>
        <n v="0.017840753117139438"/>
        <n v="0.014456793056543172"/>
        <n v="0.013421234800618657"/>
        <n v="0.015781280558244362"/>
        <n v="0.01851079194772108"/>
        <n v="0.018148284724851242"/>
        <n v="0.0159715014819395"/>
        <n v="0.019311592508889617"/>
        <n v="0.011164908511887423"/>
        <n v="0.012208345086929988"/>
        <n v="0.013775907652752068"/>
        <n v="0.014335097736012251"/>
        <n v="0.011970820557502046"/>
        <n v="0.018776931357528222"/>
        <n v="0.010844652132696631"/>
        <n v="0.004650821934407292"/>
        <n v="0.007005133802732972"/>
        <n v="0.013599424568780046"/>
        <n v="0.010419049138769582"/>
        <n v="0.011698834418827068"/>
        <n v="0.013159231912127372"/>
        <n v="0.010091803188118214"/>
        <n v="0.014598591486523059"/>
        <n v="0.011943163968018465"/>
        <n v="0.017955239370515835"/>
        <n v="0.019530972788072913"/>
        <n v="0.018410477280549467"/>
        <n v="0.015111644944825631"/>
        <n v="0.014266686054631404"/>
        <n v="0.011423054072313714"/>
        <n v="0.02107703710324834"/>
        <n v="0.03175840578807041"/>
        <n v="0.03390266281497466"/>
        <n v="0.04285281134840008"/>
        <n v="0.03918931152583113"/>
        <n v="0.0318482394930834"/>
        <n v="0.026456751809442673"/>
        <n v="0.05318556045833967"/>
        <n v="0.05521682807860198"/>
        <n v="0.0472763744553167"/>
        <n v="0.04785779305212113"/>
        <n v="0.05821801472507594"/>
        <n v="0.03535806638728658"/>
        <n v="0.02703504745149005"/>
        <n v="0.05090684115676287"/>
        <n v="0.04473139378734608"/>
        <n v="0.02331809982781687"/>
        <n v="0.051908473006000974"/>
        <n v="0.040405258600638726"/>
        <n v="0.01606409666250809"/>
        <n v="0.022904255100047545"/>
        <n v="0.039805356136781225"/>
        <n v="0.03331615738052922"/>
        <n v="0.043282654901677625"/>
        <n v="0.06494762676797153"/>
        <n v="0.06050439175480987"/>
        <n v="0.04797193200861469"/>
        <n v="0.03006234552731891"/>
        <n v="0.04221681087829405"/>
        <n v="0.05466689427685128"/>
        <n v="0.06679162693024207"/>
        <n v="0.053684735932048366"/>
        <n v="0.07222641653680324"/>
        <n v="0.035321585486620594"/>
        <n v="0.04664897255445953"/>
        <n v="0.05575512626009668"/>
        <n v="0.0768081221060183"/>
        <n v="0.0639329824758744"/>
        <n v="0.08694079209371962"/>
        <n v="0.06809151358679538"/>
        <n v="0.04635849991819788"/>
        <n v="0.044957187184638946"/>
        <n v="0.07087640926327038"/>
        <n v="0.07138102098973778"/>
        <n v="0.0678546841142234"/>
        <n v="0.06829846201818875"/>
        <n v="0.09286986421326512"/>
        <n v="0.04973944643008037"/>
        <n v="0.0441716343769395"/>
        <n v="0.03559567625775413"/>
        <n v="0.03197849056560267"/>
        <n v="0.10759575985245817"/>
        <n v="0.10571311678658929"/>
        <n v="0.10768583109608218"/>
        <n v="0.08642677428863915"/>
        <n v="0.04823143225204057"/>
        <n v="0.09513688833913901"/>
        <n v="0.07224597514147577"/>
        <n v="0.08886915197870322"/>
        <n v="0.10209229005400862"/>
        <n v="0.07635263510606734"/>
        <n v="0.04846695633444224"/>
        <n v="0.042273288217261666"/>
        <n v="0.06709328192749901"/>
        <n v="0.06917876311479196"/>
        <n v="0.07191922091600218"/>
        <n v="0.06632386546851823"/>
        <n v="0.059102525781298314"/>
        <n v="0.04545897239767221"/>
        <n v="0.03242199096309154"/>
        <n v="0.04626133427549389"/>
        <n v="0.051470019103168466"/>
        <n v="0.06861241191029986"/>
        <n v="0.050151307347087566"/>
        <n v="0.054854227421400746"/>
        <n v="0.05332152786923738"/>
        <n v="0.04694746363787805"/>
        <n v="0.07271290722024772"/>
        <n v="0.07549998106966681"/>
        <n v="0.07765856747163145"/>
        <n v="0.09316775563215983"/>
        <n v="0.09386041790339911"/>
        <n v="0.058645317107160366"/>
        <n v="0.05161017100611772"/>
        <n v="0.08477442242621566"/>
        <n v="0.08328648344236515"/>
        <n v="0.10693005550994256"/>
        <n v="0.096844051900735"/>
        <n v="0.10246512176692496"/>
        <n v="0.058995470077042096"/>
        <n v="0.05449417016565387"/>
        <n v="0.07570606208752811"/>
        <n v="0.0755694065482418"/>
        <n v="0.09466150600957801"/>
        <n v="0.11651990477420072"/>
        <n v="0.10787382710681874"/>
        <n v="0.08593216910199636"/>
        <n v="0.058001693927726736"/>
        <n v="0.10948477523895107"/>
        <n v="0.10498278594306308"/>
        <n v="0.12301350417426173"/>
        <n v="0.10038940668843027"/>
        <n v="0.11424966891485919"/>
        <n v="0.06425539809023773"/>
        <n v="0.06263954436964685"/>
        <n v="0.05644036169966254"/>
        <n v="0.08339733305430157"/>
        <n v="0.08528991407137121"/>
        <n v="0.08052054898526032"/>
        <n v="0.09014259530007905"/>
        <n v="0.04863298644463732"/>
        <n v="0.04513235118847742"/>
        <n v="0.05199683412041648"/>
        <n v="0.0832343859876346"/>
        <n v="0.04242161554433978"/>
        <n v="0.06543160102420446"/>
        <n v="0.10413861143331067"/>
        <n v="0.06705579828140232"/>
        <n v="0.0520176465384528"/>
        <n v="0.08763102510367363"/>
        <n v="0.04711461714576566"/>
        <n v="0.02946961661526108"/>
        <n v="0.0784416179346333"/>
        <n v="0.08713689914355507"/>
        <n v="0.05387772027690213"/>
        <n v="0.06245587130201198"/>
        <n v="0.08943822232752488"/>
        <m/>
      </sharedItems>
    </cacheField>
    <cacheField name="CPC" formula="'Camp cost'/Clicks" databaseField="0"/>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I3:BD973" sheet="March DATA"/>
  </cacheSource>
  <cacheFields>
    <cacheField name="Date (UTC)" numFmtId="165">
      <sharedItems containsBlank="1">
        <s v="2016-11-15"/>
        <s v="2016-11-16"/>
        <s v="2016-11-17"/>
        <s v="2016-11-18"/>
        <s v="2016-11-19"/>
        <s v="2016-11-20"/>
        <s v="2016-11-21"/>
        <s v="2016-11-22"/>
        <s v="2016-11-23"/>
        <s v="2016-11-24"/>
        <s v="2016-11-25"/>
        <s v="2016-11-26"/>
        <s v="2016-11-27"/>
        <s v="2016-11-28"/>
        <s v="2016-11-29"/>
        <s v="2016-11-30"/>
        <s v="2016-12-01"/>
        <s v="2016-12-02"/>
        <s v="2016-12-03"/>
        <s v="2016-12-04"/>
        <s v="2016-12-05"/>
        <s v="2016-12-06"/>
        <s v="2016-12-07"/>
        <s v="2016-12-08"/>
        <s v="2016-12-09"/>
        <s v="2016-12-10"/>
        <s v="2016-12-11"/>
        <s v="2016-12-12"/>
        <s v="2016-12-13"/>
        <s v="2016-12-14"/>
        <s v="2016-12-15"/>
        <s v="2016-12-16"/>
        <s v="2016-12-17"/>
        <s v="2016-12-18"/>
        <s v="2016-12-19"/>
        <s v="2016-12-20"/>
        <s v="2016-12-21"/>
        <s v="2016-12-22"/>
        <s v="2016-12-23"/>
        <s v="2016-12-24"/>
        <s v="2016-12-25"/>
        <s v="2016-12-26"/>
        <s v="2016-12-27"/>
        <s v="2016-12-28"/>
        <s v="2016-12-29"/>
        <s v="2016-12-30"/>
        <s v="2016-12-31"/>
        <s v="2017-01-01"/>
        <s v="2017-01-02"/>
        <s v="2017-01-03"/>
        <s v="2017-01-04"/>
        <s v="2017-01-05"/>
        <s v="2017-01-06"/>
        <s v="2017-01-07"/>
        <s v="2017-01-08"/>
        <s v="2017-01-09"/>
        <s v="2017-01-10"/>
        <s v="2017-01-11"/>
        <s v="2017-01-12"/>
        <s v="2017-01-13"/>
        <s v="2017-01-14"/>
        <s v="2017-01-15"/>
        <s v="2017-01-16"/>
        <s v="2017-01-17"/>
        <s v="2017-01-18"/>
        <s v="2017-01-19"/>
        <s v="2017-01-20"/>
        <s v="2017-01-21"/>
        <s v="2017-01-22"/>
        <s v="2017-01-23"/>
        <s v="2017-01-24"/>
        <s v="2017-01-25"/>
        <s v="2017-01-26"/>
        <s v="2017-01-27"/>
        <s v="2017-01-28"/>
        <s v="2017-01-29"/>
        <s v="2017-01-30"/>
        <s v="2017-01-31"/>
        <s v="2017-02-01"/>
        <s v="2017-02-02"/>
        <s v="2017-02-03"/>
        <s v="2017-02-04"/>
        <s v="2017-02-05"/>
        <s v="2017-02-06"/>
        <s v="2017-02-07"/>
        <s v="2017-02-08"/>
        <s v="2017-02-09"/>
        <s v="2017-02-10"/>
        <s v="2017-02-11"/>
        <s v="2017-02-12"/>
        <s v="2017-02-13"/>
        <s v="2017-02-14"/>
        <s v="2017-02-15"/>
        <s v="2017-02-16"/>
        <s v="2017-02-17"/>
        <s v="2017-02-18"/>
        <s v="2017-02-19"/>
        <s v="2017-02-20"/>
        <s v="2017-02-21"/>
        <s v="2017-02-22"/>
        <s v="2017-02-23"/>
        <s v="2017-02-24"/>
        <s v="2017-02-25"/>
        <s v="2017-02-26"/>
        <s v="2017-02-27"/>
        <s v="2017-02-28"/>
        <s v="2017-03-01"/>
        <s v="2017-03-02"/>
        <s v="2017-03-03"/>
        <s v="2017-03-04"/>
        <s v="2017-03-05"/>
        <s v="2017-03-06"/>
        <s v="2017-03-07"/>
        <s v="2017-03-08"/>
        <s v="2017-03-09"/>
        <s v="2017-03-10"/>
        <s v="2017-03-11"/>
        <s v="2017-03-12"/>
        <s v="2017-03-13"/>
        <s v="2017-03-14"/>
        <s v="2017-03-15"/>
        <s v="2017-03-16"/>
        <s v="2017-03-17"/>
        <s v="2017-03-18"/>
        <s v="2017-03-19"/>
        <s v="2017-03-20"/>
        <s v="2017-03-21"/>
        <s v="2017-03-22"/>
        <s v="2017-03-23"/>
        <s v="2017-03-24"/>
        <s v="2017-03-25"/>
        <s v="2017-03-26"/>
        <s v="2017-03-27"/>
        <s v="2017-03-28"/>
        <s v="2017-03-29"/>
        <s v="2017-03-30"/>
        <s v="2017-03-31"/>
        <s v="2017-04-01"/>
        <s v="2017-04-02"/>
        <s v="2017-04-03"/>
        <s v="2017-04-04"/>
        <s v="2017-04-05"/>
        <s v="2017-04-06"/>
        <s v="2017-04-07"/>
        <s v="2017-04-08"/>
        <s v="2017-04-09"/>
        <s v="2017-04-10"/>
        <s v="2017-04-11"/>
        <s v="2017-04-12"/>
        <s v="2017-04-13"/>
        <s v="2017-04-14"/>
        <s v="2017-04-15"/>
        <s v="2017-04-16"/>
        <s v="2017-04-17"/>
        <s v="2017-04-18"/>
        <s v="2017-04-19"/>
        <s v="2017-04-20"/>
        <s v="2017-04-21"/>
        <s v="2017-04-22"/>
        <s v="2017-04-23"/>
        <s v="2017-04-24"/>
        <s v="2017-04-25"/>
        <s v="2017-04-26"/>
        <s v="2017-04-27"/>
        <s v="2017-04-28"/>
        <s v="2017-04-29"/>
        <s v="2017-04-30"/>
        <s v="2017-05-01"/>
        <s v="2017-05-02"/>
        <s v="2017-05-03"/>
        <s v="2017-05-04"/>
        <s v="2017-05-05"/>
        <s v="2017-05-06"/>
        <s v="2017-05-07"/>
        <s v="2017-05-08"/>
        <s v="2017-05-09"/>
        <s v="2017-05-10"/>
        <s v="2017-05-11"/>
        <s v="2017-05-12"/>
        <s v="2017-05-13"/>
        <s v="2017-05-14"/>
        <s v="2017-05-15"/>
        <m/>
      </sharedItems>
    </cacheField>
    <cacheField name="Imps" numFmtId="171">
      <sharedItems containsString="0" containsBlank="1" containsNumber="1">
        <n v="155549.94583134042"/>
        <n v="186483.55520411258"/>
        <n v="233636.89971879308"/>
        <n v="334258.5421717404"/>
        <n v="120355.8719016544"/>
        <n v="93501.76174520834"/>
        <n v="131494.65709629186"/>
        <n v="189120.24478190663"/>
        <n v="157362.87462799757"/>
        <n v="257465.36764233568"/>
        <n v="163969.33783099212"/>
        <n v="108402.33325052467"/>
        <n v="123720.5170802742"/>
        <n v="236024.65959731716"/>
        <n v="271113.92102204735"/>
        <n v="296503.11265219725"/>
        <n v="243156.82302048057"/>
        <n v="220473.10417450196"/>
        <n v="158508.44255325652"/>
        <n v="171397.92411973365"/>
        <n v="250216.9278464869"/>
        <n v="319663.40085664677"/>
        <n v="314185.3097773168"/>
        <n v="311186.68951834727"/>
        <n v="255153.76059944354"/>
        <n v="218760.07479663077"/>
        <n v="210796.78096307573"/>
        <n v="163806.38713969366"/>
        <n v="211338.85813714395"/>
        <n v="225023.44081543412"/>
        <n v="216969.25488773768"/>
        <n v="146307.61189824675"/>
        <n v="102166.80805335019"/>
        <n v="82926.34376470823"/>
        <n v="158926.05487768975"/>
        <n v="195889.65867619964"/>
        <n v="204774.1561665927"/>
        <n v="254180.1506901277"/>
        <n v="183317.89001536972"/>
        <n v="81863.47945664093"/>
        <n v="74344.81992145302"/>
        <n v="81094.58147106682"/>
        <n v="129069.23022379931"/>
        <n v="154821.17138281968"/>
        <n v="158949.8014608438"/>
        <n v="132141.5467753159"/>
        <n v="121196.8284843856"/>
        <n v="35939.22533210605"/>
        <n v="136143.2554606201"/>
        <n v="301381.80721881124"/>
        <n v="269635.9009326317"/>
        <n v="249447.21101321783"/>
        <n v="277568.89740147296"/>
        <n v="149908.08521301707"/>
        <n v="162274.3231024102"/>
        <n v="297634.7601666418"/>
        <n v="487692.58555928577"/>
        <n v="503608.5282063613"/>
        <n v="614862.9079784565"/>
        <n v="519016.78528255725"/>
        <n v="346907.2825158971"/>
        <n v="292830.5807402698"/>
        <n v="443288.9316043047"/>
        <n v="423828.1972857166"/>
        <n v="477392.30040429457"/>
        <n v="557766.2959037903"/>
        <n v="513463.36021529033"/>
        <n v="328950.77141296363"/>
        <n v="360229.11566531693"/>
        <n v="570351.1661277397"/>
        <n v="556517.5531689655"/>
        <n v="571065.2013177511"/>
        <n v="552409.3942833156"/>
        <n v="343335.4688704507"/>
        <n v="217517.06399567073"/>
        <n v="303126.7716567861"/>
        <n v="395411.7257272734"/>
        <n v="145377.40091676408"/>
        <n v="625217.2370813154"/>
        <n v="885090.0169468543"/>
        <n v="801167.135537371"/>
        <n v="428581.60815500066"/>
        <n v="401213.2616461152"/>
        <n v="692673.9101927051"/>
        <n v="788416.0392313434"/>
        <n v="963634.7066957935"/>
        <n v="697483.8215529419"/>
        <n v="820354.3747258403"/>
        <n v="501447.58913934306"/>
        <n v="573470.9758455644"/>
        <n v="954181.1100573983"/>
        <n v="920841.7261568129"/>
        <n v="893147.4782653305"/>
        <n v="1250052.072289081"/>
        <n v="904962.631656011"/>
        <n v="639090.1547294479"/>
        <n v="592785.1364267534"/>
        <n v="1011723.9941258214"/>
        <n v="979624.3456354162"/>
        <n v="854304.6190068711"/>
        <n v="923214.7467768274"/>
        <n v="900176.4668789284"/>
        <n v="581981.2599393574"/>
        <n v="513294.6775901271"/>
        <n v="456789.0"/>
        <n v="105249.76962490134"/>
        <n v="1392112.3211935333"/>
        <n v="1323898.213964299"/>
        <n v="1110963.421669664"/>
        <n v="1032061.7143257192"/>
        <n v="807640.945413781"/>
        <n v="1258586.9218137232"/>
        <n v="597677.7514041818"/>
        <n v="550002.8009078072"/>
        <n v="574606.7175984838"/>
        <n v="474306.8822896585"/>
        <n v="257046.9364702075"/>
        <n v="271990.08805566217"/>
        <n v="481331.7766647813"/>
        <n v="551493.9225603424"/>
        <n v="624167.4743363674"/>
        <n v="659609.6591176285"/>
        <n v="535028.5331099438"/>
        <n v="287535.9115446125"/>
        <n v="271306.3502303646"/>
        <n v="472003.46372371615"/>
        <n v="572530.9386917421"/>
        <n v="1108768.9098471524"/>
        <n v="967731.401713714"/>
        <n v="995320.8371002404"/>
        <n v="553329.7790924587"/>
        <n v="537720.0854833008"/>
        <n v="1094660.1640628693"/>
        <n v="1280649.1352592218"/>
        <n v="1143904.8455904957"/>
        <n v="1219690.8374550908"/>
        <n v="1062730.8358930172"/>
        <n v="862620.0173492621"/>
        <n v="796588.1392271152"/>
        <n v="1359839.0769917949"/>
        <n v="1471445.5612727262"/>
        <n v="1436841.8765311113"/>
        <n v="1508232.293969123"/>
        <n v="1356693.0641477315"/>
        <n v="817900.2881840237"/>
        <n v="762829.5053067064"/>
        <n v="655087.1632983253"/>
        <n v="1549216.4399499213"/>
        <n v="1974025.6167742084"/>
        <n v="1968629.4104643753"/>
        <n v="1770326.6076311078"/>
        <n v="1070315.8220914972"/>
        <n v="993672.4966902718"/>
        <n v="1626310.9504310738"/>
        <n v="1614449.1227217808"/>
        <n v="1646835.3679054244"/>
        <n v="1700500.1892904832"/>
        <n v="1371388.1048816112"/>
        <n v="879735.5718694644"/>
        <n v="717916.528085456"/>
        <n v="661348.0727740437"/>
        <n v="1247683.9647552362"/>
        <n v="1373735.7412230817"/>
        <n v="1207725.8349362316"/>
        <n v="906976.1781379351"/>
        <n v="669380.9686616708"/>
        <n v="642710.2803888974"/>
        <n v="665490.6232628822"/>
        <n v="1201504.2301498717"/>
        <n v="1243025.5402185684"/>
        <n v="1363071.0688438301"/>
        <n v="1270730.4331300852"/>
        <n v="935069.2048568663"/>
        <n v="870779.8346296094"/>
        <n v="1276671.1731570715"/>
        <n v="949514.4970437807"/>
        <n v="709663.3621678826"/>
        <n v="1252001.7486507976"/>
        <n v="1132911.8152855625"/>
        <n v="633888.834171017"/>
        <n v="595457.036455431"/>
        <n v="1131054.668713377"/>
        <m/>
      </sharedItems>
    </cacheField>
    <cacheField name="Clicks" numFmtId="171">
      <sharedItems containsString="0" containsBlank="1" containsNumber="1">
        <n v="1152.1187068187107"/>
        <n v="1749.8775241446947"/>
        <n v="1822.7549689967664"/>
        <n v="2647.334597828637"/>
        <n v="1134.9229052244016"/>
        <n v="721.4048192660157"/>
        <n v="981.7983862655539"/>
        <n v="1556.6294681324582"/>
        <n v="1091.5239773911455"/>
        <n v="1881.7120030343974"/>
        <n v="1207.8003500764737"/>
        <n v="826.2173242218047"/>
        <n v="962.1460415863434"/>
        <n v="1599.209548270748"/>
        <n v="2107.7139668453174"/>
        <n v="2635.8707300990973"/>
        <n v="1964.4156202260747"/>
        <n v="1696.6524239718326"/>
        <n v="1179.9595284475922"/>
        <n v="1234.0034763154208"/>
        <n v="1708.9351393963393"/>
        <n v="2305.0562613323887"/>
        <n v="2146.1998085087707"/>
        <n v="2073.322363656699"/>
        <n v="1756.428305704431"/>
        <n v="1354.3740874755845"/>
        <n v="1524.6944080287412"/>
        <n v="1202.887263906671"/>
        <n v="1134.1040575294346"/>
        <n v="1208.6191977714407"/>
        <n v="1300.330139607756"/>
        <n v="858.9712320204887"/>
        <n v="571.5556910870363"/>
        <n v="517.5117432192077"/>
        <n v="1047.3062018629219"/>
        <n v="1093.9805204760466"/>
        <n v="1487.027414060255"/>
        <n v="1193.061091567066"/>
        <n v="697.6582361119698"/>
        <n v="661.6289375334175"/>
        <n v="684.5566729924961"/>
        <n v="933.4863722624947"/>
        <n v="1108.7197789854545"/>
        <n v="1130.009819054599"/>
        <n v="959.689498501442"/>
        <n v="1131.6475144445333"/>
        <n v="377.48878737983347"/>
        <n v="917.1094183631528"/>
        <n v="1961.9590771411736"/>
        <n v="1841.5884659810097"/>
        <n v="1762.160239569201"/>
        <n v="1846.5015521508121"/>
        <n v="1301.148987302723"/>
        <n v="1342.9102197460452"/>
        <n v="1995.5318326348242"/>
        <n v="3184.498685727055"/>
        <n v="3676.626150402282"/>
        <n v="4764.055889318592"/>
        <n v="4054.9337854770824"/>
        <n v="2758.697884344162"/>
        <n v="2246.9180749897246"/>
        <n v="3165.665188742812"/>
        <n v="3095.244286975641"/>
        <n v="3249.187653629456"/>
        <n v="4011.5348576438264"/>
        <n v="3807.641781597018"/>
        <n v="2673.537724067584"/>
        <n v="2507.3116419892626"/>
        <n v="3670.075368842546"/>
        <n v="3575.0890362263617"/>
        <n v="3215.6148981358047"/>
        <n v="3260.6515213589946"/>
        <n v="2134.7359407792314"/>
        <n v="1540.2525142331167"/>
        <n v="2232.9976641752837"/>
        <n v="3297.499667632515"/>
        <n v="1165.2202699381844"/>
        <n v="3563.6251684968224"/>
        <n v="5497.743424009114"/>
        <n v="4734.577372299776"/>
        <n v="2888.8946678439315"/>
        <n v="2562.9932852470256"/>
        <n v="4183.492873586918"/>
        <n v="4633.859105818823"/>
        <n v="5330.698494235826"/>
        <n v="4123.7169918543195"/>
        <n v="4568.351290221456"/>
        <n v="2988.7940866299173"/>
        <n v="3374.471350959422"/>
        <n v="5206.233644600827"/>
        <n v="5118.6169412393465"/>
        <n v="5004.79711163892"/>
        <n v="6730.109204934602"/>
        <n v="4811.549055626684"/>
        <n v="4009.0783145589253"/>
        <n v="3651.241871858302"/>
        <n v="5310.227301861649"/>
        <n v="5437.1486945815495"/>
        <n v="5155.465087512866"/>
        <n v="5580.447041200791"/>
        <n v="5466.627211600365"/>
        <n v="3768.337092238598"/>
        <n v="3497.2985052044864"/>
        <n v="0.0"/>
        <n v="777.0864625237787"/>
        <n v="9849.100075064287"/>
        <n v="7765.9515390679835"/>
        <n v="6198.677050900953"/>
        <n v="6440.2371209162475"/>
        <n v="4863.955308104578"/>
        <n v="6481.99835335957"/>
        <n v="3555.436691547152"/>
        <n v="3656.973805723072"/>
        <n v="4155.652051958037"/>
        <n v="3274.5719321734355"/>
        <n v="1842.4073136759764"/>
        <n v="1850.5957906256476"/>
        <n v="2942.93861571176"/>
        <n v="3257.3761305791268"/>
        <n v="3725.7570121003077"/>
        <n v="3730.6700982701113"/>
        <n v="3206.6075734911665"/>
        <n v="1927.5674739525552"/>
        <n v="1717.9424640409775"/>
        <n v="2645.6969024387026"/>
        <n v="3096.8819823655745"/>
        <n v="5376.553965153983"/>
        <n v="4818.918684881388"/>
        <n v="5493.649185534278"/>
        <n v="3410.5006495379744"/>
        <n v="3218.0714412207058"/>
        <n v="6098.777632114965"/>
        <n v="7250.896338933678"/>
        <n v="6285.474906567465"/>
        <n v="6818.544755991048"/>
        <n v="5700.8176523609545"/>
        <n v="6154.45927537273"/>
        <n v="5609.10671052464"/>
        <n v="7206.678563405454"/>
        <n v="7349.976910024696"/>
        <n v="7148.54037706279"/>
        <n v="7894.510627177819"/>
        <n v="4732.120829214875"/>
        <n v="4487.285368419712"/>
        <n v="3607.0240963300785"/>
        <n v="8511.921789183014"/>
        <n v="10283.90820109182"/>
        <n v="10962.732940219545"/>
        <n v="10178.276848441063"/>
        <n v="7016.705898173087"/>
        <n v="6332.149225180589"/>
        <n v="9126.876408103304"/>
        <n v="9022.882750842482"/>
        <n v="9664.85934369669"/>
        <n v="9921.158672221392"/>
        <n v="8131.157611023311"/>
        <n v="5668.882592257239"/>
        <n v="4347.262412580338"/>
        <n v="3874.787292584321"/>
        <n v="6594.99933526503"/>
        <n v="7300.846048326669"/>
        <n v="6614.65167994424"/>
        <n v="4936.013905261683"/>
        <n v="4060.6657193418528"/>
        <n v="3880.5192264490906"/>
        <n v="3968.954777505537"/>
        <n v="5998.87821332898"/>
        <n v="6706.362621780556"/>
        <n v="7489.1810181691035"/>
        <n v="6995.415858103942"/>
        <n v="5268.466069418326"/>
        <n v="4920.4557990573085"/>
        <n v="6396.838193082992"/>
        <n v="4956.48509763586"/>
        <n v="4112.25312412478"/>
        <n v="6913.531088607231"/>
        <n v="6320.68535745105"/>
        <n v="3946.027042046458"/>
        <n v="3529.2335653082037"/>
        <n v="6004.61014719375"/>
        <m/>
      </sharedItems>
    </cacheField>
    <cacheField name="Camp cost" numFmtId="3">
      <sharedItems containsString="0" containsBlank="1" containsNumber="1">
        <n v="15.558106204374914"/>
        <n v="74.67890978099958"/>
        <n v="96.46025846712446"/>
        <n v="143.13457708024922"/>
        <n v="84.01377350362453"/>
        <n v="52.8975610948747"/>
        <n v="127.57647087587429"/>
        <n v="161.8043045254991"/>
        <n v="205.36700189774888"/>
        <n v="332.94347277362317"/>
        <n v="140.02295583937422"/>
        <n v="261.3761842334985"/>
        <n v="252.04132051087362"/>
        <n v="460.5199436494974"/>
        <n v="351.6132002188731"/>
        <n v="115.12998591237435"/>
        <n v="133.79971335762426"/>
        <n v="245.81807802912363"/>
        <n v="348.50157897799807"/>
        <n v="367.17130642324804"/>
        <n v="217.81348686124878"/>
        <n v="152.46944080287417"/>
        <n v="136.91133459849925"/>
        <n v="233.3715930656237"/>
        <n v="270.7110479561235"/>
        <n v="255.15294175174859"/>
        <n v="158.6926832846241"/>
        <n v="164.9159257663741"/>
        <n v="93.3486372262495"/>
        <n v="171.13916824812404"/>
        <n v="155.5810620437491"/>
        <n v="248.92969926999862"/>
        <n v="211.5902443794988"/>
        <n v="108.90674343062439"/>
        <n v="40.451076131374776"/>
        <n v="177.362410729874"/>
        <n v="180.474031970749"/>
        <n v="168.02754700724907"/>
        <n v="65.34404605837463"/>
        <n v="457.40832240862255"/>
        <n v="395.17589759112286"/>
        <n v="329.8318515327482"/>
        <n v="214.70186562037378"/>
        <n v="236.48321430649867"/>
        <n v="454.2967011677475"/>
        <n v="441.85021620424754"/>
        <n v="451.18507992687245"/>
        <n v="500.97101978087227"/>
        <n v="432.5153524816226"/>
        <n v="208.47862313862387"/>
        <n v="242.70645678824866"/>
        <n v="426.29210999987265"/>
        <n v="264.48780547437354"/>
        <n v="301.82726036487327"/>
        <n v="199.1437594159989"/>
        <n v="87.12539474449952"/>
        <n v="99.57187970799944"/>
        <n v="289.38077540137334"/>
        <n v="311.1621240874982"/>
        <n v="423.1804887589976"/>
        <n v="189.80889569337393"/>
        <n v="370.282927664123"/>
        <n v="472.96642861299733"/>
        <n v="469.85480737212237"/>
        <n v="429.40373124074756"/>
        <n v="494.74777729912216"/>
        <n v="357.836442700623"/>
        <n v="463.63156489037243"/>
        <n v="466.7431861312474"/>
        <n v="591.2080357662467"/>
        <n v="435.62697372249755"/>
        <n v="280.04591167874844"/>
        <n v="295.60401788312333"/>
        <n v="600.5428994888717"/>
        <n v="519.6407472261221"/>
        <n v="609.8777632114967"/>
        <n v="541.422095912247"/>
        <n v="404.51076131374776"/>
        <n v="314.27374532837325"/>
        <n v="401.3991400728728"/>
        <n v="840.1377350362453"/>
        <n v="849.4725987588703"/>
        <n v="668.9985667881213"/>
        <n v="298.7156391239983"/>
        <n v="905.4817810946199"/>
        <n v="594.3196570071217"/>
        <n v="709.449642919496"/>
        <n v="852.5842199997453"/>
        <n v="326.7202302918732"/>
        <n v="687.6682942333712"/>
        <n v="513.4175047443722"/>
        <n v="283.1575329196234"/>
        <n v="528.9756109487471"/>
        <n v="522.752368466997"/>
        <n v="392.0642763502478"/>
        <n v="385.84103386849785"/>
        <n v="697.0031579559961"/>
        <n v="768.5704464961207"/>
        <n v="777.9053102187456"/>
        <n v="818.3563863501205"/>
        <n v="354.724821459748"/>
        <n v="678.3334305107462"/>
        <n v="802.7982801457456"/>
        <n v="700.1147791968713"/>
        <n v="737.4542340873709"/>
        <n v="1512.2479230652416"/>
        <n v="1194.8625564959932"/>
        <n v="1176.1928290507435"/>
        <n v="1095.290676787994"/>
        <n v="625.4358694158716"/>
        <n v="476.07804985387236"/>
        <n v="1061.0628431383689"/>
        <n v="1029.9466307296193"/>
        <n v="1023.7233882478691"/>
        <n v="846.3609775179953"/>
        <n v="809.0215226274955"/>
        <n v="485.4129135764973"/>
        <n v="382.7294126276229"/>
        <n v="942.8212359851198"/>
        <n v="939.7096147442447"/>
        <n v="1014.3885245252443"/>
        <n v="833.9144925544955"/>
        <n v="416.95724627724775"/>
        <n v="796.5750376639955"/>
        <n v="790.3517951822457"/>
        <n v="532.087232189622"/>
        <n v="550.7569596348719"/>
        <n v="955.2677209486199"/>
        <n v="868.1423262041203"/>
        <n v="1036.1698732113693"/>
        <n v="827.6912500727456"/>
        <n v="1092.1790555471189"/>
        <m/>
      </sharedItems>
    </cacheField>
    <cacheField name="PCC" numFmtId="3">
      <sharedItems containsString="0" containsBlank="1" containsNumber="1">
        <n v="4.094238474835504"/>
        <n v="19.652344679210415"/>
        <n v="25.384278543980123"/>
        <n v="37.666993968486636"/>
        <n v="22.10888776411172"/>
        <n v="13.920410814440713"/>
        <n v="33.57275549365113"/>
        <n v="42.58008013828924"/>
        <n v="54.043947867828656"/>
        <n v="87.61670336147978"/>
        <n v="36.84814627351953"/>
        <n v="68.78320637723645"/>
        <n v="66.32666329233517"/>
        <n v="121.18945885513091"/>
        <n v="92.52978953128239"/>
        <n v="30.297364713782727"/>
        <n v="35.21045088358533"/>
        <n v="64.68896790240096"/>
        <n v="91.71094183631529"/>
        <n v="96.62402800611791"/>
        <n v="57.31933864769705"/>
        <n v="40.12353705338794"/>
        <n v="36.029298578552435"/>
        <n v="61.41357712253256"/>
        <n v="71.23974946213777"/>
        <n v="67.14551098730226"/>
        <n v="41.761232443322136"/>
        <n v="43.398927833256344"/>
        <n v="24.565430849013026"/>
        <n v="45.03662322319054"/>
        <n v="40.94238474835503"/>
        <n v="65.50781559736807"/>
        <n v="55.68164325776285"/>
        <n v="28.659669323848526"/>
        <n v="10.64502003457231"/>
        <n v="46.67431861312474"/>
        <n v="47.493166308091844"/>
        <n v="44.21777552822344"/>
        <n v="17.195801594309113"/>
        <n v="120.37061116016383"/>
        <n v="103.9936572608218"/>
        <n v="86.79785566651269"/>
        <n v="56.50049095272995"/>
        <n v="62.232424817499655"/>
        <n v="119.55176346519673"/>
        <n v="116.27637268532831"/>
        <n v="118.7329157702296"/>
        <n v="131.83447888970323"/>
        <n v="113.819829600427"/>
        <n v="54.86279556279576"/>
        <n v="63.870120207433864"/>
        <n v="112.1821342104928"/>
        <n v="69.60205407220357"/>
        <n v="79.42822641180877"/>
        <n v="52.40625247789445"/>
        <n v="22.92773545907882"/>
        <n v="26.203126238947224"/>
        <n v="76.15283563194036"/>
        <n v="81.88476949671006"/>
        <n v="111.3632865155257"/>
        <n v="49.94970939299314"/>
        <n v="97.442875701085"/>
        <n v="124.46484963499931"/>
        <n v="123.6460019400322"/>
        <n v="113.0009819054599"/>
        <n v="130.196783499769"/>
        <n v="94.16748492121658"/>
        <n v="122.00830655009801"/>
        <n v="122.82715424506512"/>
        <n v="155.58106204374914"/>
        <n v="114.6386772953941"/>
        <n v="73.69629254703906"/>
        <n v="77.79053102187457"/>
        <n v="158.03760512865045"/>
        <n v="136.74756505950583"/>
        <n v="160.49414821355177"/>
        <n v="142.47949892427553"/>
        <n v="106.4502003457231"/>
        <n v="82.70361719167718"/>
        <n v="105.631352650756"/>
        <n v="221.0888776411172"/>
        <n v="223.5454207260185"/>
        <n v="176.05225441792666"/>
        <n v="78.60937871684166"/>
        <n v="238.2846792354263"/>
        <n v="156.39990973871625"/>
        <n v="186.69727445249896"/>
        <n v="224.3642684209856"/>
        <n v="85.97900797154558"/>
        <n v="180.96534058772926"/>
        <n v="135.10986966957162"/>
        <n v="74.51514024200617"/>
        <n v="139.20410814440714"/>
        <n v="137.5664127544729"/>
        <n v="103.17480956585469"/>
        <n v="101.5371141759205"/>
        <n v="183.42188367263057"/>
        <n v="202.25538065687388"/>
        <n v="204.71192374177517"/>
        <n v="215.3569437763475"/>
        <n v="93.34863722624948"/>
        <n v="178.50879750282795"/>
        <n v="211.262705301512"/>
        <n v="184.2407313675977"/>
        <n v="194.06690370720287"/>
        <n v="397.959979754011"/>
        <n v="314.43751486736664"/>
        <n v="309.5244286975641"/>
        <n v="288.2343886284195"/>
        <n v="164.58838668838726"/>
        <n v="125.28369732996642"/>
        <n v="279.2270639837813"/>
        <n v="271.0385870341104"/>
        <n v="269.4008916441761"/>
        <n v="222.7265730310514"/>
        <n v="212.9004006914462"/>
        <n v="127.74024041486773"/>
        <n v="100.71826648095339"/>
        <n v="248.11085157503152"/>
        <n v="247.2920038800644"/>
        <n v="266.94434855927483"/>
        <n v="219.45118225118304"/>
        <n v="109.72559112559152"/>
        <n v="209.6250099115778"/>
        <n v="207.9873145216436"/>
        <n v="140.02295583937422"/>
        <n v="144.93604200917682"/>
        <n v="251.38624235489996"/>
        <n v="228.45850689582113"/>
        <n v="272.6762824240446"/>
        <n v="217.81348686124883"/>
        <n v="287.41554093345235"/>
        <m/>
      </sharedItems>
    </cacheField>
    <cacheField name="Site conv" numFmtId="1">
      <sharedItems containsString="0" containsBlank="1" containsNumber="1">
        <n v="2416.69249707957"/>
        <n v="2311.061144428814"/>
        <n v="2278.0342873984746"/>
        <n v="2026.9209942752302"/>
        <n v="1704.0220532265366"/>
        <n v="1871.066982999825"/>
        <n v="2348.1822399339894"/>
        <n v="2960.1344173060693"/>
        <n v="2165.30625472467"/>
        <n v="2323.6168090849765"/>
        <n v="3411.0465480012863"/>
        <n v="2158.755473164933"/>
        <n v="2242.0049888199223"/>
        <n v="2786.8116552046995"/>
        <n v="2643.2403593538015"/>
        <n v="3275.1178306367474"/>
        <n v="2665.6221963495686"/>
        <n v="2411.2335124464557"/>
        <n v="2005.903903437741"/>
        <n v="2087.5157237027956"/>
        <n v="2581.280883767957"/>
        <n v="2886.1651755273747"/>
        <n v="2644.6051055120797"/>
        <n v="2303.69151517411"/>
        <n v="2067.0445313286177"/>
        <n v="1737.594808720188"/>
        <n v="1798.462487379409"/>
        <n v="3203.8780811746096"/>
        <n v="2471.28234341071"/>
        <n v="2755.149544332638"/>
        <n v="2644.8780547437354"/>
        <n v="2254.0147550127726"/>
        <n v="1812.3828981938498"/>
        <n v="1880.8931553394305"/>
        <n v="2539.2467020929794"/>
        <n v="2831.0294307329227"/>
        <n v="3278.666170648272"/>
        <n v="3257.922029042438"/>
        <n v="2290.0440535913253"/>
        <n v="1659.804277698313"/>
        <n v="1720.126057894223"/>
        <n v="2569.544066806762"/>
        <n v="2573.6383052815977"/>
        <n v="2879.3414447359823"/>
        <n v="2564.3580314053042"/>
        <n v="2583.737426852859"/>
        <n v="2774.528939780193"/>
        <n v="1780.993736553444"/>
        <n v="2093.247657567565"/>
        <n v="2450.5382018048767"/>
        <n v="2457.6348818279253"/>
        <n v="2389.9434723773115"/>
        <n v="2249.9205165379376"/>
        <n v="2102.8008806755147"/>
        <n v="1925.929778562621"/>
        <n v="2419.694938627783"/>
        <n v="2267.116318132246"/>
        <n v="3185.5904826536776"/>
        <n v="2170.2193408944727"/>
        <n v="1939.3042909137503"/>
        <n v="1758.3389503260212"/>
        <n v="1738.6866056468107"/>
        <n v="2124.6368192079703"/>
        <n v="2064.587988243716"/>
        <n v="2136.373636169166"/>
        <n v="2340.266712215974"/>
        <n v="1975.3335894923027"/>
        <n v="1696.9253732034886"/>
        <n v="2293.319444371193"/>
        <n v="1866.1538968300226"/>
        <n v="1631.9634560694315"/>
        <n v="1458.0947955047507"/>
        <n v="1329.2627581632603"/>
        <n v="1212.7134362462764"/>
        <n v="933.7593214941504"/>
        <n v="1004.1802232613213"/>
        <n v="1256.1123640795327"/>
        <n v="1830.9434459464374"/>
        <n v="1825.2115120816673"/>
        <n v="1878.436612254529"/>
        <n v="1735.4112148669421"/>
        <n v="1459.1865924313736"/>
        <n v="1530.1533926618558"/>
        <n v="2179.226665539111"/>
        <n v="1993.89413724489"/>
        <n v="1826.5762582399464"/>
        <n v="1676.4541808293106"/>
        <n v="1661.4419730882476"/>
        <n v="2151.6587931418853"/>
        <n v="1436.2588569722948"/>
        <n v="1919.1060477712288"/>
        <n v="1601.3931421239934"/>
        <n v="1845.6827044558452"/>
        <n v="1725.312093295681"/>
        <n v="1659.5313284666574"/>
        <n v="1466.829170917733"/>
        <n v="1534.7935296000023"/>
        <n v="1918.833098539573"/>
        <n v="1849.2310444673692"/>
        <n v="2136.9195346324773"/>
        <n v="1800.9190304643105"/>
        <n v="1604.395583672206"/>
        <n v="1467.6480186127003"/>
        <n v="1562.0884527655726"/>
        <n v="2247.463973453036"/>
        <n v="2095.158302189155"/>
        <n v="2026.1021465802633"/>
        <n v="1929.7510678058006"/>
        <n v="1690.1016424120955"/>
        <n v="1481.0225309638297"/>
        <n v="1575.7359143483575"/>
        <n v="2186.3233455621594"/>
        <n v="1965.5074171526974"/>
        <n v="1845.4097552241894"/>
        <n v="1890.4463784473794"/>
        <n v="1610.9463652319428"/>
        <n v="1632.2364053010876"/>
        <n v="2041.9332020162938"/>
        <n v="1792.4576042829833"/>
        <n v="1668.5386531112956"/>
        <n v="1764.0708841907906"/>
        <n v="1488.938058681845"/>
        <n v="1297.8735965228545"/>
        <n v="1418.7901061463301"/>
        <n v="1880.620206107775"/>
        <n v="2040.0225573947039"/>
        <n v="1836.402430579551"/>
        <n v="2273.121201228672"/>
        <n v="2078.2354498265017"/>
        <n v="1612.8570098535326"/>
        <n v="1682.7320131573922"/>
        <n v="2104.1656268337933"/>
        <n v="2066.225683633651"/>
        <n v="2111.8082053201524"/>
        <n v="2189.5987363420277"/>
        <n v="1917.7413016129497"/>
        <n v="1517.5977280056934"/>
        <n v="1569.4580820202764"/>
        <n v="1958.1377878979936"/>
        <n v="2173.2217824426853"/>
        <n v="2066.7715820969624"/>
        <n v="2013.5464819241008"/>
        <n v="1795.732995062852"/>
        <n v="1508.5904033610552"/>
        <n v="1669.903399269574"/>
        <n v="2047.3921866494077"/>
        <n v="3493.4772159613076"/>
        <n v="2810.0123398954343"/>
        <n v="2540.338499019602"/>
        <n v="2484.383906530184"/>
        <n v="1815.3853397420623"/>
        <n v="1879.255459949496"/>
        <n v="2466.096308009252"/>
        <n v="2333.715930656237"/>
        <n v="1983.522066441974"/>
        <n v="1892.6299723006252"/>
        <n v="1689.2827947171288"/>
        <n v="1774.1700057620517"/>
        <n v="1372.934635228172"/>
        <n v="1417.4253599880515"/>
        <n v="2242.2779380515776"/>
        <n v="2380.117300037706"/>
        <n v="2334.80772758286"/>
        <n v="2207.613385631304"/>
        <n v="1788.9092642714593"/>
        <n v="1883.349698424332"/>
        <n v="1673.1787900494421"/>
        <n v="2186.5962947938146"/>
        <n v="2074.414160583322"/>
        <n v="2063.223242085438"/>
        <n v="1805.2862181708015"/>
        <n v="1640.4248822507582"/>
        <n v="1826.3033090082906"/>
        <n v="2259.4737396458863"/>
        <n v="3820.470395484837"/>
        <n v="3596.924974758818"/>
        <n v="2600.660279215512"/>
        <n v="1778.8101427001984"/>
        <n v="1540.525463464772"/>
        <n v="1697.1983224351443"/>
        <n v="2437.436638685403"/>
        <m/>
      </sharedItems>
    </cacheField>
    <cacheField name="PCCV" numFmtId="3">
      <sharedItems containsString="0" containsBlank="1" containsNumber="1">
        <n v="60.790666103833146"/>
        <n v="496.77469272288215"/>
        <n v="1636.7001840591788"/>
        <n v="1681.15290363853"/>
        <n v="2646.627932335977"/>
        <n v="803.3861888108038"/>
        <n v="488.33230429591083"/>
        <n v="1553.734729218237"/>
        <n v="2102.0760850816596"/>
        <n v="339.8802092940904"/>
        <n v="5429.8435405783175"/>
        <n v="4607.282973911575"/>
        <n v="937.298442174271"/>
        <n v="4068.588400929694"/>
        <n v="5034.755864050567"/>
        <n v="5275.740404579556"/>
        <n v="2155.790289504121"/>
        <n v="1632.3059978620695"/>
        <n v="1237.5204919495413"/>
        <n v="611.0966496258434"/>
        <n v="6634.444268107825"/>
        <n v="3585.1062766423497"/>
        <n v="656.68847171224"/>
        <n v="11192.360527258057"/>
        <n v="586.9192944368955"/>
        <n v="3585.5579079208037"/>
        <n v="2392.1721315603813"/>
        <n v="633.9789992307572"/>
        <n v="4001.3936801176847"/>
        <n v="9399.493017880071"/>
        <n v="432.19342797214205"/>
        <n v="3258.7192709580763"/>
        <n v="2012.126080439709"/>
        <n v="956.0912142891675"/>
        <n v="2440.9380103951476"/>
        <n v="2633.6235288502307"/>
        <n v="1747.7717465626224"/>
        <n v="4875.982786644537"/>
        <n v="773.2537147484567"/>
        <n v="2122.518587853412"/>
        <n v="1629.936869568976"/>
        <n v="851.8635508461766"/>
        <n v="5667.440239461585"/>
        <n v="2870.5993774536346"/>
        <n v="6733.900255809881"/>
        <n v="1089.9846183607744"/>
        <n v="2799.8440698266045"/>
        <n v="2514.8882902133837"/>
        <n v="10654.398868232405"/>
        <n v="8342.286878735087"/>
        <n v="8263.68138665755"/>
        <n v="3996.752343041287"/>
        <n v="4256.241475375845"/>
        <n v="2969.004564895988"/>
        <n v="3694.559749188531"/>
        <n v="2725.8076694887586"/>
        <n v="325.31640989873443"/>
        <n v="6441.274750117863"/>
        <n v="4923.9132191691315"/>
        <n v="615.4547203389079"/>
        <n v="6287.872067002659"/>
        <n v="525.0936846387243"/>
        <n v="14230.208054556653"/>
        <n v="19230.631865995263"/>
        <n v="18119.279064991046"/>
        <n v="19272.909658152304"/>
        <n v="15239.399786158663"/>
        <n v="3380.852946864078"/>
        <n v="7954.518453596258"/>
        <n v="6065.842043938734"/>
        <n v="3956.7578933547998"/>
        <n v="8310.244636899948"/>
        <n v="5241.591906313438"/>
        <n v="1350.9396848837116"/>
        <n v="495.6814379606905"/>
        <n v="511.36539504834434"/>
        <n v="2433.459183964308"/>
        <n v="4186.41027219557"/>
        <n v="3620.2329930134956"/>
        <n v="9723.207237243078"/>
        <n v="5166.547320155349"/>
        <n v="10607.330443776662"/>
        <n v="1585.8503180888522"/>
        <n v="7754.837073151261"/>
        <n v="6170.732602633214"/>
        <n v="953.8289552729799"/>
        <n v="8126.3245618720575"/>
        <n v="13446.943202599425"/>
        <n v="2854.5981372447286"/>
        <n v="5225.8804132433615"/>
        <n v="5388.178511989741"/>
        <n v="3409.9978408610696"/>
        <n v="13846.09552509045"/>
        <n v="15069.610871125518"/>
        <n v="1054.9773819283737"/>
        <n v="6568.181549204162"/>
        <n v="8340.868747535333"/>
        <n v="1099.4058028162312"/>
        <n v="782.9912340983379"/>
        <n v="9595.202840363516"/>
        <n v="13846.323275524155"/>
        <n v="4879.512266322539"/>
        <n v="194.36241735049055"/>
        <n v="9522.996022691686"/>
        <n v="12079.36801984107"/>
        <n v="4985.203269594757"/>
        <n v="2979.388597793558"/>
        <n v="3868.565120324495"/>
        <n v="9465.679449967945"/>
        <n v="6357.070962426607"/>
        <n v="2871.422441631382"/>
        <n v="7278.411127118052"/>
        <n v="6564.519248014408"/>
        <n v="8539.750178676888"/>
        <n v="19207.49138479289"/>
        <n v="10564.60687228442"/>
        <n v="12286.875169087154"/>
        <n v="6400.425409138315"/>
        <n v="8180.0572616448335"/>
        <n v="12268.91243606589"/>
        <n v="11921.333846457095"/>
        <n v="7720.414673366531"/>
        <n v="7627.716231533519"/>
        <n v="4656.965713928334"/>
        <n v="2115.8426303906076"/>
        <n v="1714.7912438431504"/>
        <n v="8199.02410214257"/>
        <n v="6403.340952466144"/>
        <n v="7110.118763669117"/>
        <n v="4899.778081663707"/>
        <n v="10040.716475428306"/>
        <n v="13120.67595405555"/>
        <n v="12300.476491954607"/>
        <n v="10474.838203636096"/>
        <n v="3053.869159416121"/>
        <n v="14932.59891712989"/>
        <n v="3586.236265865789"/>
        <n v="5485.804216331537"/>
        <n v="14098.831390337475"/>
        <n v="6675.151714038848"/>
        <n v="16074.548595681685"/>
        <n v="14470.035934715648"/>
        <n v="11392.263439480499"/>
        <n v="3171.060084724773"/>
        <n v="314.88602496560327"/>
        <n v="9218.156006046755"/>
        <n v="2473.1677097197276"/>
        <n v="21058.46891460313"/>
        <n v="24777.782388056898"/>
        <n v="21786.88688688786"/>
        <n v="8986.464730795653"/>
        <n v="4828.09171398613"/>
        <n v="9771.233697232221"/>
        <n v="27985.709368458425"/>
        <n v="4614.66428936057"/>
        <n v="11691.891723394981"/>
        <n v="3849.8354296127877"/>
        <n v="10037.2379665858"/>
        <n v="3801.178758826288"/>
        <n v="2003.6173875633733"/>
        <n v="6193.489030860324"/>
        <n v="3199.4877398553417"/>
        <n v="17099.763785348114"/>
        <n v="5377.136790545305"/>
        <n v="11057.895430924926"/>
        <n v="6360.1449253841165"/>
        <n v="3009.6549376002627"/>
        <n v="6294.4321904872695"/>
        <n v="3371.678507624563"/>
        <n v="2847.490537955205"/>
        <n v="6640.811952864437"/>
        <n v="14835.191712838876"/>
        <n v="1503.5482054980348"/>
        <n v="2011.16118695491"/>
        <n v="23026.18728415175"/>
        <n v="4545.929906820719"/>
        <n v="11673.971671971749"/>
        <n v="27826.618531081338"/>
        <n v="13052.489850533602"/>
        <n v="2027.3504226515752"/>
        <n v="4131.459290648679"/>
        <n v="8839.626865958566"/>
        <m/>
      </sharedItems>
    </cacheField>
    <cacheField name="Clicks - client" numFmtId="1">
      <sharedItems containsString="0" containsBlank="1" containsNumber="1">
        <n v="2237.12"/>
        <n v="1547.52"/>
        <n v="1403.22"/>
        <n v="1829.1000000000001"/>
        <n v="867.36"/>
        <n v="1655.2"/>
        <n v="1999.18"/>
        <n v="1439.1000000000001"/>
        <n v="1161.42"/>
        <n v="1757.3400000000001"/>
        <n v="1397.76"/>
        <n v="818.22"/>
        <n v="936.0"/>
        <n v="1652.8200000000002"/>
        <n v="1908.66"/>
        <n v="2513.94"/>
        <n v="2496.0"/>
        <n v="1843.92"/>
        <n v="1095.9"/>
        <n v="1073.28"/>
        <n v="1762.02"/>
        <n v="2173.08"/>
        <n v="2175.42"/>
        <n v="1785.42"/>
        <n v="1224.6000000000001"/>
        <n v="1196.52"/>
        <n v="1425.06"/>
        <n v="1392.3"/>
        <n v="1648.14"/>
        <n v="1628.64"/>
        <n v="1165.32"/>
        <n v="769.08"/>
        <n v="578.76"/>
        <n v="1066.26"/>
        <n v="1218.3600000000001"/>
        <n v="1265.94"/>
        <n v="1463.28"/>
        <n v="1279.2"/>
        <n v="695.76"/>
        <n v="585.0"/>
        <n v="673.14"/>
        <n v="1106.82"/>
        <n v="1290.1200000000001"/>
        <n v="1252.68"/>
        <n v="1115.4"/>
        <n v="859.5600000000001"/>
        <n v="689.52"/>
        <n v="724.62"/>
        <n v="1818.96"/>
        <n v="1821.3"/>
        <n v="1860.3"/>
        <n v="1935.96"/>
        <n v="1154.4"/>
        <n v="836.94"/>
        <n v="1986.66"/>
        <n v="2917.2000000000003"/>
        <n v="3487.38"/>
        <n v="4296.24"/>
        <n v="3943.6800000000003"/>
        <n v="2379.0"/>
        <n v="2035.02"/>
        <n v="3502.98"/>
        <n v="3500.6400000000003"/>
        <n v="3508.44"/>
        <n v="3918.7200000000003"/>
        <n v="3790.02"/>
        <n v="2322.84"/>
        <n v="2186.34"/>
        <n v="3756.48"/>
        <n v="2784.6"/>
        <n v="3224.52"/>
        <n v="3094.26"/>
        <n v="2133.3"/>
        <n v="1358.76"/>
        <n v="1625.52"/>
        <n v="2508.48"/>
        <n v="2088.84"/>
        <n v="3063.06"/>
        <n v="4904.64"/>
        <n v="4464.72"/>
        <n v="2559.96"/>
        <n v="2450.76"/>
        <n v="4271.28"/>
        <n v="4404.66"/>
        <n v="4948.320000000001"/>
        <n v="3759.6"/>
        <n v="4522.4400000000005"/>
        <n v="2851.6800000000003"/>
        <n v="2922.6600000000003"/>
        <n v="5116.8"/>
        <n v="4655.82"/>
        <n v="4973.28"/>
        <n v="6247.8"/>
        <n v="5225.22"/>
        <n v="3552.1200000000003"/>
        <n v="3280.6800000000003"/>
        <n v="5346.12"/>
        <n v="5594.9400000000005"/>
        <n v="5258.76"/>
        <n v="5540.34"/>
        <n v="5313.360000000001"/>
        <n v="3229.2000000000003"/>
        <n v="3391.44"/>
        <n v="1911.78"/>
        <n v="1453.14"/>
        <n v="8253.18"/>
        <n v="7311.72"/>
        <n v="6225.18"/>
        <n v="5065.320000000001"/>
        <n v="4165.9800000000005"/>
        <n v="7087.08"/>
        <n v="4641.0"/>
        <n v="4545.84"/>
        <n v="4715.88"/>
        <n v="3924.96"/>
        <n v="2374.32"/>
        <n v="1990.5600000000002"/>
        <n v="3785.34"/>
        <n v="3949.1400000000003"/>
        <n v="3081.9"/>
        <n v="3154.28"/>
        <n v="3046.82"/>
        <n v="1977.3"/>
        <n v="1711.3200000000002"/>
        <n v="2069.46"/>
        <n v="3070.54"/>
        <n v="4901.52"/>
        <n v="4509.18"/>
        <n v="4913.22"/>
        <n v="2886.78"/>
        <n v="2795.52"/>
        <n v="5599.62"/>
        <n v="6725.16"/>
        <n v="6093.360000000001"/>
        <n v="6281.34"/>
        <n v="5525.52"/>
        <n v="4527.12"/>
        <n v="4201.860000000001"/>
        <n v="6990.360000000001"/>
        <n v="6933.42"/>
        <n v="6873.360000000001"/>
        <n v="7264.14"/>
        <n v="6537.18"/>
        <n v="3995.94"/>
        <n v="3751.02"/>
        <n v="4594.9800000000005"/>
        <n v="7700.16"/>
        <n v="9347.52"/>
        <n v="10061.220000000001"/>
        <n v="8967.66"/>
        <n v="5624.58"/>
        <n v="4900.74"/>
        <n v="8775.0"/>
        <n v="8925.54"/>
        <n v="8980.92"/>
        <n v="9099.48"/>
        <n v="7722.780000000001"/>
        <n v="4750.2"/>
        <n v="3769.7400000000002"/>
        <n v="3743.2200000000003"/>
        <n v="6814.08"/>
        <n v="7348.38"/>
        <n v="6846.06"/>
        <n v="5197.92"/>
        <n v="3552.9"/>
        <n v="3247.92"/>
        <n v="3483.48"/>
        <n v="6061.38"/>
        <n v="6395.22"/>
        <n v="7002.84"/>
        <n v="6506.76"/>
        <n v="4399.2"/>
        <n v="4168.32"/>
        <n v="6567.6"/>
        <n v="5591.04"/>
        <n v="3967.08"/>
        <n v="2728.52"/>
        <n v="3638.04"/>
        <n v="3640.26"/>
        <n v="3290.04"/>
        <n v="6305.52"/>
        <m/>
      </sharedItems>
    </cacheField>
    <cacheField name="PCC - Client" numFmtId="1">
      <sharedItems containsString="0" containsBlank="1" containsNumber="1" containsInteger="1">
        <n v="3.0"/>
        <n v="20.0"/>
        <n v="24.0"/>
        <n v="34.0"/>
        <n v="23.0"/>
        <n v="13.0"/>
        <n v="27.0"/>
        <n v="36.0"/>
        <n v="21.0"/>
        <n v="42.0"/>
        <n v="59.0"/>
        <n v="30.0"/>
        <n v="29.0"/>
        <n v="50.0"/>
        <n v="46.0"/>
        <n v="101.0"/>
        <n v="88.0"/>
        <n v="55.0"/>
        <n v="17.0"/>
        <n v="57.0"/>
        <n v="56.0"/>
        <n v="70.0"/>
        <n v="52.0"/>
        <n v="31.0"/>
        <n v="26.0"/>
        <n v="43.0"/>
        <n v="39.0"/>
        <n v="51.0"/>
        <n v="48.0"/>
        <n v="35.0"/>
        <n v="47.0"/>
        <n v="18.0"/>
        <n v="8.0"/>
        <n v="28.0"/>
        <n v="25.0"/>
        <n v="44.0"/>
        <n v="22.0"/>
        <n v="72.0"/>
        <n v="108.0"/>
        <n v="93.0"/>
        <n v="76.0"/>
        <n v="113.0"/>
        <n v="114.0"/>
        <n v="112.0"/>
        <n v="115.0"/>
        <n v="60.0"/>
        <n v="62.0"/>
        <n v="95.0"/>
        <n v="73.0"/>
        <n v="69.0"/>
        <n v="49.0"/>
        <n v="15.0"/>
        <n v="61.0"/>
        <n v="79.0"/>
        <n v="122.0"/>
        <n v="105.0"/>
        <n v="92.0"/>
        <n v="109.0"/>
        <n v="90.0"/>
        <n v="120.0"/>
        <n v="67.0"/>
        <n v="107.0"/>
        <n v="123.0"/>
        <n v="118.0"/>
        <n v="150.0"/>
        <n v="68.0"/>
        <n v="136.0"/>
        <n v="132.0"/>
        <n v="145.0"/>
        <n v="149.0"/>
        <n v="80.0"/>
        <n v="218.0"/>
        <n v="204.0"/>
        <n v="182.0"/>
        <n v="128.0"/>
        <n v="208.0"/>
        <n v="142.0"/>
        <n v="164.0"/>
        <n v="193.0"/>
        <n v="137.0"/>
        <n v="124.0"/>
        <n v="117.0"/>
        <n v="87.0"/>
        <n v="126.0"/>
        <n v="86.0"/>
        <n v="153.0"/>
        <n v="156.0"/>
        <n v="180.0"/>
        <n v="89.0"/>
        <n v="81.0"/>
        <n v="166.0"/>
        <n v="181.0"/>
        <n v="221.0"/>
        <n v="195.0"/>
        <n v="184.0"/>
        <n v="91.0"/>
        <n v="155.0"/>
        <n v="264.0"/>
        <n v="266.0"/>
        <n v="296.0"/>
        <n v="268.0"/>
        <n v="270.0"/>
        <n v="245.0"/>
        <n v="244.0"/>
        <n v="190.0"/>
        <n v="187.0"/>
        <n v="203.0"/>
        <n v="188.0"/>
        <n v="199.0"/>
        <n v="85.0"/>
        <n v="135.0"/>
        <n v="110.0"/>
        <n v="198.0"/>
        <n v="106.0"/>
        <n v="83.0"/>
        <m/>
      </sharedItems>
    </cacheField>
    <cacheField name="PCCV - client" numFmtId="3">
      <sharedItems containsString="0" containsBlank="1" containsNumber="1">
        <n v="56.2119126090057"/>
        <n v="537.1692740045321"/>
        <n v="980.4515861016664"/>
        <n v="1492.022654519596"/>
        <n v="2020.1956037786001"/>
        <n v="1171.1951705120737"/>
        <n v="2254.566996056883"/>
        <n v="1310.6617194797113"/>
        <n v="1354.067810606285"/>
        <n v="1324.398079406695"/>
        <n v="3806.355749735433"/>
        <n v="3226.0054606901954"/>
        <n v="629.225393123912"/>
        <n v="3114.811155583036"/>
        <n v="2121.449608317418"/>
        <n v="4796.042174046756"/>
        <n v="3259.8810912853787"/>
        <n v="2386.817672898533"/>
        <n v="1492.1066381337248"/>
        <n v="599.2701176362826"/>
        <n v="5727.763107886052"/>
        <n v="3201.075764672062"/>
        <n v="2181.796874086149"/>
        <n v="5236.445527851541"/>
        <n v="4669.8887075908915"/>
        <n v="1661.625883581382"/>
        <n v="1021.0358277934968"/>
        <n v="3362.4318028263533"/>
        <n v="2573.8021507405138"/>
        <n v="3797.883482742073"/>
        <n v="1413.9850802706742"/>
        <n v="2164.5936705679087"/>
        <n v="1052.6506194963206"/>
        <n v="1022.990966330426"/>
        <n v="1398.602641506756"/>
        <n v="1284.2001623398596"/>
        <n v="2023.3500283252956"/>
        <n v="2255.648705006867"/>
        <n v="3962.2662903495834"/>
        <n v="939.6892991478818"/>
        <n v="949.5153820010069"/>
        <n v="1314.289811610096"/>
        <n v="6587.38578866765"/>
        <n v="1590.532074548669"/>
        <n v="5792.144946477555"/>
        <n v="2883.82262328188"/>
        <n v="1813.424586447762"/>
        <n v="2576.9061851187316"/>
        <n v="5109.45222525438"/>
        <n v="3782.695885962936"/>
        <n v="3660.980113677662"/>
        <n v="2895.251113492593"/>
        <n v="2983.7832801631084"/>
        <n v="2405.4754726134925"/>
        <n v="1850.669639641813"/>
        <n v="3328.01195841161"/>
        <n v="7101.926517681189"/>
        <n v="5266.521739743514"/>
        <n v="3094.577823267012"/>
        <n v="2600.519018067318"/>
        <n v="11375.546940364515"/>
        <n v="6263.749892603644"/>
        <n v="6069.519308534589"/>
        <n v="8402.543796911039"/>
        <n v="7912.808468166721"/>
        <n v="8190.9890729193985"/>
        <n v="11009.50939719892"/>
        <n v="2854.932260021411"/>
        <n v="3206.353294983945"/>
        <n v="5588.561947139061"/>
        <n v="3182.864757784269"/>
        <n v="3929.8116625054677"/>
        <n v="3415.5296030234454"/>
        <n v="2902.309096424017"/>
        <n v="739.7747040745579"/>
        <n v="695.1995610393045"/>
        <n v="2184.2727110306805"/>
        <n v="2732.826803766576"/>
        <n v="3460.689272013038"/>
        <n v="7218.562960983927"/>
        <n v="6174.505544885313"/>
        <n v="5932.8107814549585"/>
        <n v="2878.0311132515267"/>
        <n v="4820.0984404779465"/>
        <n v="7065.306302576261"/>
        <n v="9248.964253551516"/>
        <n v="5898.824292489122"/>
        <n v="7325.144886003105"/>
        <n v="3807.0444153712956"/>
        <n v="4292.258066330893"/>
        <n v="4015.354012512981"/>
        <n v="5345.879536406548"/>
        <n v="7532.799410954582"/>
        <n v="8253.40233559571"/>
        <n v="6086.893838625654"/>
        <n v="7175.7044430214755"/>
        <n v="3559.511111086673"/>
        <n v="7070.049697102283"/>
        <n v="7924.542658732863"/>
        <n v="9942.527813787581"/>
        <n v="8911.97832218552"/>
        <n v="7513.852707607019"/>
        <n v="3668.1019241558247"/>
        <n v="4266.76400042581"/>
        <n v="5428.502615986928"/>
        <n v="2137.2620431856776"/>
        <n v="6514.521605049093"/>
        <n v="7447.428387519893"/>
        <n v="7813.674210048527"/>
        <n v="5434.24037650424"/>
        <n v="2839.660679628143"/>
        <n v="5693.457481186528"/>
        <n v="4911.170271639729"/>
        <n v="11839.868827473314"/>
        <n v="8248.605191556646"/>
        <n v="5541.534482571235"/>
        <n v="6050.854790130498"/>
        <n v="3852.9431401652246"/>
        <n v="7887.253934059467"/>
        <n v="5272.296453051043"/>
        <n v="4946.171282664246"/>
        <n v="4393.921910906662"/>
        <n v="3586.456413843908"/>
        <n v="2374.1495845432732"/>
        <n v="2652.6963578535533"/>
        <n v="1432.7671757345452"/>
        <n v="4315.094890684924"/>
        <n v="4069.1102442448455"/>
        <n v="4416.426160148742"/>
        <n v="4042.8972786028185"/>
        <n v="4312.988581642563"/>
        <n v="5595.75094450853"/>
        <n v="7488.173877750853"/>
        <n v="5921.086668922511"/>
        <n v="6614.368044215102"/>
        <n v="7726.505937271471"/>
        <n v="7234.237662725012"/>
        <n v="3240.071036384567"/>
        <n v="6176.628650650499"/>
        <n v="9846.232201826957"/>
        <n v="9140.302894246495"/>
        <n v="7457.8927458404005"/>
        <n v="7587.08977847231"/>
        <n v="5784.609936617875"/>
        <n v="3953.733555154051"/>
        <n v="3903.7599454025667"/>
        <n v="7460.2274903131965"/>
        <n v="8954.900667694708"/>
        <n v="13090.549449741897"/>
        <n v="12940.541277528753"/>
        <n v="7700.0443801316205"/>
        <n v="6799.820660935365"/>
        <n v="5235.548582852638"/>
        <n v="13389.101119937774"/>
        <n v="11556.35022420658"/>
        <n v="9326.407223812399"/>
        <n v="6806.001854935282"/>
        <n v="8383.254440417828"/>
        <n v="4844.1983783884825"/>
        <n v="4097.174208742285"/>
        <n v="4437.674014523449"/>
        <n v="7777.2085247935975"/>
        <n v="9177.023889688378"/>
        <n v="6751.953360226243"/>
        <n v="6920.746987247826"/>
        <n v="3029.9944240016002"/>
        <n v="2160.874876134264"/>
        <n v="6101.92354621023"/>
        <n v="7843.186052053554"/>
        <n v="2338.463267227462"/>
        <n v="3129.017823749145"/>
        <n v="6609.392854914085"/>
        <n v="10072.161561212964"/>
        <n v="5634.057550585174"/>
        <n v="9271.790999871853"/>
        <n v="7873.295857391183"/>
        <n v="5686.698479921403"/>
        <n v="12003.945934725394"/>
        <n v="6819.46946729705"/>
        <n v="4309.031273744791"/>
        <n v="6863.812815557307"/>
        <n v="10221.477708445682"/>
        <m/>
      </sharedItems>
    </cacheField>
    <cacheField name="Filter_set" numFmtId="3">
      <sharedItems containsString="0" containsBlank="1" containsNumber="1" containsInteger="1">
        <n v="0.0"/>
        <n v="1.0"/>
        <m/>
      </sharedItems>
    </cacheField>
    <cacheField name="Filter_cl" numFmtId="3">
      <sharedItems containsString="0" containsBlank="1" containsNumber="1" containsInteger="1">
        <n v="0.0"/>
        <n v="1.0"/>
        <m/>
      </sharedItems>
    </cacheField>
    <cacheField name="Last_x_days" numFmtId="3">
      <sharedItems containsString="0" containsBlank="1" containsNumber="1" containsInteger="1">
        <n v="0.0"/>
        <n v="1.0"/>
        <m/>
      </sharedItems>
    </cacheField>
    <cacheField name="Performance" numFmtId="3">
      <sharedItems containsBlank="1">
        <s v="Performance"/>
        <m/>
      </sharedItems>
    </cacheField>
    <cacheField name="ROAS (P)" numFmtId="9">
      <sharedItems containsString="0" containsBlank="1" containsNumber="1">
        <n v="3.907330706274451"/>
        <n v="6.652141738272613"/>
        <n v="16.96761142949869"/>
        <n v="11.74526056478989"/>
        <n v="31.502309942331017"/>
        <n v="15.187584685991217"/>
        <n v="3.8277615060463184"/>
        <n v="9.602554973890577"/>
        <n v="16.47698882599502"/>
        <n v="1.6549893904733288"/>
        <n v="16.308604867199808"/>
        <n v="32.90376885913456"/>
        <n v="6.6938912734386395"/>
        <n v="15.566025699170243"/>
        <n v="19.975914480393133"/>
        <n v="11.456051963288981"/>
        <n v="6.13114151619501"/>
        <n v="6.245044867606839"/>
        <n v="10.748898144497478"/>
        <n v="4.567249318333622"/>
        <n v="26.989244734562607"/>
        <n v="10.287202391323135"/>
        <n v="2.67144091670279"/>
        <n v="30.482666623073015"/>
        <n v="2.69459574287415"/>
        <n v="23.516567576033328"/>
        <n v="17.47241847123593"/>
        <n v="2.7166074109648957"/>
        <n v="18.370734235876984"/>
        <n v="34.72149765902251"/>
        <n v="1.693860258889922"/>
        <n v="20.534779572120428"/>
        <n v="12.200920384670187"/>
        <n v="10.242155029771727"/>
        <n v="14.262883449662343"/>
        <n v="16.92766133778969"/>
        <n v="7.021145936736631"/>
        <n v="23.044459355598605"/>
        <n v="3.5500727062003907"/>
        <n v="19.489321973946414"/>
        <n v="40.294029861538334"/>
        <n v="10.139570159997936"/>
        <n v="31.95400996264758"/>
        <n v="22.50100945531397"/>
        <n v="44.16557324766512"/>
        <n v="7.784328018408197"/>
        <n v="21.94639850596523"/>
        <n v="16.164488512787"/>
        <n v="126.81728749837372"/>
        <n v="51.55787976839891"/>
        <n v="45.788755847139925"/>
        <n v="23.786292273069122"/>
        <n v="25.330617218331597"/>
        <n v="19.083328818395064"/>
        <n v="56.54011301791785"/>
        <n v="13.272860996655751"/>
        <n v="1.2017108734751798"/>
        <n v="14.082110959851741"/>
        <n v="12.460054495185238"/>
        <n v="1.865965089420119"/>
        <n v="29.286527384538857"/>
        <n v="2.220426875449039"/>
        <n v="31.323599792775507"/>
        <n v="43.52296583941424"/>
        <n v="40.15930462046262"/>
        <n v="38.471106904711554"/>
        <n v="35.234355725687635"/>
        <n v="16.21678470418545"/>
        <n v="32.77423501154008"/>
        <n v="14.229308733723798"/>
        <n v="11.353629745260355"/>
        <n v="31.420142875755893"/>
        <n v="17.36619780458855"/>
        <n v="6.783740996179965"/>
        <n v="5.689287714727793"/>
        <n v="5.135640670317305"/>
        <n v="11.334131526677284"/>
        <n v="14.466787803678343"/>
        <n v="11.634555470496442"/>
        <n v="21.25717167987363"/>
        <n v="12.208850496171411"/>
        <n v="44.85447508349927"/>
        <n v="8.354984166025117"/>
        <n v="20.94300464261624"/>
        <n v="13.046872313388628"/>
        <n v="2.03005043325555"/>
        <n v="18.924671516922587"/>
        <n v="27.17939083224919"/>
        <n v="7.9773823920806555"/>
        <n v="19.99371300246261"/>
        <n v="11.621681783602888"/>
        <n v="6.892396484278495"/>
        <n v="29.66534046240356"/>
        <n v="25.48952307726037"/>
        <n v="2.4217448541201074"/>
        <n v="23.45394549711827"/>
        <n v="28.216357840011383"/>
        <n v="1.8306865400489238"/>
        <n v="1.5067933726868008"/>
        <n v="15.732993427792906"/>
        <n v="25.57399001641106"/>
        <n v="8.125168527469965"/>
        <n v="0.48048763083397583"/>
        <n v="30.301595867454513"/>
        <n v="30.093158688999925"/>
        <n v="13.463227432718005"/>
        <n v="3.546309698450839"/>
        <n v="4.554078761312251"/>
        <n v="14.149027994802601"/>
        <n v="13.440850296857437"/>
        <n v="9.612561464983896"/>
        <n v="8.038164079148359"/>
        <n v="11.045435180576142"/>
        <n v="12.037147757992354"/>
        <n v="22.528556046696043"/>
        <n v="20.330597491976935"/>
        <n v="27.23245008695455"/>
        <n v="19.589926841752472"/>
        <n v="11.89535322515364"/>
        <n v="22.660531457242964"/>
        <n v="23.219570303495328"/>
        <n v="15.410900767759953"/>
        <n v="21.693486555070738"/>
        <n v="16.446554205747553"/>
        <n v="8.6073516128457"/>
        <n v="3.748928823186679"/>
        <n v="15.969506349856186"/>
        <n v="12.10517237454747"/>
        <n v="13.682758331834863"/>
        <n v="9.37303851158552"/>
        <n v="25.609873383257455"/>
        <n v="34.005392901075766"/>
        <n v="20.16875714107481"/>
        <n v="15.028394181676582"/>
        <n v="3.973440786512906"/>
        <n v="19.195908192130567"/>
        <n v="4.382242658190091"/>
        <n v="12.963273029007054"/>
        <n v="39.745827011255045"/>
        <n v="9.84051708761109"/>
        <n v="20.023147773514662"/>
        <n v="17.034140896195154"/>
        <n v="16.27199393297911"/>
        <n v="4.674780781977893"/>
        <n v="0.7333099413359794"/>
        <n v="22.78840734943252"/>
        <n v="3.353655854699067"/>
        <n v="13.925275474618472"/>
        <n v="20.736930999594836"/>
        <n v="18.52322710084124"/>
        <n v="8.204639116575887"/>
        <n v="7.719563187981762"/>
        <n v="20.524436487318432"/>
        <n v="26.37516670142121"/>
        <n v="4.480488747355307"/>
        <n v="11.420948136591836"/>
        <n v="4.548692026069849"/>
        <n v="12.406638990255058"/>
        <n v="7.830815070038822"/>
        <n v="5.235075542816449"/>
        <n v="15.429751617644012"/>
        <n v="3.3935253235066485"/>
        <n v="18.196859452163906"/>
        <n v="5.30086516215463"/>
        <n v="13.26022695330757"/>
        <n v="15.253710019839923"/>
        <n v="7.440234538694771"/>
        <n v="13.76107928544462"/>
        <n v="3.7236293186910996"/>
        <n v="3.574667047445578"/>
        <n v="7.904432423307279"/>
        <n v="18.770365049171627"/>
        <n v="2.8257550915301977"/>
        <n v="3.651630999430716"/>
        <n v="24.104433531246933"/>
        <n v="5.23638782444512"/>
        <n v="16.976166808717227"/>
        <n v="26.855266931125065"/>
        <n v="15.769756958752943"/>
        <n v="4.790746446266705"/>
        <n v="8.046977854223552"/>
        <n v="8.093569292564782"/>
        <m/>
      </sharedItems>
    </cacheField>
    <cacheField name="CPO (P)" numFmtId="3">
      <sharedItems containsString="0" containsBlank="1" containsNumber="1">
        <n v="3.8"/>
        <n v="3.8000000000000003"/>
        <n v="3.7999999999999994"/>
        <m/>
      </sharedItems>
    </cacheField>
    <cacheField name="% site (P)" numFmtId="167">
      <sharedItems containsString="0" containsBlank="1" containsNumber="1">
        <n v="0.0016941495369324601"/>
        <n v="0.008503602220385023"/>
        <n v="0.011143062544931703"/>
        <n v="0.01858335577699973"/>
        <n v="0.012974531475252283"/>
        <n v="0.007439824945295406"/>
        <n v="0.014297338137858885"/>
        <n v="0.014384508990318118"/>
        <n v="0.01550485314509013"/>
        <n v="0.02325854575355339"/>
        <n v="0.025686164679523085"/>
        <n v="0.017069161714502467"/>
        <n v="0.016435354273192107"/>
        <n v="0.024681684622918705"/>
        <n v="0.02509293680297398"/>
        <n v="0.03700308359029919"/>
        <n v="0.034712267048945325"/>
        <n v="0.028526148969889063"/>
        <n v="0.015104095795346306"/>
        <n v="0.01686715481171548"/>
        <n v="0.025060801522681614"/>
        <n v="0.03177605447323624"/>
        <n v="0.02446072866136856"/>
        <n v="0.04194312796208532"/>
        <n v="0.027730093754126505"/>
        <n v="0.023091423185673893"/>
        <n v="0.020033388981636063"/>
        <n v="0.01916851252342818"/>
        <n v="0.023194168323392977"/>
        <n v="0.02585694471963543"/>
        <n v="0.025386996904024767"/>
        <n v="0.018527488496003875"/>
        <n v="0.02394578313253012"/>
        <n v="0.0130605137135394"/>
        <n v="0.017736214124475975"/>
        <n v="0.014462013112225221"/>
        <n v="0.01998001998001998"/>
        <n v="0.017091152815013406"/>
        <n v="0.02502979737783075"/>
        <n v="0.017266896891958563"/>
        <n v="0.006188511583624246"/>
        <n v="0.008604206500956023"/>
        <n v="0.018135539293668467"/>
        <n v="0.011659872973741586"/>
        <n v="0.015646620542841938"/>
        <n v="0.014261567716036339"/>
        <n v="0.012100344318740778"/>
        <n v="0.022988505747126436"/>
        <n v="0.010562002868692138"/>
        <n v="0.017375807529516597"/>
        <n v="0.01932474455797423"/>
        <n v="0.018501598903608953"/>
        <n v="0.019653038942132717"/>
        <n v="0.019470404984423675"/>
        <n v="0.008928571428571426"/>
        <n v="0.022335025380710662"/>
        <n v="0.03142306766193114"/>
        <n v="0.03778596521292092"/>
        <n v="0.04791850081750724"/>
        <n v="0.044757213230119636"/>
        <n v="0.03213287798820241"/>
        <n v="0.0357927786499215"/>
        <n v="0.0562692702980473"/>
        <n v="0.05631940772078267"/>
        <n v="0.055576849367573775"/>
        <n v="0.056333100069979006"/>
        <n v="0.057620561005941685"/>
        <n v="0.032330706128357735"/>
        <n v="0.027850511782908836"/>
        <n v="0.060114085125054846"/>
        <n v="0.05619668840943303"/>
        <n v="0.04773493073755149"/>
        <n v="0.059753593429158106"/>
        <n v="0.04321404456448345"/>
        <n v="0.0245542239111371"/>
        <n v="0.02609404729546072"/>
        <n v="0.04498044328552803"/>
        <n v="0.04159212880143112"/>
        <n v="0.04486316733961418"/>
        <n v="0.06408020924149958"/>
        <n v="0.06417112299465241"/>
        <n v="0.04264870931537598"/>
        <n v="0.032643596146985365"/>
        <n v="0.044714428857715434"/>
        <n v="0.062422997946611915"/>
        <n v="0.06769276748356245"/>
        <n v="0.06740475415174212"/>
        <n v="0.07836372597338588"/>
        <n v="0.04376506406190536"/>
        <n v="0.04789053591790193"/>
        <n v="0.06357559379889062"/>
        <n v="0.08130219873870802"/>
        <n v="0.06654835847382432"/>
        <n v="0.09017560512577125"/>
        <n v="0.06907894736842106"/>
        <n v="0.05024190547078526"/>
        <n v="0.05068468788902721"/>
        <n v="0.08236130867709815"/>
        <n v="0.07394833948339484"/>
        <n v="0.07510537744284072"/>
        <n v="0.07911488329796908"/>
        <n v="0.09850289214018375"/>
        <n v="0.07253115119955365"/>
        <n v="0.05294426000349467"/>
        <n v="0.04700024289531212"/>
        <n v="0.04650859822824388"/>
        <n v="0.10912030176478511"/>
        <n v="0.11584158415841585"/>
        <n v="0.10416666666666669"/>
        <n v="0.08403980833026169"/>
        <n v="0.049887406894162475"/>
        <n v="0.10898876404494379"/>
        <n v="0.07957228162755174"/>
        <n v="0.10116846620322437"/>
        <n v="0.1186832226393301"/>
        <n v="0.08488647915960693"/>
        <n v="0.06187766714082502"/>
        <n v="0.052675585284280936"/>
        <n v="0.0886245154391124"/>
        <n v="0.07948835084513478"/>
        <n v="0.08097497137248487"/>
        <n v="0.07473309608540926"/>
        <n v="0.062144821264894595"/>
        <n v="0.057413249211356474"/>
        <n v="0.045594459407464406"/>
        <n v="0.06400580551523948"/>
        <n v="0.06622959593256622"/>
        <n v="0.07580261593341263"/>
        <n v="0.060158501440922184"/>
        <n v="0.06619385342789597"/>
        <n v="0.06397021492638348"/>
        <n v="0.06034063260340632"/>
        <n v="0.07627448436891945"/>
        <n v="0.08877146631439894"/>
        <n v="0.09577355564172162"/>
        <n v="0.09349289454001494"/>
        <n v="0.11229718189581556"/>
        <n v="0.07338129496402877"/>
        <n v="0.059478260869565217"/>
        <n v="0.0911625313632562"/>
        <n v="0.09721175584024115"/>
        <n v="0.10816164817749603"/>
        <n v="0.0915006100040667"/>
        <n v="0.09940720474236205"/>
        <n v="0.0749050117604487"/>
        <n v="0.06374632232755803"/>
        <n v="0.09478736168510864"/>
        <n v="0.11391514962106415"/>
        <n v="0.11189898008742105"/>
        <n v="0.12184377350381435"/>
        <n v="0.1160184574818721"/>
        <n v="0.09066305818673884"/>
        <n v="0.06666666666666667"/>
        <n v="0.1132263420033204"/>
        <n v="0.116140350877193"/>
        <n v="0.13581945782303562"/>
        <n v="0.1176809922122873"/>
        <n v="0.12603005332040718"/>
        <n v="0.07200000000000001"/>
        <n v="0.07335984095427436"/>
        <n v="0.07452339688041594"/>
        <n v="0.11065124771758977"/>
        <n v="0.10389908256880734"/>
        <n v="0.11433247603460368"/>
        <n v="0.09940652818991098"/>
        <n v="0.06133658834299666"/>
        <n v="0.056521739130434775"/>
        <n v="0.07194127243066888"/>
        <n v="0.10897515915616027"/>
        <n v="0.10105263157894737"/>
        <n v="0.10715703135335362"/>
        <n v="0.11521016026610222"/>
        <n v="0.0853577371048253"/>
        <n v="0.07936033477806007"/>
        <n v="0.11125875815414354"/>
        <n v="0.05979852825605487"/>
        <n v="0.05031112460160874"/>
        <n v="0.10484886649874056"/>
        <n v="0.12244897959183676"/>
        <n v="0.07228915662650603"/>
        <n v="0.07960759086522998"/>
        <n v="0.11791713325867861"/>
        <m/>
      </sharedItems>
    </cacheField>
    <cacheField name="CR" numFmtId="167">
      <sharedItems containsString="0" containsBlank="1" containsNumber="1">
        <n v="0.003553660270078181"/>
        <n v="0.011230697239120258"/>
        <n v="0.013926325247079964"/>
        <n v="0.014228270955768636"/>
        <n v="0.019480519480519484"/>
        <n v="0.019296254256526677"/>
        <n v="0.0341951626355296"/>
        <n v="0.027354024197790643"/>
        <n v="0.030757689422355582"/>
        <n v="0.02872062663185379"/>
        <n v="0.07254237288135593"/>
        <n v="0.044598612487611496"/>
        <n v="0.03829787234042553"/>
        <n v="0.04301075268817203"/>
        <n v="0.03146853146853147"/>
        <n v="0.04597701149425287"/>
        <n v="0.04710295956648604"/>
        <n v="0.040540540540540536"/>
        <n v="0.025676613462873005"/>
        <n v="0.0285335102853351"/>
        <n v="0.03785337805462386"/>
        <n v="0.03978685612788632"/>
        <n v="0.030141167493323164"/>
        <n v="0.04660347551342813"/>
        <n v="0.03263403263403263"/>
        <n v="0.029625151148730357"/>
        <n v="0.02363050483351236"/>
        <n v="0.05105513955071477"/>
        <n v="0.05054151624548736"/>
        <n v="0.05894308943089431"/>
        <n v="0.05163727959697732"/>
        <n v="0.048617731172545274"/>
        <n v="0.07593123209169056"/>
        <n v="0.04746835443037975"/>
        <n v="0.05243088655862726"/>
        <n v="0.03909304143862392"/>
        <n v="0.059880239520958084"/>
        <n v="0.037444933920704845"/>
        <n v="0.04804392587508579"/>
        <n v="0.04107981220657277"/>
        <n v="0.01608910891089109"/>
        <n v="0.03229665071770335"/>
        <n v="0.05"/>
        <n v="0.030280649926144754"/>
        <n v="0.0355072463768116"/>
        <n v="0.03839590443686007"/>
        <n v="0.029667149059334295"/>
        <n v="0.10845986984815616"/>
        <n v="0.024107142857142858"/>
        <n v="0.021702838063439065"/>
        <n v="0.02578923966207203"/>
        <n v="0.025092936802973975"/>
        <n v="0.02394678492239468"/>
        <n v="0.03146633102580239"/>
        <n v="0.012804878048780487"/>
        <n v="0.027082478457119415"/>
        <n v="0.02237078940601697"/>
        <n v="0.03273942093541204"/>
        <n v="0.02182880715022345"/>
        <n v="0.021405492730210023"/>
        <n v="0.02048085485307213"/>
        <n v="0.02769679300291545"/>
        <n v="0.03776513191929643"/>
        <n v="0.03756613756613757"/>
        <n v="0.036542338709677415"/>
        <n v="0.03286384976525822"/>
        <n v="0.029892473118279573"/>
        <n v="0.02052067381316999"/>
        <n v="0.025473546701502287"/>
        <n v="0.030566711289602852"/>
        <n v="0.02565277141548328"/>
        <n v="0.021645021645021648"/>
        <n v="0.024359618282270217"/>
        <n v="0.024549290372075185"/>
        <n v="0.01488569909622541"/>
        <n v="0.011734506784011734"/>
        <n v="0.017134343183511296"/>
        <n v="0.06535488404778636"/>
        <n v="0.022977941176470586"/>
        <n v="0.021894548704200184"/>
        <n v="0.023521272915946044"/>
        <n v="0.021541950113378682"/>
        <n v="0.0194888178913738"/>
        <n v="0.02329222939909963"/>
        <n v="0.026859869234847147"/>
        <n v="0.023195084485407066"/>
        <n v="0.02740270055599682"/>
        <n v="0.028499731134611926"/>
        <n v="0.031506849315068496"/>
        <n v="0.020383402086872116"/>
        <n v="0.023435042466184334"/>
        <n v="0.02543593025115981"/>
        <n v="0.02454188481675393"/>
        <n v="0.023117167538630003"/>
        <n v="0.02382573179033356"/>
        <n v="0.01838235294117647"/>
        <n v="0.02130522538685804"/>
        <n v="0.029760986892829605"/>
        <n v="0.025150602409638553"/>
        <n v="0.031130876747141045"/>
        <n v="0.025531914893617023"/>
        <n v="0.02890952666267226"/>
        <n v="0.02824858757062147"/>
        <n v="0.02364785764457973"/>
        <m/>
        <n v="0.12539515279241306"/>
        <n v="0.02244762221483206"/>
        <n v="0.02878532264867145"/>
        <n v="0.028401585204755612"/>
        <n v="0.019326128417037507"/>
        <n v="0.01616161616161616"/>
        <n v="0.03676099039919151"/>
        <n v="0.04398894518654997"/>
        <n v="0.05105239587998208"/>
        <n v="0.05399014778325122"/>
        <n v="0.04176044011002751"/>
        <n v="0.06444444444444444"/>
        <n v="0.046460176991150445"/>
        <n v="0.061491374513077346"/>
        <n v="0.043740573152337855"/>
        <n v="0.03626373626373627"/>
        <n v="0.03533801580333626"/>
        <n v="0.02885597548518897"/>
        <n v="0.03865760407816483"/>
        <n v="0.03765490943755958"/>
        <n v="0.045496750232126286"/>
        <n v="0.043627710206240095"/>
        <n v="0.025890953396283892"/>
        <n v="0.028377230246389128"/>
        <n v="0.025040989715307795"/>
        <n v="0.030252100840336135"/>
        <n v="0.03155216284987278"/>
        <n v="0.02631578947368422"/>
        <n v="0.025296442687747035"/>
        <n v="0.03217821782178218"/>
        <n v="0.030022817341179293"/>
        <n v="0.03777650100545821"/>
        <n v="0.018094731240021283"/>
        <n v="0.016642335766423356"/>
        <n v="0.02476991250994205"/>
        <n v="0.028743315508021394"/>
        <n v="0.03127147766323024"/>
        <n v="0.02333782802613837"/>
        <n v="0.02461885940146809"/>
        <n v="0.023879563938397647"/>
        <n v="0.023722627737226283"/>
        <n v="0.053802497162315555"/>
        <n v="0.04675324675324675"/>
        <n v="0.03057568277729118"/>
        <n v="0.02823423961756797"/>
        <n v="0.02831858407079646"/>
        <n v="0.023456646049714085"/>
        <n v="0.01978533557480926"/>
        <n v="0.030593935043961958"/>
        <n v="0.030039023504855256"/>
        <n v="0.0278742692535796"/>
        <n v="0.022449653350940905"/>
        <n v="0.026183282980866064"/>
        <n v="0.02253358370648563"/>
        <n v="0.02316820493501601"/>
        <n v="0.027261200338123414"/>
        <n v="0.03762105785944872"/>
        <n v="0.03387169134140871"/>
        <n v="0.040356523892052486"/>
        <n v="0.044459190444591914"/>
        <n v="0.027021576930832833"/>
        <n v="0.02743194766828445"/>
        <n v="0.030328037961625757"/>
        <n v="0.039721539721539724"/>
        <n v="0.03125763125763126"/>
        <n v="0.029521102121145854"/>
        <n v="0.0297319442818682"/>
        <n v="0.026577556729872553"/>
        <n v="0.029455816275586615"/>
        <n v="0.039298515104966715"/>
        <n v="0.04609284652238561"/>
        <n v="0.04400637196336121"/>
        <n v="0.039440957005803634"/>
        <n v="0.0344604223344993"/>
        <n v="0.028221622743307744"/>
        <n v="0.038283062645011606"/>
        <n v="0.04786581208236738"/>
      </sharedItems>
    </cacheField>
    <cacheField name="CTR" numFmtId="167">
      <sharedItems containsString="0" containsBlank="1" containsNumber="1">
        <n v="0.0074067445067960945"/>
        <n v="0.009383548711463562"/>
        <n v="0.007801657063548807"/>
        <n v="0.00792002077382498"/>
        <n v="0.009429726088908845"/>
        <n v="0.007715414189005753"/>
        <n v="0.0074664507893016175"/>
        <n v="0.008230898124775392"/>
        <n v="0.006936350012488553"/>
        <n v="0.0073086023967636055"/>
        <n v="0.0073660134635744395"/>
        <n v="0.007621766980904037"/>
        <n v="0.007776770290751932"/>
        <n v="0.006775603663613655"/>
        <n v="0.0077742742198543"/>
        <n v="0.008889858546581312"/>
        <n v="0.008078801144973901"/>
        <n v="0.007695507487520797"/>
        <n v="0.007444143096990831"/>
        <n v="0.0071996407345831185"/>
        <n v="0.006829814249996727"/>
        <n v="0.007210885747805994"/>
        <n v="0.00683099986447463"/>
        <n v="0.006662631897481779"/>
        <n v="0.00688380332540653"/>
        <n v="0.006191139259458892"/>
        <n v="0.007233006125913349"/>
        <n v="0.00734334774675698"/>
        <n v="0.005366282696547368"/>
        <n v="0.005371081312203199"/>
        <n v="0.005993153916118491"/>
        <n v="0.005870994823002658"/>
        <n v="0.005594338337247233"/>
        <n v="0.006240619322221344"/>
        <n v="0.005404848391168818"/>
        <n v="0.005346408835160058"/>
        <n v="0.005342375917721013"/>
        <n v="0.005850289292939706"/>
        <n v="0.006508154176698398"/>
        <n v="0.008522215776101787"/>
        <n v="0.00889946250770993"/>
        <n v="0.008441460089867217"/>
        <n v="0.007232447041358177"/>
        <n v="0.007161293052382161"/>
        <n v="0.0071092244763386455"/>
        <n v="0.00726258714175058"/>
        <n v="0.009337270030876503"/>
        <n v="0.010503531556163136"/>
        <n v="0.0067363558720573554"/>
        <n v="0.006509878931466951"/>
        <n v="0.006829908256323512"/>
        <n v="0.007064261141311485"/>
        <n v="0.006652407994689874"/>
        <n v="0.00867964516692886"/>
        <n v="0.008275555824679322"/>
        <n v="0.006704632992186639"/>
        <n v="0.00652972544594885"/>
        <n v="0.007300563720588402"/>
        <n v="0.007748159512470566"/>
        <n v="0.007812721862684155"/>
        <n v="0.00795226281886355"/>
        <n v="0.007673099132302238"/>
        <n v="0.007141313403170184"/>
        <n v="0.007303063615866583"/>
        <n v="0.00680611658562105"/>
        <n v="0.007192142815197605"/>
        <n v="0.007415605623740143"/>
        <n v="0.008127470601706642"/>
        <n v="0.006960324784848222"/>
        <n v="0.00643476438166968"/>
        <n v="0.006424036431319753"/>
        <n v="0.005630906752356248"/>
        <n v="0.005902599693456147"/>
        <n v="0.006217638823633227"/>
        <n v="0.007081065209043887"/>
        <n v="0.007366547177507584"/>
        <n v="0.008339407895826776"/>
        <n v="0.008015140335362936"/>
        <n v="0.0056998191302798954"/>
        <n v="0.006211507664467567"/>
        <n v="0.005909600085036099"/>
        <n v="0.0067405941199397785"/>
        <n v="0.006388107099778969"/>
        <n v="0.0060396281887144425"/>
        <n v="0.00587742876253069"/>
        <n v="0.005531866439840315"/>
        <n v="0.005912276191113505"/>
        <n v="0.0055687534935718284"/>
        <n v="0.005960331949665405"/>
        <n v="0.005884293178018074"/>
        <n v="0.005456232144742048"/>
        <n v="0.005558628367767602"/>
        <n v="0.0056035506267780415"/>
        <n v="0.0053838630838877796"/>
        <n v="0.005316848328667367"/>
        <n v="0.00627310291809475"/>
        <n v="0.006159469338026262"/>
        <n v="0.00524869167153631"/>
        <n v="0.00555023843456528"/>
        <n v="0.006034691809937881"/>
        <n v="0.00604458178412284"/>
        <n v="0.006072839507295866"/>
        <n v="0.006475014492101102"/>
        <n v="0.0068134322405679175"/>
        <n v="0.0"/>
        <n v="0.007383260460267322"/>
        <n v="0.0070749320475952115"/>
        <n v="0.005865973272834557"/>
        <n v="0.005579550982502175"/>
        <n v="0.006240166679493456"/>
        <n v="0.006022422879529236"/>
        <n v="0.005150219059974418"/>
        <n v="0.005948751954032123"/>
        <n v="0.006649009422655764"/>
        <n v="0.007232167541177042"/>
        <n v="0.006903909798579856"/>
        <n v="0.0071675910204419685"/>
        <n v="0.0068039089360011065"/>
        <n v="0.006114158171944962"/>
        <n v="0.005906458797327394"/>
        <n v="0.0059691623887669545"/>
        <n v="0.005655875481357709"/>
        <n v="0.005993339373607269"/>
        <n v="0.006703745155162939"/>
        <n v="0.006332112988075225"/>
        <n v="0.005605248913993865"/>
        <n v="0.005409108526854607"/>
        <n v="0.00484912042302409"/>
        <n v="0.004979603510176245"/>
        <n v="0.005519475711509699"/>
        <n v="0.006163594981516613"/>
        <n v="0.005984659171375968"/>
        <n v="0.00557138903226289"/>
        <n v="0.005661891410613409"/>
        <n v="0.005494753283716389"/>
        <n v="0.005590387782381048"/>
        <n v="0.005364310001949396"/>
        <n v="0.007134612171747088"/>
        <n v="0.007041413792536306"/>
        <n v="0.005299655441104035"/>
        <n v="0.0049950722632696905"/>
        <n v="0.004975175413401174"/>
        <n v="0.005234280328531036"/>
        <n v="0.005344537044190359"/>
        <n v="0.005785694048013552"/>
        <n v="0.005882422398718748"/>
        <n v="0.005506174290103511"/>
        <n v="0.005494339957726089"/>
        <n v="0.005209612334158532"/>
        <n v="0.005568713380967712"/>
        <n v="0.005749377998707662"/>
        <n v="0.006555734067783645"/>
        <n v="0.006372471056884171"/>
        <n v="0.00561201190072791"/>
        <n v="0.00558883065675734"/>
        <n v="0.0058687465256403995"/>
        <n v="0.005834259081359407"/>
        <n v="0.005929144041777477"/>
        <n v="0.00644384832616316"/>
        <n v="0.0060553870018477535"/>
        <n v="0.005858922785291282"/>
        <n v="0.005285793134769349"/>
        <n v="0.005314592777375427"/>
        <n v="0.005476948069338515"/>
        <n v="0.005442275138246247"/>
        <n v="0.006066299924033632"/>
        <n v="0.006037742579908677"/>
        <n v="0.005963952967580311"/>
        <n v="0.0049928065692958065"/>
        <n v="0.005395192942376178"/>
        <n v="0.0054943437575279905"/>
        <n v="0.005505035273982313"/>
        <n v="0.005634306040722179"/>
        <n v="0.00565063131158779"/>
        <n v="0.005010560532407334"/>
        <n v="0.005220020455788074"/>
        <n v="0.0057946532727329355"/>
        <n v="0.005521981974911379"/>
        <n v="0.005579150355897606"/>
        <n v="0.006225108929717885"/>
        <n v="0.005926932338085421"/>
        <n v="0.0053088593445480845"/>
        <m/>
      </sharedItems>
    </cacheField>
    <cacheField name="ROAS (C)" numFmtId="9">
      <sharedItems containsString="0" containsBlank="1" containsNumber="1">
        <n v="3.6130305238049476"/>
        <n v="7.1930519015316845"/>
        <n v="10.164306022835543"/>
        <n v="10.423914926461725"/>
        <n v="24.04600483385554"/>
        <n v="22.140816065441474"/>
        <n v="17.67227906978605"/>
        <n v="8.10028956475111"/>
        <n v="10.613773851165137"/>
        <n v="6.448933213068503"/>
        <n v="11.432438419729802"/>
        <n v="23.039118417060642"/>
        <n v="4.493730255528393"/>
        <n v="11.916966209899376"/>
        <n v="8.417070677210225"/>
        <n v="10.414407106974357"/>
        <n v="9.271213621263819"/>
        <n v="9.131733558273568"/>
        <n v="12.960191268236322"/>
        <n v="4.478859502744478"/>
        <n v="23.300821297640475"/>
        <n v="9.185254695428958"/>
        <n v="8.875656711576996"/>
        <n v="14.261586992899037"/>
        <n v="21.439851016047033"/>
        <n v="10.898091281974839"/>
        <n v="7.457642793328587"/>
        <n v="14.408059518541501"/>
        <n v="11.816541701938197"/>
        <n v="14.029288835517452"/>
        <n v="5.541715766876845"/>
        <n v="13.640160502457382"/>
        <n v="6.3829530993116075"/>
        <n v="10.958820575505547"/>
        <n v="8.172311784751747"/>
        <n v="8.254219025569737"/>
        <n v="8.128198580799687"/>
        <n v="10.660457015027765"/>
        <n v="18.191097105357944"/>
        <n v="8.628384887355312"/>
        <n v="23.47317977196016"/>
        <n v="15.643742172268869"/>
        <n v="37.14082235102426"/>
        <n v="12.467283846534519"/>
        <n v="37.98889086217707"/>
        <n v="20.595355997126823"/>
        <n v="14.214412532324523"/>
        <n v="16.563109618020928"/>
        <n v="60.81684005104172"/>
        <n v="23.378215413093738"/>
        <n v="20.285356700353592"/>
        <n v="17.230812239184125"/>
        <n v="17.757703027316"/>
        <n v="15.461235712204337"/>
        <n v="28.321932161784577"/>
        <n v="16.205193276710585"/>
        <n v="26.234343117138906"/>
        <n v="11.513830163848011"/>
        <n v="7.830887061004116"/>
        <n v="7.884378073198667"/>
        <n v="52.9829906577442"/>
        <n v="26.48708032395648"/>
        <n v="13.360253977044486"/>
        <n v="19.01672442099003"/>
        <n v="17.53783274360318"/>
        <n v="16.35022536134363"/>
        <n v="25.454609493120156"/>
        <n v="13.694124687897034"/>
        <n v="13.210828164251748"/>
        <n v="13.109700639640575"/>
        <n v="9.132999532220808"/>
        <n v="14.858196034622967"/>
        <n v="11.316173359869735"/>
        <n v="14.573939474353672"/>
        <n v="8.490919395475819"/>
        <n v="6.981886483192034"/>
        <n v="10.17351528231624"/>
        <n v="9.44370544303133"/>
        <n v="11.121820440587745"/>
        <n v="15.781442110568495"/>
        <n v="14.590714148925967"/>
        <n v="25.087661290689425"/>
        <n v="15.162783086314517"/>
        <n v="13.017339121965058"/>
        <n v="14.93828287833388"/>
        <n v="19.68472836381216"/>
        <n v="13.73724507573483"/>
        <n v="14.8058166647899"/>
        <n v="10.639062882022852"/>
        <n v="16.421764205175002"/>
        <n v="8.660657117818172"/>
        <n v="10.805262361339432"/>
        <n v="16.13906669616891"/>
        <n v="13.960233684744708"/>
        <n v="13.972720253321867"/>
        <n v="25.623314405864296"/>
        <n v="12.04148420098282"/>
        <n v="11.772763782770015"/>
        <n v="15.25004091968271"/>
        <n v="16.30249275105913"/>
        <n v="16.460315139465536"/>
        <n v="12.511766793017012"/>
        <n v="9.067995897668496"/>
        <n v="13.576584311768146"/>
        <n v="13.523951782760172"/>
        <n v="5.771970251689134"/>
        <n v="7.754111419323455"/>
        <n v="8.767120208940261"/>
        <n v="11.679657622530002"/>
        <n v="11.489695774899877"/>
        <n v="9.506233714296378"/>
        <n v="6.287765916508904"/>
        <n v="8.263516465821489"/>
        <n v="16.688807931103334"/>
        <n v="9.674827422397179"/>
        <n v="10.66416464096075"/>
        <n v="13.411025894542465"/>
        <n v="11.792790231334084"/>
        <n v="11.469561706130953"/>
        <n v="9.73786717028551"/>
        <n v="9.633818942591212"/>
        <n v="8.770810560715846"/>
        <n v="10.200005038523587"/>
        <n v="8.384553856164565"/>
        <n v="10.791298911462775"/>
        <n v="3.1323592194166343"/>
        <n v="8.404650894856783"/>
        <n v="7.692434509308796"/>
        <n v="8.498998940564087"/>
        <n v="7.733866975024636"/>
        <n v="11.000718101104386"/>
        <n v="14.50273675768677"/>
        <n v="12.278155278722735"/>
        <n v="8.495064335556894"/>
        <n v="8.606066072888593"/>
        <n v="9.93245043551482"/>
        <n v="8.839959928692927"/>
        <n v="7.656475481386845"/>
        <n v="17.412451221295168"/>
        <n v="14.515327947810722"/>
        <n v="11.385553656875176"/>
        <n v="8.779438862109059"/>
        <n v="10.836922750260685"/>
        <n v="8.527679274575036"/>
        <n v="9.207496971975235"/>
        <n v="9.650571304269262"/>
        <n v="10.11619046373166"/>
        <n v="5.921582388120347"/>
        <n v="10.955694760517666"/>
        <n v="11.00205762006943"/>
        <n v="7.030137792017426"/>
        <n v="10.872130930523836"/>
        <n v="10.997248422731609"/>
        <n v="12.61857505097062"/>
        <n v="11.220338879132024"/>
        <n v="9.11028050240681"/>
        <n v="8.041488248778073"/>
        <n v="10.362214361357355"/>
        <n v="9.979541629201165"/>
        <n v="10.705145916571185"/>
        <n v="11.05551450289057"/>
        <n v="8.248868638037703"/>
        <n v="9.765808230222307"/>
        <n v="6.656180740398559"/>
        <n v="8.299108660466842"/>
        <n v="7.266918733406214"/>
        <n v="5.3419465754539965"/>
        <n v="13.340211026504058"/>
        <n v="8.661892724746018"/>
        <n v="2.9356471853362955"/>
        <n v="3.7244105261075466"/>
        <n v="8.362596118846087"/>
        <n v="18.929530633096473"/>
        <n v="10.229662017018017"/>
        <n v="9.705960744349852"/>
        <n v="9.06913027938231"/>
        <n v="8.26953711201862"/>
        <n v="11.584920817589431"/>
        <n v="8.239146501425125"/>
        <n v="10.182490422423033"/>
        <n v="13.368871828736658"/>
        <n v="9.35879300791509"/>
        <m/>
      </sharedItems>
    </cacheField>
    <cacheField name="CPO (C)" numFmtId="3">
      <sharedItems containsString="0" containsBlank="1" containsNumber="1">
        <n v="5.186035401458304"/>
        <n v="3.7339454890499786"/>
        <n v="4.019177436130186"/>
        <n v="4.209840502360271"/>
        <n v="3.652772761027154"/>
        <n v="4.069043161144208"/>
        <n v="4.725054476884233"/>
        <n v="4.494564014597198"/>
        <n v="6.075070041708299"/>
        <n v="4.889690521374973"/>
        <n v="5.643109708027511"/>
        <n v="4.667431861312474"/>
        <n v="4.828377787564628"/>
        <n v="5.22752368466997"/>
        <n v="5.479159141540731"/>
        <n v="4.559603402470271"/>
        <n v="3.9956045479417397"/>
        <n v="4.752294258790882"/>
        <n v="4.797082746348932"/>
        <n v="7.8705713739778975"/>
        <n v="4.312597860160063"/>
        <n v="5.906806423355899"/>
        <n v="4.38960853623435"/>
        <n v="5.245304377474972"/>
        <n v="4.188720901177861"/>
        <n v="4.918369058157231"/>
        <n v="5.265820561480741"/>
        <n v="5.427246350363342"/>
        <n v="5.584961201570481"/>
        <n v="5.308059763845558"/>
        <n v="5.3156862864947625"/>
        <n v="4.408130091239559"/>
        <n v="4.711883593324974"/>
        <n v="4.445173201249976"/>
        <n v="5.520618330584647"/>
        <n v="3.989258001121772"/>
        <n v="5.296376580212737"/>
        <n v="5.425390881525611"/>
        <n v="5.065429927005786"/>
        <n v="6.0503746350346885"/>
        <n v="5.056384516421847"/>
        <n v="5.067497449424971"/>
        <n v="4.2525490291958095"/>
        <n v="5.082314693429139"/>
        <n v="4.11832223056983"/>
        <n v="4.556302531281225"/>
        <n v="5.983887001682659"/>
        <n v="3.3605509401449813"/>
        <n v="3.677370557397707"/>
        <n v="3.7598756660572707"/>
        <n v="3.818807886528388"/>
        <n v="4.941986676683796"/>
        <n v="5.186035401458303"/>
        <n v="2.9701839117443014"/>
        <n v="4.026803958779389"/>
        <n v="4.235262244524283"/>
        <n v="4.249203199904547"/>
        <n v="4.339892783325634"/>
        <n v="3.8339618860781033"/>
        <n v="5.1409394414456235"/>
        <n v="4.020324789095111"/>
        <n v="3.8758790895109434"/>
        <n v="4.467179009176955"/>
        <n v="4.472955533757788"/>
        <n v="3.761003065057588"/>
        <n v="3.4746437189770645"/>
        <n v="3.914620270778204"/>
        <n v="4.4872853684197125"/>
        <n v="4.7739942325753155"/>
        <n v="7.779053102187457"/>
        <n v="4.374308121230047"/>
        <n v="4.064158355428549"/>
        <n v="5.808359649633301"/>
        <n v="4.3292121612173675"/>
        <n v="4.294037312407475"/>
        <n v="4.743947137727432"/>
        <n v="3.9387610643987117"/>
        <n v="3.7492485443329717"/>
        <n v="4.0302903691333105"/>
        <n v="3.378331632949981"/>
        <n v="4.126280341160303"/>
        <n v="4.024814431131772"/>
        <n v="4.339141546908232"/>
        <n v="3.851268912886249"/>
        <n v="4.7711525693416394"/>
        <n v="4.122898144159351"/>
        <n v="4.7083742460608295"/>
        <n v="3.901137078111918"/>
        <n v="4.333005279349275"/>
        <n v="4.022339652838392"/>
        <n v="3.9554507299258255"/>
        <n v="3.941386905108311"/>
        <n v="3.855105962145996"/>
        <n v="4.284116201204686"/>
        <n v="4.415756613888763"/>
        <n v="3.9366723274706223"/>
        <n v="4.206053539389632"/>
        <n v="4.401805657823146"/>
        <n v="4.030489258314575"/>
        <n v="5.541243305667778"/>
        <n v="4.5546919612807715"/>
        <n v="5.01748925091091"/>
        <n v="5.526610860658552"/>
        <n v="3.8538428212671803"/>
        <n v="4.164081366465051"/>
        <n v="3.6758163010336333"/>
        <n v="3.6950502235390417"/>
        <n v="3.930468935842083"/>
        <n v="4.353277793724134"/>
        <n v="4.185349697233251"/>
        <n v="4.325912456826195"/>
        <n v="4.41753481865153"/>
        <n v="4.224721522163595"/>
        <n v="4.851452472331962"/>
        <n v="4.7350758013314955"/>
        <n v="5.0194766002435856"/>
        <n v="4.366307225098766"/>
        <n v="4.278479206203102"/>
        <n v="4.281803587870703"/>
        <n v="4.799280218976668"/>
        <n v="5.343871261502687"/>
        <n v="5.25756692423704"/>
        <n v="4.198219134513866"/>
        <n v="4.558252168650194"/>
        <n v="4.585547091815764"/>
        <n v="4.558886934305207"/>
        <n v="4.884063719854403"/>
        <n v="3.9861291713169718"/>
        <n v="4.4679689612563855"/>
        <n v="4.686405161561711"/>
        <n v="3.813261324601694"/>
        <n v="4.54642436861178"/>
        <n v="4.754836952348288"/>
        <n v="4.379318783453679"/>
        <n v="4.086345966932206"/>
        <n v="4.435349614064893"/>
        <n v="3.843767415198508"/>
        <n v="3.590332201009596"/>
        <n v="3.686594731036664"/>
        <n v="4.824761025176939"/>
        <n v="4.445173201249975"/>
        <n v="4.757769252176586"/>
        <n v="5.728211829792582"/>
        <n v="4.491964498105237"/>
        <n v="3.973624422468728"/>
        <n v="4.086905510402962"/>
        <n v="4.009204291127382"/>
        <n v="4.367688530769471"/>
        <n v="3.9298623819939587"/>
        <n v="4.203863798896405"/>
        <n v="4.195587656753562"/>
        <n v="4.454531460621028"/>
        <n v="4.191821360764226"/>
        <n v="4.258008013828924"/>
        <n v="4.45034200729794"/>
        <n v="5.041824791364276"/>
        <n v="4.6291114026810085"/>
        <n v="5.395683641091725"/>
        <n v="4.190525088213545"/>
        <n v="4.792612026175261"/>
        <n v="4.758950133102915"/>
        <n v="4.9751746213990105"/>
        <n v="9.051989064363585"/>
        <n v="6.223242481749965"/>
        <n v="4.20399891054386"/>
        <n v="4.837156656269291"/>
        <n v="5.797441680367073"/>
        <n v="4.824584449235454"/>
        <n v="4.823012923356224"/>
        <n v="6.487436738050671"/>
        <n v="5.079264084369457"/>
        <n v="5.339943548856423"/>
        <n v="5.098560105530092"/>
        <n v="4.8435613655129455"/>
        <n v="5.009995667647335"/>
        <m/>
      </sharedItems>
    </cacheField>
    <cacheField name="% site (C)" numFmtId="167">
      <sharedItems containsString="0" containsBlank="1" containsNumber="1">
        <n v="0.0012413660420700287"/>
        <n v="0.00865403325576791"/>
        <n v="0.010535398932650882"/>
        <n v="0.016774210783759454"/>
        <n v="0.013497477897337006"/>
        <n v="0.006947907326736905"/>
        <n v="0.011498255774542868"/>
        <n v="0.01216160988823019"/>
        <n v="0.009698397145520767"/>
        <n v="0.018075269483241212"/>
        <n v="0.017296744318710994"/>
        <n v="0.01389689586102925"/>
        <n v="0.01293485078963367"/>
        <n v="0.017941650239125095"/>
        <n v="0.017402881972960537"/>
        <n v="0.030838585120573695"/>
        <n v="0.03301293038470022"/>
        <n v="0.022809901951054333"/>
        <n v="0.011964680839829128"/>
        <n v="0.00814365123432255"/>
        <n v="0.02208206025095407"/>
        <n v="0.020442350458760288"/>
        <n v="0.02117518410717755"/>
        <n v="0.03038601285758935"/>
        <n v="0.025156690730110384"/>
        <n v="0.017840753117139438"/>
        <n v="0.014456793056543172"/>
        <n v="0.013421234800618657"/>
        <n v="0.015781280558244362"/>
        <n v="0.01851079194772108"/>
        <n v="0.018148284724851242"/>
        <n v="0.0159715014819395"/>
        <n v="0.019311592508889617"/>
        <n v="0.011164908511887423"/>
        <n v="0.012208345086929988"/>
        <n v="0.013775907652752068"/>
        <n v="0.014335097736012251"/>
        <n v="0.011970820557502046"/>
        <n v="0.018776931357528222"/>
        <n v="0.010844652132696631"/>
        <n v="0.004650821934407292"/>
        <n v="0.007005133802732972"/>
        <n v="0.013599424568780046"/>
        <n v="0.010419049138769582"/>
        <n v="0.011698834418827068"/>
        <n v="0.013159231912127372"/>
        <n v="0.010091803188118214"/>
        <n v="0.014598591486523059"/>
        <n v="0.011943163968018465"/>
        <n v="0.017955239370515835"/>
        <n v="0.019530972788072913"/>
        <n v="0.018410477280549467"/>
        <n v="0.015111644944825631"/>
        <n v="0.014266686054631404"/>
        <n v="0.011423054072313714"/>
        <n v="0.02107703710324834"/>
        <n v="0.03175840578807041"/>
        <n v="0.03390266281497466"/>
        <n v="0.04285281134840008"/>
        <n v="0.03918931152583113"/>
        <n v="0.0318482394930834"/>
        <n v="0.026456751809442673"/>
        <n v="0.05318556045833967"/>
        <n v="0.05521682807860198"/>
        <n v="0.0472763744553167"/>
        <n v="0.04785779305212113"/>
        <n v="0.05821801472507594"/>
        <n v="0.03535806638728658"/>
        <n v="0.02703504745149005"/>
        <n v="0.05090684115676287"/>
        <n v="0.04473139378734608"/>
        <n v="0.02331809982781687"/>
        <n v="0.051908473006000974"/>
        <n v="0.040405258600638726"/>
        <n v="0.01606409666250809"/>
        <n v="0.022904255100047545"/>
        <n v="0.039805356136781225"/>
        <n v="0.03331615738052922"/>
        <n v="0.043282654901677625"/>
        <n v="0.06494762676797153"/>
        <n v="0.06050439175480987"/>
        <n v="0.04797193200861469"/>
        <n v="0.03006234552731891"/>
        <n v="0.04221681087829405"/>
        <n v="0.05466689427685128"/>
        <n v="0.06679162693024207"/>
        <n v="0.053684735932048366"/>
        <n v="0.07222641653680324"/>
        <n v="0.035321585486620594"/>
        <n v="0.04664897255445953"/>
        <n v="0.05575512626009668"/>
        <n v="0.0768081221060183"/>
        <n v="0.0639329824758744"/>
        <n v="0.08694079209371962"/>
        <n v="0.06809151358679538"/>
        <n v="0.04635849991819788"/>
        <n v="0.044957187184638946"/>
        <n v="0.07087640926327038"/>
        <n v="0.07138102098973778"/>
        <n v="0.0678546841142234"/>
        <n v="0.06829846201818875"/>
        <n v="0.09286986421326512"/>
        <n v="0.04973944643008037"/>
        <n v="0.0441716343769395"/>
        <n v="0.03559567625775413"/>
        <n v="0.03197849056560267"/>
        <n v="0.10759575985245817"/>
        <n v="0.10571311678658929"/>
        <n v="0.10768583109608218"/>
        <n v="0.08642677428863915"/>
        <n v="0.04823143225204057"/>
        <n v="0.09513688833913901"/>
        <n v="0.07224597514147577"/>
        <n v="0.08886915197870322"/>
        <n v="0.10209229005400862"/>
        <n v="0.07635263510606734"/>
        <n v="0.04846695633444224"/>
        <n v="0.042273288217261666"/>
        <n v="0.06709328192749901"/>
        <n v="0.06917876311479196"/>
        <n v="0.07191922091600218"/>
        <n v="0.06632386546851823"/>
        <n v="0.059102525781298314"/>
        <n v="0.04545897239767221"/>
        <n v="0.03242199096309154"/>
        <n v="0.04626133427549389"/>
        <n v="0.051470019103168466"/>
        <n v="0.06861241191029986"/>
        <n v="0.050151307347087566"/>
        <n v="0.054854227421400746"/>
        <n v="0.05332152786923738"/>
        <n v="0.04694746363787805"/>
        <n v="0.07271290722024772"/>
        <n v="0.07549998106966681"/>
        <n v="0.07765856747163145"/>
        <n v="0.09316775563215983"/>
        <n v="0.09386041790339911"/>
        <n v="0.058645317107160366"/>
        <n v="0.05161017100611772"/>
        <n v="0.08477442242621566"/>
        <n v="0.08328648344236515"/>
        <n v="0.10693005550994256"/>
        <n v="0.096844051900735"/>
        <n v="0.10246512176692496"/>
        <n v="0.058995470077042096"/>
        <n v="0.05449417016565387"/>
        <n v="0.07570606208752811"/>
        <n v="0.0755694065482418"/>
        <n v="0.09466150600957801"/>
        <n v="0.11651990477420072"/>
        <n v="0.10787382710681874"/>
        <n v="0.08593216910199636"/>
        <n v="0.058001693927726736"/>
        <n v="0.10948477523895107"/>
        <n v="0.10498278594306308"/>
        <n v="0.12301350417426173"/>
        <n v="0.10038940668843027"/>
        <n v="0.11424966891485919"/>
        <n v="0.06425539809023773"/>
        <n v="0.06263954436964685"/>
        <n v="0.05644036169966254"/>
        <n v="0.08339733305430157"/>
        <n v="0.08528991407137121"/>
        <n v="0.08052054898526032"/>
        <n v="0.09014259530007905"/>
        <n v="0.04863298644463732"/>
        <n v="0.04513235118847742"/>
        <n v="0.05199683412041648"/>
        <n v="0.0832343859876346"/>
        <n v="0.04242161554433978"/>
        <n v="0.06543160102420446"/>
        <n v="0.10413861143331067"/>
        <n v="0.06705579828140232"/>
        <n v="0.0520176465384528"/>
        <n v="0.08763102510367363"/>
        <n v="0.04711461714576566"/>
        <n v="0.02946961661526108"/>
        <n v="0.0784416179346333"/>
        <n v="0.08713689914355507"/>
        <n v="0.05387772027690213"/>
        <n v="0.06245587130201198"/>
        <n v="0.08943822232752488"/>
        <m/>
      </sharedItems>
    </cacheField>
    <cacheField name="CPC" formula="'Camp cost'/Clicks" databaseField="0"/>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I3:BD973" sheet="April DATA"/>
  </cacheSource>
  <cacheFields>
    <cacheField name="Date (UTC)" numFmtId="165">
      <sharedItems containsBlank="1">
        <s v="2016-11-15"/>
        <s v="2016-11-16"/>
        <s v="2016-11-17"/>
        <s v="2016-11-18"/>
        <s v="2016-11-19"/>
        <s v="2016-11-20"/>
        <s v="2016-11-21"/>
        <s v="2016-11-22"/>
        <s v="2016-11-23"/>
        <s v="2016-11-24"/>
        <s v="2016-11-25"/>
        <s v="2016-11-26"/>
        <s v="2016-11-27"/>
        <s v="2016-11-28"/>
        <s v="2016-11-29"/>
        <s v="2016-11-30"/>
        <s v="2016-12-01"/>
        <s v="2016-12-02"/>
        <s v="2016-12-03"/>
        <s v="2016-12-04"/>
        <s v="2016-12-05"/>
        <s v="2016-12-06"/>
        <s v="2016-12-07"/>
        <s v="2016-12-08"/>
        <s v="2016-12-09"/>
        <s v="2016-12-10"/>
        <s v="2016-12-11"/>
        <s v="2016-12-12"/>
        <s v="2016-12-13"/>
        <s v="2016-12-14"/>
        <s v="2016-12-15"/>
        <s v="2016-12-16"/>
        <s v="2016-12-17"/>
        <s v="2016-12-18"/>
        <s v="2016-12-19"/>
        <s v="2016-12-20"/>
        <s v="2016-12-21"/>
        <s v="2016-12-22"/>
        <s v="2016-12-23"/>
        <s v="2016-12-24"/>
        <s v="2016-12-25"/>
        <s v="2016-12-26"/>
        <s v="2016-12-27"/>
        <s v="2016-12-28"/>
        <s v="2016-12-29"/>
        <s v="2016-12-30"/>
        <s v="2016-12-31"/>
        <s v="2017-01-01"/>
        <s v="2017-01-02"/>
        <s v="2017-01-03"/>
        <s v="2017-01-04"/>
        <s v="2017-01-05"/>
        <s v="2017-01-06"/>
        <s v="2017-01-07"/>
        <s v="2017-01-08"/>
        <s v="2017-01-09"/>
        <s v="2017-01-10"/>
        <s v="2017-01-11"/>
        <s v="2017-01-12"/>
        <s v="2017-01-13"/>
        <s v="2017-01-14"/>
        <s v="2017-01-15"/>
        <s v="2017-01-16"/>
        <s v="2017-01-17"/>
        <s v="2017-01-18"/>
        <s v="2017-01-19"/>
        <s v="2017-01-20"/>
        <s v="2017-01-21"/>
        <s v="2017-01-22"/>
        <s v="2017-01-23"/>
        <s v="2017-01-24"/>
        <s v="2017-01-25"/>
        <s v="2017-01-26"/>
        <s v="2017-01-27"/>
        <s v="2017-01-28"/>
        <s v="2017-01-29"/>
        <s v="2017-01-30"/>
        <s v="2017-01-31"/>
        <s v="2017-02-01"/>
        <s v="2017-02-02"/>
        <s v="2017-02-03"/>
        <s v="2017-02-04"/>
        <s v="2017-02-05"/>
        <s v="2017-02-06"/>
        <s v="2017-02-07"/>
        <s v="2017-02-08"/>
        <s v="2017-02-09"/>
        <s v="2017-02-10"/>
        <s v="2017-02-11"/>
        <s v="2017-02-12"/>
        <s v="2017-02-13"/>
        <s v="2017-02-14"/>
        <s v="2017-02-15"/>
        <s v="2017-02-16"/>
        <s v="2017-02-17"/>
        <s v="2017-02-18"/>
        <s v="2017-02-19"/>
        <s v="2017-02-20"/>
        <s v="2017-02-21"/>
        <s v="2017-02-22"/>
        <s v="2017-02-23"/>
        <s v="2017-02-24"/>
        <s v="2017-02-25"/>
        <s v="2017-02-26"/>
        <s v="2017-02-27"/>
        <s v="2017-02-28"/>
        <s v="2017-03-01"/>
        <s v="2017-03-02"/>
        <s v="2017-03-03"/>
        <s v="2017-03-04"/>
        <s v="2017-03-05"/>
        <s v="2017-03-06"/>
        <s v="2017-03-07"/>
        <s v="2017-03-08"/>
        <s v="2017-03-09"/>
        <s v="2017-03-10"/>
        <s v="2017-03-11"/>
        <s v="2017-03-12"/>
        <s v="2017-03-13"/>
        <s v="2017-03-14"/>
        <s v="2017-03-15"/>
        <s v="2017-03-16"/>
        <s v="2017-03-17"/>
        <s v="2017-03-18"/>
        <s v="2017-03-19"/>
        <s v="2017-03-20"/>
        <s v="2017-03-21"/>
        <s v="2017-03-22"/>
        <s v="2017-03-23"/>
        <s v="2017-03-24"/>
        <s v="2017-03-25"/>
        <s v="2017-03-26"/>
        <s v="2017-03-27"/>
        <s v="2017-03-28"/>
        <s v="2017-03-29"/>
        <s v="2017-03-30"/>
        <s v="2017-03-31"/>
        <s v="2017-04-01"/>
        <s v="2017-04-02"/>
        <s v="2017-04-03"/>
        <s v="2017-04-04"/>
        <s v="2017-04-05"/>
        <s v="2017-04-06"/>
        <s v="2017-04-07"/>
        <s v="2017-04-08"/>
        <s v="2017-04-09"/>
        <s v="2017-04-10"/>
        <s v="2017-04-11"/>
        <s v="2017-04-12"/>
        <s v="2017-04-13"/>
        <s v="2017-04-14"/>
        <s v="2017-04-15"/>
        <s v="2017-04-16"/>
        <s v="2017-04-17"/>
        <s v="2017-04-18"/>
        <s v="2017-04-19"/>
        <s v="2017-04-20"/>
        <s v="2017-04-21"/>
        <s v="2017-04-22"/>
        <s v="2017-04-23"/>
        <s v="2017-04-24"/>
        <s v="2017-04-25"/>
        <s v="2017-04-26"/>
        <s v="2017-04-27"/>
        <s v="2017-04-28"/>
        <s v="2017-04-29"/>
        <s v="2017-04-30"/>
        <s v="2017-05-01"/>
        <s v="2017-05-02"/>
        <s v="2017-05-03"/>
        <s v="2017-05-04"/>
        <s v="2017-05-05"/>
        <s v="2017-05-06"/>
        <s v="2017-05-07"/>
        <s v="2017-05-08"/>
        <s v="2017-05-09"/>
        <s v="2017-05-10"/>
        <s v="2017-05-11"/>
        <s v="2017-05-12"/>
        <s v="2017-05-13"/>
        <s v="2017-05-14"/>
        <s v="2017-05-15"/>
        <m/>
      </sharedItems>
    </cacheField>
    <cacheField name="Imps" numFmtId="171">
      <sharedItems containsString="0" containsBlank="1" containsNumber="1">
        <n v="155549.94583134042"/>
        <n v="186483.55520411258"/>
        <n v="233636.89971879308"/>
        <n v="334258.5421717404"/>
        <n v="120355.8719016544"/>
        <n v="93501.76174520834"/>
        <n v="131494.65709629186"/>
        <n v="189120.24478190663"/>
        <n v="157362.87462799757"/>
        <n v="257465.36764233568"/>
        <n v="163969.33783099212"/>
        <n v="108402.33325052467"/>
        <n v="123720.5170802742"/>
        <n v="236024.65959731716"/>
        <n v="271113.92102204735"/>
        <n v="296503.11265219725"/>
        <n v="243156.82302048057"/>
        <n v="220473.10417450196"/>
        <n v="158508.44255325652"/>
        <n v="171397.92411973365"/>
        <n v="250216.9278464869"/>
        <n v="319663.40085664677"/>
        <n v="314185.3097773168"/>
        <n v="311186.68951834727"/>
        <n v="255153.76059944354"/>
        <n v="218760.07479663077"/>
        <n v="210796.78096307573"/>
        <n v="163806.38713969366"/>
        <n v="211338.85813714395"/>
        <n v="225023.44081543412"/>
        <n v="216969.25488773768"/>
        <n v="146307.61189824675"/>
        <n v="102166.80805335019"/>
        <n v="82926.34376470823"/>
        <n v="158926.05487768975"/>
        <n v="195889.65867619964"/>
        <n v="204774.1561665927"/>
        <n v="254180.1506901277"/>
        <n v="183317.89001536972"/>
        <n v="81863.47945664093"/>
        <n v="74344.81992145302"/>
        <n v="81094.58147106682"/>
        <n v="129069.23022379931"/>
        <n v="154821.17138281968"/>
        <n v="158949.8014608438"/>
        <n v="132141.5467753159"/>
        <n v="121196.8284843856"/>
        <n v="35939.22533210605"/>
        <n v="136143.2554606201"/>
        <n v="301381.80721881124"/>
        <n v="269635.9009326317"/>
        <n v="249447.21101321783"/>
        <n v="277568.89740147296"/>
        <n v="149908.08521301707"/>
        <n v="162274.3231024102"/>
        <n v="297634.7601666418"/>
        <n v="487692.58555928577"/>
        <n v="503608.5282063613"/>
        <n v="614862.9079784565"/>
        <n v="519016.78528255725"/>
        <n v="346907.2825158971"/>
        <n v="292830.5807402698"/>
        <n v="443288.9316043047"/>
        <n v="423828.1972857166"/>
        <n v="477392.30040429457"/>
        <n v="557766.2959037903"/>
        <n v="513463.36021529033"/>
        <n v="328950.77141296363"/>
        <n v="360229.11566531693"/>
        <n v="570351.1661277397"/>
        <n v="556517.5531689655"/>
        <n v="571065.2013177511"/>
        <n v="552409.3942833156"/>
        <n v="343335.4688704507"/>
        <n v="217517.06399567073"/>
        <n v="303126.7716567861"/>
        <n v="395411.7257272734"/>
        <n v="145377.40091676408"/>
        <n v="625217.2370813154"/>
        <n v="885090.0169468543"/>
        <n v="801167.135537371"/>
        <n v="428581.60815500066"/>
        <n v="401213.2616461152"/>
        <n v="692673.9101927051"/>
        <n v="788416.0392313434"/>
        <n v="963634.7066957935"/>
        <n v="697483.8215529419"/>
        <n v="820354.3747258403"/>
        <n v="501447.58913934306"/>
        <n v="573470.9758455644"/>
        <n v="954181.1100573983"/>
        <n v="920841.7261568129"/>
        <n v="893147.4782653305"/>
        <n v="1250052.072289081"/>
        <n v="904962.631656011"/>
        <n v="639090.1547294479"/>
        <n v="592785.1364267534"/>
        <n v="1011723.9941258214"/>
        <n v="979624.3456354162"/>
        <n v="854304.6190068711"/>
        <n v="923214.7467768274"/>
        <n v="900176.4668789284"/>
        <n v="581981.2599393574"/>
        <n v="513294.6775901271"/>
        <n v="456789.0"/>
        <n v="105249.76962490134"/>
        <n v="1392112.3211935333"/>
        <n v="1323898.213964299"/>
        <n v="1110963.421669664"/>
        <n v="1032061.7143257192"/>
        <n v="807640.945413781"/>
        <n v="1258586.9218137232"/>
        <n v="597677.7514041818"/>
        <n v="550002.8009078072"/>
        <n v="574606.7175984838"/>
        <n v="474306.8822896585"/>
        <n v="257046.9364702075"/>
        <n v="271990.08805566217"/>
        <n v="481331.7766647813"/>
        <n v="551493.9225603424"/>
        <n v="624167.4743363674"/>
        <n v="659609.6591176285"/>
        <n v="535028.5331099438"/>
        <n v="287535.9115446125"/>
        <n v="271306.3502303646"/>
        <n v="472003.46372371615"/>
        <n v="572530.9386917421"/>
        <n v="1108768.9098471524"/>
        <n v="967731.401713714"/>
        <n v="995320.8371002404"/>
        <n v="553329.7790924587"/>
        <n v="537720.0854833008"/>
        <n v="1094660.1640628693"/>
        <n v="1280649.1352592218"/>
        <n v="1143904.8455904957"/>
        <n v="1219690.8374550908"/>
        <n v="1062730.8358930172"/>
        <n v="862620.0173492621"/>
        <n v="796588.1392271152"/>
        <n v="1359839.0769917949"/>
        <n v="1471445.5612727262"/>
        <n v="1436841.8765311113"/>
        <n v="1508232.293969123"/>
        <n v="1356693.0641477315"/>
        <n v="817900.2881840237"/>
        <n v="762829.5053067064"/>
        <n v="655087.1632983253"/>
        <n v="1549216.4399499213"/>
        <n v="1974025.6167742084"/>
        <n v="1968629.4104643753"/>
        <n v="1770326.6076311078"/>
        <n v="1070315.8220914972"/>
        <n v="993672.4966902718"/>
        <n v="1626310.9504310738"/>
        <n v="1614449.1227217808"/>
        <n v="1646835.3679054244"/>
        <n v="1700500.1892904832"/>
        <n v="1371388.1048816112"/>
        <n v="879735.5718694644"/>
        <n v="717916.528085456"/>
        <n v="661348.0727740437"/>
        <n v="1247683.9647552362"/>
        <n v="1373735.7412230817"/>
        <n v="1207725.8349362316"/>
        <n v="906976.1781379351"/>
        <n v="669380.9686616708"/>
        <n v="642710.2803888974"/>
        <n v="665490.6232628822"/>
        <n v="1201504.2301498717"/>
        <n v="1243025.5402185684"/>
        <n v="1363071.0688438301"/>
        <n v="1270730.4331300852"/>
        <n v="935069.2048568663"/>
        <n v="870779.8346296094"/>
        <n v="1276671.1731570715"/>
        <n v="949514.4970437807"/>
        <n v="709663.3621678826"/>
        <n v="1252001.7486507976"/>
        <n v="1132911.8152855625"/>
        <n v="633888.834171017"/>
        <n v="595457.036455431"/>
        <n v="1131054.668713377"/>
        <m/>
      </sharedItems>
    </cacheField>
    <cacheField name="Clicks" numFmtId="171">
      <sharedItems containsString="0" containsBlank="1" containsNumber="1">
        <n v="1152.1187068187107"/>
        <n v="1749.8775241446947"/>
        <n v="1822.7549689967664"/>
        <n v="2647.334597828637"/>
        <n v="1134.9229052244016"/>
        <n v="721.4048192660157"/>
        <n v="981.7983862655539"/>
        <n v="1556.6294681324582"/>
        <n v="1091.5239773911455"/>
        <n v="1881.7120030343974"/>
        <n v="1207.8003500764737"/>
        <n v="826.2173242218047"/>
        <n v="962.1460415863434"/>
        <n v="1599.209548270748"/>
        <n v="2107.7139668453174"/>
        <n v="2635.8707300990973"/>
        <n v="1964.4156202260747"/>
        <n v="1696.6524239718326"/>
        <n v="1179.9595284475922"/>
        <n v="1234.0034763154208"/>
        <n v="1708.9351393963393"/>
        <n v="2305.0562613323887"/>
        <n v="2146.1998085087707"/>
        <n v="2073.322363656699"/>
        <n v="1756.428305704431"/>
        <n v="1354.3740874755845"/>
        <n v="1524.6944080287412"/>
        <n v="1202.887263906671"/>
        <n v="1134.1040575294346"/>
        <n v="1208.6191977714407"/>
        <n v="1300.330139607756"/>
        <n v="858.9712320204887"/>
        <n v="571.5556910870363"/>
        <n v="517.5117432192077"/>
        <n v="1047.3062018629219"/>
        <n v="1093.9805204760466"/>
        <n v="1487.027414060255"/>
        <n v="1193.061091567066"/>
        <n v="697.6582361119698"/>
        <n v="661.6289375334175"/>
        <n v="684.5566729924961"/>
        <n v="933.4863722624947"/>
        <n v="1108.7197789854545"/>
        <n v="1130.009819054599"/>
        <n v="959.689498501442"/>
        <n v="1131.6475144445333"/>
        <n v="377.48878737983347"/>
        <n v="917.1094183631528"/>
        <n v="1961.9590771411736"/>
        <n v="1841.5884659810097"/>
        <n v="1762.160239569201"/>
        <n v="1846.5015521508121"/>
        <n v="1301.148987302723"/>
        <n v="1342.9102197460452"/>
        <n v="1995.5318326348242"/>
        <n v="3184.498685727055"/>
        <n v="3676.626150402282"/>
        <n v="4764.055889318592"/>
        <n v="4054.9337854770824"/>
        <n v="2758.697884344162"/>
        <n v="2246.9180749897246"/>
        <n v="3165.665188742812"/>
        <n v="3095.244286975641"/>
        <n v="3249.187653629456"/>
        <n v="4011.5348576438264"/>
        <n v="3807.641781597018"/>
        <n v="2673.537724067584"/>
        <n v="2507.3116419892626"/>
        <n v="3670.075368842546"/>
        <n v="3575.0890362263617"/>
        <n v="3215.6148981358047"/>
        <n v="3260.6515213589946"/>
        <n v="2134.7359407792314"/>
        <n v="1540.2525142331167"/>
        <n v="2232.9976641752837"/>
        <n v="3297.499667632515"/>
        <n v="1165.2202699381844"/>
        <n v="3563.6251684968224"/>
        <n v="5497.743424009114"/>
        <n v="4734.577372299776"/>
        <n v="2888.8946678439315"/>
        <n v="2562.9932852470256"/>
        <n v="4183.492873586918"/>
        <n v="4633.859105818823"/>
        <n v="5330.698494235826"/>
        <n v="4123.7169918543195"/>
        <n v="4568.351290221456"/>
        <n v="2988.7940866299173"/>
        <n v="3374.471350959422"/>
        <n v="5206.233644600827"/>
        <n v="5118.6169412393465"/>
        <n v="5004.79711163892"/>
        <n v="6730.109204934602"/>
        <n v="4811.549055626684"/>
        <n v="4009.0783145589253"/>
        <n v="3651.241871858302"/>
        <n v="5310.227301861649"/>
        <n v="5437.1486945815495"/>
        <n v="5155.465087512866"/>
        <n v="5580.447041200791"/>
        <n v="5466.627211600365"/>
        <n v="3768.337092238598"/>
        <n v="3497.2985052044864"/>
        <n v="0.0"/>
        <n v="777.0864625237787"/>
        <n v="9849.100075064287"/>
        <n v="7765.9515390679835"/>
        <n v="6198.677050900953"/>
        <n v="6440.2371209162475"/>
        <n v="4863.955308104578"/>
        <n v="6481.99835335957"/>
        <n v="3555.436691547152"/>
        <n v="3656.973805723072"/>
        <n v="4155.652051958037"/>
        <n v="3274.5719321734355"/>
        <n v="1842.4073136759764"/>
        <n v="1850.5957906256476"/>
        <n v="2942.93861571176"/>
        <n v="3257.3761305791268"/>
        <n v="3725.7570121003077"/>
        <n v="3730.6700982701113"/>
        <n v="3206.6075734911665"/>
        <n v="1927.5674739525552"/>
        <n v="1717.9424640409775"/>
        <n v="2645.6969024387026"/>
        <n v="3096.8819823655745"/>
        <n v="5376.553965153983"/>
        <n v="4818.918684881388"/>
        <n v="5493.649185534278"/>
        <n v="3410.5006495379744"/>
        <n v="3218.0714412207058"/>
        <n v="6098.777632114965"/>
        <n v="7250.896338933678"/>
        <n v="6285.474906567465"/>
        <n v="6818.544755991048"/>
        <n v="5700.8176523609545"/>
        <n v="6154.45927537273"/>
        <n v="5609.10671052464"/>
        <n v="7206.678563405454"/>
        <n v="7349.976910024696"/>
        <n v="7148.54037706279"/>
        <n v="7894.510627177819"/>
        <n v="4732.120829214875"/>
        <n v="4487.285368419712"/>
        <n v="3607.0240963300785"/>
        <n v="8511.921789183014"/>
        <n v="10283.90820109182"/>
        <n v="10962.732940219545"/>
        <n v="10178.276848441063"/>
        <n v="7016.705898173087"/>
        <n v="6332.149225180589"/>
        <n v="9126.876408103304"/>
        <n v="9022.882750842482"/>
        <n v="9664.85934369669"/>
        <n v="9921.158672221392"/>
        <n v="8131.157611023311"/>
        <n v="5668.882592257239"/>
        <n v="4347.262412580338"/>
        <n v="3874.787292584321"/>
        <n v="6594.99933526503"/>
        <n v="7300.846048326669"/>
        <n v="6614.65167994424"/>
        <n v="4936.013905261683"/>
        <n v="4060.6657193418528"/>
        <n v="3880.5192264490906"/>
        <n v="3968.954777505537"/>
        <n v="5998.87821332898"/>
        <n v="6706.362621780556"/>
        <n v="7489.1810181691035"/>
        <n v="6995.415858103942"/>
        <n v="5268.466069418326"/>
        <n v="4920.4557990573085"/>
        <n v="6396.838193082992"/>
        <n v="4956.48509763586"/>
        <n v="4112.25312412478"/>
        <n v="6913.531088607231"/>
        <n v="6320.68535745105"/>
        <n v="3946.027042046458"/>
        <n v="3529.2335653082037"/>
        <n v="6004.61014719375"/>
        <m/>
      </sharedItems>
    </cacheField>
    <cacheField name="Camp cost" numFmtId="3">
      <sharedItems containsString="0" containsBlank="1" containsNumber="1">
        <n v="15.558106204374914"/>
        <n v="74.67890978099958"/>
        <n v="96.46025846712446"/>
        <n v="143.13457708024922"/>
        <n v="84.01377350362453"/>
        <n v="52.8975610948747"/>
        <n v="127.57647087587429"/>
        <n v="161.8043045254991"/>
        <n v="205.36700189774888"/>
        <n v="332.94347277362317"/>
        <n v="140.02295583937422"/>
        <n v="261.3761842334985"/>
        <n v="252.04132051087362"/>
        <n v="460.5199436494974"/>
        <n v="351.6132002188731"/>
        <n v="115.12998591237435"/>
        <n v="133.79971335762426"/>
        <n v="245.81807802912363"/>
        <n v="348.50157897799807"/>
        <n v="367.17130642324804"/>
        <n v="217.81348686124878"/>
        <n v="152.46944080287417"/>
        <n v="136.91133459849925"/>
        <n v="233.3715930656237"/>
        <n v="270.7110479561235"/>
        <n v="255.15294175174859"/>
        <n v="158.6926832846241"/>
        <n v="164.9159257663741"/>
        <n v="93.3486372262495"/>
        <n v="171.13916824812404"/>
        <n v="155.5810620437491"/>
        <n v="248.92969926999862"/>
        <n v="211.5902443794988"/>
        <n v="108.90674343062439"/>
        <n v="40.451076131374776"/>
        <n v="177.362410729874"/>
        <n v="180.474031970749"/>
        <n v="168.02754700724907"/>
        <n v="65.34404605837463"/>
        <n v="457.40832240862255"/>
        <n v="395.17589759112286"/>
        <n v="329.8318515327482"/>
        <n v="214.70186562037378"/>
        <n v="236.48321430649867"/>
        <n v="454.2967011677475"/>
        <n v="441.85021620424754"/>
        <n v="451.18507992687245"/>
        <n v="500.97101978087227"/>
        <n v="432.5153524816226"/>
        <n v="208.47862313862387"/>
        <n v="242.70645678824866"/>
        <n v="426.29210999987265"/>
        <n v="264.48780547437354"/>
        <n v="301.82726036487327"/>
        <n v="199.1437594159989"/>
        <n v="87.12539474449952"/>
        <n v="99.57187970799944"/>
        <n v="289.38077540137334"/>
        <n v="311.1621240874982"/>
        <n v="423.1804887589976"/>
        <n v="189.80889569337393"/>
        <n v="370.282927664123"/>
        <n v="472.96642861299733"/>
        <n v="469.85480737212237"/>
        <n v="429.40373124074756"/>
        <n v="494.74777729912216"/>
        <n v="357.836442700623"/>
        <n v="463.63156489037243"/>
        <n v="466.7431861312474"/>
        <n v="591.2080357662467"/>
        <n v="435.62697372249755"/>
        <n v="280.04591167874844"/>
        <n v="295.60401788312333"/>
        <n v="600.5428994888717"/>
        <n v="519.6407472261221"/>
        <n v="609.8777632114967"/>
        <n v="541.422095912247"/>
        <n v="404.51076131374776"/>
        <n v="314.27374532837325"/>
        <n v="401.3991400728728"/>
        <n v="840.1377350362453"/>
        <n v="849.4725987588703"/>
        <n v="668.9985667881213"/>
        <n v="298.7156391239983"/>
        <n v="905.4817810946199"/>
        <n v="594.3196570071217"/>
        <n v="709.449642919496"/>
        <n v="852.5842199997453"/>
        <n v="326.7202302918732"/>
        <n v="687.6682942333712"/>
        <n v="513.4175047443722"/>
        <n v="283.1575329196234"/>
        <n v="528.9756109487471"/>
        <n v="522.752368466997"/>
        <n v="392.0642763502478"/>
        <n v="385.84103386849785"/>
        <n v="697.0031579559961"/>
        <n v="768.5704464961207"/>
        <n v="777.9053102187456"/>
        <n v="818.3563863501205"/>
        <n v="354.724821459748"/>
        <n v="678.3334305107462"/>
        <n v="802.7982801457456"/>
        <n v="700.1147791968713"/>
        <n v="737.4542340873709"/>
        <n v="1512.2479230652416"/>
        <n v="1194.8625564959932"/>
        <n v="1176.1928290507435"/>
        <n v="1095.290676787994"/>
        <n v="625.4358694158716"/>
        <n v="476.07804985387236"/>
        <n v="1061.0628431383689"/>
        <n v="1029.9466307296193"/>
        <n v="1023.7233882478691"/>
        <n v="846.3609775179953"/>
        <n v="809.0215226274955"/>
        <n v="485.4129135764973"/>
        <n v="382.7294126276229"/>
        <n v="942.8212359851198"/>
        <n v="939.7096147442447"/>
        <n v="1014.3885245252443"/>
        <n v="833.9144925544955"/>
        <n v="416.95724627724775"/>
        <n v="796.5750376639955"/>
        <n v="790.3517951822457"/>
        <n v="532.087232189622"/>
        <n v="550.7569596348719"/>
        <n v="955.2677209486199"/>
        <n v="868.1423262041203"/>
        <n v="1036.1698732113693"/>
        <n v="827.6912500727456"/>
        <n v="1092.1790555471189"/>
        <m/>
      </sharedItems>
    </cacheField>
    <cacheField name="PCC" numFmtId="3">
      <sharedItems containsString="0" containsBlank="1" containsNumber="1">
        <n v="4.094238474835504"/>
        <n v="19.652344679210415"/>
        <n v="25.384278543980123"/>
        <n v="37.666993968486636"/>
        <n v="22.10888776411172"/>
        <n v="13.920410814440713"/>
        <n v="33.57275549365113"/>
        <n v="42.58008013828924"/>
        <n v="54.043947867828656"/>
        <n v="87.61670336147978"/>
        <n v="36.84814627351953"/>
        <n v="68.78320637723645"/>
        <n v="66.32666329233517"/>
        <n v="121.18945885513091"/>
        <n v="92.52978953128239"/>
        <n v="30.297364713782727"/>
        <n v="35.21045088358533"/>
        <n v="64.68896790240096"/>
        <n v="91.71094183631529"/>
        <n v="96.62402800611791"/>
        <n v="57.31933864769705"/>
        <n v="40.12353705338794"/>
        <n v="36.029298578552435"/>
        <n v="61.41357712253256"/>
        <n v="71.23974946213777"/>
        <n v="67.14551098730226"/>
        <n v="41.761232443322136"/>
        <n v="43.398927833256344"/>
        <n v="24.565430849013026"/>
        <n v="45.03662322319054"/>
        <n v="40.94238474835503"/>
        <n v="65.50781559736807"/>
        <n v="55.68164325776285"/>
        <n v="28.659669323848526"/>
        <n v="10.64502003457231"/>
        <n v="46.67431861312474"/>
        <n v="47.493166308091844"/>
        <n v="44.21777552822344"/>
        <n v="17.195801594309113"/>
        <n v="120.37061116016383"/>
        <n v="103.9936572608218"/>
        <n v="86.79785566651269"/>
        <n v="56.50049095272995"/>
        <n v="62.232424817499655"/>
        <n v="119.55176346519673"/>
        <n v="116.27637268532831"/>
        <n v="118.7329157702296"/>
        <n v="131.83447888970323"/>
        <n v="113.819829600427"/>
        <n v="54.86279556279576"/>
        <n v="63.870120207433864"/>
        <n v="112.1821342104928"/>
        <n v="69.60205407220357"/>
        <n v="79.42822641180877"/>
        <n v="52.40625247789445"/>
        <n v="22.92773545907882"/>
        <n v="26.203126238947224"/>
        <n v="76.15283563194036"/>
        <n v="81.88476949671006"/>
        <n v="111.3632865155257"/>
        <n v="49.94970939299314"/>
        <n v="97.442875701085"/>
        <n v="124.46484963499931"/>
        <n v="123.6460019400322"/>
        <n v="113.0009819054599"/>
        <n v="130.196783499769"/>
        <n v="94.16748492121658"/>
        <n v="122.00830655009801"/>
        <n v="122.82715424506512"/>
        <n v="155.58106204374914"/>
        <n v="114.6386772953941"/>
        <n v="73.69629254703906"/>
        <n v="77.79053102187457"/>
        <n v="158.03760512865045"/>
        <n v="136.74756505950583"/>
        <n v="160.49414821355177"/>
        <n v="142.47949892427553"/>
        <n v="106.4502003457231"/>
        <n v="82.70361719167718"/>
        <n v="105.631352650756"/>
        <n v="221.0888776411172"/>
        <n v="223.5454207260185"/>
        <n v="176.05225441792666"/>
        <n v="78.60937871684166"/>
        <n v="238.2846792354263"/>
        <n v="156.39990973871625"/>
        <n v="186.69727445249896"/>
        <n v="224.3642684209856"/>
        <n v="85.97900797154558"/>
        <n v="180.96534058772926"/>
        <n v="135.10986966957162"/>
        <n v="74.51514024200617"/>
        <n v="139.20410814440714"/>
        <n v="137.5664127544729"/>
        <n v="103.17480956585469"/>
        <n v="101.5371141759205"/>
        <n v="183.42188367263057"/>
        <n v="202.25538065687388"/>
        <n v="204.71192374177517"/>
        <n v="215.3569437763475"/>
        <n v="93.34863722624948"/>
        <n v="178.50879750282795"/>
        <n v="211.262705301512"/>
        <n v="184.2407313675977"/>
        <n v="194.06690370720287"/>
        <n v="397.959979754011"/>
        <n v="314.43751486736664"/>
        <n v="309.5244286975641"/>
        <n v="288.2343886284195"/>
        <n v="164.58838668838726"/>
        <n v="125.28369732996642"/>
        <n v="279.2270639837813"/>
        <n v="271.0385870341104"/>
        <n v="269.4008916441761"/>
        <n v="222.7265730310514"/>
        <n v="212.9004006914462"/>
        <n v="127.74024041486773"/>
        <n v="100.71826648095339"/>
        <n v="248.11085157503152"/>
        <n v="247.2920038800644"/>
        <n v="266.94434855927483"/>
        <n v="219.45118225118304"/>
        <n v="109.72559112559152"/>
        <n v="209.6250099115778"/>
        <n v="207.9873145216436"/>
        <n v="140.02295583937422"/>
        <n v="144.93604200917682"/>
        <n v="251.38624235489996"/>
        <n v="228.45850689582113"/>
        <n v="272.6762824240446"/>
        <n v="217.81348686124883"/>
        <n v="287.41554093345235"/>
        <m/>
      </sharedItems>
    </cacheField>
    <cacheField name="Site conv" numFmtId="1">
      <sharedItems containsString="0" containsBlank="1" containsNumber="1">
        <n v="2416.69249707957"/>
        <n v="2311.061144428814"/>
        <n v="2278.0342873984746"/>
        <n v="2026.9209942752302"/>
        <n v="1704.0220532265366"/>
        <n v="1871.066982999825"/>
        <n v="2348.1822399339894"/>
        <n v="2960.1344173060693"/>
        <n v="2165.30625472467"/>
        <n v="2323.6168090849765"/>
        <n v="3411.0465480012863"/>
        <n v="2158.755473164933"/>
        <n v="2242.0049888199223"/>
        <n v="2786.8116552046995"/>
        <n v="2643.2403593538015"/>
        <n v="3275.1178306367474"/>
        <n v="2665.6221963495686"/>
        <n v="2411.2335124464557"/>
        <n v="2005.903903437741"/>
        <n v="2087.5157237027956"/>
        <n v="2581.280883767957"/>
        <n v="2886.1651755273747"/>
        <n v="2644.6051055120797"/>
        <n v="2303.69151517411"/>
        <n v="2067.0445313286177"/>
        <n v="1737.594808720188"/>
        <n v="1798.462487379409"/>
        <n v="3203.8780811746096"/>
        <n v="2471.28234341071"/>
        <n v="2755.149544332638"/>
        <n v="2644.8780547437354"/>
        <n v="2254.0147550127726"/>
        <n v="1812.3828981938498"/>
        <n v="1880.8931553394305"/>
        <n v="2539.2467020929794"/>
        <n v="2831.0294307329227"/>
        <n v="3278.666170648272"/>
        <n v="3257.922029042438"/>
        <n v="2290.0440535913253"/>
        <n v="1659.804277698313"/>
        <n v="1720.126057894223"/>
        <n v="2569.544066806762"/>
        <n v="2573.6383052815977"/>
        <n v="2879.3414447359823"/>
        <n v="2564.3580314053042"/>
        <n v="2583.737426852859"/>
        <n v="2774.528939780193"/>
        <n v="1780.993736553444"/>
        <n v="2093.247657567565"/>
        <n v="2450.5382018048767"/>
        <n v="2457.6348818279253"/>
        <n v="2389.9434723773115"/>
        <n v="2249.9205165379376"/>
        <n v="2102.8008806755147"/>
        <n v="1925.929778562621"/>
        <n v="2419.694938627783"/>
        <n v="2267.116318132246"/>
        <n v="3185.5904826536776"/>
        <n v="2170.2193408944727"/>
        <n v="1939.3042909137503"/>
        <n v="1758.3389503260212"/>
        <n v="1738.6866056468107"/>
        <n v="2124.6368192079703"/>
        <n v="2064.587988243716"/>
        <n v="2136.373636169166"/>
        <n v="2340.266712215974"/>
        <n v="1975.3335894923027"/>
        <n v="1696.9253732034886"/>
        <n v="2293.319444371193"/>
        <n v="1866.1538968300226"/>
        <n v="1631.9634560694315"/>
        <n v="1458.0947955047507"/>
        <n v="1329.2627581632603"/>
        <n v="1212.7134362462764"/>
        <n v="933.7593214941504"/>
        <n v="1004.1802232613213"/>
        <n v="1256.1123640795327"/>
        <n v="1830.9434459464374"/>
        <n v="1825.2115120816673"/>
        <n v="1878.436612254529"/>
        <n v="1735.4112148669421"/>
        <n v="1459.1865924313736"/>
        <n v="1530.1533926618558"/>
        <n v="2179.226665539111"/>
        <n v="1993.89413724489"/>
        <n v="1826.5762582399464"/>
        <n v="1676.4541808293106"/>
        <n v="1661.4419730882476"/>
        <n v="2151.6587931418853"/>
        <n v="1436.2588569722948"/>
        <n v="1919.1060477712288"/>
        <n v="1601.3931421239934"/>
        <n v="1845.6827044558452"/>
        <n v="1725.312093295681"/>
        <n v="1659.5313284666574"/>
        <n v="1466.829170917733"/>
        <n v="1534.7935296000023"/>
        <n v="1918.833098539573"/>
        <n v="1849.2310444673692"/>
        <n v="2136.9195346324773"/>
        <n v="1800.9190304643105"/>
        <n v="1604.395583672206"/>
        <n v="1467.6480186127003"/>
        <n v="1562.0884527655726"/>
        <n v="2247.463973453036"/>
        <n v="2095.158302189155"/>
        <n v="2026.1021465802633"/>
        <n v="1929.7510678058006"/>
        <n v="1690.1016424120955"/>
        <n v="1481.0225309638297"/>
        <n v="1575.7359143483575"/>
        <n v="2186.3233455621594"/>
        <n v="1965.5074171526974"/>
        <n v="1845.4097552241894"/>
        <n v="1890.4463784473794"/>
        <n v="1610.9463652319428"/>
        <n v="1632.2364053010876"/>
        <n v="2041.9332020162938"/>
        <n v="1792.4576042829833"/>
        <n v="1668.5386531112956"/>
        <n v="1764.0708841907906"/>
        <n v="1488.938058681845"/>
        <n v="1297.8735965228545"/>
        <n v="1418.7901061463301"/>
        <n v="1880.620206107775"/>
        <n v="2040.0225573947039"/>
        <n v="1836.402430579551"/>
        <n v="2273.121201228672"/>
        <n v="2078.2354498265017"/>
        <n v="1612.8570098535326"/>
        <n v="1682.7320131573922"/>
        <n v="2104.1656268337933"/>
        <n v="2066.225683633651"/>
        <n v="2111.8082053201524"/>
        <n v="2189.5987363420277"/>
        <n v="1917.7413016129497"/>
        <n v="1517.5977280056934"/>
        <n v="1569.4580820202764"/>
        <n v="1958.1377878979936"/>
        <n v="2173.2217824426853"/>
        <n v="2066.7715820969624"/>
        <n v="2013.5464819241008"/>
        <n v="1795.732995062852"/>
        <n v="1508.5904033610552"/>
        <n v="1669.903399269574"/>
        <n v="2047.3921866494077"/>
        <n v="3493.4772159613076"/>
        <n v="2810.0123398954343"/>
        <n v="2540.338499019602"/>
        <n v="2484.383906530184"/>
        <n v="1815.3853397420623"/>
        <n v="1879.255459949496"/>
        <n v="2466.096308009252"/>
        <n v="2333.715930656237"/>
        <n v="1983.522066441974"/>
        <n v="1892.6299723006252"/>
        <n v="1689.2827947171288"/>
        <n v="1774.1700057620517"/>
        <n v="1372.934635228172"/>
        <n v="1417.4253599880515"/>
        <n v="2242.2779380515776"/>
        <n v="2380.117300037706"/>
        <n v="2334.80772758286"/>
        <n v="2207.613385631304"/>
        <n v="1788.9092642714593"/>
        <n v="1883.349698424332"/>
        <n v="1673.1787900494421"/>
        <n v="2186.5962947938146"/>
        <n v="2074.414160583322"/>
        <n v="2063.223242085438"/>
        <n v="1805.2862181708015"/>
        <n v="1640.4248822507582"/>
        <n v="1826.3033090082906"/>
        <n v="2259.4737396458863"/>
        <n v="3820.470395484837"/>
        <n v="3596.924974758818"/>
        <n v="2600.660279215512"/>
        <n v="1778.8101427001984"/>
        <n v="1540.525463464772"/>
        <n v="1697.1983224351443"/>
        <n v="2437.436638685403"/>
        <m/>
      </sharedItems>
    </cacheField>
    <cacheField name="PCCV" numFmtId="3">
      <sharedItems containsString="0" containsBlank="1" containsNumber="1">
        <n v="60.790666103833146"/>
        <n v="496.77469272288215"/>
        <n v="1636.7001840591788"/>
        <n v="1681.15290363853"/>
        <n v="2646.627932335977"/>
        <n v="803.3861888108038"/>
        <n v="488.33230429591083"/>
        <n v="1553.734729218237"/>
        <n v="2102.0760850816596"/>
        <n v="339.8802092940904"/>
        <n v="5429.8435405783175"/>
        <n v="4607.282973911575"/>
        <n v="937.298442174271"/>
        <n v="4068.588400929694"/>
        <n v="5034.755864050567"/>
        <n v="5275.740404579556"/>
        <n v="2155.790289504121"/>
        <n v="1632.3059978620695"/>
        <n v="1237.5204919495413"/>
        <n v="611.0966496258434"/>
        <n v="6634.444268107825"/>
        <n v="3585.1062766423497"/>
        <n v="656.68847171224"/>
        <n v="11192.360527258057"/>
        <n v="586.9192944368955"/>
        <n v="3585.5579079208037"/>
        <n v="2392.1721315603813"/>
        <n v="633.9789992307572"/>
        <n v="4001.3936801176847"/>
        <n v="9399.493017880071"/>
        <n v="432.19342797214205"/>
        <n v="3258.7192709580763"/>
        <n v="2012.126080439709"/>
        <n v="956.0912142891675"/>
        <n v="2440.9380103951476"/>
        <n v="2633.6235288502307"/>
        <n v="1747.7717465626224"/>
        <n v="4875.982786644537"/>
        <n v="773.2537147484567"/>
        <n v="2122.518587853412"/>
        <n v="1629.936869568976"/>
        <n v="851.8635508461766"/>
        <n v="5667.440239461585"/>
        <n v="2870.5993774536346"/>
        <n v="6733.900255809881"/>
        <n v="1089.9846183607744"/>
        <n v="2799.8440698266045"/>
        <n v="2514.8882902133837"/>
        <n v="10654.398868232405"/>
        <n v="8342.286878735087"/>
        <n v="8263.68138665755"/>
        <n v="3996.752343041287"/>
        <n v="4256.241475375845"/>
        <n v="2969.004564895988"/>
        <n v="3694.559749188531"/>
        <n v="2725.8076694887586"/>
        <n v="325.31640989873443"/>
        <n v="6441.274750117863"/>
        <n v="4923.9132191691315"/>
        <n v="615.4547203389079"/>
        <n v="6287.872067002659"/>
        <n v="525.0936846387243"/>
        <n v="14230.208054556653"/>
        <n v="19230.631865995263"/>
        <n v="18119.279064991046"/>
        <n v="19272.909658152304"/>
        <n v="15239.399786158663"/>
        <n v="3380.852946864078"/>
        <n v="7954.518453596258"/>
        <n v="6065.842043938734"/>
        <n v="3956.7578933547998"/>
        <n v="8310.244636899948"/>
        <n v="5241.591906313438"/>
        <n v="1350.9396848837116"/>
        <n v="495.6814379606905"/>
        <n v="511.36539504834434"/>
        <n v="2433.459183964308"/>
        <n v="4186.41027219557"/>
        <n v="3620.2329930134956"/>
        <n v="9723.207237243078"/>
        <n v="5166.547320155349"/>
        <n v="10607.330443776662"/>
        <n v="1585.8503180888522"/>
        <n v="7754.837073151261"/>
        <n v="6170.732602633214"/>
        <n v="953.8289552729799"/>
        <n v="8126.3245618720575"/>
        <n v="13446.943202599425"/>
        <n v="2854.5981372447286"/>
        <n v="5225.8804132433615"/>
        <n v="5388.178511989741"/>
        <n v="3409.9978408610696"/>
        <n v="13846.09552509045"/>
        <n v="15069.610871125518"/>
        <n v="1054.9773819283737"/>
        <n v="6568.181549204162"/>
        <n v="8340.868747535333"/>
        <n v="1099.4058028162312"/>
        <n v="782.9912340983379"/>
        <n v="9595.202840363516"/>
        <n v="13846.323275524155"/>
        <n v="4879.512266322539"/>
        <n v="194.36241735049055"/>
        <n v="9522.996022691686"/>
        <n v="12079.36801984107"/>
        <n v="4985.203269594757"/>
        <n v="2979.388597793558"/>
        <n v="3868.565120324495"/>
        <n v="9465.679449967945"/>
        <n v="6357.070962426607"/>
        <n v="2871.422441631382"/>
        <n v="7278.411127118052"/>
        <n v="6564.519248014408"/>
        <n v="8539.750178676888"/>
        <n v="19207.49138479289"/>
        <n v="10564.60687228442"/>
        <n v="12286.875169087154"/>
        <n v="6400.425409138315"/>
        <n v="8180.0572616448335"/>
        <n v="12268.91243606589"/>
        <n v="11921.333846457095"/>
        <n v="7720.414673366531"/>
        <n v="7627.716231533519"/>
        <n v="4656.965713928334"/>
        <n v="2115.8426303906076"/>
        <n v="1714.7912438431504"/>
        <n v="8199.02410214257"/>
        <n v="6403.340952466144"/>
        <n v="7110.118763669117"/>
        <n v="4899.778081663707"/>
        <n v="10040.716475428306"/>
        <n v="13120.67595405555"/>
        <n v="12300.476491954607"/>
        <n v="10474.838203636096"/>
        <n v="3053.869159416121"/>
        <n v="14932.59891712989"/>
        <n v="3586.236265865789"/>
        <n v="5485.804216331537"/>
        <n v="14098.831390337475"/>
        <n v="6675.151714038848"/>
        <n v="16074.548595681685"/>
        <n v="14470.035934715648"/>
        <n v="11392.263439480499"/>
        <n v="3171.060084724773"/>
        <n v="314.88602496560327"/>
        <n v="9218.156006046755"/>
        <n v="2473.1677097197276"/>
        <n v="21058.46891460313"/>
        <n v="24777.782388056898"/>
        <n v="21786.88688688786"/>
        <n v="8986.464730795653"/>
        <n v="4828.09171398613"/>
        <n v="9771.233697232221"/>
        <n v="27985.709368458425"/>
        <n v="4614.66428936057"/>
        <n v="11691.891723394981"/>
        <n v="3849.8354296127877"/>
        <n v="10037.2379665858"/>
        <n v="3801.178758826288"/>
        <n v="2003.6173875633733"/>
        <n v="6193.489030860324"/>
        <n v="3199.4877398553417"/>
        <n v="17099.763785348114"/>
        <n v="5377.136790545305"/>
        <n v="11057.895430924926"/>
        <n v="6360.1449253841165"/>
        <n v="3009.6549376002627"/>
        <n v="6294.4321904872695"/>
        <n v="3371.678507624563"/>
        <n v="2847.490537955205"/>
        <n v="6640.811952864437"/>
        <n v="14835.191712838876"/>
        <n v="1503.5482054980348"/>
        <n v="2011.16118695491"/>
        <n v="23026.18728415175"/>
        <n v="4545.929906820719"/>
        <n v="11673.971671971749"/>
        <n v="27826.618531081338"/>
        <n v="13052.489850533602"/>
        <n v="2027.3504226515752"/>
        <n v="4131.459290648679"/>
        <n v="8839.626865958566"/>
        <m/>
      </sharedItems>
    </cacheField>
    <cacheField name="Clicks - client" numFmtId="1">
      <sharedItems containsString="0" containsBlank="1" containsNumber="1">
        <n v="2237.12"/>
        <n v="1547.52"/>
        <n v="1403.22"/>
        <n v="1829.1000000000001"/>
        <n v="867.36"/>
        <n v="1655.2"/>
        <n v="1999.18"/>
        <n v="1439.1000000000001"/>
        <n v="1161.42"/>
        <n v="1757.3400000000001"/>
        <n v="1397.76"/>
        <n v="818.22"/>
        <n v="936.0"/>
        <n v="1652.8200000000002"/>
        <n v="1908.66"/>
        <n v="2513.94"/>
        <n v="2496.0"/>
        <n v="1843.92"/>
        <n v="1095.9"/>
        <n v="1073.28"/>
        <n v="1762.02"/>
        <n v="2173.08"/>
        <n v="2175.42"/>
        <n v="1785.42"/>
        <n v="1224.6000000000001"/>
        <n v="1196.52"/>
        <n v="1425.06"/>
        <n v="1392.3"/>
        <n v="1648.14"/>
        <n v="1628.64"/>
        <n v="1165.32"/>
        <n v="769.08"/>
        <n v="578.76"/>
        <n v="1066.26"/>
        <n v="1218.3600000000001"/>
        <n v="1265.94"/>
        <n v="1463.28"/>
        <n v="1279.2"/>
        <n v="695.76"/>
        <n v="585.0"/>
        <n v="673.14"/>
        <n v="1106.82"/>
        <n v="1290.1200000000001"/>
        <n v="1252.68"/>
        <n v="1115.4"/>
        <n v="859.5600000000001"/>
        <n v="689.52"/>
        <n v="724.62"/>
        <n v="1818.96"/>
        <n v="1821.3"/>
        <n v="1860.3"/>
        <n v="1935.96"/>
        <n v="1154.4"/>
        <n v="836.94"/>
        <n v="1986.66"/>
        <n v="2917.2000000000003"/>
        <n v="3487.38"/>
        <n v="4296.24"/>
        <n v="3943.6800000000003"/>
        <n v="2379.0"/>
        <n v="2035.02"/>
        <n v="3502.98"/>
        <n v="3500.6400000000003"/>
        <n v="3508.44"/>
        <n v="3918.7200000000003"/>
        <n v="3790.02"/>
        <n v="2322.84"/>
        <n v="2186.34"/>
        <n v="3756.48"/>
        <n v="2784.6"/>
        <n v="3224.52"/>
        <n v="3094.26"/>
        <n v="2133.3"/>
        <n v="1358.76"/>
        <n v="1625.52"/>
        <n v="2508.48"/>
        <n v="2088.84"/>
        <n v="3063.06"/>
        <n v="4904.64"/>
        <n v="4464.72"/>
        <n v="2559.96"/>
        <n v="2450.76"/>
        <n v="4271.28"/>
        <n v="4404.66"/>
        <n v="4948.320000000001"/>
        <n v="3759.6"/>
        <n v="4522.4400000000005"/>
        <n v="2851.6800000000003"/>
        <n v="2922.6600000000003"/>
        <n v="5116.8"/>
        <n v="4655.82"/>
        <n v="4973.28"/>
        <n v="6247.8"/>
        <n v="5225.22"/>
        <n v="3552.1200000000003"/>
        <n v="3280.6800000000003"/>
        <n v="5346.12"/>
        <n v="5594.9400000000005"/>
        <n v="5258.76"/>
        <n v="5540.34"/>
        <n v="5313.360000000001"/>
        <n v="3229.2000000000003"/>
        <n v="3391.44"/>
        <n v="1911.78"/>
        <n v="1453.14"/>
        <n v="8253.18"/>
        <n v="7311.72"/>
        <n v="6225.18"/>
        <n v="5065.320000000001"/>
        <n v="4165.9800000000005"/>
        <n v="7087.08"/>
        <n v="4641.0"/>
        <n v="4545.84"/>
        <n v="4715.88"/>
        <n v="3924.96"/>
        <n v="2374.32"/>
        <n v="1990.5600000000002"/>
        <n v="3785.34"/>
        <n v="3949.1400000000003"/>
        <n v="3081.9"/>
        <n v="3154.28"/>
        <n v="3046.82"/>
        <n v="1977.3"/>
        <n v="1711.3200000000002"/>
        <n v="2069.46"/>
        <n v="3070.54"/>
        <n v="4901.52"/>
        <n v="4509.18"/>
        <n v="4913.22"/>
        <n v="2886.78"/>
        <n v="2795.52"/>
        <n v="5599.62"/>
        <n v="6725.16"/>
        <n v="6093.360000000001"/>
        <n v="6281.34"/>
        <n v="5525.52"/>
        <n v="4527.12"/>
        <n v="4201.860000000001"/>
        <n v="6990.360000000001"/>
        <n v="6933.42"/>
        <n v="6873.360000000001"/>
        <n v="7264.14"/>
        <n v="6537.18"/>
        <n v="3995.94"/>
        <n v="3751.02"/>
        <n v="4594.9800000000005"/>
        <n v="7700.16"/>
        <n v="9347.52"/>
        <n v="10061.220000000001"/>
        <n v="8967.66"/>
        <n v="5624.58"/>
        <n v="4900.74"/>
        <n v="8775.0"/>
        <n v="8925.54"/>
        <n v="8980.92"/>
        <n v="9099.48"/>
        <n v="7722.780000000001"/>
        <n v="4750.2"/>
        <n v="3769.7400000000002"/>
        <n v="3743.2200000000003"/>
        <n v="6814.08"/>
        <n v="7348.38"/>
        <n v="6846.06"/>
        <n v="5197.92"/>
        <n v="3552.9"/>
        <n v="3247.92"/>
        <n v="3483.48"/>
        <n v="6061.38"/>
        <n v="6395.22"/>
        <n v="7002.84"/>
        <n v="6506.76"/>
        <n v="4399.2"/>
        <n v="4168.32"/>
        <n v="6567.6"/>
        <n v="5591.04"/>
        <n v="3967.08"/>
        <n v="2728.52"/>
        <n v="3638.04"/>
        <n v="3640.26"/>
        <n v="3290.04"/>
        <n v="6305.52"/>
        <m/>
      </sharedItems>
    </cacheField>
    <cacheField name="PCC - Client" numFmtId="1">
      <sharedItems containsString="0" containsBlank="1" containsNumber="1" containsInteger="1">
        <n v="3.0"/>
        <n v="20.0"/>
        <n v="24.0"/>
        <n v="34.0"/>
        <n v="23.0"/>
        <n v="13.0"/>
        <n v="27.0"/>
        <n v="36.0"/>
        <n v="21.0"/>
        <n v="42.0"/>
        <n v="59.0"/>
        <n v="30.0"/>
        <n v="29.0"/>
        <n v="50.0"/>
        <n v="46.0"/>
        <n v="101.0"/>
        <n v="88.0"/>
        <n v="55.0"/>
        <n v="17.0"/>
        <n v="57.0"/>
        <n v="56.0"/>
        <n v="70.0"/>
        <n v="52.0"/>
        <n v="31.0"/>
        <n v="26.0"/>
        <n v="43.0"/>
        <n v="39.0"/>
        <n v="51.0"/>
        <n v="48.0"/>
        <n v="35.0"/>
        <n v="47.0"/>
        <n v="18.0"/>
        <n v="8.0"/>
        <n v="28.0"/>
        <n v="25.0"/>
        <n v="44.0"/>
        <n v="22.0"/>
        <n v="72.0"/>
        <n v="108.0"/>
        <n v="93.0"/>
        <n v="76.0"/>
        <n v="113.0"/>
        <n v="114.0"/>
        <n v="112.0"/>
        <n v="115.0"/>
        <n v="60.0"/>
        <n v="62.0"/>
        <n v="95.0"/>
        <n v="73.0"/>
        <n v="69.0"/>
        <n v="49.0"/>
        <n v="15.0"/>
        <n v="61.0"/>
        <n v="79.0"/>
        <n v="122.0"/>
        <n v="105.0"/>
        <n v="92.0"/>
        <n v="109.0"/>
        <n v="90.0"/>
        <n v="120.0"/>
        <n v="67.0"/>
        <n v="107.0"/>
        <n v="123.0"/>
        <n v="118.0"/>
        <n v="150.0"/>
        <n v="68.0"/>
        <n v="136.0"/>
        <n v="132.0"/>
        <n v="145.0"/>
        <n v="149.0"/>
        <n v="80.0"/>
        <n v="218.0"/>
        <n v="204.0"/>
        <n v="182.0"/>
        <n v="128.0"/>
        <n v="208.0"/>
        <n v="142.0"/>
        <n v="164.0"/>
        <n v="193.0"/>
        <n v="137.0"/>
        <n v="124.0"/>
        <n v="117.0"/>
        <n v="87.0"/>
        <n v="126.0"/>
        <n v="86.0"/>
        <n v="153.0"/>
        <n v="156.0"/>
        <n v="180.0"/>
        <n v="89.0"/>
        <n v="81.0"/>
        <n v="166.0"/>
        <n v="181.0"/>
        <n v="221.0"/>
        <n v="195.0"/>
        <n v="184.0"/>
        <n v="91.0"/>
        <n v="155.0"/>
        <n v="264.0"/>
        <n v="266.0"/>
        <n v="296.0"/>
        <n v="268.0"/>
        <n v="270.0"/>
        <n v="245.0"/>
        <n v="244.0"/>
        <n v="190.0"/>
        <n v="187.0"/>
        <n v="203.0"/>
        <n v="188.0"/>
        <n v="199.0"/>
        <n v="85.0"/>
        <n v="135.0"/>
        <n v="110.0"/>
        <n v="198.0"/>
        <n v="106.0"/>
        <n v="83.0"/>
        <m/>
      </sharedItems>
    </cacheField>
    <cacheField name="PCCV - client" numFmtId="3">
      <sharedItems containsString="0" containsBlank="1" containsNumber="1">
        <n v="56.2119126090057"/>
        <n v="537.1692740045321"/>
        <n v="980.4515861016664"/>
        <n v="1492.022654519596"/>
        <n v="2020.1956037786001"/>
        <n v="1171.1951705120737"/>
        <n v="2254.566996056883"/>
        <n v="1310.6617194797113"/>
        <n v="1354.067810606285"/>
        <n v="1324.398079406695"/>
        <n v="3806.355749735433"/>
        <n v="3226.0054606901954"/>
        <n v="629.225393123912"/>
        <n v="3114.811155583036"/>
        <n v="2121.449608317418"/>
        <n v="4796.042174046756"/>
        <n v="3259.8810912853787"/>
        <n v="2386.817672898533"/>
        <n v="1492.1066381337248"/>
        <n v="599.2701176362826"/>
        <n v="5727.763107886052"/>
        <n v="3201.075764672062"/>
        <n v="2181.796874086149"/>
        <n v="5236.445527851541"/>
        <n v="4669.8887075908915"/>
        <n v="1661.625883581382"/>
        <n v="1021.0358277934968"/>
        <n v="3362.4318028263533"/>
        <n v="2573.8021507405138"/>
        <n v="3797.883482742073"/>
        <n v="1413.9850802706742"/>
        <n v="2164.5936705679087"/>
        <n v="1052.6506194963206"/>
        <n v="1022.990966330426"/>
        <n v="1398.602641506756"/>
        <n v="1284.2001623398596"/>
        <n v="2023.3500283252956"/>
        <n v="2255.648705006867"/>
        <n v="3962.2662903495834"/>
        <n v="939.6892991478818"/>
        <n v="949.5153820010069"/>
        <n v="1314.289811610096"/>
        <n v="6587.38578866765"/>
        <n v="1590.532074548669"/>
        <n v="5792.144946477555"/>
        <n v="2883.82262328188"/>
        <n v="1813.424586447762"/>
        <n v="2576.9061851187316"/>
        <n v="5109.45222525438"/>
        <n v="3782.695885962936"/>
        <n v="3660.980113677662"/>
        <n v="2895.251113492593"/>
        <n v="2983.7832801631084"/>
        <n v="2405.4754726134925"/>
        <n v="1850.669639641813"/>
        <n v="3328.01195841161"/>
        <n v="7101.926517681189"/>
        <n v="5266.521739743514"/>
        <n v="3094.577823267012"/>
        <n v="2600.519018067318"/>
        <n v="11375.546940364515"/>
        <n v="6263.749892603644"/>
        <n v="6069.519308534589"/>
        <n v="8402.543796911039"/>
        <n v="7912.808468166721"/>
        <n v="8190.9890729193985"/>
        <n v="11009.50939719892"/>
        <n v="2854.932260021411"/>
        <n v="3206.353294983945"/>
        <n v="5588.561947139061"/>
        <n v="3182.864757784269"/>
        <n v="3929.8116625054677"/>
        <n v="3415.5296030234454"/>
        <n v="2902.309096424017"/>
        <n v="739.7747040745579"/>
        <n v="695.1995610393045"/>
        <n v="2184.2727110306805"/>
        <n v="2732.826803766576"/>
        <n v="3460.689272013038"/>
        <n v="7218.562960983927"/>
        <n v="6174.505544885313"/>
        <n v="5932.8107814549585"/>
        <n v="2878.0311132515267"/>
        <n v="4820.0984404779465"/>
        <n v="7065.306302576261"/>
        <n v="9248.964253551516"/>
        <n v="5898.824292489122"/>
        <n v="7325.144886003105"/>
        <n v="3807.0444153712956"/>
        <n v="4292.258066330893"/>
        <n v="4015.354012512981"/>
        <n v="5345.879536406548"/>
        <n v="7532.799410954582"/>
        <n v="8253.40233559571"/>
        <n v="6086.893838625654"/>
        <n v="7175.7044430214755"/>
        <n v="3559.511111086673"/>
        <n v="7070.049697102283"/>
        <n v="7924.542658732863"/>
        <n v="9942.527813787581"/>
        <n v="8911.97832218552"/>
        <n v="7513.852707607019"/>
        <n v="3668.1019241558247"/>
        <n v="4266.76400042581"/>
        <n v="5428.502615986928"/>
        <n v="2137.2620431856776"/>
        <n v="6514.521605049093"/>
        <n v="7447.428387519893"/>
        <n v="7813.674210048527"/>
        <n v="5434.24037650424"/>
        <n v="2839.660679628143"/>
        <n v="5693.457481186528"/>
        <n v="4911.170271639729"/>
        <n v="11839.868827473314"/>
        <n v="8248.605191556646"/>
        <n v="5541.534482571235"/>
        <n v="6050.854790130498"/>
        <n v="3852.9431401652246"/>
        <n v="7887.253934059467"/>
        <n v="5272.296453051043"/>
        <n v="4946.171282664246"/>
        <n v="4393.921910906662"/>
        <n v="3586.456413843908"/>
        <n v="2374.1495845432732"/>
        <n v="2652.6963578535533"/>
        <n v="1432.7671757345452"/>
        <n v="4315.094890684924"/>
        <n v="4069.1102442448455"/>
        <n v="4416.426160148742"/>
        <n v="4042.8972786028185"/>
        <n v="4312.988581642563"/>
        <n v="5595.75094450853"/>
        <n v="7488.173877750853"/>
        <n v="5921.086668922511"/>
        <n v="6614.368044215102"/>
        <n v="7726.505937271471"/>
        <n v="7234.237662725012"/>
        <n v="3240.071036384567"/>
        <n v="6176.628650650499"/>
        <n v="9846.232201826957"/>
        <n v="9140.302894246495"/>
        <n v="7457.8927458404005"/>
        <n v="7587.08977847231"/>
        <n v="5784.609936617875"/>
        <n v="3953.733555154051"/>
        <n v="3903.7599454025667"/>
        <n v="7460.2274903131965"/>
        <n v="8954.900667694708"/>
        <n v="13090.549449741897"/>
        <n v="12940.541277528753"/>
        <n v="7700.0443801316205"/>
        <n v="6799.820660935365"/>
        <n v="5235.548582852638"/>
        <n v="13389.101119937774"/>
        <n v="11556.35022420658"/>
        <n v="9326.407223812399"/>
        <n v="6806.001854935282"/>
        <n v="8383.254440417828"/>
        <n v="4844.1983783884825"/>
        <n v="4097.174208742285"/>
        <n v="4437.674014523449"/>
        <n v="7777.2085247935975"/>
        <n v="9177.023889688378"/>
        <n v="6751.953360226243"/>
        <n v="6920.746987247826"/>
        <n v="3029.9944240016002"/>
        <n v="2160.874876134264"/>
        <n v="6101.92354621023"/>
        <n v="7843.186052053554"/>
        <n v="2338.463267227462"/>
        <n v="3129.017823749145"/>
        <n v="6609.392854914085"/>
        <n v="10072.161561212964"/>
        <n v="5634.057550585174"/>
        <n v="9271.790999871853"/>
        <n v="7873.295857391183"/>
        <n v="5686.698479921403"/>
        <n v="12003.945934725394"/>
        <n v="6819.46946729705"/>
        <n v="4309.031273744791"/>
        <n v="6863.812815557307"/>
        <n v="10221.477708445682"/>
        <m/>
      </sharedItems>
    </cacheField>
    <cacheField name="Filter_set" numFmtId="3">
      <sharedItems containsString="0" containsBlank="1" containsNumber="1" containsInteger="1">
        <n v="0.0"/>
        <n v="1.0"/>
        <m/>
      </sharedItems>
    </cacheField>
    <cacheField name="Filter_cl" numFmtId="3">
      <sharedItems containsString="0" containsBlank="1" containsNumber="1" containsInteger="1">
        <n v="0.0"/>
        <n v="1.0"/>
        <m/>
      </sharedItems>
    </cacheField>
    <cacheField name="Last_x_days" numFmtId="3">
      <sharedItems containsString="0" containsBlank="1" containsNumber="1" containsInteger="1">
        <n v="0.0"/>
        <n v="1.0"/>
        <m/>
      </sharedItems>
    </cacheField>
    <cacheField name="Performance" numFmtId="3">
      <sharedItems containsBlank="1">
        <s v="Performance"/>
        <m/>
      </sharedItems>
    </cacheField>
    <cacheField name="ROAS (P)" numFmtId="9">
      <sharedItems containsString="0" containsBlank="1" containsNumber="1">
        <n v="3.907330706274451"/>
        <n v="6.652141738272613"/>
        <n v="16.96761142949869"/>
        <n v="11.74526056478989"/>
        <n v="31.502309942331017"/>
        <n v="15.187584685991217"/>
        <n v="3.8277615060463184"/>
        <n v="9.602554973890577"/>
        <n v="16.47698882599502"/>
        <n v="1.6549893904733288"/>
        <n v="16.308604867199808"/>
        <n v="32.90376885913456"/>
        <n v="6.6938912734386395"/>
        <n v="15.566025699170243"/>
        <n v="19.975914480393133"/>
        <n v="11.456051963288981"/>
        <n v="6.13114151619501"/>
        <n v="6.245044867606839"/>
        <n v="10.748898144497478"/>
        <n v="4.567249318333622"/>
        <n v="26.989244734562607"/>
        <n v="10.287202391323135"/>
        <n v="2.67144091670279"/>
        <n v="30.482666623073015"/>
        <n v="2.69459574287415"/>
        <n v="23.516567576033328"/>
        <n v="17.47241847123593"/>
        <n v="2.7166074109648957"/>
        <n v="18.370734235876984"/>
        <n v="34.72149765902251"/>
        <n v="1.693860258889922"/>
        <n v="20.534779572120428"/>
        <n v="12.200920384670187"/>
        <n v="10.242155029771727"/>
        <n v="14.262883449662343"/>
        <n v="16.92766133778969"/>
        <n v="7.021145936736631"/>
        <n v="23.044459355598605"/>
        <n v="3.5500727062003907"/>
        <n v="19.489321973946414"/>
        <n v="40.294029861538334"/>
        <n v="10.139570159997936"/>
        <n v="31.95400996264758"/>
        <n v="22.50100945531397"/>
        <n v="44.16557324766512"/>
        <n v="7.784328018408197"/>
        <n v="21.94639850596523"/>
        <n v="16.164488512787"/>
        <n v="126.81728749837372"/>
        <n v="51.55787976839891"/>
        <n v="45.788755847139925"/>
        <n v="23.786292273069122"/>
        <n v="25.330617218331597"/>
        <n v="19.083328818395064"/>
        <n v="56.54011301791785"/>
        <n v="13.272860996655751"/>
        <n v="1.2017108734751798"/>
        <n v="14.082110959851741"/>
        <n v="12.460054495185238"/>
        <n v="1.865965089420119"/>
        <n v="29.286527384538857"/>
        <n v="2.220426875449039"/>
        <n v="31.323599792775507"/>
        <n v="43.52296583941424"/>
        <n v="40.15930462046262"/>
        <n v="38.471106904711554"/>
        <n v="35.234355725687635"/>
        <n v="16.21678470418545"/>
        <n v="32.77423501154008"/>
        <n v="14.229308733723798"/>
        <n v="11.353629745260355"/>
        <n v="31.420142875755893"/>
        <n v="17.36619780458855"/>
        <n v="6.783740996179965"/>
        <n v="5.689287714727793"/>
        <n v="5.135640670317305"/>
        <n v="11.334131526677284"/>
        <n v="14.466787803678343"/>
        <n v="11.634555470496442"/>
        <n v="21.25717167987363"/>
        <n v="12.208850496171411"/>
        <n v="44.85447508349927"/>
        <n v="8.354984166025117"/>
        <n v="20.94300464261624"/>
        <n v="13.046872313388628"/>
        <n v="2.03005043325555"/>
        <n v="18.924671516922587"/>
        <n v="27.17939083224919"/>
        <n v="7.9773823920806555"/>
        <n v="19.99371300246261"/>
        <n v="11.621681783602888"/>
        <n v="6.892396484278495"/>
        <n v="29.66534046240356"/>
        <n v="25.48952307726037"/>
        <n v="2.4217448541201074"/>
        <n v="23.45394549711827"/>
        <n v="28.216357840011383"/>
        <n v="1.8306865400489238"/>
        <n v="1.5067933726868008"/>
        <n v="15.732993427792906"/>
        <n v="25.57399001641106"/>
        <n v="8.125168527469965"/>
        <n v="0.48048763083397583"/>
        <n v="30.301595867454513"/>
        <n v="30.093158688999925"/>
        <n v="13.463227432718005"/>
        <n v="3.546309698450839"/>
        <n v="4.554078761312251"/>
        <n v="14.149027994802601"/>
        <n v="13.440850296857437"/>
        <n v="9.612561464983896"/>
        <n v="8.038164079148359"/>
        <n v="11.045435180576142"/>
        <n v="12.037147757992354"/>
        <n v="22.528556046696043"/>
        <n v="20.330597491976935"/>
        <n v="27.23245008695455"/>
        <n v="19.589926841752472"/>
        <n v="11.89535322515364"/>
        <n v="22.660531457242964"/>
        <n v="23.219570303495328"/>
        <n v="15.410900767759953"/>
        <n v="21.693486555070738"/>
        <n v="16.446554205747553"/>
        <n v="8.6073516128457"/>
        <n v="3.748928823186679"/>
        <n v="15.969506349856186"/>
        <n v="12.10517237454747"/>
        <n v="13.682758331834863"/>
        <n v="9.37303851158552"/>
        <n v="25.609873383257455"/>
        <n v="34.005392901075766"/>
        <n v="20.16875714107481"/>
        <n v="15.028394181676582"/>
        <n v="3.973440786512906"/>
        <n v="19.195908192130567"/>
        <n v="4.382242658190091"/>
        <n v="12.963273029007054"/>
        <n v="39.745827011255045"/>
        <n v="9.84051708761109"/>
        <n v="20.023147773514662"/>
        <n v="17.034140896195154"/>
        <n v="16.27199393297911"/>
        <n v="4.674780781977893"/>
        <n v="0.7333099413359794"/>
        <n v="22.78840734943252"/>
        <n v="3.353655854699067"/>
        <n v="13.925275474618472"/>
        <n v="20.736930999594836"/>
        <n v="18.52322710084124"/>
        <n v="8.204639116575887"/>
        <n v="7.719563187981762"/>
        <n v="20.524436487318432"/>
        <n v="26.37516670142121"/>
        <n v="4.480488747355307"/>
        <n v="11.420948136591836"/>
        <n v="4.548692026069849"/>
        <n v="12.406638990255058"/>
        <n v="7.830815070038822"/>
        <n v="5.235075542816449"/>
        <n v="15.429751617644012"/>
        <n v="3.3935253235066485"/>
        <n v="18.196859452163906"/>
        <n v="5.30086516215463"/>
        <n v="13.26022695330757"/>
        <n v="15.253710019839923"/>
        <n v="7.440234538694771"/>
        <n v="13.76107928544462"/>
        <n v="3.7236293186910996"/>
        <n v="3.574667047445578"/>
        <n v="7.904432423307279"/>
        <n v="18.770365049171627"/>
        <n v="2.8257550915301977"/>
        <n v="3.651630999430716"/>
        <n v="24.104433531246933"/>
        <n v="5.23638782444512"/>
        <n v="16.976166808717227"/>
        <n v="26.855266931125065"/>
        <n v="15.769756958752943"/>
        <n v="4.790746446266705"/>
        <n v="8.046977854223552"/>
        <n v="8.093569292564782"/>
        <m/>
      </sharedItems>
    </cacheField>
    <cacheField name="CPO (P)" numFmtId="3">
      <sharedItems containsString="0" containsBlank="1" containsNumber="1">
        <n v="3.8"/>
        <n v="3.8000000000000003"/>
        <n v="3.7999999999999994"/>
        <m/>
      </sharedItems>
    </cacheField>
    <cacheField name="% site (P)" numFmtId="167">
      <sharedItems containsString="0" containsBlank="1" containsNumber="1">
        <n v="0.0016941495369324601"/>
        <n v="0.008503602220385023"/>
        <n v="0.011143062544931703"/>
        <n v="0.01858335577699973"/>
        <n v="0.012974531475252283"/>
        <n v="0.007439824945295406"/>
        <n v="0.014297338137858885"/>
        <n v="0.014384508990318118"/>
        <n v="0.01550485314509013"/>
        <n v="0.02325854575355339"/>
        <n v="0.025686164679523085"/>
        <n v="0.017069161714502467"/>
        <n v="0.016435354273192107"/>
        <n v="0.024681684622918705"/>
        <n v="0.02509293680297398"/>
        <n v="0.03700308359029919"/>
        <n v="0.034712267048945325"/>
        <n v="0.028526148969889063"/>
        <n v="0.015104095795346306"/>
        <n v="0.01686715481171548"/>
        <n v="0.025060801522681614"/>
        <n v="0.03177605447323624"/>
        <n v="0.02446072866136856"/>
        <n v="0.04194312796208532"/>
        <n v="0.027730093754126505"/>
        <n v="0.023091423185673893"/>
        <n v="0.020033388981636063"/>
        <n v="0.01916851252342818"/>
        <n v="0.023194168323392977"/>
        <n v="0.02585694471963543"/>
        <n v="0.025386996904024767"/>
        <n v="0.018527488496003875"/>
        <n v="0.02394578313253012"/>
        <n v="0.0130605137135394"/>
        <n v="0.017736214124475975"/>
        <n v="0.014462013112225221"/>
        <n v="0.01998001998001998"/>
        <n v="0.017091152815013406"/>
        <n v="0.02502979737783075"/>
        <n v="0.017266896891958563"/>
        <n v="0.006188511583624246"/>
        <n v="0.008604206500956023"/>
        <n v="0.018135539293668467"/>
        <n v="0.011659872973741586"/>
        <n v="0.015646620542841938"/>
        <n v="0.014261567716036339"/>
        <n v="0.012100344318740778"/>
        <n v="0.022988505747126436"/>
        <n v="0.010562002868692138"/>
        <n v="0.017375807529516597"/>
        <n v="0.01932474455797423"/>
        <n v="0.018501598903608953"/>
        <n v="0.019653038942132717"/>
        <n v="0.019470404984423675"/>
        <n v="0.008928571428571426"/>
        <n v="0.022335025380710662"/>
        <n v="0.03142306766193114"/>
        <n v="0.03778596521292092"/>
        <n v="0.04791850081750724"/>
        <n v="0.044757213230119636"/>
        <n v="0.03213287798820241"/>
        <n v="0.0357927786499215"/>
        <n v="0.0562692702980473"/>
        <n v="0.05631940772078267"/>
        <n v="0.055576849367573775"/>
        <n v="0.056333100069979006"/>
        <n v="0.057620561005941685"/>
        <n v="0.032330706128357735"/>
        <n v="0.027850511782908836"/>
        <n v="0.060114085125054846"/>
        <n v="0.05619668840943303"/>
        <n v="0.04773493073755149"/>
        <n v="0.059753593429158106"/>
        <n v="0.04321404456448345"/>
        <n v="0.0245542239111371"/>
        <n v="0.02609404729546072"/>
        <n v="0.04498044328552803"/>
        <n v="0.04159212880143112"/>
        <n v="0.04486316733961418"/>
        <n v="0.06408020924149958"/>
        <n v="0.06417112299465241"/>
        <n v="0.04264870931537598"/>
        <n v="0.032643596146985365"/>
        <n v="0.044714428857715434"/>
        <n v="0.062422997946611915"/>
        <n v="0.06769276748356245"/>
        <n v="0.06740475415174212"/>
        <n v="0.07836372597338588"/>
        <n v="0.04376506406190536"/>
        <n v="0.04789053591790193"/>
        <n v="0.06357559379889062"/>
        <n v="0.08130219873870802"/>
        <n v="0.06654835847382432"/>
        <n v="0.09017560512577125"/>
        <n v="0.06907894736842106"/>
        <n v="0.05024190547078526"/>
        <n v="0.05068468788902721"/>
        <n v="0.08236130867709815"/>
        <n v="0.07394833948339484"/>
        <n v="0.07510537744284072"/>
        <n v="0.07911488329796908"/>
        <n v="0.09850289214018375"/>
        <n v="0.07253115119955365"/>
        <n v="0.05294426000349467"/>
        <n v="0.04700024289531212"/>
        <n v="0.04650859822824388"/>
        <n v="0.10912030176478511"/>
        <n v="0.11584158415841585"/>
        <n v="0.10416666666666669"/>
        <n v="0.08403980833026169"/>
        <n v="0.049887406894162475"/>
        <n v="0.10898876404494379"/>
        <n v="0.07957228162755174"/>
        <n v="0.10116846620322437"/>
        <n v="0.1186832226393301"/>
        <n v="0.08488647915960693"/>
        <n v="0.06187766714082502"/>
        <n v="0.052675585284280936"/>
        <n v="0.0886245154391124"/>
        <n v="0.07948835084513478"/>
        <n v="0.08097497137248487"/>
        <n v="0.07473309608540926"/>
        <n v="0.062144821264894595"/>
        <n v="0.057413249211356474"/>
        <n v="0.045594459407464406"/>
        <n v="0.06400580551523948"/>
        <n v="0.06622959593256622"/>
        <n v="0.07580261593341263"/>
        <n v="0.060158501440922184"/>
        <n v="0.06619385342789597"/>
        <n v="0.06397021492638348"/>
        <n v="0.06034063260340632"/>
        <n v="0.07627448436891945"/>
        <n v="0.08877146631439894"/>
        <n v="0.09577355564172162"/>
        <n v="0.09349289454001494"/>
        <n v="0.11229718189581556"/>
        <n v="0.07338129496402877"/>
        <n v="0.059478260869565217"/>
        <n v="0.0911625313632562"/>
        <n v="0.09721175584024115"/>
        <n v="0.10816164817749603"/>
        <n v="0.0915006100040667"/>
        <n v="0.09940720474236205"/>
        <n v="0.0749050117604487"/>
        <n v="0.06374632232755803"/>
        <n v="0.09478736168510864"/>
        <n v="0.11391514962106415"/>
        <n v="0.11189898008742105"/>
        <n v="0.12184377350381435"/>
        <n v="0.1160184574818721"/>
        <n v="0.09066305818673884"/>
        <n v="0.06666666666666667"/>
        <n v="0.1132263420033204"/>
        <n v="0.116140350877193"/>
        <n v="0.13581945782303562"/>
        <n v="0.1176809922122873"/>
        <n v="0.12603005332040718"/>
        <n v="0.07200000000000001"/>
        <n v="0.07335984095427436"/>
        <n v="0.07452339688041594"/>
        <n v="0.11065124771758977"/>
        <n v="0.10389908256880734"/>
        <n v="0.11433247603460368"/>
        <n v="0.09940652818991098"/>
        <n v="0.06133658834299666"/>
        <n v="0.056521739130434775"/>
        <n v="0.07194127243066888"/>
        <n v="0.10897515915616027"/>
        <n v="0.10105263157894737"/>
        <n v="0.10715703135335362"/>
        <n v="0.11521016026610222"/>
        <n v="0.0853577371048253"/>
        <n v="0.07936033477806007"/>
        <n v="0.11125875815414354"/>
        <n v="0.05979852825605487"/>
        <n v="0.05031112460160874"/>
        <n v="0.10484886649874056"/>
        <n v="0.12244897959183676"/>
        <n v="0.07228915662650603"/>
        <n v="0.07960759086522998"/>
        <n v="0.11791713325867861"/>
        <m/>
      </sharedItems>
    </cacheField>
    <cacheField name="CR" numFmtId="167">
      <sharedItems containsString="0" containsBlank="1" containsNumber="1">
        <n v="0.003553660270078181"/>
        <n v="0.011230697239120258"/>
        <n v="0.013926325247079964"/>
        <n v="0.014228270955768636"/>
        <n v="0.019480519480519484"/>
        <n v="0.019296254256526677"/>
        <n v="0.0341951626355296"/>
        <n v="0.027354024197790643"/>
        <n v="0.030757689422355582"/>
        <n v="0.02872062663185379"/>
        <n v="0.07254237288135593"/>
        <n v="0.044598612487611496"/>
        <n v="0.03829787234042553"/>
        <n v="0.04301075268817203"/>
        <n v="0.03146853146853147"/>
        <n v="0.04597701149425287"/>
        <n v="0.04710295956648604"/>
        <n v="0.040540540540540536"/>
        <n v="0.025676613462873005"/>
        <n v="0.0285335102853351"/>
        <n v="0.03785337805462386"/>
        <n v="0.03978685612788632"/>
        <n v="0.030141167493323164"/>
        <n v="0.04660347551342813"/>
        <n v="0.03263403263403263"/>
        <n v="0.029625151148730357"/>
        <n v="0.02363050483351236"/>
        <n v="0.05105513955071477"/>
        <n v="0.05054151624548736"/>
        <n v="0.05894308943089431"/>
        <n v="0.05163727959697732"/>
        <n v="0.048617731172545274"/>
        <n v="0.07593123209169056"/>
        <n v="0.04746835443037975"/>
        <n v="0.05243088655862726"/>
        <n v="0.03909304143862392"/>
        <n v="0.059880239520958084"/>
        <n v="0.037444933920704845"/>
        <n v="0.04804392587508579"/>
        <n v="0.04107981220657277"/>
        <n v="0.01608910891089109"/>
        <n v="0.03229665071770335"/>
        <n v="0.05"/>
        <n v="0.030280649926144754"/>
        <n v="0.0355072463768116"/>
        <n v="0.03839590443686007"/>
        <n v="0.029667149059334295"/>
        <n v="0.10845986984815616"/>
        <n v="0.024107142857142858"/>
        <n v="0.021702838063439065"/>
        <n v="0.02578923966207203"/>
        <n v="0.025092936802973975"/>
        <n v="0.02394678492239468"/>
        <n v="0.03146633102580239"/>
        <n v="0.012804878048780487"/>
        <n v="0.027082478457119415"/>
        <n v="0.02237078940601697"/>
        <n v="0.03273942093541204"/>
        <n v="0.02182880715022345"/>
        <n v="0.021405492730210023"/>
        <n v="0.02048085485307213"/>
        <n v="0.02769679300291545"/>
        <n v="0.03776513191929643"/>
        <n v="0.03756613756613757"/>
        <n v="0.036542338709677415"/>
        <n v="0.03286384976525822"/>
        <n v="0.029892473118279573"/>
        <n v="0.02052067381316999"/>
        <n v="0.025473546701502287"/>
        <n v="0.030566711289602852"/>
        <n v="0.02565277141548328"/>
        <n v="0.021645021645021648"/>
        <n v="0.024359618282270217"/>
        <n v="0.024549290372075185"/>
        <n v="0.01488569909622541"/>
        <n v="0.011734506784011734"/>
        <n v="0.017134343183511296"/>
        <n v="0.06535488404778636"/>
        <n v="0.022977941176470586"/>
        <n v="0.021894548704200184"/>
        <n v="0.023521272915946044"/>
        <n v="0.021541950113378682"/>
        <n v="0.0194888178913738"/>
        <n v="0.02329222939909963"/>
        <n v="0.026859869234847147"/>
        <n v="0.023195084485407066"/>
        <n v="0.02740270055599682"/>
        <n v="0.028499731134611926"/>
        <n v="0.031506849315068496"/>
        <n v="0.020383402086872116"/>
        <n v="0.023435042466184334"/>
        <n v="0.02543593025115981"/>
        <n v="0.02454188481675393"/>
        <n v="0.023117167538630003"/>
        <n v="0.02382573179033356"/>
        <n v="0.01838235294117647"/>
        <n v="0.02130522538685804"/>
        <n v="0.029760986892829605"/>
        <n v="0.025150602409638553"/>
        <n v="0.031130876747141045"/>
        <n v="0.025531914893617023"/>
        <n v="0.02890952666267226"/>
        <n v="0.02824858757062147"/>
        <n v="0.02364785764457973"/>
        <m/>
        <n v="0.12539515279241306"/>
        <n v="0.02244762221483206"/>
        <n v="0.02878532264867145"/>
        <n v="0.028401585204755612"/>
        <n v="0.019326128417037507"/>
        <n v="0.01616161616161616"/>
        <n v="0.03676099039919151"/>
        <n v="0.04398894518654997"/>
        <n v="0.05105239587998208"/>
        <n v="0.05399014778325122"/>
        <n v="0.04176044011002751"/>
        <n v="0.06444444444444444"/>
        <n v="0.046460176991150445"/>
        <n v="0.061491374513077346"/>
        <n v="0.043740573152337855"/>
        <n v="0.03626373626373627"/>
        <n v="0.03533801580333626"/>
        <n v="0.02885597548518897"/>
        <n v="0.03865760407816483"/>
        <n v="0.03765490943755958"/>
        <n v="0.045496750232126286"/>
        <n v="0.043627710206240095"/>
        <n v="0.025890953396283892"/>
        <n v="0.028377230246389128"/>
        <n v="0.025040989715307795"/>
        <n v="0.030252100840336135"/>
        <n v="0.03155216284987278"/>
        <n v="0.02631578947368422"/>
        <n v="0.025296442687747035"/>
        <n v="0.03217821782178218"/>
        <n v="0.030022817341179293"/>
        <n v="0.03777650100545821"/>
        <n v="0.018094731240021283"/>
        <n v="0.016642335766423356"/>
        <n v="0.02476991250994205"/>
        <n v="0.028743315508021394"/>
        <n v="0.03127147766323024"/>
        <n v="0.02333782802613837"/>
        <n v="0.02461885940146809"/>
        <n v="0.023879563938397647"/>
        <n v="0.023722627737226283"/>
        <n v="0.053802497162315555"/>
        <n v="0.04675324675324675"/>
        <n v="0.03057568277729118"/>
        <n v="0.02823423961756797"/>
        <n v="0.02831858407079646"/>
        <n v="0.023456646049714085"/>
        <n v="0.01978533557480926"/>
        <n v="0.030593935043961958"/>
        <n v="0.030039023504855256"/>
        <n v="0.0278742692535796"/>
        <n v="0.022449653350940905"/>
        <n v="0.026183282980866064"/>
        <n v="0.02253358370648563"/>
        <n v="0.02316820493501601"/>
        <n v="0.027261200338123414"/>
        <n v="0.03762105785944872"/>
        <n v="0.03387169134140871"/>
        <n v="0.040356523892052486"/>
        <n v="0.044459190444591914"/>
        <n v="0.027021576930832833"/>
        <n v="0.02743194766828445"/>
        <n v="0.030328037961625757"/>
        <n v="0.039721539721539724"/>
        <n v="0.03125763125763126"/>
        <n v="0.029521102121145854"/>
        <n v="0.0297319442818682"/>
        <n v="0.026577556729872553"/>
        <n v="0.029455816275586615"/>
        <n v="0.039298515104966715"/>
        <n v="0.04609284652238561"/>
        <n v="0.04400637196336121"/>
        <n v="0.039440957005803634"/>
        <n v="0.0344604223344993"/>
        <n v="0.028221622743307744"/>
        <n v="0.038283062645011606"/>
        <n v="0.04786581208236738"/>
      </sharedItems>
    </cacheField>
    <cacheField name="CTR" numFmtId="167">
      <sharedItems containsString="0" containsBlank="1" containsNumber="1">
        <n v="0.0074067445067960945"/>
        <n v="0.009383548711463562"/>
        <n v="0.007801657063548807"/>
        <n v="0.00792002077382498"/>
        <n v="0.009429726088908845"/>
        <n v="0.007715414189005753"/>
        <n v="0.0074664507893016175"/>
        <n v="0.008230898124775392"/>
        <n v="0.006936350012488553"/>
        <n v="0.0073086023967636055"/>
        <n v="0.0073660134635744395"/>
        <n v="0.007621766980904037"/>
        <n v="0.007776770290751932"/>
        <n v="0.006775603663613655"/>
        <n v="0.0077742742198543"/>
        <n v="0.008889858546581312"/>
        <n v="0.008078801144973901"/>
        <n v="0.007695507487520797"/>
        <n v="0.007444143096990831"/>
        <n v="0.0071996407345831185"/>
        <n v="0.006829814249996727"/>
        <n v="0.007210885747805994"/>
        <n v="0.00683099986447463"/>
        <n v="0.006662631897481779"/>
        <n v="0.00688380332540653"/>
        <n v="0.006191139259458892"/>
        <n v="0.007233006125913349"/>
        <n v="0.00734334774675698"/>
        <n v="0.005366282696547368"/>
        <n v="0.005371081312203199"/>
        <n v="0.005993153916118491"/>
        <n v="0.005870994823002658"/>
        <n v="0.005594338337247233"/>
        <n v="0.006240619322221344"/>
        <n v="0.005404848391168818"/>
        <n v="0.005346408835160058"/>
        <n v="0.005342375917721013"/>
        <n v="0.005850289292939706"/>
        <n v="0.006508154176698398"/>
        <n v="0.008522215776101787"/>
        <n v="0.00889946250770993"/>
        <n v="0.008441460089867217"/>
        <n v="0.007232447041358177"/>
        <n v="0.007161293052382161"/>
        <n v="0.0071092244763386455"/>
        <n v="0.00726258714175058"/>
        <n v="0.009337270030876503"/>
        <n v="0.010503531556163136"/>
        <n v="0.0067363558720573554"/>
        <n v="0.006509878931466951"/>
        <n v="0.006829908256323512"/>
        <n v="0.007064261141311485"/>
        <n v="0.006652407994689874"/>
        <n v="0.00867964516692886"/>
        <n v="0.008275555824679322"/>
        <n v="0.006704632992186639"/>
        <n v="0.00652972544594885"/>
        <n v="0.007300563720588402"/>
        <n v="0.007748159512470566"/>
        <n v="0.007812721862684155"/>
        <n v="0.00795226281886355"/>
        <n v="0.007673099132302238"/>
        <n v="0.007141313403170184"/>
        <n v="0.007303063615866583"/>
        <n v="0.00680611658562105"/>
        <n v="0.007192142815197605"/>
        <n v="0.007415605623740143"/>
        <n v="0.008127470601706642"/>
        <n v="0.006960324784848222"/>
        <n v="0.00643476438166968"/>
        <n v="0.006424036431319753"/>
        <n v="0.005630906752356248"/>
        <n v="0.005902599693456147"/>
        <n v="0.006217638823633227"/>
        <n v="0.007081065209043887"/>
        <n v="0.007366547177507584"/>
        <n v="0.008339407895826776"/>
        <n v="0.008015140335362936"/>
        <n v="0.0056998191302798954"/>
        <n v="0.006211507664467567"/>
        <n v="0.005909600085036099"/>
        <n v="0.0067405941199397785"/>
        <n v="0.006388107099778969"/>
        <n v="0.0060396281887144425"/>
        <n v="0.00587742876253069"/>
        <n v="0.005531866439840315"/>
        <n v="0.005912276191113505"/>
        <n v="0.0055687534935718284"/>
        <n v="0.005960331949665405"/>
        <n v="0.005884293178018074"/>
        <n v="0.005456232144742048"/>
        <n v="0.005558628367767602"/>
        <n v="0.0056035506267780415"/>
        <n v="0.0053838630838877796"/>
        <n v="0.005316848328667367"/>
        <n v="0.00627310291809475"/>
        <n v="0.006159469338026262"/>
        <n v="0.00524869167153631"/>
        <n v="0.00555023843456528"/>
        <n v="0.006034691809937881"/>
        <n v="0.00604458178412284"/>
        <n v="0.006072839507295866"/>
        <n v="0.006475014492101102"/>
        <n v="0.0068134322405679175"/>
        <n v="0.0"/>
        <n v="0.007383260460267322"/>
        <n v="0.0070749320475952115"/>
        <n v="0.005865973272834557"/>
        <n v="0.005579550982502175"/>
        <n v="0.006240166679493456"/>
        <n v="0.006022422879529236"/>
        <n v="0.005150219059974418"/>
        <n v="0.005948751954032123"/>
        <n v="0.006649009422655764"/>
        <n v="0.007232167541177042"/>
        <n v="0.006903909798579856"/>
        <n v="0.0071675910204419685"/>
        <n v="0.0068039089360011065"/>
        <n v="0.006114158171944962"/>
        <n v="0.005906458797327394"/>
        <n v="0.0059691623887669545"/>
        <n v="0.005655875481357709"/>
        <n v="0.005993339373607269"/>
        <n v="0.006703745155162939"/>
        <n v="0.006332112988075225"/>
        <n v="0.005605248913993865"/>
        <n v="0.005409108526854607"/>
        <n v="0.00484912042302409"/>
        <n v="0.004979603510176245"/>
        <n v="0.005519475711509699"/>
        <n v="0.006163594981516613"/>
        <n v="0.005984659171375968"/>
        <n v="0.00557138903226289"/>
        <n v="0.005661891410613409"/>
        <n v="0.005494753283716389"/>
        <n v="0.005590387782381048"/>
        <n v="0.005364310001949396"/>
        <n v="0.007134612171747088"/>
        <n v="0.007041413792536306"/>
        <n v="0.005299655441104035"/>
        <n v="0.0049950722632696905"/>
        <n v="0.004975175413401174"/>
        <n v="0.005234280328531036"/>
        <n v="0.005344537044190359"/>
        <n v="0.005785694048013552"/>
        <n v="0.005882422398718748"/>
        <n v="0.005506174290103511"/>
        <n v="0.005494339957726089"/>
        <n v="0.005209612334158532"/>
        <n v="0.005568713380967712"/>
        <n v="0.005749377998707662"/>
        <n v="0.006555734067783645"/>
        <n v="0.006372471056884171"/>
        <n v="0.00561201190072791"/>
        <n v="0.00558883065675734"/>
        <n v="0.0058687465256403995"/>
        <n v="0.005834259081359407"/>
        <n v="0.005929144041777477"/>
        <n v="0.00644384832616316"/>
        <n v="0.0060553870018477535"/>
        <n v="0.005858922785291282"/>
        <n v="0.005285793134769349"/>
        <n v="0.005314592777375427"/>
        <n v="0.005476948069338515"/>
        <n v="0.005442275138246247"/>
        <n v="0.006066299924033632"/>
        <n v="0.006037742579908677"/>
        <n v="0.005963952967580311"/>
        <n v="0.0049928065692958065"/>
        <n v="0.005395192942376178"/>
        <n v="0.0054943437575279905"/>
        <n v="0.005505035273982313"/>
        <n v="0.005634306040722179"/>
        <n v="0.00565063131158779"/>
        <n v="0.005010560532407334"/>
        <n v="0.005220020455788074"/>
        <n v="0.0057946532727329355"/>
        <n v="0.005521981974911379"/>
        <n v="0.005579150355897606"/>
        <n v="0.006225108929717885"/>
        <n v="0.005926932338085421"/>
        <n v="0.0053088593445480845"/>
        <m/>
      </sharedItems>
    </cacheField>
    <cacheField name="ROAS (C)" numFmtId="9">
      <sharedItems containsString="0" containsBlank="1" containsNumber="1">
        <n v="3.6130305238049476"/>
        <n v="7.1930519015316845"/>
        <n v="10.164306022835543"/>
        <n v="10.423914926461725"/>
        <n v="24.04600483385554"/>
        <n v="22.140816065441474"/>
        <n v="17.67227906978605"/>
        <n v="8.10028956475111"/>
        <n v="10.613773851165137"/>
        <n v="6.448933213068503"/>
        <n v="11.432438419729802"/>
        <n v="23.039118417060642"/>
        <n v="4.493730255528393"/>
        <n v="11.916966209899376"/>
        <n v="8.417070677210225"/>
        <n v="10.414407106974357"/>
        <n v="9.271213621263819"/>
        <n v="9.131733558273568"/>
        <n v="12.960191268236322"/>
        <n v="4.478859502744478"/>
        <n v="23.300821297640475"/>
        <n v="9.185254695428958"/>
        <n v="8.875656711576996"/>
        <n v="14.261586992899037"/>
        <n v="21.439851016047033"/>
        <n v="10.898091281974839"/>
        <n v="7.457642793328587"/>
        <n v="14.408059518541501"/>
        <n v="11.816541701938197"/>
        <n v="14.029288835517452"/>
        <n v="5.541715766876845"/>
        <n v="13.640160502457382"/>
        <n v="6.3829530993116075"/>
        <n v="10.958820575505547"/>
        <n v="8.172311784751747"/>
        <n v="8.254219025569737"/>
        <n v="8.128198580799687"/>
        <n v="10.660457015027765"/>
        <n v="18.191097105357944"/>
        <n v="8.628384887355312"/>
        <n v="23.47317977196016"/>
        <n v="15.643742172268869"/>
        <n v="37.14082235102426"/>
        <n v="12.467283846534519"/>
        <n v="37.98889086217707"/>
        <n v="20.595355997126823"/>
        <n v="14.214412532324523"/>
        <n v="16.563109618020928"/>
        <n v="60.81684005104172"/>
        <n v="23.378215413093738"/>
        <n v="20.285356700353592"/>
        <n v="17.230812239184125"/>
        <n v="17.757703027316"/>
        <n v="15.461235712204337"/>
        <n v="28.321932161784577"/>
        <n v="16.205193276710585"/>
        <n v="26.234343117138906"/>
        <n v="11.513830163848011"/>
        <n v="7.830887061004116"/>
        <n v="7.884378073198667"/>
        <n v="52.9829906577442"/>
        <n v="26.48708032395648"/>
        <n v="13.360253977044486"/>
        <n v="19.01672442099003"/>
        <n v="17.53783274360318"/>
        <n v="16.35022536134363"/>
        <n v="25.454609493120156"/>
        <n v="13.694124687897034"/>
        <n v="13.210828164251748"/>
        <n v="13.109700639640575"/>
        <n v="9.132999532220808"/>
        <n v="14.858196034622967"/>
        <n v="11.316173359869735"/>
        <n v="14.573939474353672"/>
        <n v="8.490919395475819"/>
        <n v="6.981886483192034"/>
        <n v="10.17351528231624"/>
        <n v="9.44370544303133"/>
        <n v="11.121820440587745"/>
        <n v="15.781442110568495"/>
        <n v="14.590714148925967"/>
        <n v="25.087661290689425"/>
        <n v="15.162783086314517"/>
        <n v="13.017339121965058"/>
        <n v="14.93828287833388"/>
        <n v="19.68472836381216"/>
        <n v="13.73724507573483"/>
        <n v="14.8058166647899"/>
        <n v="10.639062882022852"/>
        <n v="16.421764205175002"/>
        <n v="8.660657117818172"/>
        <n v="10.805262361339432"/>
        <n v="16.13906669616891"/>
        <n v="13.960233684744708"/>
        <n v="13.972720253321867"/>
        <n v="25.623314405864296"/>
        <n v="12.04148420098282"/>
        <n v="11.772763782770015"/>
        <n v="15.25004091968271"/>
        <n v="16.30249275105913"/>
        <n v="16.460315139465536"/>
        <n v="12.511766793017012"/>
        <n v="9.067995897668496"/>
        <n v="13.576584311768146"/>
        <n v="13.523951782760172"/>
        <n v="5.771970251689134"/>
        <n v="7.754111419323455"/>
        <n v="8.767120208940261"/>
        <n v="11.679657622530002"/>
        <n v="11.489695774899877"/>
        <n v="9.506233714296378"/>
        <n v="6.287765916508904"/>
        <n v="8.263516465821489"/>
        <n v="16.688807931103334"/>
        <n v="9.674827422397179"/>
        <n v="10.66416464096075"/>
        <n v="13.411025894542465"/>
        <n v="11.792790231334084"/>
        <n v="11.469561706130953"/>
        <n v="9.73786717028551"/>
        <n v="9.633818942591212"/>
        <n v="8.770810560715846"/>
        <n v="10.200005038523587"/>
        <n v="8.384553856164565"/>
        <n v="10.791298911462775"/>
        <n v="3.1323592194166343"/>
        <n v="8.404650894856783"/>
        <n v="7.692434509308796"/>
        <n v="8.498998940564087"/>
        <n v="7.733866975024636"/>
        <n v="11.000718101104386"/>
        <n v="14.50273675768677"/>
        <n v="12.278155278722735"/>
        <n v="8.495064335556894"/>
        <n v="8.606066072888593"/>
        <n v="9.93245043551482"/>
        <n v="8.839959928692927"/>
        <n v="7.656475481386845"/>
        <n v="17.412451221295168"/>
        <n v="14.515327947810722"/>
        <n v="11.385553656875176"/>
        <n v="8.779438862109059"/>
        <n v="10.836922750260685"/>
        <n v="8.527679274575036"/>
        <n v="9.207496971975235"/>
        <n v="9.650571304269262"/>
        <n v="10.11619046373166"/>
        <n v="5.921582388120347"/>
        <n v="10.955694760517666"/>
        <n v="11.00205762006943"/>
        <n v="7.030137792017426"/>
        <n v="10.872130930523836"/>
        <n v="10.997248422731609"/>
        <n v="12.61857505097062"/>
        <n v="11.220338879132024"/>
        <n v="9.11028050240681"/>
        <n v="8.041488248778073"/>
        <n v="10.362214361357355"/>
        <n v="9.979541629201165"/>
        <n v="10.705145916571185"/>
        <n v="11.05551450289057"/>
        <n v="8.248868638037703"/>
        <n v="9.765808230222307"/>
        <n v="6.656180740398559"/>
        <n v="8.299108660466842"/>
        <n v="7.266918733406214"/>
        <n v="5.3419465754539965"/>
        <n v="13.340211026504058"/>
        <n v="8.661892724746018"/>
        <n v="2.9356471853362955"/>
        <n v="3.7244105261075466"/>
        <n v="8.362596118846087"/>
        <n v="18.929530633096473"/>
        <n v="10.229662017018017"/>
        <n v="9.705960744349852"/>
        <n v="9.06913027938231"/>
        <n v="8.26953711201862"/>
        <n v="11.584920817589431"/>
        <n v="8.239146501425125"/>
        <n v="10.182490422423033"/>
        <n v="13.368871828736658"/>
        <n v="9.35879300791509"/>
        <m/>
      </sharedItems>
    </cacheField>
    <cacheField name="CPO (C)" numFmtId="3">
      <sharedItems containsString="0" containsBlank="1" containsNumber="1">
        <n v="5.186035401458304"/>
        <n v="3.7339454890499786"/>
        <n v="4.019177436130186"/>
        <n v="4.209840502360271"/>
        <n v="3.652772761027154"/>
        <n v="4.069043161144208"/>
        <n v="4.725054476884233"/>
        <n v="4.494564014597198"/>
        <n v="6.075070041708299"/>
        <n v="4.889690521374973"/>
        <n v="5.643109708027511"/>
        <n v="4.667431861312474"/>
        <n v="4.828377787564628"/>
        <n v="5.22752368466997"/>
        <n v="5.479159141540731"/>
        <n v="4.559603402470271"/>
        <n v="3.9956045479417397"/>
        <n v="4.752294258790882"/>
        <n v="4.797082746348932"/>
        <n v="7.8705713739778975"/>
        <n v="4.312597860160063"/>
        <n v="5.906806423355899"/>
        <n v="4.38960853623435"/>
        <n v="5.245304377474972"/>
        <n v="4.188720901177861"/>
        <n v="4.918369058157231"/>
        <n v="5.265820561480741"/>
        <n v="5.427246350363342"/>
        <n v="5.584961201570481"/>
        <n v="5.308059763845558"/>
        <n v="5.3156862864947625"/>
        <n v="4.408130091239559"/>
        <n v="4.711883593324974"/>
        <n v="4.445173201249976"/>
        <n v="5.520618330584647"/>
        <n v="3.989258001121772"/>
        <n v="5.296376580212737"/>
        <n v="5.425390881525611"/>
        <n v="5.065429927005786"/>
        <n v="6.0503746350346885"/>
        <n v="5.056384516421847"/>
        <n v="5.067497449424971"/>
        <n v="4.2525490291958095"/>
        <n v="5.082314693429139"/>
        <n v="4.11832223056983"/>
        <n v="4.556302531281225"/>
        <n v="5.983887001682659"/>
        <n v="3.3605509401449813"/>
        <n v="3.677370557397707"/>
        <n v="3.7598756660572707"/>
        <n v="3.818807886528388"/>
        <n v="4.941986676683796"/>
        <n v="5.186035401458303"/>
        <n v="2.9701839117443014"/>
        <n v="4.026803958779389"/>
        <n v="4.235262244524283"/>
        <n v="4.249203199904547"/>
        <n v="4.339892783325634"/>
        <n v="3.8339618860781033"/>
        <n v="5.1409394414456235"/>
        <n v="4.020324789095111"/>
        <n v="3.8758790895109434"/>
        <n v="4.467179009176955"/>
        <n v="4.472955533757788"/>
        <n v="3.761003065057588"/>
        <n v="3.4746437189770645"/>
        <n v="3.914620270778204"/>
        <n v="4.4872853684197125"/>
        <n v="4.7739942325753155"/>
        <n v="7.779053102187457"/>
        <n v="4.374308121230047"/>
        <n v="4.064158355428549"/>
        <n v="5.808359649633301"/>
        <n v="4.3292121612173675"/>
        <n v="4.294037312407475"/>
        <n v="4.743947137727432"/>
        <n v="3.9387610643987117"/>
        <n v="3.7492485443329717"/>
        <n v="4.0302903691333105"/>
        <n v="3.378331632949981"/>
        <n v="4.126280341160303"/>
        <n v="4.024814431131772"/>
        <n v="4.339141546908232"/>
        <n v="3.851268912886249"/>
        <n v="4.7711525693416394"/>
        <n v="4.122898144159351"/>
        <n v="4.7083742460608295"/>
        <n v="3.901137078111918"/>
        <n v="4.333005279349275"/>
        <n v="4.022339652838392"/>
        <n v="3.9554507299258255"/>
        <n v="3.941386905108311"/>
        <n v="3.855105962145996"/>
        <n v="4.284116201204686"/>
        <n v="4.415756613888763"/>
        <n v="3.9366723274706223"/>
        <n v="4.206053539389632"/>
        <n v="4.401805657823146"/>
        <n v="4.030489258314575"/>
        <n v="5.541243305667778"/>
        <n v="4.5546919612807715"/>
        <n v="5.01748925091091"/>
        <n v="5.526610860658552"/>
        <n v="3.8538428212671803"/>
        <n v="4.164081366465051"/>
        <n v="3.6758163010336333"/>
        <n v="3.6950502235390417"/>
        <n v="3.930468935842083"/>
        <n v="4.353277793724134"/>
        <n v="4.185349697233251"/>
        <n v="4.325912456826195"/>
        <n v="4.41753481865153"/>
        <n v="4.224721522163595"/>
        <n v="4.851452472331962"/>
        <n v="4.7350758013314955"/>
        <n v="5.0194766002435856"/>
        <n v="4.366307225098766"/>
        <n v="4.278479206203102"/>
        <n v="4.281803587870703"/>
        <n v="4.799280218976668"/>
        <n v="5.343871261502687"/>
        <n v="5.25756692423704"/>
        <n v="4.198219134513866"/>
        <n v="4.558252168650194"/>
        <n v="4.585547091815764"/>
        <n v="4.558886934305207"/>
        <n v="4.884063719854403"/>
        <n v="3.9861291713169718"/>
        <n v="4.4679689612563855"/>
        <n v="4.686405161561711"/>
        <n v="3.813261324601694"/>
        <n v="4.54642436861178"/>
        <n v="4.754836952348288"/>
        <n v="4.379318783453679"/>
        <n v="4.086345966932206"/>
        <n v="4.435349614064893"/>
        <n v="3.843767415198508"/>
        <n v="3.590332201009596"/>
        <n v="3.686594731036664"/>
        <n v="4.824761025176939"/>
        <n v="4.445173201249975"/>
        <n v="4.757769252176586"/>
        <n v="5.728211829792582"/>
        <n v="4.491964498105237"/>
        <n v="3.973624422468728"/>
        <n v="4.086905510402962"/>
        <n v="4.009204291127382"/>
        <n v="4.367688530769471"/>
        <n v="3.9298623819939587"/>
        <n v="4.203863798896405"/>
        <n v="4.195587656753562"/>
        <n v="4.454531460621028"/>
        <n v="4.191821360764226"/>
        <n v="4.258008013828924"/>
        <n v="4.45034200729794"/>
        <n v="5.041824791364276"/>
        <n v="4.6291114026810085"/>
        <n v="5.395683641091725"/>
        <n v="4.190525088213545"/>
        <n v="4.792612026175261"/>
        <n v="4.758950133102915"/>
        <n v="4.9751746213990105"/>
        <n v="9.051989064363585"/>
        <n v="6.223242481749965"/>
        <n v="4.20399891054386"/>
        <n v="4.837156656269291"/>
        <n v="5.797441680367073"/>
        <n v="4.824584449235454"/>
        <n v="4.823012923356224"/>
        <n v="6.487436738050671"/>
        <n v="5.079264084369457"/>
        <n v="5.339943548856423"/>
        <n v="5.098560105530092"/>
        <n v="4.8435613655129455"/>
        <n v="5.009995667647335"/>
        <m/>
      </sharedItems>
    </cacheField>
    <cacheField name="% site (C)" numFmtId="167">
      <sharedItems containsString="0" containsBlank="1" containsNumber="1">
        <n v="0.0012413660420700287"/>
        <n v="0.00865403325576791"/>
        <n v="0.010535398932650882"/>
        <n v="0.016774210783759454"/>
        <n v="0.013497477897337006"/>
        <n v="0.006947907326736905"/>
        <n v="0.011498255774542868"/>
        <n v="0.01216160988823019"/>
        <n v="0.009698397145520767"/>
        <n v="0.018075269483241212"/>
        <n v="0.017296744318710994"/>
        <n v="0.01389689586102925"/>
        <n v="0.01293485078963367"/>
        <n v="0.017941650239125095"/>
        <n v="0.017402881972960537"/>
        <n v="0.030838585120573695"/>
        <n v="0.03301293038470022"/>
        <n v="0.022809901951054333"/>
        <n v="0.011964680839829128"/>
        <n v="0.00814365123432255"/>
        <n v="0.02208206025095407"/>
        <n v="0.020442350458760288"/>
        <n v="0.02117518410717755"/>
        <n v="0.03038601285758935"/>
        <n v="0.025156690730110384"/>
        <n v="0.017840753117139438"/>
        <n v="0.014456793056543172"/>
        <n v="0.013421234800618657"/>
        <n v="0.015781280558244362"/>
        <n v="0.01851079194772108"/>
        <n v="0.018148284724851242"/>
        <n v="0.0159715014819395"/>
        <n v="0.019311592508889617"/>
        <n v="0.011164908511887423"/>
        <n v="0.012208345086929988"/>
        <n v="0.013775907652752068"/>
        <n v="0.014335097736012251"/>
        <n v="0.011970820557502046"/>
        <n v="0.018776931357528222"/>
        <n v="0.010844652132696631"/>
        <n v="0.004650821934407292"/>
        <n v="0.007005133802732972"/>
        <n v="0.013599424568780046"/>
        <n v="0.010419049138769582"/>
        <n v="0.011698834418827068"/>
        <n v="0.013159231912127372"/>
        <n v="0.010091803188118214"/>
        <n v="0.014598591486523059"/>
        <n v="0.011943163968018465"/>
        <n v="0.017955239370515835"/>
        <n v="0.019530972788072913"/>
        <n v="0.018410477280549467"/>
        <n v="0.015111644944825631"/>
        <n v="0.014266686054631404"/>
        <n v="0.011423054072313714"/>
        <n v="0.02107703710324834"/>
        <n v="0.03175840578807041"/>
        <n v="0.03390266281497466"/>
        <n v="0.04285281134840008"/>
        <n v="0.03918931152583113"/>
        <n v="0.0318482394930834"/>
        <n v="0.026456751809442673"/>
        <n v="0.05318556045833967"/>
        <n v="0.05521682807860198"/>
        <n v="0.0472763744553167"/>
        <n v="0.04785779305212113"/>
        <n v="0.05821801472507594"/>
        <n v="0.03535806638728658"/>
        <n v="0.02703504745149005"/>
        <n v="0.05090684115676287"/>
        <n v="0.04473139378734608"/>
        <n v="0.02331809982781687"/>
        <n v="0.051908473006000974"/>
        <n v="0.040405258600638726"/>
        <n v="0.01606409666250809"/>
        <n v="0.022904255100047545"/>
        <n v="0.039805356136781225"/>
        <n v="0.03331615738052922"/>
        <n v="0.043282654901677625"/>
        <n v="0.06494762676797153"/>
        <n v="0.06050439175480987"/>
        <n v="0.04797193200861469"/>
        <n v="0.03006234552731891"/>
        <n v="0.04221681087829405"/>
        <n v="0.05466689427685128"/>
        <n v="0.06679162693024207"/>
        <n v="0.053684735932048366"/>
        <n v="0.07222641653680324"/>
        <n v="0.035321585486620594"/>
        <n v="0.04664897255445953"/>
        <n v="0.05575512626009668"/>
        <n v="0.0768081221060183"/>
        <n v="0.0639329824758744"/>
        <n v="0.08694079209371962"/>
        <n v="0.06809151358679538"/>
        <n v="0.04635849991819788"/>
        <n v="0.044957187184638946"/>
        <n v="0.07087640926327038"/>
        <n v="0.07138102098973778"/>
        <n v="0.0678546841142234"/>
        <n v="0.06829846201818875"/>
        <n v="0.09286986421326512"/>
        <n v="0.04973944643008037"/>
        <n v="0.0441716343769395"/>
        <n v="0.03559567625775413"/>
        <n v="0.03197849056560267"/>
        <n v="0.10759575985245817"/>
        <n v="0.10571311678658929"/>
        <n v="0.10768583109608218"/>
        <n v="0.08642677428863915"/>
        <n v="0.04823143225204057"/>
        <n v="0.09513688833913901"/>
        <n v="0.07224597514147577"/>
        <n v="0.08886915197870322"/>
        <n v="0.10209229005400862"/>
        <n v="0.07635263510606734"/>
        <n v="0.04846695633444224"/>
        <n v="0.042273288217261666"/>
        <n v="0.06709328192749901"/>
        <n v="0.06917876311479196"/>
        <n v="0.07191922091600218"/>
        <n v="0.06632386546851823"/>
        <n v="0.059102525781298314"/>
        <n v="0.04545897239767221"/>
        <n v="0.03242199096309154"/>
        <n v="0.04626133427549389"/>
        <n v="0.051470019103168466"/>
        <n v="0.06861241191029986"/>
        <n v="0.050151307347087566"/>
        <n v="0.054854227421400746"/>
        <n v="0.05332152786923738"/>
        <n v="0.04694746363787805"/>
        <n v="0.07271290722024772"/>
        <n v="0.07549998106966681"/>
        <n v="0.07765856747163145"/>
        <n v="0.09316775563215983"/>
        <n v="0.09386041790339911"/>
        <n v="0.058645317107160366"/>
        <n v="0.05161017100611772"/>
        <n v="0.08477442242621566"/>
        <n v="0.08328648344236515"/>
        <n v="0.10693005550994256"/>
        <n v="0.096844051900735"/>
        <n v="0.10246512176692496"/>
        <n v="0.058995470077042096"/>
        <n v="0.05449417016565387"/>
        <n v="0.07570606208752811"/>
        <n v="0.0755694065482418"/>
        <n v="0.09466150600957801"/>
        <n v="0.11651990477420072"/>
        <n v="0.10787382710681874"/>
        <n v="0.08593216910199636"/>
        <n v="0.058001693927726736"/>
        <n v="0.10948477523895107"/>
        <n v="0.10498278594306308"/>
        <n v="0.12301350417426173"/>
        <n v="0.10038940668843027"/>
        <n v="0.11424966891485919"/>
        <n v="0.06425539809023773"/>
        <n v="0.06263954436964685"/>
        <n v="0.05644036169966254"/>
        <n v="0.08339733305430157"/>
        <n v="0.08528991407137121"/>
        <n v="0.08052054898526032"/>
        <n v="0.09014259530007905"/>
        <n v="0.04863298644463732"/>
        <n v="0.04513235118847742"/>
        <n v="0.05199683412041648"/>
        <n v="0.0832343859876346"/>
        <n v="0.04242161554433978"/>
        <n v="0.06543160102420446"/>
        <n v="0.10413861143331067"/>
        <n v="0.06705579828140232"/>
        <n v="0.0520176465384528"/>
        <n v="0.08763102510367363"/>
        <n v="0.04711461714576566"/>
        <n v="0.02946961661526108"/>
        <n v="0.0784416179346333"/>
        <n v="0.08713689914355507"/>
        <n v="0.05387772027690213"/>
        <n v="0.06245587130201198"/>
        <n v="0.08943822232752488"/>
        <m/>
      </sharedItems>
    </cacheField>
    <cacheField name="CPC" formula="'Camp cost'/Clicks" databaseField="0"/>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I3:BD973" sheet="May DATA"/>
  </cacheSource>
  <cacheFields>
    <cacheField name="Date (UTC)" numFmtId="165">
      <sharedItems containsBlank="1">
        <s v="2016-11-15"/>
        <s v="2016-11-16"/>
        <s v="2016-11-17"/>
        <s v="2016-11-18"/>
        <s v="2016-11-19"/>
        <s v="2016-11-20"/>
        <s v="2016-11-21"/>
        <s v="2016-11-22"/>
        <s v="2016-11-23"/>
        <s v="2016-11-24"/>
        <s v="2016-11-25"/>
        <s v="2016-11-26"/>
        <s v="2016-11-27"/>
        <s v="2016-11-28"/>
        <s v="2016-11-29"/>
        <s v="2016-11-30"/>
        <s v="2016-12-01"/>
        <s v="2016-12-02"/>
        <s v="2016-12-03"/>
        <s v="2016-12-04"/>
        <s v="2016-12-05"/>
        <s v="2016-12-06"/>
        <s v="2016-12-07"/>
        <s v="2016-12-08"/>
        <s v="2016-12-09"/>
        <s v="2016-12-10"/>
        <s v="2016-12-11"/>
        <s v="2016-12-12"/>
        <s v="2016-12-13"/>
        <s v="2016-12-14"/>
        <s v="2016-12-15"/>
        <s v="2016-12-16"/>
        <s v="2016-12-17"/>
        <s v="2016-12-18"/>
        <s v="2016-12-19"/>
        <s v="2016-12-20"/>
        <s v="2016-12-21"/>
        <s v="2016-12-22"/>
        <s v="2016-12-23"/>
        <s v="2016-12-24"/>
        <s v="2016-12-25"/>
        <s v="2016-12-26"/>
        <s v="2016-12-27"/>
        <s v="2016-12-28"/>
        <s v="2016-12-29"/>
        <s v="2016-12-30"/>
        <s v="2016-12-31"/>
        <s v="2017-01-01"/>
        <s v="2017-01-02"/>
        <s v="2017-01-03"/>
        <s v="2017-01-04"/>
        <s v="2017-01-05"/>
        <s v="2017-01-06"/>
        <s v="2017-01-07"/>
        <s v="2017-01-08"/>
        <s v="2017-01-09"/>
        <s v="2017-01-10"/>
        <s v="2017-01-11"/>
        <s v="2017-01-12"/>
        <s v="2017-01-13"/>
        <s v="2017-01-14"/>
        <s v="2017-01-15"/>
        <s v="2017-01-16"/>
        <s v="2017-01-17"/>
        <s v="2017-01-18"/>
        <s v="2017-01-19"/>
        <s v="2017-01-20"/>
        <s v="2017-01-21"/>
        <s v="2017-01-22"/>
        <s v="2017-01-23"/>
        <s v="2017-01-24"/>
        <s v="2017-01-25"/>
        <s v="2017-01-26"/>
        <s v="2017-01-27"/>
        <s v="2017-01-28"/>
        <s v="2017-01-29"/>
        <s v="2017-01-30"/>
        <s v="2017-01-31"/>
        <s v="2017-02-01"/>
        <s v="2017-02-02"/>
        <s v="2017-02-03"/>
        <s v="2017-02-04"/>
        <s v="2017-02-05"/>
        <s v="2017-02-06"/>
        <s v="2017-02-07"/>
        <s v="2017-02-08"/>
        <s v="2017-02-09"/>
        <s v="2017-02-10"/>
        <s v="2017-02-11"/>
        <s v="2017-02-12"/>
        <s v="2017-02-13"/>
        <s v="2017-02-14"/>
        <s v="2017-02-15"/>
        <s v="2017-02-16"/>
        <s v="2017-02-17"/>
        <s v="2017-02-18"/>
        <s v="2017-02-19"/>
        <s v="2017-02-20"/>
        <s v="2017-02-21"/>
        <s v="2017-02-22"/>
        <s v="2017-02-23"/>
        <s v="2017-02-24"/>
        <s v="2017-02-25"/>
        <s v="2017-02-26"/>
        <s v="2017-02-27"/>
        <s v="2017-02-28"/>
        <s v="2017-03-01"/>
        <s v="2017-03-02"/>
        <s v="2017-03-03"/>
        <s v="2017-03-04"/>
        <s v="2017-03-05"/>
        <s v="2017-03-06"/>
        <s v="2017-03-07"/>
        <s v="2017-03-08"/>
        <s v="2017-03-09"/>
        <s v="2017-03-10"/>
        <s v="2017-03-11"/>
        <s v="2017-03-12"/>
        <s v="2017-03-13"/>
        <s v="2017-03-14"/>
        <s v="2017-03-15"/>
        <s v="2017-03-16"/>
        <s v="2017-03-17"/>
        <s v="2017-03-18"/>
        <s v="2017-03-19"/>
        <s v="2017-03-20"/>
        <s v="2017-03-21"/>
        <s v="2017-03-22"/>
        <s v="2017-03-23"/>
        <s v="2017-03-24"/>
        <s v="2017-03-25"/>
        <s v="2017-03-26"/>
        <s v="2017-03-27"/>
        <s v="2017-03-28"/>
        <s v="2017-03-29"/>
        <s v="2017-03-30"/>
        <s v="2017-03-31"/>
        <s v="2017-04-01"/>
        <s v="2017-04-02"/>
        <s v="2017-04-03"/>
        <s v="2017-04-04"/>
        <s v="2017-04-05"/>
        <s v="2017-04-06"/>
        <s v="2017-04-07"/>
        <s v="2017-04-08"/>
        <s v="2017-04-09"/>
        <s v="2017-04-10"/>
        <s v="2017-04-11"/>
        <s v="2017-04-12"/>
        <s v="2017-04-13"/>
        <s v="2017-04-14"/>
        <s v="2017-04-15"/>
        <s v="2017-04-16"/>
        <s v="2017-04-17"/>
        <s v="2017-04-18"/>
        <s v="2017-04-19"/>
        <s v="2017-04-20"/>
        <s v="2017-04-21"/>
        <s v="2017-04-22"/>
        <s v="2017-04-23"/>
        <s v="2017-04-24"/>
        <s v="2017-04-25"/>
        <s v="2017-04-26"/>
        <s v="2017-04-27"/>
        <s v="2017-04-28"/>
        <s v="2017-04-29"/>
        <s v="2017-04-30"/>
        <s v="2017-05-01"/>
        <s v="2017-05-02"/>
        <s v="2017-05-03"/>
        <s v="2017-05-04"/>
        <s v="2017-05-05"/>
        <s v="2017-05-06"/>
        <s v="2017-05-07"/>
        <s v="2017-05-08"/>
        <s v="2017-05-09"/>
        <s v="2017-05-10"/>
        <s v="2017-05-11"/>
        <s v="2017-05-12"/>
        <s v="2017-05-13"/>
        <s v="2017-05-14"/>
        <s v="2017-05-15"/>
        <m/>
      </sharedItems>
    </cacheField>
    <cacheField name="Imps" numFmtId="171">
      <sharedItems containsString="0" containsBlank="1" containsNumber="1">
        <n v="155549.94583134042"/>
        <n v="186483.55520411258"/>
        <n v="233636.89971879308"/>
        <n v="334258.5421717404"/>
        <n v="120355.8719016544"/>
        <n v="93501.76174520834"/>
        <n v="131494.65709629186"/>
        <n v="189120.24478190663"/>
        <n v="157362.87462799757"/>
        <n v="257465.36764233568"/>
        <n v="163969.33783099212"/>
        <n v="108402.33325052467"/>
        <n v="123720.5170802742"/>
        <n v="236024.65959731716"/>
        <n v="271113.92102204735"/>
        <n v="296503.11265219725"/>
        <n v="243156.82302048057"/>
        <n v="220473.10417450196"/>
        <n v="158508.44255325652"/>
        <n v="171397.92411973365"/>
        <n v="250216.9278464869"/>
        <n v="319663.40085664677"/>
        <n v="314185.3097773168"/>
        <n v="311186.68951834727"/>
        <n v="255153.76059944354"/>
        <n v="218760.07479663077"/>
        <n v="210796.78096307573"/>
        <n v="163806.38713969366"/>
        <n v="211338.85813714395"/>
        <n v="225023.44081543412"/>
        <n v="216969.25488773768"/>
        <n v="146307.61189824675"/>
        <n v="102166.80805335019"/>
        <n v="82926.34376470823"/>
        <n v="158926.05487768975"/>
        <n v="195889.65867619964"/>
        <n v="204774.1561665927"/>
        <n v="254180.1506901277"/>
        <n v="183317.89001536972"/>
        <n v="81863.47945664093"/>
        <n v="74344.81992145302"/>
        <n v="81094.58147106682"/>
        <n v="129069.23022379931"/>
        <n v="154821.17138281968"/>
        <n v="158949.8014608438"/>
        <n v="132141.5467753159"/>
        <n v="121196.8284843856"/>
        <n v="35939.22533210605"/>
        <n v="136143.2554606201"/>
        <n v="301381.80721881124"/>
        <n v="269635.9009326317"/>
        <n v="249447.21101321783"/>
        <n v="277568.89740147296"/>
        <n v="149908.08521301707"/>
        <n v="162274.3231024102"/>
        <n v="297634.7601666418"/>
        <n v="487692.58555928577"/>
        <n v="503608.5282063613"/>
        <n v="614862.9079784565"/>
        <n v="519016.78528255725"/>
        <n v="346907.2825158971"/>
        <n v="292830.5807402698"/>
        <n v="443288.9316043047"/>
        <n v="423828.1972857166"/>
        <n v="477392.30040429457"/>
        <n v="557766.2959037903"/>
        <n v="513463.36021529033"/>
        <n v="328950.77141296363"/>
        <n v="360229.11566531693"/>
        <n v="570351.1661277397"/>
        <n v="556517.5531689655"/>
        <n v="571065.2013177511"/>
        <n v="552409.3942833156"/>
        <n v="343335.4688704507"/>
        <n v="217517.06399567073"/>
        <n v="303126.7716567861"/>
        <n v="395411.7257272734"/>
        <n v="145377.40091676408"/>
        <n v="625217.2370813154"/>
        <n v="885090.0169468543"/>
        <n v="801167.135537371"/>
        <n v="428581.60815500066"/>
        <n v="401213.2616461152"/>
        <n v="692673.9101927051"/>
        <n v="788416.0392313434"/>
        <n v="963634.7066957935"/>
        <n v="697483.8215529419"/>
        <n v="820354.3747258403"/>
        <n v="501447.58913934306"/>
        <n v="573470.9758455644"/>
        <n v="954181.1100573983"/>
        <n v="920841.7261568129"/>
        <n v="893147.4782653305"/>
        <n v="1250052.072289081"/>
        <n v="904962.631656011"/>
        <n v="639090.1547294479"/>
        <n v="592785.1364267534"/>
        <n v="1011723.9941258214"/>
        <n v="979624.3456354162"/>
        <n v="854304.6190068711"/>
        <n v="923214.7467768274"/>
        <n v="900176.4668789284"/>
        <n v="581981.2599393574"/>
        <n v="513294.6775901271"/>
        <n v="456789.0"/>
        <n v="105249.76962490134"/>
        <n v="1392112.3211935333"/>
        <n v="1323898.213964299"/>
        <n v="1110963.421669664"/>
        <n v="1032061.7143257192"/>
        <n v="807640.945413781"/>
        <n v="1258586.9218137232"/>
        <n v="597677.7514041818"/>
        <n v="550002.8009078072"/>
        <n v="574606.7175984838"/>
        <n v="474306.8822896585"/>
        <n v="257046.9364702075"/>
        <n v="271990.08805566217"/>
        <n v="481331.7766647813"/>
        <n v="551493.9225603424"/>
        <n v="624167.4743363674"/>
        <n v="659609.6591176285"/>
        <n v="535028.5331099438"/>
        <n v="287535.9115446125"/>
        <n v="271306.3502303646"/>
        <n v="472003.46372371615"/>
        <n v="572530.9386917421"/>
        <n v="1108768.9098471524"/>
        <n v="967731.401713714"/>
        <n v="995320.8371002404"/>
        <n v="553329.7790924587"/>
        <n v="537720.0854833008"/>
        <n v="1094660.1640628693"/>
        <n v="1280649.1352592218"/>
        <n v="1143904.8455904957"/>
        <n v="1219690.8374550908"/>
        <n v="1062730.8358930172"/>
        <n v="862620.0173492621"/>
        <n v="796588.1392271152"/>
        <n v="1359839.0769917949"/>
        <n v="1471445.5612727262"/>
        <n v="1436841.8765311113"/>
        <n v="1508232.293969123"/>
        <n v="1356693.0641477315"/>
        <n v="817900.2881840237"/>
        <n v="762829.5053067064"/>
        <n v="655087.1632983253"/>
        <n v="1549216.4399499213"/>
        <n v="1974025.6167742084"/>
        <n v="1968629.4104643753"/>
        <n v="1770326.6076311078"/>
        <n v="1070315.8220914972"/>
        <n v="993672.4966902718"/>
        <n v="1626310.9504310738"/>
        <n v="1614449.1227217808"/>
        <n v="1646835.3679054244"/>
        <n v="1700500.1892904832"/>
        <n v="1371388.1048816112"/>
        <n v="879735.5718694644"/>
        <n v="717916.528085456"/>
        <n v="661348.0727740437"/>
        <n v="1247683.9647552362"/>
        <n v="1373735.7412230817"/>
        <n v="1207725.8349362316"/>
        <n v="906976.1781379351"/>
        <n v="669380.9686616708"/>
        <n v="642710.2803888974"/>
        <n v="665490.6232628822"/>
        <n v="1201504.2301498717"/>
        <n v="1243025.5402185684"/>
        <n v="1363071.0688438301"/>
        <n v="1270730.4331300852"/>
        <n v="935069.2048568663"/>
        <n v="870779.8346296094"/>
        <n v="1276671.1731570715"/>
        <n v="949514.4970437807"/>
        <n v="709663.3621678826"/>
        <n v="1252001.7486507976"/>
        <n v="1132911.8152855625"/>
        <n v="633888.834171017"/>
        <n v="595457.036455431"/>
        <n v="1131054.668713377"/>
        <m/>
      </sharedItems>
    </cacheField>
    <cacheField name="Clicks" numFmtId="171">
      <sharedItems containsString="0" containsBlank="1" containsNumber="1">
        <n v="1152.1187068187107"/>
        <n v="1749.8775241446947"/>
        <n v="1822.7549689967664"/>
        <n v="2647.334597828637"/>
        <n v="1134.9229052244016"/>
        <n v="721.4048192660157"/>
        <n v="981.7983862655539"/>
        <n v="1556.6294681324582"/>
        <n v="1091.5239773911455"/>
        <n v="1881.7120030343974"/>
        <n v="1207.8003500764737"/>
        <n v="826.2173242218047"/>
        <n v="962.1460415863434"/>
        <n v="1599.209548270748"/>
        <n v="2107.7139668453174"/>
        <n v="2635.8707300990973"/>
        <n v="1964.4156202260747"/>
        <n v="1696.6524239718326"/>
        <n v="1179.9595284475922"/>
        <n v="1234.0034763154208"/>
        <n v="1708.9351393963393"/>
        <n v="2305.0562613323887"/>
        <n v="2146.1998085087707"/>
        <n v="2073.322363656699"/>
        <n v="1756.428305704431"/>
        <n v="1354.3740874755845"/>
        <n v="1524.6944080287412"/>
        <n v="1202.887263906671"/>
        <n v="1134.1040575294346"/>
        <n v="1208.6191977714407"/>
        <n v="1300.330139607756"/>
        <n v="858.9712320204887"/>
        <n v="571.5556910870363"/>
        <n v="517.5117432192077"/>
        <n v="1047.3062018629219"/>
        <n v="1093.9805204760466"/>
        <n v="1487.027414060255"/>
        <n v="1193.061091567066"/>
        <n v="697.6582361119698"/>
        <n v="661.6289375334175"/>
        <n v="684.5566729924961"/>
        <n v="933.4863722624947"/>
        <n v="1108.7197789854545"/>
        <n v="1130.009819054599"/>
        <n v="959.689498501442"/>
        <n v="1131.6475144445333"/>
        <n v="377.48878737983347"/>
        <n v="917.1094183631528"/>
        <n v="1961.9590771411736"/>
        <n v="1841.5884659810097"/>
        <n v="1762.160239569201"/>
        <n v="1846.5015521508121"/>
        <n v="1301.148987302723"/>
        <n v="1342.9102197460452"/>
        <n v="1995.5318326348242"/>
        <n v="3184.498685727055"/>
        <n v="3676.626150402282"/>
        <n v="4764.055889318592"/>
        <n v="4054.9337854770824"/>
        <n v="2758.697884344162"/>
        <n v="2246.9180749897246"/>
        <n v="3165.665188742812"/>
        <n v="3095.244286975641"/>
        <n v="3249.187653629456"/>
        <n v="4011.5348576438264"/>
        <n v="3807.641781597018"/>
        <n v="2673.537724067584"/>
        <n v="2507.3116419892626"/>
        <n v="3670.075368842546"/>
        <n v="3575.0890362263617"/>
        <n v="3215.6148981358047"/>
        <n v="3260.6515213589946"/>
        <n v="2134.7359407792314"/>
        <n v="1540.2525142331167"/>
        <n v="2232.9976641752837"/>
        <n v="3297.499667632515"/>
        <n v="1165.2202699381844"/>
        <n v="3563.6251684968224"/>
        <n v="5497.743424009114"/>
        <n v="4734.577372299776"/>
        <n v="2888.8946678439315"/>
        <n v="2562.9932852470256"/>
        <n v="4183.492873586918"/>
        <n v="4633.859105818823"/>
        <n v="5330.698494235826"/>
        <n v="4123.7169918543195"/>
        <n v="4568.351290221456"/>
        <n v="2988.7940866299173"/>
        <n v="3374.471350959422"/>
        <n v="5206.233644600827"/>
        <n v="5118.6169412393465"/>
        <n v="5004.79711163892"/>
        <n v="6730.109204934602"/>
        <n v="4811.549055626684"/>
        <n v="4009.0783145589253"/>
        <n v="3651.241871858302"/>
        <n v="5310.227301861649"/>
        <n v="5437.1486945815495"/>
        <n v="5155.465087512866"/>
        <n v="5580.447041200791"/>
        <n v="5466.627211600365"/>
        <n v="3768.337092238598"/>
        <n v="3497.2985052044864"/>
        <n v="0.0"/>
        <n v="777.0864625237787"/>
        <n v="9849.100075064287"/>
        <n v="7765.9515390679835"/>
        <n v="6198.677050900953"/>
        <n v="6440.2371209162475"/>
        <n v="4863.955308104578"/>
        <n v="6481.99835335957"/>
        <n v="3555.436691547152"/>
        <n v="3656.973805723072"/>
        <n v="4155.652051958037"/>
        <n v="3274.5719321734355"/>
        <n v="1842.4073136759764"/>
        <n v="1850.5957906256476"/>
        <n v="2942.93861571176"/>
        <n v="3257.3761305791268"/>
        <n v="3725.7570121003077"/>
        <n v="3730.6700982701113"/>
        <n v="3206.6075734911665"/>
        <n v="1927.5674739525552"/>
        <n v="1717.9424640409775"/>
        <n v="2645.6969024387026"/>
        <n v="3096.8819823655745"/>
        <n v="5376.553965153983"/>
        <n v="4818.918684881388"/>
        <n v="5493.649185534278"/>
        <n v="3410.5006495379744"/>
        <n v="3218.0714412207058"/>
        <n v="6098.777632114965"/>
        <n v="7250.896338933678"/>
        <n v="6285.474906567465"/>
        <n v="6818.544755991048"/>
        <n v="5700.8176523609545"/>
        <n v="6154.45927537273"/>
        <n v="5609.10671052464"/>
        <n v="7206.678563405454"/>
        <n v="7349.976910024696"/>
        <n v="7148.54037706279"/>
        <n v="7894.510627177819"/>
        <n v="4732.120829214875"/>
        <n v="4487.285368419712"/>
        <n v="3607.0240963300785"/>
        <n v="8511.921789183014"/>
        <n v="10283.90820109182"/>
        <n v="10962.732940219545"/>
        <n v="10178.276848441063"/>
        <n v="7016.705898173087"/>
        <n v="6332.149225180589"/>
        <n v="9126.876408103304"/>
        <n v="9022.882750842482"/>
        <n v="9664.85934369669"/>
        <n v="9921.158672221392"/>
        <n v="8131.157611023311"/>
        <n v="5668.882592257239"/>
        <n v="4347.262412580338"/>
        <n v="3874.787292584321"/>
        <n v="6594.99933526503"/>
        <n v="7300.846048326669"/>
        <n v="6614.65167994424"/>
        <n v="4936.013905261683"/>
        <n v="4060.6657193418528"/>
        <n v="3880.5192264490906"/>
        <n v="3968.954777505537"/>
        <n v="5998.87821332898"/>
        <n v="6706.362621780556"/>
        <n v="7489.1810181691035"/>
        <n v="6995.415858103942"/>
        <n v="5268.466069418326"/>
        <n v="4920.4557990573085"/>
        <n v="6396.838193082992"/>
        <n v="4956.48509763586"/>
        <n v="4112.25312412478"/>
        <n v="6913.531088607231"/>
        <n v="6320.68535745105"/>
        <n v="3946.027042046458"/>
        <n v="3529.2335653082037"/>
        <n v="6004.61014719375"/>
        <m/>
      </sharedItems>
    </cacheField>
    <cacheField name="Camp cost" numFmtId="3">
      <sharedItems containsString="0" containsBlank="1" containsNumber="1">
        <n v="15.558106204374914"/>
        <n v="74.67890978099958"/>
        <n v="96.46025846712446"/>
        <n v="143.13457708024922"/>
        <n v="84.01377350362453"/>
        <n v="52.8975610948747"/>
        <n v="127.57647087587429"/>
        <n v="161.8043045254991"/>
        <n v="205.36700189774888"/>
        <n v="332.94347277362317"/>
        <n v="140.02295583937422"/>
        <n v="261.3761842334985"/>
        <n v="252.04132051087362"/>
        <n v="460.5199436494974"/>
        <n v="351.6132002188731"/>
        <n v="115.12998591237435"/>
        <n v="133.79971335762426"/>
        <n v="245.81807802912363"/>
        <n v="348.50157897799807"/>
        <n v="367.17130642324804"/>
        <n v="217.81348686124878"/>
        <n v="152.46944080287417"/>
        <n v="136.91133459849925"/>
        <n v="233.3715930656237"/>
        <n v="270.7110479561235"/>
        <n v="255.15294175174859"/>
        <n v="158.6926832846241"/>
        <n v="164.9159257663741"/>
        <n v="93.3486372262495"/>
        <n v="171.13916824812404"/>
        <n v="155.5810620437491"/>
        <n v="248.92969926999862"/>
        <n v="211.5902443794988"/>
        <n v="108.90674343062439"/>
        <n v="40.451076131374776"/>
        <n v="177.362410729874"/>
        <n v="180.474031970749"/>
        <n v="168.02754700724907"/>
        <n v="65.34404605837463"/>
        <n v="457.40832240862255"/>
        <n v="395.17589759112286"/>
        <n v="329.8318515327482"/>
        <n v="214.70186562037378"/>
        <n v="236.48321430649867"/>
        <n v="454.2967011677475"/>
        <n v="441.85021620424754"/>
        <n v="451.18507992687245"/>
        <n v="500.97101978087227"/>
        <n v="432.5153524816226"/>
        <n v="208.47862313862387"/>
        <n v="242.70645678824866"/>
        <n v="426.29210999987265"/>
        <n v="264.48780547437354"/>
        <n v="301.82726036487327"/>
        <n v="199.1437594159989"/>
        <n v="87.12539474449952"/>
        <n v="99.57187970799944"/>
        <n v="289.38077540137334"/>
        <n v="311.1621240874982"/>
        <n v="423.1804887589976"/>
        <n v="189.80889569337393"/>
        <n v="370.282927664123"/>
        <n v="472.96642861299733"/>
        <n v="469.85480737212237"/>
        <n v="429.40373124074756"/>
        <n v="494.74777729912216"/>
        <n v="357.836442700623"/>
        <n v="463.63156489037243"/>
        <n v="466.7431861312474"/>
        <n v="591.2080357662467"/>
        <n v="435.62697372249755"/>
        <n v="280.04591167874844"/>
        <n v="295.60401788312333"/>
        <n v="600.5428994888717"/>
        <n v="519.6407472261221"/>
        <n v="609.8777632114967"/>
        <n v="541.422095912247"/>
        <n v="404.51076131374776"/>
        <n v="314.27374532837325"/>
        <n v="401.3991400728728"/>
        <n v="840.1377350362453"/>
        <n v="849.4725987588703"/>
        <n v="668.9985667881213"/>
        <n v="298.7156391239983"/>
        <n v="905.4817810946199"/>
        <n v="594.3196570071217"/>
        <n v="709.449642919496"/>
        <n v="852.5842199997453"/>
        <n v="326.7202302918732"/>
        <n v="687.6682942333712"/>
        <n v="513.4175047443722"/>
        <n v="283.1575329196234"/>
        <n v="528.9756109487471"/>
        <n v="522.752368466997"/>
        <n v="392.0642763502478"/>
        <n v="385.84103386849785"/>
        <n v="697.0031579559961"/>
        <n v="768.5704464961207"/>
        <n v="777.9053102187456"/>
        <n v="818.3563863501205"/>
        <n v="354.724821459748"/>
        <n v="678.3334305107462"/>
        <n v="802.7982801457456"/>
        <n v="700.1147791968713"/>
        <n v="737.4542340873709"/>
        <n v="1512.2479230652416"/>
        <n v="1194.8625564959932"/>
        <n v="1176.1928290507435"/>
        <n v="1095.290676787994"/>
        <n v="625.4358694158716"/>
        <n v="476.07804985387236"/>
        <n v="1061.0628431383689"/>
        <n v="1029.9466307296193"/>
        <n v="1023.7233882478691"/>
        <n v="846.3609775179953"/>
        <n v="809.0215226274955"/>
        <n v="485.4129135764973"/>
        <n v="382.7294126276229"/>
        <n v="942.8212359851198"/>
        <n v="939.7096147442447"/>
        <n v="1014.3885245252443"/>
        <n v="833.9144925544955"/>
        <n v="416.95724627724775"/>
        <n v="796.5750376639955"/>
        <n v="790.3517951822457"/>
        <n v="532.087232189622"/>
        <n v="550.7569596348719"/>
        <n v="955.2677209486199"/>
        <n v="868.1423262041203"/>
        <n v="1036.1698732113693"/>
        <n v="827.6912500727456"/>
        <n v="1092.1790555471189"/>
        <m/>
      </sharedItems>
    </cacheField>
    <cacheField name="PCC" numFmtId="3">
      <sharedItems containsString="0" containsBlank="1" containsNumber="1">
        <n v="4.094238474835504"/>
        <n v="19.652344679210415"/>
        <n v="25.384278543980123"/>
        <n v="37.666993968486636"/>
        <n v="22.10888776411172"/>
        <n v="13.920410814440713"/>
        <n v="33.57275549365113"/>
        <n v="42.58008013828924"/>
        <n v="54.043947867828656"/>
        <n v="87.61670336147978"/>
        <n v="36.84814627351953"/>
        <n v="68.78320637723645"/>
        <n v="66.32666329233517"/>
        <n v="121.18945885513091"/>
        <n v="92.52978953128239"/>
        <n v="30.297364713782727"/>
        <n v="35.21045088358533"/>
        <n v="64.68896790240096"/>
        <n v="91.71094183631529"/>
        <n v="96.62402800611791"/>
        <n v="57.31933864769705"/>
        <n v="40.12353705338794"/>
        <n v="36.029298578552435"/>
        <n v="61.41357712253256"/>
        <n v="71.23974946213777"/>
        <n v="67.14551098730226"/>
        <n v="41.761232443322136"/>
        <n v="43.398927833256344"/>
        <n v="24.565430849013026"/>
        <n v="45.03662322319054"/>
        <n v="40.94238474835503"/>
        <n v="65.50781559736807"/>
        <n v="55.68164325776285"/>
        <n v="28.659669323848526"/>
        <n v="10.64502003457231"/>
        <n v="46.67431861312474"/>
        <n v="47.493166308091844"/>
        <n v="44.21777552822344"/>
        <n v="17.195801594309113"/>
        <n v="120.37061116016383"/>
        <n v="103.9936572608218"/>
        <n v="86.79785566651269"/>
        <n v="56.50049095272995"/>
        <n v="62.232424817499655"/>
        <n v="119.55176346519673"/>
        <n v="116.27637268532831"/>
        <n v="118.7329157702296"/>
        <n v="131.83447888970323"/>
        <n v="113.819829600427"/>
        <n v="54.86279556279576"/>
        <n v="63.870120207433864"/>
        <n v="112.1821342104928"/>
        <n v="69.60205407220357"/>
        <n v="79.42822641180877"/>
        <n v="52.40625247789445"/>
        <n v="22.92773545907882"/>
        <n v="26.203126238947224"/>
        <n v="76.15283563194036"/>
        <n v="81.88476949671006"/>
        <n v="111.3632865155257"/>
        <n v="49.94970939299314"/>
        <n v="97.442875701085"/>
        <n v="124.46484963499931"/>
        <n v="123.6460019400322"/>
        <n v="113.0009819054599"/>
        <n v="130.196783499769"/>
        <n v="94.16748492121658"/>
        <n v="122.00830655009801"/>
        <n v="122.82715424506512"/>
        <n v="155.58106204374914"/>
        <n v="114.6386772953941"/>
        <n v="73.69629254703906"/>
        <n v="77.79053102187457"/>
        <n v="158.03760512865045"/>
        <n v="136.74756505950583"/>
        <n v="160.49414821355177"/>
        <n v="142.47949892427553"/>
        <n v="106.4502003457231"/>
        <n v="82.70361719167718"/>
        <n v="105.631352650756"/>
        <n v="221.0888776411172"/>
        <n v="223.5454207260185"/>
        <n v="176.05225441792666"/>
        <n v="78.60937871684166"/>
        <n v="238.2846792354263"/>
        <n v="156.39990973871625"/>
        <n v="186.69727445249896"/>
        <n v="224.3642684209856"/>
        <n v="85.97900797154558"/>
        <n v="180.96534058772926"/>
        <n v="135.10986966957162"/>
        <n v="74.51514024200617"/>
        <n v="139.20410814440714"/>
        <n v="137.5664127544729"/>
        <n v="103.17480956585469"/>
        <n v="101.5371141759205"/>
        <n v="183.42188367263057"/>
        <n v="202.25538065687388"/>
        <n v="204.71192374177517"/>
        <n v="215.3569437763475"/>
        <n v="93.34863722624948"/>
        <n v="178.50879750282795"/>
        <n v="211.262705301512"/>
        <n v="184.2407313675977"/>
        <n v="194.06690370720287"/>
        <n v="397.959979754011"/>
        <n v="314.43751486736664"/>
        <n v="309.5244286975641"/>
        <n v="288.2343886284195"/>
        <n v="164.58838668838726"/>
        <n v="125.28369732996642"/>
        <n v="279.2270639837813"/>
        <n v="271.0385870341104"/>
        <n v="269.4008916441761"/>
        <n v="222.7265730310514"/>
        <n v="212.9004006914462"/>
        <n v="127.74024041486773"/>
        <n v="100.71826648095339"/>
        <n v="248.11085157503152"/>
        <n v="247.2920038800644"/>
        <n v="266.94434855927483"/>
        <n v="219.45118225118304"/>
        <n v="109.72559112559152"/>
        <n v="209.6250099115778"/>
        <n v="207.9873145216436"/>
        <n v="140.02295583937422"/>
        <n v="144.93604200917682"/>
        <n v="251.38624235489996"/>
        <n v="228.45850689582113"/>
        <n v="272.6762824240446"/>
        <n v="217.81348686124883"/>
        <n v="287.41554093345235"/>
        <m/>
      </sharedItems>
    </cacheField>
    <cacheField name="Site conv" numFmtId="1">
      <sharedItems containsString="0" containsBlank="1" containsNumber="1">
        <n v="2416.69249707957"/>
        <n v="2311.061144428814"/>
        <n v="2278.0342873984746"/>
        <n v="2026.9209942752302"/>
        <n v="1704.0220532265366"/>
        <n v="1871.066982999825"/>
        <n v="2348.1822399339894"/>
        <n v="2960.1344173060693"/>
        <n v="2165.30625472467"/>
        <n v="2323.6168090849765"/>
        <n v="3411.0465480012863"/>
        <n v="2158.755473164933"/>
        <n v="2242.0049888199223"/>
        <n v="2786.8116552046995"/>
        <n v="2643.2403593538015"/>
        <n v="3275.1178306367474"/>
        <n v="2665.6221963495686"/>
        <n v="2411.2335124464557"/>
        <n v="2005.903903437741"/>
        <n v="2087.5157237027956"/>
        <n v="2581.280883767957"/>
        <n v="2886.1651755273747"/>
        <n v="2644.6051055120797"/>
        <n v="2303.69151517411"/>
        <n v="2067.0445313286177"/>
        <n v="1737.594808720188"/>
        <n v="1798.462487379409"/>
        <n v="3203.8780811746096"/>
        <n v="2471.28234341071"/>
        <n v="2755.149544332638"/>
        <n v="2644.8780547437354"/>
        <n v="2254.0147550127726"/>
        <n v="1812.3828981938498"/>
        <n v="1880.8931553394305"/>
        <n v="2539.2467020929794"/>
        <n v="2831.0294307329227"/>
        <n v="3278.666170648272"/>
        <n v="3257.922029042438"/>
        <n v="2290.0440535913253"/>
        <n v="1659.804277698313"/>
        <n v="1720.126057894223"/>
        <n v="2569.544066806762"/>
        <n v="2573.6383052815977"/>
        <n v="2879.3414447359823"/>
        <n v="2564.3580314053042"/>
        <n v="2583.737426852859"/>
        <n v="2774.528939780193"/>
        <n v="1780.993736553444"/>
        <n v="2093.247657567565"/>
        <n v="2450.5382018048767"/>
        <n v="2457.6348818279253"/>
        <n v="2389.9434723773115"/>
        <n v="2249.9205165379376"/>
        <n v="2102.8008806755147"/>
        <n v="1925.929778562621"/>
        <n v="2419.694938627783"/>
        <n v="2267.116318132246"/>
        <n v="3185.5904826536776"/>
        <n v="2170.2193408944727"/>
        <n v="1939.3042909137503"/>
        <n v="1758.3389503260212"/>
        <n v="1738.6866056468107"/>
        <n v="2124.6368192079703"/>
        <n v="2064.587988243716"/>
        <n v="2136.373636169166"/>
        <n v="2340.266712215974"/>
        <n v="1975.3335894923027"/>
        <n v="1696.9253732034886"/>
        <n v="2293.319444371193"/>
        <n v="1866.1538968300226"/>
        <n v="1631.9634560694315"/>
        <n v="1458.0947955047507"/>
        <n v="1329.2627581632603"/>
        <n v="1212.7134362462764"/>
        <n v="933.7593214941504"/>
        <n v="1004.1802232613213"/>
        <n v="1256.1123640795327"/>
        <n v="1830.9434459464374"/>
        <n v="1825.2115120816673"/>
        <n v="1878.436612254529"/>
        <n v="1735.4112148669421"/>
        <n v="1459.1865924313736"/>
        <n v="1530.1533926618558"/>
        <n v="2179.226665539111"/>
        <n v="1993.89413724489"/>
        <n v="1826.5762582399464"/>
        <n v="1676.4541808293106"/>
        <n v="1661.4419730882476"/>
        <n v="2151.6587931418853"/>
        <n v="1436.2588569722948"/>
        <n v="1919.1060477712288"/>
        <n v="1601.3931421239934"/>
        <n v="1845.6827044558452"/>
        <n v="1725.312093295681"/>
        <n v="1659.5313284666574"/>
        <n v="1466.829170917733"/>
        <n v="1534.7935296000023"/>
        <n v="1918.833098539573"/>
        <n v="1849.2310444673692"/>
        <n v="2136.9195346324773"/>
        <n v="1800.9190304643105"/>
        <n v="1604.395583672206"/>
        <n v="1467.6480186127003"/>
        <n v="1562.0884527655726"/>
        <n v="2247.463973453036"/>
        <n v="2095.158302189155"/>
        <n v="2026.1021465802633"/>
        <n v="1929.7510678058006"/>
        <n v="1690.1016424120955"/>
        <n v="1481.0225309638297"/>
        <n v="1575.7359143483575"/>
        <n v="2186.3233455621594"/>
        <n v="1965.5074171526974"/>
        <n v="1845.4097552241894"/>
        <n v="1890.4463784473794"/>
        <n v="1610.9463652319428"/>
        <n v="1632.2364053010876"/>
        <n v="2041.9332020162938"/>
        <n v="1792.4576042829833"/>
        <n v="1668.5386531112956"/>
        <n v="1764.0708841907906"/>
        <n v="1488.938058681845"/>
        <n v="1297.8735965228545"/>
        <n v="1418.7901061463301"/>
        <n v="1880.620206107775"/>
        <n v="2040.0225573947039"/>
        <n v="1836.402430579551"/>
        <n v="2273.121201228672"/>
        <n v="2078.2354498265017"/>
        <n v="1612.8570098535326"/>
        <n v="1682.7320131573922"/>
        <n v="2104.1656268337933"/>
        <n v="2066.225683633651"/>
        <n v="2111.8082053201524"/>
        <n v="2189.5987363420277"/>
        <n v="1917.7413016129497"/>
        <n v="1517.5977280056934"/>
        <n v="1569.4580820202764"/>
        <n v="1958.1377878979936"/>
        <n v="2173.2217824426853"/>
        <n v="2066.7715820969624"/>
        <n v="2013.5464819241008"/>
        <n v="1795.732995062852"/>
        <n v="1508.5904033610552"/>
        <n v="1669.903399269574"/>
        <n v="2047.3921866494077"/>
        <n v="3493.4772159613076"/>
        <n v="2810.0123398954343"/>
        <n v="2540.338499019602"/>
        <n v="2484.383906530184"/>
        <n v="1815.3853397420623"/>
        <n v="1879.255459949496"/>
        <n v="2466.096308009252"/>
        <n v="2333.715930656237"/>
        <n v="1983.522066441974"/>
        <n v="1892.6299723006252"/>
        <n v="1689.2827947171288"/>
        <n v="1774.1700057620517"/>
        <n v="1372.934635228172"/>
        <n v="1417.4253599880515"/>
        <n v="2242.2779380515776"/>
        <n v="2380.117300037706"/>
        <n v="2334.80772758286"/>
        <n v="2207.613385631304"/>
        <n v="1788.9092642714593"/>
        <n v="1883.349698424332"/>
        <n v="1673.1787900494421"/>
        <n v="2186.5962947938146"/>
        <n v="2074.414160583322"/>
        <n v="2063.223242085438"/>
        <n v="1805.2862181708015"/>
        <n v="1640.4248822507582"/>
        <n v="1826.3033090082906"/>
        <n v="2259.4737396458863"/>
        <n v="3820.470395484837"/>
        <n v="3596.924974758818"/>
        <n v="2600.660279215512"/>
        <n v="1778.8101427001984"/>
        <n v="1540.525463464772"/>
        <n v="1697.1983224351443"/>
        <n v="2437.436638685403"/>
        <m/>
      </sharedItems>
    </cacheField>
    <cacheField name="PCCV" numFmtId="3">
      <sharedItems containsString="0" containsBlank="1" containsNumber="1">
        <n v="60.790666103833146"/>
        <n v="496.77469272288215"/>
        <n v="1636.7001840591788"/>
        <n v="1681.15290363853"/>
        <n v="2646.627932335977"/>
        <n v="803.3861888108038"/>
        <n v="488.33230429591083"/>
        <n v="1553.734729218237"/>
        <n v="2102.0760850816596"/>
        <n v="339.8802092940904"/>
        <n v="5429.8435405783175"/>
        <n v="4607.282973911575"/>
        <n v="937.298442174271"/>
        <n v="4068.588400929694"/>
        <n v="5034.755864050567"/>
        <n v="5275.740404579556"/>
        <n v="2155.790289504121"/>
        <n v="1632.3059978620695"/>
        <n v="1237.5204919495413"/>
        <n v="611.0966496258434"/>
        <n v="6634.444268107825"/>
        <n v="3585.1062766423497"/>
        <n v="656.68847171224"/>
        <n v="11192.360527258057"/>
        <n v="586.9192944368955"/>
        <n v="3585.5579079208037"/>
        <n v="2392.1721315603813"/>
        <n v="633.9789992307572"/>
        <n v="4001.3936801176847"/>
        <n v="9399.493017880071"/>
        <n v="432.19342797214205"/>
        <n v="3258.7192709580763"/>
        <n v="2012.126080439709"/>
        <n v="956.0912142891675"/>
        <n v="2440.9380103951476"/>
        <n v="2633.6235288502307"/>
        <n v="1747.7717465626224"/>
        <n v="4875.982786644537"/>
        <n v="773.2537147484567"/>
        <n v="2122.518587853412"/>
        <n v="1629.936869568976"/>
        <n v="851.8635508461766"/>
        <n v="5667.440239461585"/>
        <n v="2870.5993774536346"/>
        <n v="6733.900255809881"/>
        <n v="1089.9846183607744"/>
        <n v="2799.8440698266045"/>
        <n v="2514.8882902133837"/>
        <n v="10654.398868232405"/>
        <n v="8342.286878735087"/>
        <n v="8263.68138665755"/>
        <n v="3996.752343041287"/>
        <n v="4256.241475375845"/>
        <n v="2969.004564895988"/>
        <n v="3694.559749188531"/>
        <n v="2725.8076694887586"/>
        <n v="325.31640989873443"/>
        <n v="6441.274750117863"/>
        <n v="4923.9132191691315"/>
        <n v="615.4547203389079"/>
        <n v="6287.872067002659"/>
        <n v="525.0936846387243"/>
        <n v="14230.208054556653"/>
        <n v="19230.631865995263"/>
        <n v="18119.279064991046"/>
        <n v="19272.909658152304"/>
        <n v="15239.399786158663"/>
        <n v="3380.852946864078"/>
        <n v="7954.518453596258"/>
        <n v="6065.842043938734"/>
        <n v="3956.7578933547998"/>
        <n v="8310.244636899948"/>
        <n v="5241.591906313438"/>
        <n v="1350.9396848837116"/>
        <n v="495.6814379606905"/>
        <n v="511.36539504834434"/>
        <n v="2433.459183964308"/>
        <n v="4186.41027219557"/>
        <n v="3620.2329930134956"/>
        <n v="9723.207237243078"/>
        <n v="5166.547320155349"/>
        <n v="10607.330443776662"/>
        <n v="1585.8503180888522"/>
        <n v="7754.837073151261"/>
        <n v="6170.732602633214"/>
        <n v="953.8289552729799"/>
        <n v="8126.3245618720575"/>
        <n v="13446.943202599425"/>
        <n v="2854.5981372447286"/>
        <n v="5225.8804132433615"/>
        <n v="5388.178511989741"/>
        <n v="3409.9978408610696"/>
        <n v="13846.09552509045"/>
        <n v="15069.610871125518"/>
        <n v="1054.9773819283737"/>
        <n v="6568.181549204162"/>
        <n v="8340.868747535333"/>
        <n v="1099.4058028162312"/>
        <n v="782.9912340983379"/>
        <n v="9595.202840363516"/>
        <n v="13846.323275524155"/>
        <n v="4879.512266322539"/>
        <n v="194.36241735049055"/>
        <n v="9522.996022691686"/>
        <n v="12079.36801984107"/>
        <n v="4985.203269594757"/>
        <n v="2979.388597793558"/>
        <n v="3868.565120324495"/>
        <n v="9465.679449967945"/>
        <n v="6357.070962426607"/>
        <n v="2871.422441631382"/>
        <n v="7278.411127118052"/>
        <n v="6564.519248014408"/>
        <n v="8539.750178676888"/>
        <n v="19207.49138479289"/>
        <n v="10564.60687228442"/>
        <n v="12286.875169087154"/>
        <n v="6400.425409138315"/>
        <n v="8180.0572616448335"/>
        <n v="12268.91243606589"/>
        <n v="11921.333846457095"/>
        <n v="7720.414673366531"/>
        <n v="7627.716231533519"/>
        <n v="4656.965713928334"/>
        <n v="2115.8426303906076"/>
        <n v="1714.7912438431504"/>
        <n v="8199.02410214257"/>
        <n v="6403.340952466144"/>
        <n v="7110.118763669117"/>
        <n v="4899.778081663707"/>
        <n v="10040.716475428306"/>
        <n v="13120.67595405555"/>
        <n v="12300.476491954607"/>
        <n v="10474.838203636096"/>
        <n v="3053.869159416121"/>
        <n v="14932.59891712989"/>
        <n v="3586.236265865789"/>
        <n v="5485.804216331537"/>
        <n v="14098.831390337475"/>
        <n v="6675.151714038848"/>
        <n v="16074.548595681685"/>
        <n v="14470.035934715648"/>
        <n v="11392.263439480499"/>
        <n v="3171.060084724773"/>
        <n v="314.88602496560327"/>
        <n v="9218.156006046755"/>
        <n v="2473.1677097197276"/>
        <n v="21058.46891460313"/>
        <n v="24777.782388056898"/>
        <n v="21786.88688688786"/>
        <n v="8986.464730795653"/>
        <n v="4828.09171398613"/>
        <n v="9771.233697232221"/>
        <n v="27985.709368458425"/>
        <n v="4614.66428936057"/>
        <n v="11691.891723394981"/>
        <n v="3849.8354296127877"/>
        <n v="10037.2379665858"/>
        <n v="3801.178758826288"/>
        <n v="2003.6173875633733"/>
        <n v="6193.489030860324"/>
        <n v="3199.4877398553417"/>
        <n v="17099.763785348114"/>
        <n v="5377.136790545305"/>
        <n v="11057.895430924926"/>
        <n v="6360.1449253841165"/>
        <n v="3009.6549376002627"/>
        <n v="6294.4321904872695"/>
        <n v="3371.678507624563"/>
        <n v="2847.490537955205"/>
        <n v="6640.811952864437"/>
        <n v="14835.191712838876"/>
        <n v="1503.5482054980348"/>
        <n v="2011.16118695491"/>
        <n v="23026.18728415175"/>
        <n v="4545.929906820719"/>
        <n v="11673.971671971749"/>
        <n v="27826.618531081338"/>
        <n v="13052.489850533602"/>
        <n v="2027.3504226515752"/>
        <n v="4131.459290648679"/>
        <n v="8839.626865958566"/>
        <m/>
      </sharedItems>
    </cacheField>
    <cacheField name="Clicks - client" numFmtId="1">
      <sharedItems containsString="0" containsBlank="1" containsNumber="1">
        <n v="2237.12"/>
        <n v="1547.52"/>
        <n v="1403.22"/>
        <n v="1829.1000000000001"/>
        <n v="867.36"/>
        <n v="1655.2"/>
        <n v="1999.18"/>
        <n v="1439.1000000000001"/>
        <n v="1161.42"/>
        <n v="1757.3400000000001"/>
        <n v="1397.76"/>
        <n v="818.22"/>
        <n v="936.0"/>
        <n v="1652.8200000000002"/>
        <n v="1908.66"/>
        <n v="2513.94"/>
        <n v="2496.0"/>
        <n v="1843.92"/>
        <n v="1095.9"/>
        <n v="1073.28"/>
        <n v="1762.02"/>
        <n v="2173.08"/>
        <n v="2175.42"/>
        <n v="1785.42"/>
        <n v="1224.6000000000001"/>
        <n v="1196.52"/>
        <n v="1425.06"/>
        <n v="1392.3"/>
        <n v="1648.14"/>
        <n v="1628.64"/>
        <n v="1165.32"/>
        <n v="769.08"/>
        <n v="578.76"/>
        <n v="1066.26"/>
        <n v="1218.3600000000001"/>
        <n v="1265.94"/>
        <n v="1463.28"/>
        <n v="1279.2"/>
        <n v="695.76"/>
        <n v="585.0"/>
        <n v="673.14"/>
        <n v="1106.82"/>
        <n v="1290.1200000000001"/>
        <n v="1252.68"/>
        <n v="1115.4"/>
        <n v="859.5600000000001"/>
        <n v="689.52"/>
        <n v="724.62"/>
        <n v="1818.96"/>
        <n v="1821.3"/>
        <n v="1860.3"/>
        <n v="1935.96"/>
        <n v="1154.4"/>
        <n v="836.94"/>
        <n v="1986.66"/>
        <n v="2917.2000000000003"/>
        <n v="3487.38"/>
        <n v="4296.24"/>
        <n v="3943.6800000000003"/>
        <n v="2379.0"/>
        <n v="2035.02"/>
        <n v="3502.98"/>
        <n v="3500.6400000000003"/>
        <n v="3508.44"/>
        <n v="3918.7200000000003"/>
        <n v="3790.02"/>
        <n v="2322.84"/>
        <n v="2186.34"/>
        <n v="3756.48"/>
        <n v="2784.6"/>
        <n v="3224.52"/>
        <n v="3094.26"/>
        <n v="2133.3"/>
        <n v="1358.76"/>
        <n v="1625.52"/>
        <n v="2508.48"/>
        <n v="2088.84"/>
        <n v="3063.06"/>
        <n v="4904.64"/>
        <n v="4464.72"/>
        <n v="2559.96"/>
        <n v="2450.76"/>
        <n v="4271.28"/>
        <n v="4404.66"/>
        <n v="4948.320000000001"/>
        <n v="3759.6"/>
        <n v="4522.4400000000005"/>
        <n v="2851.6800000000003"/>
        <n v="2922.6600000000003"/>
        <n v="5116.8"/>
        <n v="4655.82"/>
        <n v="4973.28"/>
        <n v="6247.8"/>
        <n v="5225.22"/>
        <n v="3552.1200000000003"/>
        <n v="3280.6800000000003"/>
        <n v="5346.12"/>
        <n v="5594.9400000000005"/>
        <n v="5258.76"/>
        <n v="5540.34"/>
        <n v="5313.360000000001"/>
        <n v="3229.2000000000003"/>
        <n v="3391.44"/>
        <n v="1911.78"/>
        <n v="1453.14"/>
        <n v="8253.18"/>
        <n v="7311.72"/>
        <n v="6225.18"/>
        <n v="5065.320000000001"/>
        <n v="4165.9800000000005"/>
        <n v="7087.08"/>
        <n v="4641.0"/>
        <n v="4545.84"/>
        <n v="4715.88"/>
        <n v="3924.96"/>
        <n v="2374.32"/>
        <n v="1990.5600000000002"/>
        <n v="3785.34"/>
        <n v="3949.1400000000003"/>
        <n v="3081.9"/>
        <n v="3154.28"/>
        <n v="3046.82"/>
        <n v="1977.3"/>
        <n v="1711.3200000000002"/>
        <n v="2069.46"/>
        <n v="3070.54"/>
        <n v="4901.52"/>
        <n v="4509.18"/>
        <n v="4913.22"/>
        <n v="2886.78"/>
        <n v="2795.52"/>
        <n v="5599.62"/>
        <n v="6725.16"/>
        <n v="6093.360000000001"/>
        <n v="6281.34"/>
        <n v="5525.52"/>
        <n v="4527.12"/>
        <n v="4201.860000000001"/>
        <n v="6990.360000000001"/>
        <n v="6933.42"/>
        <n v="6873.360000000001"/>
        <n v="7264.14"/>
        <n v="6537.18"/>
        <n v="3995.94"/>
        <n v="3751.02"/>
        <n v="4594.9800000000005"/>
        <n v="7700.16"/>
        <n v="9347.52"/>
        <n v="10061.220000000001"/>
        <n v="8967.66"/>
        <n v="5624.58"/>
        <n v="4900.74"/>
        <n v="8775.0"/>
        <n v="8925.54"/>
        <n v="8980.92"/>
        <n v="9099.48"/>
        <n v="7722.780000000001"/>
        <n v="4750.2"/>
        <n v="3769.7400000000002"/>
        <n v="3743.2200000000003"/>
        <n v="6814.08"/>
        <n v="7348.38"/>
        <n v="6846.06"/>
        <n v="5197.92"/>
        <n v="3552.9"/>
        <n v="3247.92"/>
        <n v="3483.48"/>
        <n v="6061.38"/>
        <n v="6395.22"/>
        <n v="7002.84"/>
        <n v="6506.76"/>
        <n v="4399.2"/>
        <n v="4168.32"/>
        <n v="6567.6"/>
        <n v="5591.04"/>
        <n v="3967.08"/>
        <n v="2728.52"/>
        <n v="3638.04"/>
        <n v="3640.26"/>
        <n v="3290.04"/>
        <n v="6305.52"/>
        <m/>
      </sharedItems>
    </cacheField>
    <cacheField name="PCC - Client" numFmtId="1">
      <sharedItems containsString="0" containsBlank="1" containsNumber="1" containsInteger="1">
        <n v="3.0"/>
        <n v="20.0"/>
        <n v="24.0"/>
        <n v="34.0"/>
        <n v="23.0"/>
        <n v="13.0"/>
        <n v="27.0"/>
        <n v="36.0"/>
        <n v="21.0"/>
        <n v="42.0"/>
        <n v="59.0"/>
        <n v="30.0"/>
        <n v="29.0"/>
        <n v="50.0"/>
        <n v="46.0"/>
        <n v="101.0"/>
        <n v="88.0"/>
        <n v="55.0"/>
        <n v="17.0"/>
        <n v="57.0"/>
        <n v="56.0"/>
        <n v="70.0"/>
        <n v="52.0"/>
        <n v="31.0"/>
        <n v="26.0"/>
        <n v="43.0"/>
        <n v="39.0"/>
        <n v="51.0"/>
        <n v="48.0"/>
        <n v="35.0"/>
        <n v="47.0"/>
        <n v="18.0"/>
        <n v="8.0"/>
        <n v="28.0"/>
        <n v="25.0"/>
        <n v="44.0"/>
        <n v="22.0"/>
        <n v="72.0"/>
        <n v="108.0"/>
        <n v="93.0"/>
        <n v="76.0"/>
        <n v="113.0"/>
        <n v="114.0"/>
        <n v="112.0"/>
        <n v="115.0"/>
        <n v="60.0"/>
        <n v="62.0"/>
        <n v="95.0"/>
        <n v="73.0"/>
        <n v="69.0"/>
        <n v="49.0"/>
        <n v="15.0"/>
        <n v="61.0"/>
        <n v="79.0"/>
        <n v="122.0"/>
        <n v="105.0"/>
        <n v="92.0"/>
        <n v="109.0"/>
        <n v="90.0"/>
        <n v="120.0"/>
        <n v="67.0"/>
        <n v="107.0"/>
        <n v="123.0"/>
        <n v="118.0"/>
        <n v="150.0"/>
        <n v="68.0"/>
        <n v="136.0"/>
        <n v="132.0"/>
        <n v="145.0"/>
        <n v="149.0"/>
        <n v="80.0"/>
        <n v="218.0"/>
        <n v="204.0"/>
        <n v="182.0"/>
        <n v="128.0"/>
        <n v="208.0"/>
        <n v="142.0"/>
        <n v="164.0"/>
        <n v="193.0"/>
        <n v="137.0"/>
        <n v="124.0"/>
        <n v="117.0"/>
        <n v="87.0"/>
        <n v="126.0"/>
        <n v="86.0"/>
        <n v="153.0"/>
        <n v="156.0"/>
        <n v="180.0"/>
        <n v="89.0"/>
        <n v="81.0"/>
        <n v="166.0"/>
        <n v="181.0"/>
        <n v="221.0"/>
        <n v="195.0"/>
        <n v="184.0"/>
        <n v="91.0"/>
        <n v="155.0"/>
        <n v="264.0"/>
        <n v="266.0"/>
        <n v="296.0"/>
        <n v="268.0"/>
        <n v="270.0"/>
        <n v="245.0"/>
        <n v="244.0"/>
        <n v="190.0"/>
        <n v="187.0"/>
        <n v="203.0"/>
        <n v="188.0"/>
        <n v="199.0"/>
        <n v="85.0"/>
        <n v="135.0"/>
        <n v="110.0"/>
        <n v="198.0"/>
        <n v="106.0"/>
        <n v="83.0"/>
        <m/>
      </sharedItems>
    </cacheField>
    <cacheField name="PCCV - client" numFmtId="3">
      <sharedItems containsString="0" containsBlank="1" containsNumber="1">
        <n v="56.2119126090057"/>
        <n v="537.1692740045321"/>
        <n v="980.4515861016664"/>
        <n v="1492.022654519596"/>
        <n v="2020.1956037786001"/>
        <n v="1171.1951705120737"/>
        <n v="2254.566996056883"/>
        <n v="1310.6617194797113"/>
        <n v="1354.067810606285"/>
        <n v="1324.398079406695"/>
        <n v="3806.355749735433"/>
        <n v="3226.0054606901954"/>
        <n v="629.225393123912"/>
        <n v="3114.811155583036"/>
        <n v="2121.449608317418"/>
        <n v="4796.042174046756"/>
        <n v="3259.8810912853787"/>
        <n v="2386.817672898533"/>
        <n v="1492.1066381337248"/>
        <n v="599.2701176362826"/>
        <n v="5727.763107886052"/>
        <n v="3201.075764672062"/>
        <n v="2181.796874086149"/>
        <n v="5236.445527851541"/>
        <n v="4669.8887075908915"/>
        <n v="1661.625883581382"/>
        <n v="1021.0358277934968"/>
        <n v="3362.4318028263533"/>
        <n v="2573.8021507405138"/>
        <n v="3797.883482742073"/>
        <n v="1413.9850802706742"/>
        <n v="2164.5936705679087"/>
        <n v="1052.6506194963206"/>
        <n v="1022.990966330426"/>
        <n v="1398.602641506756"/>
        <n v="1284.2001623398596"/>
        <n v="2023.3500283252956"/>
        <n v="2255.648705006867"/>
        <n v="3962.2662903495834"/>
        <n v="939.6892991478818"/>
        <n v="949.5153820010069"/>
        <n v="1314.289811610096"/>
        <n v="6587.38578866765"/>
        <n v="1590.532074548669"/>
        <n v="5792.144946477555"/>
        <n v="2883.82262328188"/>
        <n v="1813.424586447762"/>
        <n v="2576.9061851187316"/>
        <n v="5109.45222525438"/>
        <n v="3782.695885962936"/>
        <n v="3660.980113677662"/>
        <n v="2895.251113492593"/>
        <n v="2983.7832801631084"/>
        <n v="2405.4754726134925"/>
        <n v="1850.669639641813"/>
        <n v="3328.01195841161"/>
        <n v="7101.926517681189"/>
        <n v="5266.521739743514"/>
        <n v="3094.577823267012"/>
        <n v="2600.519018067318"/>
        <n v="11375.546940364515"/>
        <n v="6263.749892603644"/>
        <n v="6069.519308534589"/>
        <n v="8402.543796911039"/>
        <n v="7912.808468166721"/>
        <n v="8190.9890729193985"/>
        <n v="11009.50939719892"/>
        <n v="2854.932260021411"/>
        <n v="3206.353294983945"/>
        <n v="5588.561947139061"/>
        <n v="3182.864757784269"/>
        <n v="3929.8116625054677"/>
        <n v="3415.5296030234454"/>
        <n v="2902.309096424017"/>
        <n v="739.7747040745579"/>
        <n v="695.1995610393045"/>
        <n v="2184.2727110306805"/>
        <n v="2732.826803766576"/>
        <n v="3460.689272013038"/>
        <n v="7218.562960983927"/>
        <n v="6174.505544885313"/>
        <n v="5932.8107814549585"/>
        <n v="2878.0311132515267"/>
        <n v="4820.0984404779465"/>
        <n v="7065.306302576261"/>
        <n v="9248.964253551516"/>
        <n v="5898.824292489122"/>
        <n v="7325.144886003105"/>
        <n v="3807.0444153712956"/>
        <n v="4292.258066330893"/>
        <n v="4015.354012512981"/>
        <n v="5345.879536406548"/>
        <n v="7532.799410954582"/>
        <n v="8253.40233559571"/>
        <n v="6086.893838625654"/>
        <n v="7175.7044430214755"/>
        <n v="3559.511111086673"/>
        <n v="7070.049697102283"/>
        <n v="7924.542658732863"/>
        <n v="9942.527813787581"/>
        <n v="8911.97832218552"/>
        <n v="7513.852707607019"/>
        <n v="3668.1019241558247"/>
        <n v="4266.76400042581"/>
        <n v="5428.502615986928"/>
        <n v="2137.2620431856776"/>
        <n v="6514.521605049093"/>
        <n v="7447.428387519893"/>
        <n v="7813.674210048527"/>
        <n v="5434.24037650424"/>
        <n v="2839.660679628143"/>
        <n v="5693.457481186528"/>
        <n v="4911.170271639729"/>
        <n v="11839.868827473314"/>
        <n v="8248.605191556646"/>
        <n v="5541.534482571235"/>
        <n v="6050.854790130498"/>
        <n v="3852.9431401652246"/>
        <n v="7887.253934059467"/>
        <n v="5272.296453051043"/>
        <n v="4946.171282664246"/>
        <n v="4393.921910906662"/>
        <n v="3586.456413843908"/>
        <n v="2374.1495845432732"/>
        <n v="2652.6963578535533"/>
        <n v="1432.7671757345452"/>
        <n v="4315.094890684924"/>
        <n v="4069.1102442448455"/>
        <n v="4416.426160148742"/>
        <n v="4042.8972786028185"/>
        <n v="4312.988581642563"/>
        <n v="5595.75094450853"/>
        <n v="7488.173877750853"/>
        <n v="5921.086668922511"/>
        <n v="6614.368044215102"/>
        <n v="7726.505937271471"/>
        <n v="7234.237662725012"/>
        <n v="3240.071036384567"/>
        <n v="6176.628650650499"/>
        <n v="9846.232201826957"/>
        <n v="9140.302894246495"/>
        <n v="7457.8927458404005"/>
        <n v="7587.08977847231"/>
        <n v="5784.609936617875"/>
        <n v="3953.733555154051"/>
        <n v="3903.7599454025667"/>
        <n v="7460.2274903131965"/>
        <n v="8954.900667694708"/>
        <n v="13090.549449741897"/>
        <n v="12940.541277528753"/>
        <n v="7700.0443801316205"/>
        <n v="6799.820660935365"/>
        <n v="5235.548582852638"/>
        <n v="13389.101119937774"/>
        <n v="11556.35022420658"/>
        <n v="9326.407223812399"/>
        <n v="6806.001854935282"/>
        <n v="8383.254440417828"/>
        <n v="4844.1983783884825"/>
        <n v="4097.174208742285"/>
        <n v="4437.674014523449"/>
        <n v="7777.2085247935975"/>
        <n v="9177.023889688378"/>
        <n v="6751.953360226243"/>
        <n v="6920.746987247826"/>
        <n v="3029.9944240016002"/>
        <n v="2160.874876134264"/>
        <n v="6101.92354621023"/>
        <n v="7843.186052053554"/>
        <n v="2338.463267227462"/>
        <n v="3129.017823749145"/>
        <n v="6609.392854914085"/>
        <n v="10072.161561212964"/>
        <n v="5634.057550585174"/>
        <n v="9271.790999871853"/>
        <n v="7873.295857391183"/>
        <n v="5686.698479921403"/>
        <n v="12003.945934725394"/>
        <n v="6819.46946729705"/>
        <n v="4309.031273744791"/>
        <n v="6863.812815557307"/>
        <n v="10221.477708445682"/>
        <m/>
      </sharedItems>
    </cacheField>
    <cacheField name="Filter_set" numFmtId="3">
      <sharedItems containsString="0" containsBlank="1" containsNumber="1" containsInteger="1">
        <n v="0.0"/>
        <n v="1.0"/>
        <m/>
      </sharedItems>
    </cacheField>
    <cacheField name="Filter_cl" numFmtId="3">
      <sharedItems containsString="0" containsBlank="1" containsNumber="1" containsInteger="1">
        <n v="0.0"/>
        <n v="1.0"/>
        <m/>
      </sharedItems>
    </cacheField>
    <cacheField name="Last_x_days" numFmtId="3">
      <sharedItems containsString="0" containsBlank="1" containsNumber="1" containsInteger="1">
        <n v="0.0"/>
        <n v="1.0"/>
        <m/>
      </sharedItems>
    </cacheField>
    <cacheField name="Performance" numFmtId="3">
      <sharedItems containsBlank="1">
        <s v="Performance"/>
        <m/>
      </sharedItems>
    </cacheField>
    <cacheField name="ROAS (P)" numFmtId="9">
      <sharedItems containsString="0" containsBlank="1" containsNumber="1">
        <n v="3.907330706274451"/>
        <n v="6.652141738272613"/>
        <n v="16.96761142949869"/>
        <n v="11.74526056478989"/>
        <n v="31.502309942331017"/>
        <n v="15.187584685991217"/>
        <n v="3.8277615060463184"/>
        <n v="9.602554973890577"/>
        <n v="16.47698882599502"/>
        <n v="1.6549893904733288"/>
        <n v="16.308604867199808"/>
        <n v="32.90376885913456"/>
        <n v="6.6938912734386395"/>
        <n v="15.566025699170243"/>
        <n v="19.975914480393133"/>
        <n v="11.456051963288981"/>
        <n v="6.13114151619501"/>
        <n v="6.245044867606839"/>
        <n v="10.748898144497478"/>
        <n v="4.567249318333622"/>
        <n v="26.989244734562607"/>
        <n v="10.287202391323135"/>
        <n v="2.67144091670279"/>
        <n v="30.482666623073015"/>
        <n v="2.69459574287415"/>
        <n v="23.516567576033328"/>
        <n v="17.47241847123593"/>
        <n v="2.7166074109648957"/>
        <n v="18.370734235876984"/>
        <n v="34.72149765902251"/>
        <n v="1.693860258889922"/>
        <n v="20.534779572120428"/>
        <n v="12.200920384670187"/>
        <n v="10.242155029771727"/>
        <n v="14.262883449662343"/>
        <n v="16.92766133778969"/>
        <n v="7.021145936736631"/>
        <n v="23.044459355598605"/>
        <n v="3.5500727062003907"/>
        <n v="19.489321973946414"/>
        <n v="40.294029861538334"/>
        <n v="10.139570159997936"/>
        <n v="31.95400996264758"/>
        <n v="22.50100945531397"/>
        <n v="44.16557324766512"/>
        <n v="7.784328018408197"/>
        <n v="21.94639850596523"/>
        <n v="16.164488512787"/>
        <n v="126.81728749837372"/>
        <n v="51.55787976839891"/>
        <n v="45.788755847139925"/>
        <n v="23.786292273069122"/>
        <n v="25.330617218331597"/>
        <n v="19.083328818395064"/>
        <n v="56.54011301791785"/>
        <n v="13.272860996655751"/>
        <n v="1.2017108734751798"/>
        <n v="14.082110959851741"/>
        <n v="12.460054495185238"/>
        <n v="1.865965089420119"/>
        <n v="29.286527384538857"/>
        <n v="2.220426875449039"/>
        <n v="31.323599792775507"/>
        <n v="43.52296583941424"/>
        <n v="40.15930462046262"/>
        <n v="38.471106904711554"/>
        <n v="35.234355725687635"/>
        <n v="16.21678470418545"/>
        <n v="32.77423501154008"/>
        <n v="14.229308733723798"/>
        <n v="11.353629745260355"/>
        <n v="31.420142875755893"/>
        <n v="17.36619780458855"/>
        <n v="6.783740996179965"/>
        <n v="5.689287714727793"/>
        <n v="5.135640670317305"/>
        <n v="11.334131526677284"/>
        <n v="14.466787803678343"/>
        <n v="11.634555470496442"/>
        <n v="21.25717167987363"/>
        <n v="12.208850496171411"/>
        <n v="44.85447508349927"/>
        <n v="8.354984166025117"/>
        <n v="20.94300464261624"/>
        <n v="13.046872313388628"/>
        <n v="2.03005043325555"/>
        <n v="18.924671516922587"/>
        <n v="27.17939083224919"/>
        <n v="7.9773823920806555"/>
        <n v="19.99371300246261"/>
        <n v="11.621681783602888"/>
        <n v="6.892396484278495"/>
        <n v="29.66534046240356"/>
        <n v="25.48952307726037"/>
        <n v="2.4217448541201074"/>
        <n v="23.45394549711827"/>
        <n v="28.216357840011383"/>
        <n v="1.8306865400489238"/>
        <n v="1.5067933726868008"/>
        <n v="15.732993427792906"/>
        <n v="25.57399001641106"/>
        <n v="8.125168527469965"/>
        <n v="0.48048763083397583"/>
        <n v="30.301595867454513"/>
        <n v="30.093158688999925"/>
        <n v="13.463227432718005"/>
        <n v="3.546309698450839"/>
        <n v="4.554078761312251"/>
        <n v="14.149027994802601"/>
        <n v="13.440850296857437"/>
        <n v="9.612561464983896"/>
        <n v="8.038164079148359"/>
        <n v="11.045435180576142"/>
        <n v="12.037147757992354"/>
        <n v="22.528556046696043"/>
        <n v="20.330597491976935"/>
        <n v="27.23245008695455"/>
        <n v="19.589926841752472"/>
        <n v="11.89535322515364"/>
        <n v="22.660531457242964"/>
        <n v="23.219570303495328"/>
        <n v="15.410900767759953"/>
        <n v="21.693486555070738"/>
        <n v="16.446554205747553"/>
        <n v="8.6073516128457"/>
        <n v="3.748928823186679"/>
        <n v="15.969506349856186"/>
        <n v="12.10517237454747"/>
        <n v="13.682758331834863"/>
        <n v="9.37303851158552"/>
        <n v="25.609873383257455"/>
        <n v="34.005392901075766"/>
        <n v="20.16875714107481"/>
        <n v="15.028394181676582"/>
        <n v="3.973440786512906"/>
        <n v="19.195908192130567"/>
        <n v="4.382242658190091"/>
        <n v="12.963273029007054"/>
        <n v="39.745827011255045"/>
        <n v="9.84051708761109"/>
        <n v="20.023147773514662"/>
        <n v="17.034140896195154"/>
        <n v="16.27199393297911"/>
        <n v="4.674780781977893"/>
        <n v="0.7333099413359794"/>
        <n v="22.78840734943252"/>
        <n v="3.353655854699067"/>
        <n v="13.925275474618472"/>
        <n v="20.736930999594836"/>
        <n v="18.52322710084124"/>
        <n v="8.204639116575887"/>
        <n v="7.719563187981762"/>
        <n v="20.524436487318432"/>
        <n v="26.37516670142121"/>
        <n v="4.480488747355307"/>
        <n v="11.420948136591836"/>
        <n v="4.548692026069849"/>
        <n v="12.406638990255058"/>
        <n v="7.830815070038822"/>
        <n v="5.235075542816449"/>
        <n v="15.429751617644012"/>
        <n v="3.3935253235066485"/>
        <n v="18.196859452163906"/>
        <n v="5.30086516215463"/>
        <n v="13.26022695330757"/>
        <n v="15.253710019839923"/>
        <n v="7.440234538694771"/>
        <n v="13.76107928544462"/>
        <n v="3.7236293186910996"/>
        <n v="3.574667047445578"/>
        <n v="7.904432423307279"/>
        <n v="18.770365049171627"/>
        <n v="2.8257550915301977"/>
        <n v="3.651630999430716"/>
        <n v="24.104433531246933"/>
        <n v="5.23638782444512"/>
        <n v="16.976166808717227"/>
        <n v="26.855266931125065"/>
        <n v="15.769756958752943"/>
        <n v="4.790746446266705"/>
        <n v="8.046977854223552"/>
        <n v="8.093569292564782"/>
        <m/>
      </sharedItems>
    </cacheField>
    <cacheField name="CPO (P)" numFmtId="3">
      <sharedItems containsString="0" containsBlank="1" containsNumber="1">
        <n v="3.8"/>
        <n v="3.8000000000000003"/>
        <n v="3.7999999999999994"/>
        <m/>
      </sharedItems>
    </cacheField>
    <cacheField name="% site (P)" numFmtId="167">
      <sharedItems containsString="0" containsBlank="1" containsNumber="1">
        <n v="0.0016941495369324601"/>
        <n v="0.008503602220385023"/>
        <n v="0.011143062544931703"/>
        <n v="0.01858335577699973"/>
        <n v="0.012974531475252283"/>
        <n v="0.007439824945295406"/>
        <n v="0.014297338137858885"/>
        <n v="0.014384508990318118"/>
        <n v="0.01550485314509013"/>
        <n v="0.02325854575355339"/>
        <n v="0.025686164679523085"/>
        <n v="0.017069161714502467"/>
        <n v="0.016435354273192107"/>
        <n v="0.024681684622918705"/>
        <n v="0.02509293680297398"/>
        <n v="0.03700308359029919"/>
        <n v="0.034712267048945325"/>
        <n v="0.028526148969889063"/>
        <n v="0.015104095795346306"/>
        <n v="0.01686715481171548"/>
        <n v="0.025060801522681614"/>
        <n v="0.03177605447323624"/>
        <n v="0.02446072866136856"/>
        <n v="0.04194312796208532"/>
        <n v="0.027730093754126505"/>
        <n v="0.023091423185673893"/>
        <n v="0.020033388981636063"/>
        <n v="0.01916851252342818"/>
        <n v="0.023194168323392977"/>
        <n v="0.02585694471963543"/>
        <n v="0.025386996904024767"/>
        <n v="0.018527488496003875"/>
        <n v="0.02394578313253012"/>
        <n v="0.0130605137135394"/>
        <n v="0.017736214124475975"/>
        <n v="0.014462013112225221"/>
        <n v="0.01998001998001998"/>
        <n v="0.017091152815013406"/>
        <n v="0.02502979737783075"/>
        <n v="0.017266896891958563"/>
        <n v="0.006188511583624246"/>
        <n v="0.008604206500956023"/>
        <n v="0.018135539293668467"/>
        <n v="0.011659872973741586"/>
        <n v="0.015646620542841938"/>
        <n v="0.014261567716036339"/>
        <n v="0.012100344318740778"/>
        <n v="0.022988505747126436"/>
        <n v="0.010562002868692138"/>
        <n v="0.017375807529516597"/>
        <n v="0.01932474455797423"/>
        <n v="0.018501598903608953"/>
        <n v="0.019653038942132717"/>
        <n v="0.019470404984423675"/>
        <n v="0.008928571428571426"/>
        <n v="0.022335025380710662"/>
        <n v="0.03142306766193114"/>
        <n v="0.03778596521292092"/>
        <n v="0.04791850081750724"/>
        <n v="0.044757213230119636"/>
        <n v="0.03213287798820241"/>
        <n v="0.0357927786499215"/>
        <n v="0.0562692702980473"/>
        <n v="0.05631940772078267"/>
        <n v="0.055576849367573775"/>
        <n v="0.056333100069979006"/>
        <n v="0.057620561005941685"/>
        <n v="0.032330706128357735"/>
        <n v="0.027850511782908836"/>
        <n v="0.060114085125054846"/>
        <n v="0.05619668840943303"/>
        <n v="0.04773493073755149"/>
        <n v="0.059753593429158106"/>
        <n v="0.04321404456448345"/>
        <n v="0.0245542239111371"/>
        <n v="0.02609404729546072"/>
        <n v="0.04498044328552803"/>
        <n v="0.04159212880143112"/>
        <n v="0.04486316733961418"/>
        <n v="0.06408020924149958"/>
        <n v="0.06417112299465241"/>
        <n v="0.04264870931537598"/>
        <n v="0.032643596146985365"/>
        <n v="0.044714428857715434"/>
        <n v="0.062422997946611915"/>
        <n v="0.06769276748356245"/>
        <n v="0.06740475415174212"/>
        <n v="0.07836372597338588"/>
        <n v="0.04376506406190536"/>
        <n v="0.04789053591790193"/>
        <n v="0.06357559379889062"/>
        <n v="0.08130219873870802"/>
        <n v="0.06654835847382432"/>
        <n v="0.09017560512577125"/>
        <n v="0.06907894736842106"/>
        <n v="0.05024190547078526"/>
        <n v="0.05068468788902721"/>
        <n v="0.08236130867709815"/>
        <n v="0.07394833948339484"/>
        <n v="0.07510537744284072"/>
        <n v="0.07911488329796908"/>
        <n v="0.09850289214018375"/>
        <n v="0.07253115119955365"/>
        <n v="0.05294426000349467"/>
        <n v="0.04700024289531212"/>
        <n v="0.04650859822824388"/>
        <n v="0.10912030176478511"/>
        <n v="0.11584158415841585"/>
        <n v="0.10416666666666669"/>
        <n v="0.08403980833026169"/>
        <n v="0.049887406894162475"/>
        <n v="0.10898876404494379"/>
        <n v="0.07957228162755174"/>
        <n v="0.10116846620322437"/>
        <n v="0.1186832226393301"/>
        <n v="0.08488647915960693"/>
        <n v="0.06187766714082502"/>
        <n v="0.052675585284280936"/>
        <n v="0.0886245154391124"/>
        <n v="0.07948835084513478"/>
        <n v="0.08097497137248487"/>
        <n v="0.07473309608540926"/>
        <n v="0.062144821264894595"/>
        <n v="0.057413249211356474"/>
        <n v="0.045594459407464406"/>
        <n v="0.06400580551523948"/>
        <n v="0.06622959593256622"/>
        <n v="0.07580261593341263"/>
        <n v="0.060158501440922184"/>
        <n v="0.06619385342789597"/>
        <n v="0.06397021492638348"/>
        <n v="0.06034063260340632"/>
        <n v="0.07627448436891945"/>
        <n v="0.08877146631439894"/>
        <n v="0.09577355564172162"/>
        <n v="0.09349289454001494"/>
        <n v="0.11229718189581556"/>
        <n v="0.07338129496402877"/>
        <n v="0.059478260869565217"/>
        <n v="0.0911625313632562"/>
        <n v="0.09721175584024115"/>
        <n v="0.10816164817749603"/>
        <n v="0.0915006100040667"/>
        <n v="0.09940720474236205"/>
        <n v="0.0749050117604487"/>
        <n v="0.06374632232755803"/>
        <n v="0.09478736168510864"/>
        <n v="0.11391514962106415"/>
        <n v="0.11189898008742105"/>
        <n v="0.12184377350381435"/>
        <n v="0.1160184574818721"/>
        <n v="0.09066305818673884"/>
        <n v="0.06666666666666667"/>
        <n v="0.1132263420033204"/>
        <n v="0.116140350877193"/>
        <n v="0.13581945782303562"/>
        <n v="0.1176809922122873"/>
        <n v="0.12603005332040718"/>
        <n v="0.07200000000000001"/>
        <n v="0.07335984095427436"/>
        <n v="0.07452339688041594"/>
        <n v="0.11065124771758977"/>
        <n v="0.10389908256880734"/>
        <n v="0.11433247603460368"/>
        <n v="0.09940652818991098"/>
        <n v="0.06133658834299666"/>
        <n v="0.056521739130434775"/>
        <n v="0.07194127243066888"/>
        <n v="0.10897515915616027"/>
        <n v="0.10105263157894737"/>
        <n v="0.10715703135335362"/>
        <n v="0.11521016026610222"/>
        <n v="0.0853577371048253"/>
        <n v="0.07936033477806007"/>
        <n v="0.11125875815414354"/>
        <n v="0.05979852825605487"/>
        <n v="0.05031112460160874"/>
        <n v="0.10484886649874056"/>
        <n v="0.12244897959183676"/>
        <n v="0.07228915662650603"/>
        <n v="0.07960759086522998"/>
        <n v="0.11791713325867861"/>
        <m/>
      </sharedItems>
    </cacheField>
    <cacheField name="CR" numFmtId="167">
      <sharedItems containsString="0" containsBlank="1" containsNumber="1">
        <n v="0.003553660270078181"/>
        <n v="0.011230697239120258"/>
        <n v="0.013926325247079964"/>
        <n v="0.014228270955768636"/>
        <n v="0.019480519480519484"/>
        <n v="0.019296254256526677"/>
        <n v="0.0341951626355296"/>
        <n v="0.027354024197790643"/>
        <n v="0.030757689422355582"/>
        <n v="0.02872062663185379"/>
        <n v="0.07254237288135593"/>
        <n v="0.044598612487611496"/>
        <n v="0.03829787234042553"/>
        <n v="0.04301075268817203"/>
        <n v="0.03146853146853147"/>
        <n v="0.04597701149425287"/>
        <n v="0.04710295956648604"/>
        <n v="0.040540540540540536"/>
        <n v="0.025676613462873005"/>
        <n v="0.0285335102853351"/>
        <n v="0.03785337805462386"/>
        <n v="0.03978685612788632"/>
        <n v="0.030141167493323164"/>
        <n v="0.04660347551342813"/>
        <n v="0.03263403263403263"/>
        <n v="0.029625151148730357"/>
        <n v="0.02363050483351236"/>
        <n v="0.05105513955071477"/>
        <n v="0.05054151624548736"/>
        <n v="0.05894308943089431"/>
        <n v="0.05163727959697732"/>
        <n v="0.048617731172545274"/>
        <n v="0.07593123209169056"/>
        <n v="0.04746835443037975"/>
        <n v="0.05243088655862726"/>
        <n v="0.03909304143862392"/>
        <n v="0.059880239520958084"/>
        <n v="0.037444933920704845"/>
        <n v="0.04804392587508579"/>
        <n v="0.04107981220657277"/>
        <n v="0.01608910891089109"/>
        <n v="0.03229665071770335"/>
        <n v="0.05"/>
        <n v="0.030280649926144754"/>
        <n v="0.0355072463768116"/>
        <n v="0.03839590443686007"/>
        <n v="0.029667149059334295"/>
        <n v="0.10845986984815616"/>
        <n v="0.024107142857142858"/>
        <n v="0.021702838063439065"/>
        <n v="0.02578923966207203"/>
        <n v="0.025092936802973975"/>
        <n v="0.02394678492239468"/>
        <n v="0.03146633102580239"/>
        <n v="0.012804878048780487"/>
        <n v="0.027082478457119415"/>
        <n v="0.02237078940601697"/>
        <n v="0.03273942093541204"/>
        <n v="0.02182880715022345"/>
        <n v="0.021405492730210023"/>
        <n v="0.02048085485307213"/>
        <n v="0.02769679300291545"/>
        <n v="0.03776513191929643"/>
        <n v="0.03756613756613757"/>
        <n v="0.036542338709677415"/>
        <n v="0.03286384976525822"/>
        <n v="0.029892473118279573"/>
        <n v="0.02052067381316999"/>
        <n v="0.025473546701502287"/>
        <n v="0.030566711289602852"/>
        <n v="0.02565277141548328"/>
        <n v="0.021645021645021648"/>
        <n v="0.024359618282270217"/>
        <n v="0.024549290372075185"/>
        <n v="0.01488569909622541"/>
        <n v="0.011734506784011734"/>
        <n v="0.017134343183511296"/>
        <n v="0.06535488404778636"/>
        <n v="0.022977941176470586"/>
        <n v="0.021894548704200184"/>
        <n v="0.023521272915946044"/>
        <n v="0.021541950113378682"/>
        <n v="0.0194888178913738"/>
        <n v="0.02329222939909963"/>
        <n v="0.026859869234847147"/>
        <n v="0.023195084485407066"/>
        <n v="0.02740270055599682"/>
        <n v="0.028499731134611926"/>
        <n v="0.031506849315068496"/>
        <n v="0.020383402086872116"/>
        <n v="0.023435042466184334"/>
        <n v="0.02543593025115981"/>
        <n v="0.02454188481675393"/>
        <n v="0.023117167538630003"/>
        <n v="0.02382573179033356"/>
        <n v="0.01838235294117647"/>
        <n v="0.02130522538685804"/>
        <n v="0.029760986892829605"/>
        <n v="0.025150602409638553"/>
        <n v="0.031130876747141045"/>
        <n v="0.025531914893617023"/>
        <n v="0.02890952666267226"/>
        <n v="0.02824858757062147"/>
        <n v="0.02364785764457973"/>
        <m/>
        <n v="0.12539515279241306"/>
        <n v="0.02244762221483206"/>
        <n v="0.02878532264867145"/>
        <n v="0.028401585204755612"/>
        <n v="0.019326128417037507"/>
        <n v="0.01616161616161616"/>
        <n v="0.03676099039919151"/>
        <n v="0.04398894518654997"/>
        <n v="0.05105239587998208"/>
        <n v="0.05399014778325122"/>
        <n v="0.04176044011002751"/>
        <n v="0.06444444444444444"/>
        <n v="0.046460176991150445"/>
        <n v="0.061491374513077346"/>
        <n v="0.043740573152337855"/>
        <n v="0.03626373626373627"/>
        <n v="0.03533801580333626"/>
        <n v="0.02885597548518897"/>
        <n v="0.03865760407816483"/>
        <n v="0.03765490943755958"/>
        <n v="0.045496750232126286"/>
        <n v="0.043627710206240095"/>
        <n v="0.025890953396283892"/>
        <n v="0.028377230246389128"/>
        <n v="0.025040989715307795"/>
        <n v="0.030252100840336135"/>
        <n v="0.03155216284987278"/>
        <n v="0.02631578947368422"/>
        <n v="0.025296442687747035"/>
        <n v="0.03217821782178218"/>
        <n v="0.030022817341179293"/>
        <n v="0.03777650100545821"/>
        <n v="0.018094731240021283"/>
        <n v="0.016642335766423356"/>
        <n v="0.02476991250994205"/>
        <n v="0.028743315508021394"/>
        <n v="0.03127147766323024"/>
        <n v="0.02333782802613837"/>
        <n v="0.02461885940146809"/>
        <n v="0.023879563938397647"/>
        <n v="0.023722627737226283"/>
        <n v="0.053802497162315555"/>
        <n v="0.04675324675324675"/>
        <n v="0.03057568277729118"/>
        <n v="0.02823423961756797"/>
        <n v="0.02831858407079646"/>
        <n v="0.023456646049714085"/>
        <n v="0.01978533557480926"/>
        <n v="0.030593935043961958"/>
        <n v="0.030039023504855256"/>
        <n v="0.0278742692535796"/>
        <n v="0.022449653350940905"/>
        <n v="0.026183282980866064"/>
        <n v="0.02253358370648563"/>
        <n v="0.02316820493501601"/>
        <n v="0.027261200338123414"/>
        <n v="0.03762105785944872"/>
        <n v="0.03387169134140871"/>
        <n v="0.040356523892052486"/>
        <n v="0.044459190444591914"/>
        <n v="0.027021576930832833"/>
        <n v="0.02743194766828445"/>
        <n v="0.030328037961625757"/>
        <n v="0.039721539721539724"/>
        <n v="0.03125763125763126"/>
        <n v="0.029521102121145854"/>
        <n v="0.0297319442818682"/>
        <n v="0.026577556729872553"/>
        <n v="0.029455816275586615"/>
        <n v="0.039298515104966715"/>
        <n v="0.04609284652238561"/>
        <n v="0.04400637196336121"/>
        <n v="0.039440957005803634"/>
        <n v="0.0344604223344993"/>
        <n v="0.028221622743307744"/>
        <n v="0.038283062645011606"/>
        <n v="0.04786581208236738"/>
      </sharedItems>
    </cacheField>
    <cacheField name="CTR" numFmtId="167">
      <sharedItems containsString="0" containsBlank="1" containsNumber="1">
        <n v="0.0074067445067960945"/>
        <n v="0.009383548711463562"/>
        <n v="0.007801657063548807"/>
        <n v="0.00792002077382498"/>
        <n v="0.009429726088908845"/>
        <n v="0.007715414189005753"/>
        <n v="0.0074664507893016175"/>
        <n v="0.008230898124775392"/>
        <n v="0.006936350012488553"/>
        <n v="0.0073086023967636055"/>
        <n v="0.0073660134635744395"/>
        <n v="0.007621766980904037"/>
        <n v="0.007776770290751932"/>
        <n v="0.006775603663613655"/>
        <n v="0.0077742742198543"/>
        <n v="0.008889858546581312"/>
        <n v="0.008078801144973901"/>
        <n v="0.007695507487520797"/>
        <n v="0.007444143096990831"/>
        <n v="0.0071996407345831185"/>
        <n v="0.006829814249996727"/>
        <n v="0.007210885747805994"/>
        <n v="0.00683099986447463"/>
        <n v="0.006662631897481779"/>
        <n v="0.00688380332540653"/>
        <n v="0.006191139259458892"/>
        <n v="0.007233006125913349"/>
        <n v="0.00734334774675698"/>
        <n v="0.005366282696547368"/>
        <n v="0.005371081312203199"/>
        <n v="0.005993153916118491"/>
        <n v="0.005870994823002658"/>
        <n v="0.005594338337247233"/>
        <n v="0.006240619322221344"/>
        <n v="0.005404848391168818"/>
        <n v="0.005346408835160058"/>
        <n v="0.005342375917721013"/>
        <n v="0.005850289292939706"/>
        <n v="0.006508154176698398"/>
        <n v="0.008522215776101787"/>
        <n v="0.00889946250770993"/>
        <n v="0.008441460089867217"/>
        <n v="0.007232447041358177"/>
        <n v="0.007161293052382161"/>
        <n v="0.0071092244763386455"/>
        <n v="0.00726258714175058"/>
        <n v="0.009337270030876503"/>
        <n v="0.010503531556163136"/>
        <n v="0.0067363558720573554"/>
        <n v="0.006509878931466951"/>
        <n v="0.006829908256323512"/>
        <n v="0.007064261141311485"/>
        <n v="0.006652407994689874"/>
        <n v="0.00867964516692886"/>
        <n v="0.008275555824679322"/>
        <n v="0.006704632992186639"/>
        <n v="0.00652972544594885"/>
        <n v="0.007300563720588402"/>
        <n v="0.007748159512470566"/>
        <n v="0.007812721862684155"/>
        <n v="0.00795226281886355"/>
        <n v="0.007673099132302238"/>
        <n v="0.007141313403170184"/>
        <n v="0.007303063615866583"/>
        <n v="0.00680611658562105"/>
        <n v="0.007192142815197605"/>
        <n v="0.007415605623740143"/>
        <n v="0.008127470601706642"/>
        <n v="0.006960324784848222"/>
        <n v="0.00643476438166968"/>
        <n v="0.006424036431319753"/>
        <n v="0.005630906752356248"/>
        <n v="0.005902599693456147"/>
        <n v="0.006217638823633227"/>
        <n v="0.007081065209043887"/>
        <n v="0.007366547177507584"/>
        <n v="0.008339407895826776"/>
        <n v="0.008015140335362936"/>
        <n v="0.0056998191302798954"/>
        <n v="0.006211507664467567"/>
        <n v="0.005909600085036099"/>
        <n v="0.0067405941199397785"/>
        <n v="0.006388107099778969"/>
        <n v="0.0060396281887144425"/>
        <n v="0.00587742876253069"/>
        <n v="0.005531866439840315"/>
        <n v="0.005912276191113505"/>
        <n v="0.0055687534935718284"/>
        <n v="0.005960331949665405"/>
        <n v="0.005884293178018074"/>
        <n v="0.005456232144742048"/>
        <n v="0.005558628367767602"/>
        <n v="0.0056035506267780415"/>
        <n v="0.0053838630838877796"/>
        <n v="0.005316848328667367"/>
        <n v="0.00627310291809475"/>
        <n v="0.006159469338026262"/>
        <n v="0.00524869167153631"/>
        <n v="0.00555023843456528"/>
        <n v="0.006034691809937881"/>
        <n v="0.00604458178412284"/>
        <n v="0.006072839507295866"/>
        <n v="0.006475014492101102"/>
        <n v="0.0068134322405679175"/>
        <n v="0.0"/>
        <n v="0.007383260460267322"/>
        <n v="0.0070749320475952115"/>
        <n v="0.005865973272834557"/>
        <n v="0.005579550982502175"/>
        <n v="0.006240166679493456"/>
        <n v="0.006022422879529236"/>
        <n v="0.005150219059974418"/>
        <n v="0.005948751954032123"/>
        <n v="0.006649009422655764"/>
        <n v="0.007232167541177042"/>
        <n v="0.006903909798579856"/>
        <n v="0.0071675910204419685"/>
        <n v="0.0068039089360011065"/>
        <n v="0.006114158171944962"/>
        <n v="0.005906458797327394"/>
        <n v="0.0059691623887669545"/>
        <n v="0.005655875481357709"/>
        <n v="0.005993339373607269"/>
        <n v="0.006703745155162939"/>
        <n v="0.006332112988075225"/>
        <n v="0.005605248913993865"/>
        <n v="0.005409108526854607"/>
        <n v="0.00484912042302409"/>
        <n v="0.004979603510176245"/>
        <n v="0.005519475711509699"/>
        <n v="0.006163594981516613"/>
        <n v="0.005984659171375968"/>
        <n v="0.00557138903226289"/>
        <n v="0.005661891410613409"/>
        <n v="0.005494753283716389"/>
        <n v="0.005590387782381048"/>
        <n v="0.005364310001949396"/>
        <n v="0.007134612171747088"/>
        <n v="0.007041413792536306"/>
        <n v="0.005299655441104035"/>
        <n v="0.0049950722632696905"/>
        <n v="0.004975175413401174"/>
        <n v="0.005234280328531036"/>
        <n v="0.005344537044190359"/>
        <n v="0.005785694048013552"/>
        <n v="0.005882422398718748"/>
        <n v="0.005506174290103511"/>
        <n v="0.005494339957726089"/>
        <n v="0.005209612334158532"/>
        <n v="0.005568713380967712"/>
        <n v="0.005749377998707662"/>
        <n v="0.006555734067783645"/>
        <n v="0.006372471056884171"/>
        <n v="0.00561201190072791"/>
        <n v="0.00558883065675734"/>
        <n v="0.0058687465256403995"/>
        <n v="0.005834259081359407"/>
        <n v="0.005929144041777477"/>
        <n v="0.00644384832616316"/>
        <n v="0.0060553870018477535"/>
        <n v="0.005858922785291282"/>
        <n v="0.005285793134769349"/>
        <n v="0.005314592777375427"/>
        <n v="0.005476948069338515"/>
        <n v="0.005442275138246247"/>
        <n v="0.006066299924033632"/>
        <n v="0.006037742579908677"/>
        <n v="0.005963952967580311"/>
        <n v="0.0049928065692958065"/>
        <n v="0.005395192942376178"/>
        <n v="0.0054943437575279905"/>
        <n v="0.005505035273982313"/>
        <n v="0.005634306040722179"/>
        <n v="0.00565063131158779"/>
        <n v="0.005010560532407334"/>
        <n v="0.005220020455788074"/>
        <n v="0.0057946532727329355"/>
        <n v="0.005521981974911379"/>
        <n v="0.005579150355897606"/>
        <n v="0.006225108929717885"/>
        <n v="0.005926932338085421"/>
        <n v="0.0053088593445480845"/>
        <m/>
      </sharedItems>
    </cacheField>
    <cacheField name="ROAS (C)" numFmtId="9">
      <sharedItems containsString="0" containsBlank="1" containsNumber="1">
        <n v="3.6130305238049476"/>
        <n v="7.1930519015316845"/>
        <n v="10.164306022835543"/>
        <n v="10.423914926461725"/>
        <n v="24.04600483385554"/>
        <n v="22.140816065441474"/>
        <n v="17.67227906978605"/>
        <n v="8.10028956475111"/>
        <n v="10.613773851165137"/>
        <n v="6.448933213068503"/>
        <n v="11.432438419729802"/>
        <n v="23.039118417060642"/>
        <n v="4.493730255528393"/>
        <n v="11.916966209899376"/>
        <n v="8.417070677210225"/>
        <n v="10.414407106974357"/>
        <n v="9.271213621263819"/>
        <n v="9.131733558273568"/>
        <n v="12.960191268236322"/>
        <n v="4.478859502744478"/>
        <n v="23.300821297640475"/>
        <n v="9.185254695428958"/>
        <n v="8.875656711576996"/>
        <n v="14.261586992899037"/>
        <n v="21.439851016047033"/>
        <n v="10.898091281974839"/>
        <n v="7.457642793328587"/>
        <n v="14.408059518541501"/>
        <n v="11.816541701938197"/>
        <n v="14.029288835517452"/>
        <n v="5.541715766876845"/>
        <n v="13.640160502457382"/>
        <n v="6.3829530993116075"/>
        <n v="10.958820575505547"/>
        <n v="8.172311784751747"/>
        <n v="8.254219025569737"/>
        <n v="8.128198580799687"/>
        <n v="10.660457015027765"/>
        <n v="18.191097105357944"/>
        <n v="8.628384887355312"/>
        <n v="23.47317977196016"/>
        <n v="15.643742172268869"/>
        <n v="37.14082235102426"/>
        <n v="12.467283846534519"/>
        <n v="37.98889086217707"/>
        <n v="20.595355997126823"/>
        <n v="14.214412532324523"/>
        <n v="16.563109618020928"/>
        <n v="60.81684005104172"/>
        <n v="23.378215413093738"/>
        <n v="20.285356700353592"/>
        <n v="17.230812239184125"/>
        <n v="17.757703027316"/>
        <n v="15.461235712204337"/>
        <n v="28.321932161784577"/>
        <n v="16.205193276710585"/>
        <n v="26.234343117138906"/>
        <n v="11.513830163848011"/>
        <n v="7.830887061004116"/>
        <n v="7.884378073198667"/>
        <n v="52.9829906577442"/>
        <n v="26.48708032395648"/>
        <n v="13.360253977044486"/>
        <n v="19.01672442099003"/>
        <n v="17.53783274360318"/>
        <n v="16.35022536134363"/>
        <n v="25.454609493120156"/>
        <n v="13.694124687897034"/>
        <n v="13.210828164251748"/>
        <n v="13.109700639640575"/>
        <n v="9.132999532220808"/>
        <n v="14.858196034622967"/>
        <n v="11.316173359869735"/>
        <n v="14.573939474353672"/>
        <n v="8.490919395475819"/>
        <n v="6.981886483192034"/>
        <n v="10.17351528231624"/>
        <n v="9.44370544303133"/>
        <n v="11.121820440587745"/>
        <n v="15.781442110568495"/>
        <n v="14.590714148925967"/>
        <n v="25.087661290689425"/>
        <n v="15.162783086314517"/>
        <n v="13.017339121965058"/>
        <n v="14.93828287833388"/>
        <n v="19.68472836381216"/>
        <n v="13.73724507573483"/>
        <n v="14.8058166647899"/>
        <n v="10.639062882022852"/>
        <n v="16.421764205175002"/>
        <n v="8.660657117818172"/>
        <n v="10.805262361339432"/>
        <n v="16.13906669616891"/>
        <n v="13.960233684744708"/>
        <n v="13.972720253321867"/>
        <n v="25.623314405864296"/>
        <n v="12.04148420098282"/>
        <n v="11.772763782770015"/>
        <n v="15.25004091968271"/>
        <n v="16.30249275105913"/>
        <n v="16.460315139465536"/>
        <n v="12.511766793017012"/>
        <n v="9.067995897668496"/>
        <n v="13.576584311768146"/>
        <n v="13.523951782760172"/>
        <n v="5.771970251689134"/>
        <n v="7.754111419323455"/>
        <n v="8.767120208940261"/>
        <n v="11.679657622530002"/>
        <n v="11.489695774899877"/>
        <n v="9.506233714296378"/>
        <n v="6.287765916508904"/>
        <n v="8.263516465821489"/>
        <n v="16.688807931103334"/>
        <n v="9.674827422397179"/>
        <n v="10.66416464096075"/>
        <n v="13.411025894542465"/>
        <n v="11.792790231334084"/>
        <n v="11.469561706130953"/>
        <n v="9.73786717028551"/>
        <n v="9.633818942591212"/>
        <n v="8.770810560715846"/>
        <n v="10.200005038523587"/>
        <n v="8.384553856164565"/>
        <n v="10.791298911462775"/>
        <n v="3.1323592194166343"/>
        <n v="8.404650894856783"/>
        <n v="7.692434509308796"/>
        <n v="8.498998940564087"/>
        <n v="7.733866975024636"/>
        <n v="11.000718101104386"/>
        <n v="14.50273675768677"/>
        <n v="12.278155278722735"/>
        <n v="8.495064335556894"/>
        <n v="8.606066072888593"/>
        <n v="9.93245043551482"/>
        <n v="8.839959928692927"/>
        <n v="7.656475481386845"/>
        <n v="17.412451221295168"/>
        <n v="14.515327947810722"/>
        <n v="11.385553656875176"/>
        <n v="8.779438862109059"/>
        <n v="10.836922750260685"/>
        <n v="8.527679274575036"/>
        <n v="9.207496971975235"/>
        <n v="9.650571304269262"/>
        <n v="10.11619046373166"/>
        <n v="5.921582388120347"/>
        <n v="10.955694760517666"/>
        <n v="11.00205762006943"/>
        <n v="7.030137792017426"/>
        <n v="10.872130930523836"/>
        <n v="10.997248422731609"/>
        <n v="12.61857505097062"/>
        <n v="11.220338879132024"/>
        <n v="9.11028050240681"/>
        <n v="8.041488248778073"/>
        <n v="10.362214361357355"/>
        <n v="9.979541629201165"/>
        <n v="10.705145916571185"/>
        <n v="11.05551450289057"/>
        <n v="8.248868638037703"/>
        <n v="9.765808230222307"/>
        <n v="6.656180740398559"/>
        <n v="8.299108660466842"/>
        <n v="7.266918733406214"/>
        <n v="5.3419465754539965"/>
        <n v="13.340211026504058"/>
        <n v="8.661892724746018"/>
        <n v="2.9356471853362955"/>
        <n v="3.7244105261075466"/>
        <n v="8.362596118846087"/>
        <n v="18.929530633096473"/>
        <n v="10.229662017018017"/>
        <n v="9.705960744349852"/>
        <n v="9.06913027938231"/>
        <n v="8.26953711201862"/>
        <n v="11.584920817589431"/>
        <n v="8.239146501425125"/>
        <n v="10.182490422423033"/>
        <n v="13.368871828736658"/>
        <n v="9.35879300791509"/>
        <m/>
      </sharedItems>
    </cacheField>
    <cacheField name="CPO (C)" numFmtId="3">
      <sharedItems containsString="0" containsBlank="1" containsNumber="1">
        <n v="5.186035401458304"/>
        <n v="3.7339454890499786"/>
        <n v="4.019177436130186"/>
        <n v="4.209840502360271"/>
        <n v="3.652772761027154"/>
        <n v="4.069043161144208"/>
        <n v="4.725054476884233"/>
        <n v="4.494564014597198"/>
        <n v="6.075070041708299"/>
        <n v="4.889690521374973"/>
        <n v="5.643109708027511"/>
        <n v="4.667431861312474"/>
        <n v="4.828377787564628"/>
        <n v="5.22752368466997"/>
        <n v="5.479159141540731"/>
        <n v="4.559603402470271"/>
        <n v="3.9956045479417397"/>
        <n v="4.752294258790882"/>
        <n v="4.797082746348932"/>
        <n v="7.8705713739778975"/>
        <n v="4.312597860160063"/>
        <n v="5.906806423355899"/>
        <n v="4.38960853623435"/>
        <n v="5.245304377474972"/>
        <n v="4.188720901177861"/>
        <n v="4.918369058157231"/>
        <n v="5.265820561480741"/>
        <n v="5.427246350363342"/>
        <n v="5.584961201570481"/>
        <n v="5.308059763845558"/>
        <n v="5.3156862864947625"/>
        <n v="4.408130091239559"/>
        <n v="4.711883593324974"/>
        <n v="4.445173201249976"/>
        <n v="5.520618330584647"/>
        <n v="3.989258001121772"/>
        <n v="5.296376580212737"/>
        <n v="5.425390881525611"/>
        <n v="5.065429927005786"/>
        <n v="6.0503746350346885"/>
        <n v="5.056384516421847"/>
        <n v="5.067497449424971"/>
        <n v="4.2525490291958095"/>
        <n v="5.082314693429139"/>
        <n v="4.11832223056983"/>
        <n v="4.556302531281225"/>
        <n v="5.983887001682659"/>
        <n v="3.3605509401449813"/>
        <n v="3.677370557397707"/>
        <n v="3.7598756660572707"/>
        <n v="3.818807886528388"/>
        <n v="4.941986676683796"/>
        <n v="5.186035401458303"/>
        <n v="2.9701839117443014"/>
        <n v="4.026803958779389"/>
        <n v="4.235262244524283"/>
        <n v="4.249203199904547"/>
        <n v="4.339892783325634"/>
        <n v="3.8339618860781033"/>
        <n v="5.1409394414456235"/>
        <n v="4.020324789095111"/>
        <n v="3.8758790895109434"/>
        <n v="4.467179009176955"/>
        <n v="4.472955533757788"/>
        <n v="3.761003065057588"/>
        <n v="3.4746437189770645"/>
        <n v="3.914620270778204"/>
        <n v="4.4872853684197125"/>
        <n v="4.7739942325753155"/>
        <n v="7.779053102187457"/>
        <n v="4.374308121230047"/>
        <n v="4.064158355428549"/>
        <n v="5.808359649633301"/>
        <n v="4.3292121612173675"/>
        <n v="4.294037312407475"/>
        <n v="4.743947137727432"/>
        <n v="3.9387610643987117"/>
        <n v="3.7492485443329717"/>
        <n v="4.0302903691333105"/>
        <n v="3.378331632949981"/>
        <n v="4.126280341160303"/>
        <n v="4.024814431131772"/>
        <n v="4.339141546908232"/>
        <n v="3.851268912886249"/>
        <n v="4.7711525693416394"/>
        <n v="4.122898144159351"/>
        <n v="4.7083742460608295"/>
        <n v="3.901137078111918"/>
        <n v="4.333005279349275"/>
        <n v="4.022339652838392"/>
        <n v="3.9554507299258255"/>
        <n v="3.941386905108311"/>
        <n v="3.855105962145996"/>
        <n v="4.284116201204686"/>
        <n v="4.415756613888763"/>
        <n v="3.9366723274706223"/>
        <n v="4.206053539389632"/>
        <n v="4.401805657823146"/>
        <n v="4.030489258314575"/>
        <n v="5.541243305667778"/>
        <n v="4.5546919612807715"/>
        <n v="5.01748925091091"/>
        <n v="5.526610860658552"/>
        <n v="3.8538428212671803"/>
        <n v="4.164081366465051"/>
        <n v="3.6758163010336333"/>
        <n v="3.6950502235390417"/>
        <n v="3.930468935842083"/>
        <n v="4.353277793724134"/>
        <n v="4.185349697233251"/>
        <n v="4.325912456826195"/>
        <n v="4.41753481865153"/>
        <n v="4.224721522163595"/>
        <n v="4.851452472331962"/>
        <n v="4.7350758013314955"/>
        <n v="5.0194766002435856"/>
        <n v="4.366307225098766"/>
        <n v="4.278479206203102"/>
        <n v="4.281803587870703"/>
        <n v="4.799280218976668"/>
        <n v="5.343871261502687"/>
        <n v="5.25756692423704"/>
        <n v="4.198219134513866"/>
        <n v="4.558252168650194"/>
        <n v="4.585547091815764"/>
        <n v="4.558886934305207"/>
        <n v="4.884063719854403"/>
        <n v="3.9861291713169718"/>
        <n v="4.4679689612563855"/>
        <n v="4.686405161561711"/>
        <n v="3.813261324601694"/>
        <n v="4.54642436861178"/>
        <n v="4.754836952348288"/>
        <n v="4.379318783453679"/>
        <n v="4.086345966932206"/>
        <n v="4.435349614064893"/>
        <n v="3.843767415198508"/>
        <n v="3.590332201009596"/>
        <n v="3.686594731036664"/>
        <n v="4.824761025176939"/>
        <n v="4.445173201249975"/>
        <n v="4.757769252176586"/>
        <n v="5.728211829792582"/>
        <n v="4.491964498105237"/>
        <n v="3.973624422468728"/>
        <n v="4.086905510402962"/>
        <n v="4.009204291127382"/>
        <n v="4.367688530769471"/>
        <n v="3.9298623819939587"/>
        <n v="4.203863798896405"/>
        <n v="4.195587656753562"/>
        <n v="4.454531460621028"/>
        <n v="4.191821360764226"/>
        <n v="4.258008013828924"/>
        <n v="4.45034200729794"/>
        <n v="5.041824791364276"/>
        <n v="4.6291114026810085"/>
        <n v="5.395683641091725"/>
        <n v="4.190525088213545"/>
        <n v="4.792612026175261"/>
        <n v="4.758950133102915"/>
        <n v="4.9751746213990105"/>
        <n v="9.051989064363585"/>
        <n v="6.223242481749965"/>
        <n v="4.20399891054386"/>
        <n v="4.837156656269291"/>
        <n v="5.797441680367073"/>
        <n v="4.824584449235454"/>
        <n v="4.823012923356224"/>
        <n v="6.487436738050671"/>
        <n v="5.079264084369457"/>
        <n v="5.339943548856423"/>
        <n v="5.098560105530092"/>
        <n v="4.8435613655129455"/>
        <n v="5.009995667647335"/>
        <m/>
      </sharedItems>
    </cacheField>
    <cacheField name="% site (C)" numFmtId="167">
      <sharedItems containsString="0" containsBlank="1" containsNumber="1">
        <n v="0.0012413660420700287"/>
        <n v="0.00865403325576791"/>
        <n v="0.010535398932650882"/>
        <n v="0.016774210783759454"/>
        <n v="0.013497477897337006"/>
        <n v="0.006947907326736905"/>
        <n v="0.011498255774542868"/>
        <n v="0.01216160988823019"/>
        <n v="0.009698397145520767"/>
        <n v="0.018075269483241212"/>
        <n v="0.017296744318710994"/>
        <n v="0.01389689586102925"/>
        <n v="0.01293485078963367"/>
        <n v="0.017941650239125095"/>
        <n v="0.017402881972960537"/>
        <n v="0.030838585120573695"/>
        <n v="0.03301293038470022"/>
        <n v="0.022809901951054333"/>
        <n v="0.011964680839829128"/>
        <n v="0.00814365123432255"/>
        <n v="0.02208206025095407"/>
        <n v="0.020442350458760288"/>
        <n v="0.02117518410717755"/>
        <n v="0.03038601285758935"/>
        <n v="0.025156690730110384"/>
        <n v="0.017840753117139438"/>
        <n v="0.014456793056543172"/>
        <n v="0.013421234800618657"/>
        <n v="0.015781280558244362"/>
        <n v="0.01851079194772108"/>
        <n v="0.018148284724851242"/>
        <n v="0.0159715014819395"/>
        <n v="0.019311592508889617"/>
        <n v="0.011164908511887423"/>
        <n v="0.012208345086929988"/>
        <n v="0.013775907652752068"/>
        <n v="0.014335097736012251"/>
        <n v="0.011970820557502046"/>
        <n v="0.018776931357528222"/>
        <n v="0.010844652132696631"/>
        <n v="0.004650821934407292"/>
        <n v="0.007005133802732972"/>
        <n v="0.013599424568780046"/>
        <n v="0.010419049138769582"/>
        <n v="0.011698834418827068"/>
        <n v="0.013159231912127372"/>
        <n v="0.010091803188118214"/>
        <n v="0.014598591486523059"/>
        <n v="0.011943163968018465"/>
        <n v="0.017955239370515835"/>
        <n v="0.019530972788072913"/>
        <n v="0.018410477280549467"/>
        <n v="0.015111644944825631"/>
        <n v="0.014266686054631404"/>
        <n v="0.011423054072313714"/>
        <n v="0.02107703710324834"/>
        <n v="0.03175840578807041"/>
        <n v="0.03390266281497466"/>
        <n v="0.04285281134840008"/>
        <n v="0.03918931152583113"/>
        <n v="0.0318482394930834"/>
        <n v="0.026456751809442673"/>
        <n v="0.05318556045833967"/>
        <n v="0.05521682807860198"/>
        <n v="0.0472763744553167"/>
        <n v="0.04785779305212113"/>
        <n v="0.05821801472507594"/>
        <n v="0.03535806638728658"/>
        <n v="0.02703504745149005"/>
        <n v="0.05090684115676287"/>
        <n v="0.04473139378734608"/>
        <n v="0.02331809982781687"/>
        <n v="0.051908473006000974"/>
        <n v="0.040405258600638726"/>
        <n v="0.01606409666250809"/>
        <n v="0.022904255100047545"/>
        <n v="0.039805356136781225"/>
        <n v="0.03331615738052922"/>
        <n v="0.043282654901677625"/>
        <n v="0.06494762676797153"/>
        <n v="0.06050439175480987"/>
        <n v="0.04797193200861469"/>
        <n v="0.03006234552731891"/>
        <n v="0.04221681087829405"/>
        <n v="0.05466689427685128"/>
        <n v="0.06679162693024207"/>
        <n v="0.053684735932048366"/>
        <n v="0.07222641653680324"/>
        <n v="0.035321585486620594"/>
        <n v="0.04664897255445953"/>
        <n v="0.05575512626009668"/>
        <n v="0.0768081221060183"/>
        <n v="0.0639329824758744"/>
        <n v="0.08694079209371962"/>
        <n v="0.06809151358679538"/>
        <n v="0.04635849991819788"/>
        <n v="0.044957187184638946"/>
        <n v="0.07087640926327038"/>
        <n v="0.07138102098973778"/>
        <n v="0.0678546841142234"/>
        <n v="0.06829846201818875"/>
        <n v="0.09286986421326512"/>
        <n v="0.04973944643008037"/>
        <n v="0.0441716343769395"/>
        <n v="0.03559567625775413"/>
        <n v="0.03197849056560267"/>
        <n v="0.10759575985245817"/>
        <n v="0.10571311678658929"/>
        <n v="0.10768583109608218"/>
        <n v="0.08642677428863915"/>
        <n v="0.04823143225204057"/>
        <n v="0.09513688833913901"/>
        <n v="0.07224597514147577"/>
        <n v="0.08886915197870322"/>
        <n v="0.10209229005400862"/>
        <n v="0.07635263510606734"/>
        <n v="0.04846695633444224"/>
        <n v="0.042273288217261666"/>
        <n v="0.06709328192749901"/>
        <n v="0.06917876311479196"/>
        <n v="0.07191922091600218"/>
        <n v="0.06632386546851823"/>
        <n v="0.059102525781298314"/>
        <n v="0.04545897239767221"/>
        <n v="0.03242199096309154"/>
        <n v="0.04626133427549389"/>
        <n v="0.051470019103168466"/>
        <n v="0.06861241191029986"/>
        <n v="0.050151307347087566"/>
        <n v="0.054854227421400746"/>
        <n v="0.05332152786923738"/>
        <n v="0.04694746363787805"/>
        <n v="0.07271290722024772"/>
        <n v="0.07549998106966681"/>
        <n v="0.07765856747163145"/>
        <n v="0.09316775563215983"/>
        <n v="0.09386041790339911"/>
        <n v="0.058645317107160366"/>
        <n v="0.05161017100611772"/>
        <n v="0.08477442242621566"/>
        <n v="0.08328648344236515"/>
        <n v="0.10693005550994256"/>
        <n v="0.096844051900735"/>
        <n v="0.10246512176692496"/>
        <n v="0.058995470077042096"/>
        <n v="0.05449417016565387"/>
        <n v="0.07570606208752811"/>
        <n v="0.0755694065482418"/>
        <n v="0.09466150600957801"/>
        <n v="0.11651990477420072"/>
        <n v="0.10787382710681874"/>
        <n v="0.08593216910199636"/>
        <n v="0.058001693927726736"/>
        <n v="0.10948477523895107"/>
        <n v="0.10498278594306308"/>
        <n v="0.12301350417426173"/>
        <n v="0.10038940668843027"/>
        <n v="0.11424966891485919"/>
        <n v="0.06425539809023773"/>
        <n v="0.06263954436964685"/>
        <n v="0.05644036169966254"/>
        <n v="0.08339733305430157"/>
        <n v="0.08528991407137121"/>
        <n v="0.08052054898526032"/>
        <n v="0.09014259530007905"/>
        <n v="0.04863298644463732"/>
        <n v="0.04513235118847742"/>
        <n v="0.05199683412041648"/>
        <n v="0.0832343859876346"/>
        <n v="0.04242161554433978"/>
        <n v="0.06543160102420446"/>
        <n v="0.10413861143331067"/>
        <n v="0.06705579828140232"/>
        <n v="0.0520176465384528"/>
        <n v="0.08763102510367363"/>
        <n v="0.04711461714576566"/>
        <n v="0.02946961661526108"/>
        <n v="0.0784416179346333"/>
        <n v="0.08713689914355507"/>
        <n v="0.05387772027690213"/>
        <n v="0.06245587130201198"/>
        <n v="0.08943822232752488"/>
        <m/>
      </sharedItems>
    </cacheField>
    <cacheField name="CPC" formula="'Camp cost'/Clicks" databaseField="0"/>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D183" sheet="Raw DATA"/>
  </cacheSource>
  <cacheFields>
    <cacheField name="Date (UTC)" numFmtId="165">
      <sharedItems>
        <s v="2016-11-15"/>
        <s v="2016-11-16"/>
        <s v="2016-11-17"/>
        <s v="2016-11-18"/>
        <s v="2016-11-19"/>
        <s v="2016-11-20"/>
        <s v="2016-11-21"/>
        <s v="2016-11-22"/>
        <s v="2016-11-23"/>
        <s v="2016-11-24"/>
        <s v="2016-11-25"/>
        <s v="2016-11-26"/>
        <s v="2016-11-27"/>
        <s v="2016-11-28"/>
        <s v="2016-11-29"/>
        <s v="2016-11-30"/>
        <s v="2016-12-01"/>
        <s v="2016-12-02"/>
        <s v="2016-12-03"/>
        <s v="2016-12-04"/>
        <s v="2016-12-05"/>
        <s v="2016-12-06"/>
        <s v="2016-12-07"/>
        <s v="2016-12-08"/>
        <s v="2016-12-09"/>
        <s v="2016-12-10"/>
        <s v="2016-12-11"/>
        <s v="2016-12-12"/>
        <s v="2016-12-13"/>
        <s v="2016-12-14"/>
        <s v="2016-12-15"/>
        <s v="2016-12-16"/>
        <s v="2016-12-17"/>
        <s v="2016-12-18"/>
        <s v="2016-12-19"/>
        <s v="2016-12-20"/>
        <s v="2016-12-21"/>
        <s v="2016-12-22"/>
        <s v="2016-12-23"/>
        <s v="2016-12-24"/>
        <s v="2016-12-25"/>
        <s v="2016-12-26"/>
        <s v="2016-12-27"/>
        <s v="2016-12-28"/>
        <s v="2016-12-29"/>
        <s v="2016-12-30"/>
        <s v="2016-12-31"/>
        <s v="2017-01-01"/>
        <s v="2017-01-02"/>
        <s v="2017-01-03"/>
        <s v="2017-01-04"/>
        <s v="2017-01-05"/>
        <s v="2017-01-06"/>
        <s v="2017-01-07"/>
        <s v="2017-01-08"/>
        <s v="2017-01-09"/>
        <s v="2017-01-10"/>
        <s v="2017-01-11"/>
        <s v="2017-01-12"/>
        <s v="2017-01-13"/>
        <s v="2017-01-14"/>
        <s v="2017-01-15"/>
        <s v="2017-01-16"/>
        <s v="2017-01-17"/>
        <s v="2017-01-18"/>
        <s v="2017-01-19"/>
        <s v="2017-01-20"/>
        <s v="2017-01-21"/>
        <s v="2017-01-22"/>
        <s v="2017-01-23"/>
        <s v="2017-01-24"/>
        <s v="2017-01-25"/>
        <s v="2017-01-26"/>
        <s v="2017-01-27"/>
        <s v="2017-01-28"/>
        <s v="2017-01-29"/>
        <s v="2017-01-30"/>
        <s v="2017-01-31"/>
        <s v="2017-02-01"/>
        <s v="2017-02-02"/>
        <s v="2017-02-03"/>
        <s v="2017-02-04"/>
        <s v="2017-02-05"/>
        <s v="2017-02-06"/>
        <s v="2017-02-07"/>
        <s v="2017-02-08"/>
        <s v="2017-02-09"/>
        <s v="2017-02-10"/>
        <s v="2017-02-11"/>
        <s v="2017-02-12"/>
        <s v="2017-02-13"/>
        <s v="2017-02-14"/>
        <s v="2017-02-15"/>
        <s v="2017-02-16"/>
        <s v="2017-02-17"/>
        <s v="2017-02-18"/>
        <s v="2017-02-19"/>
        <s v="2017-02-20"/>
        <s v="2017-02-21"/>
        <s v="2017-02-22"/>
        <s v="2017-02-23"/>
        <s v="2017-02-24"/>
        <s v="2017-02-25"/>
        <s v="2017-02-26"/>
        <s v="2017-02-27"/>
        <s v="2017-02-28"/>
        <s v="2017-03-01"/>
        <s v="2017-03-02"/>
        <s v="2017-03-03"/>
        <s v="2017-03-04"/>
        <s v="2017-03-05"/>
        <s v="2017-03-06"/>
        <s v="2017-03-07"/>
        <s v="2017-03-08"/>
        <s v="2017-03-09"/>
        <s v="2017-03-10"/>
        <s v="2017-03-11"/>
        <s v="2017-03-12"/>
        <s v="2017-03-13"/>
        <s v="2017-03-14"/>
        <s v="2017-03-15"/>
        <s v="2017-03-16"/>
        <s v="2017-03-17"/>
        <s v="2017-03-18"/>
        <s v="2017-03-19"/>
        <s v="2017-03-20"/>
        <s v="2017-03-21"/>
        <s v="2017-03-22"/>
        <s v="2017-03-23"/>
        <s v="2017-03-24"/>
        <s v="2017-03-25"/>
        <s v="2017-03-26"/>
        <s v="2017-03-27"/>
        <s v="2017-03-28"/>
        <s v="2017-03-29"/>
        <s v="2017-03-30"/>
        <s v="2017-03-31"/>
        <s v="2017-04-01"/>
        <s v="2017-04-02"/>
        <s v="2017-04-03"/>
        <s v="2017-04-04"/>
        <s v="2017-04-05"/>
        <s v="2017-04-06"/>
        <s v="2017-04-07"/>
        <s v="2017-04-08"/>
        <s v="2017-04-09"/>
        <s v="2017-04-10"/>
        <s v="2017-04-11"/>
        <s v="2017-04-12"/>
        <s v="2017-04-13"/>
        <s v="2017-04-14"/>
        <s v="2017-04-15"/>
        <s v="2017-04-16"/>
        <s v="2017-04-17"/>
        <s v="2017-04-18"/>
        <s v="2017-04-19"/>
        <s v="2017-04-20"/>
        <s v="2017-04-21"/>
        <s v="2017-04-22"/>
        <s v="2017-04-23"/>
        <s v="2017-04-24"/>
        <s v="2017-04-25"/>
        <s v="2017-04-26"/>
        <s v="2017-04-27"/>
        <s v="2017-04-28"/>
        <s v="2017-04-29"/>
        <s v="2017-04-30"/>
        <s v="2017-05-01"/>
        <s v="2017-05-02"/>
        <s v="2017-05-03"/>
        <s v="2017-05-04"/>
        <s v="2017-05-05"/>
        <s v="2017-05-06"/>
        <s v="2017-05-07"/>
        <s v="2017-05-08"/>
        <s v="2017-05-09"/>
        <s v="2017-05-10"/>
        <s v="2017-05-11"/>
        <s v="2017-05-12"/>
        <s v="2017-05-13"/>
        <s v="2017-05-14"/>
        <s v="2017-05-15"/>
      </sharedItems>
    </cacheField>
    <cacheField name="Year" numFmtId="49">
      <sharedItems containsSemiMixedTypes="0" containsString="0" containsNumber="1" containsInteger="1">
        <n v="2016.0"/>
        <n v="2017.0"/>
      </sharedItems>
    </cacheField>
    <cacheField name="Month" numFmtId="49">
      <sharedItems containsSemiMixedTypes="0" containsString="0" containsNumber="1" containsInteger="1">
        <n v="11.0"/>
        <n v="12.0"/>
        <n v="1.0"/>
        <n v="2.0"/>
        <n v="3.0"/>
        <n v="4.0"/>
        <n v="5.0"/>
      </sharedItems>
    </cacheField>
    <cacheField name="Imps" numFmtId="171">
      <sharedItems containsSemiMixedTypes="0" containsString="0" containsNumber="1">
        <n v="155549.94583134042"/>
        <n v="186483.55520411258"/>
        <n v="233636.89971879308"/>
        <n v="334258.5421717404"/>
        <n v="120355.8719016544"/>
        <n v="93501.76174520834"/>
        <n v="131494.65709629186"/>
        <n v="189120.24478190663"/>
        <n v="157362.87462799757"/>
        <n v="257465.36764233568"/>
        <n v="163969.33783099212"/>
        <n v="108402.33325052467"/>
        <n v="123720.5170802742"/>
        <n v="236024.65959731716"/>
        <n v="271113.92102204735"/>
        <n v="296503.11265219725"/>
        <n v="243156.82302048057"/>
        <n v="220473.10417450196"/>
        <n v="158508.44255325652"/>
        <n v="171397.92411973365"/>
        <n v="250216.9278464869"/>
        <n v="319663.40085664677"/>
        <n v="314185.3097773168"/>
        <n v="311186.68951834727"/>
        <n v="255153.76059944354"/>
        <n v="218760.07479663077"/>
        <n v="210796.78096307573"/>
        <n v="163806.38713969366"/>
        <n v="211338.85813714395"/>
        <n v="225023.44081543412"/>
        <n v="216969.25488773768"/>
        <n v="146307.61189824675"/>
        <n v="102166.80805335019"/>
        <n v="82926.34376470823"/>
        <n v="158926.05487768975"/>
        <n v="195889.65867619964"/>
        <n v="204774.1561665927"/>
        <n v="254180.1506901277"/>
        <n v="183317.89001536972"/>
        <n v="81863.47945664093"/>
        <n v="74344.81992145302"/>
        <n v="81094.58147106682"/>
        <n v="129069.23022379931"/>
        <n v="154821.17138281968"/>
        <n v="158949.8014608438"/>
        <n v="132141.5467753159"/>
        <n v="121196.8284843856"/>
        <n v="35939.22533210605"/>
        <n v="136143.2554606201"/>
        <n v="301381.80721881124"/>
        <n v="269635.9009326317"/>
        <n v="249447.21101321783"/>
        <n v="277568.89740147296"/>
        <n v="149908.08521301707"/>
        <n v="162274.3231024102"/>
        <n v="297634.7601666418"/>
        <n v="487692.58555928577"/>
        <n v="503608.5282063613"/>
        <n v="614862.9079784565"/>
        <n v="519016.78528255725"/>
        <n v="346907.2825158971"/>
        <n v="292830.5807402698"/>
        <n v="443288.9316043047"/>
        <n v="423828.1972857166"/>
        <n v="477392.30040429457"/>
        <n v="557766.2959037903"/>
        <n v="513463.36021529033"/>
        <n v="328950.77141296363"/>
        <n v="360229.11566531693"/>
        <n v="570351.1661277397"/>
        <n v="556517.5531689655"/>
        <n v="571065.2013177511"/>
        <n v="552409.3942833156"/>
        <n v="343335.4688704507"/>
        <n v="217517.06399567073"/>
        <n v="303126.7716567861"/>
        <n v="395411.7257272734"/>
        <n v="145377.40091676408"/>
        <n v="625217.2370813154"/>
        <n v="885090.0169468543"/>
        <n v="801167.135537371"/>
        <n v="428581.60815500066"/>
        <n v="401213.2616461152"/>
        <n v="692673.9101927051"/>
        <n v="788416.0392313434"/>
        <n v="963634.7066957935"/>
        <n v="697483.8215529419"/>
        <n v="820354.3747258403"/>
        <n v="501447.58913934306"/>
        <n v="573470.9758455644"/>
        <n v="954181.1100573983"/>
        <n v="920841.7261568129"/>
        <n v="893147.4782653305"/>
        <n v="1250052.072289081"/>
        <n v="904962.631656011"/>
        <n v="639090.1547294479"/>
        <n v="592785.1364267534"/>
        <n v="1011723.9941258214"/>
        <n v="979624.3456354162"/>
        <n v="854304.6190068711"/>
        <n v="923214.7467768274"/>
        <n v="900176.4668789284"/>
        <n v="581981.2599393574"/>
        <n v="513294.6775901271"/>
        <n v="456789.0"/>
        <n v="105249.76962490134"/>
        <n v="1392112.3211935333"/>
        <n v="1323898.213964299"/>
        <n v="1110963.421669664"/>
        <n v="1032061.7143257192"/>
        <n v="807640.945413781"/>
        <n v="1258586.9218137232"/>
        <n v="597677.7514041818"/>
        <n v="550002.8009078072"/>
        <n v="574606.7175984838"/>
        <n v="474306.8822896585"/>
        <n v="257046.9364702075"/>
        <n v="271990.08805566217"/>
        <n v="481331.7766647813"/>
        <n v="551493.9225603424"/>
        <n v="624167.4743363674"/>
        <n v="659609.6591176285"/>
        <n v="535028.5331099438"/>
        <n v="287535.9115446125"/>
        <n v="271306.3502303646"/>
        <n v="472003.46372371615"/>
        <n v="572530.9386917421"/>
        <n v="1108768.9098471524"/>
        <n v="967731.401713714"/>
        <n v="995320.8371002404"/>
        <n v="553329.7790924587"/>
        <n v="537720.0854833008"/>
        <n v="1094660.1640628693"/>
        <n v="1280649.1352592218"/>
        <n v="1143904.8455904957"/>
        <n v="1219690.8374550908"/>
        <n v="1062730.8358930172"/>
        <n v="862620.0173492621"/>
        <n v="796588.1392271152"/>
        <n v="1359839.0769917949"/>
        <n v="1471445.5612727262"/>
        <n v="1436841.8765311113"/>
        <n v="1508232.293969123"/>
        <n v="1356693.0641477315"/>
        <n v="817900.2881840237"/>
        <n v="762829.5053067064"/>
        <n v="655087.1632983253"/>
        <n v="1549216.4399499213"/>
        <n v="1974025.6167742084"/>
        <n v="1968629.4104643753"/>
        <n v="1770326.6076311078"/>
        <n v="1070315.8220914972"/>
        <n v="993672.4966902718"/>
        <n v="1626310.9504310738"/>
        <n v="1614449.1227217808"/>
        <n v="1646835.3679054244"/>
        <n v="1700500.1892904832"/>
        <n v="1371388.1048816112"/>
        <n v="879735.5718694644"/>
        <n v="717916.528085456"/>
        <n v="661348.0727740437"/>
        <n v="1247683.9647552362"/>
        <n v="1373735.7412230817"/>
        <n v="1207725.8349362316"/>
        <n v="906976.1781379351"/>
        <n v="669380.9686616708"/>
        <n v="642710.2803888974"/>
        <n v="665490.6232628822"/>
        <n v="1201504.2301498717"/>
        <n v="1243025.5402185684"/>
        <n v="1363071.0688438301"/>
        <n v="1270730.4331300852"/>
        <n v="935069.2048568663"/>
        <n v="870779.8346296094"/>
        <n v="1276671.1731570715"/>
        <n v="949514.4970437807"/>
        <n v="709663.3621678826"/>
        <n v="1252001.7486507976"/>
        <n v="1132911.8152855625"/>
        <n v="633888.834171017"/>
        <n v="595457.036455431"/>
        <n v="1131054.668713377"/>
      </sharedItems>
    </cacheField>
    <cacheField name="Clicks" numFmtId="171">
      <sharedItems containsSemiMixedTypes="0" containsString="0" containsNumber="1">
        <n v="1152.1187068187107"/>
        <n v="1749.8775241446947"/>
        <n v="1822.7549689967664"/>
        <n v="2647.334597828637"/>
        <n v="1134.9229052244016"/>
        <n v="721.4048192660157"/>
        <n v="981.7983862655539"/>
        <n v="1556.6294681324582"/>
        <n v="1091.5239773911455"/>
        <n v="1881.7120030343974"/>
        <n v="1207.8003500764737"/>
        <n v="826.2173242218047"/>
        <n v="962.1460415863434"/>
        <n v="1599.209548270748"/>
        <n v="2107.7139668453174"/>
        <n v="2635.8707300990973"/>
        <n v="1964.4156202260747"/>
        <n v="1696.6524239718326"/>
        <n v="1179.9595284475922"/>
        <n v="1234.0034763154208"/>
        <n v="1708.9351393963393"/>
        <n v="2305.0562613323887"/>
        <n v="2146.1998085087707"/>
        <n v="2073.322363656699"/>
        <n v="1756.428305704431"/>
        <n v="1354.3740874755845"/>
        <n v="1524.6944080287412"/>
        <n v="1202.887263906671"/>
        <n v="1134.1040575294346"/>
        <n v="1208.6191977714407"/>
        <n v="1300.330139607756"/>
        <n v="858.9712320204887"/>
        <n v="571.5556910870363"/>
        <n v="517.5117432192077"/>
        <n v="1047.3062018629219"/>
        <n v="1093.9805204760466"/>
        <n v="1487.027414060255"/>
        <n v="1193.061091567066"/>
        <n v="697.6582361119698"/>
        <n v="661.6289375334175"/>
        <n v="684.5566729924961"/>
        <n v="933.4863722624947"/>
        <n v="1108.7197789854545"/>
        <n v="1130.009819054599"/>
        <n v="959.689498501442"/>
        <n v="1131.6475144445333"/>
        <n v="377.48878737983347"/>
        <n v="917.1094183631528"/>
        <n v="1961.9590771411736"/>
        <n v="1841.5884659810097"/>
        <n v="1762.160239569201"/>
        <n v="1846.5015521508121"/>
        <n v="1301.148987302723"/>
        <n v="1342.9102197460452"/>
        <n v="1995.5318326348242"/>
        <n v="3184.498685727055"/>
        <n v="3676.626150402282"/>
        <n v="4764.055889318592"/>
        <n v="4054.9337854770824"/>
        <n v="2758.697884344162"/>
        <n v="2246.9180749897246"/>
        <n v="3165.665188742812"/>
        <n v="3095.244286975641"/>
        <n v="3249.187653629456"/>
        <n v="4011.5348576438264"/>
        <n v="3807.641781597018"/>
        <n v="2673.537724067584"/>
        <n v="2507.3116419892626"/>
        <n v="3670.075368842546"/>
        <n v="3575.0890362263617"/>
        <n v="3215.6148981358047"/>
        <n v="3260.6515213589946"/>
        <n v="2134.7359407792314"/>
        <n v="1540.2525142331167"/>
        <n v="2232.9976641752837"/>
        <n v="3297.499667632515"/>
        <n v="1165.2202699381844"/>
        <n v="3563.6251684968224"/>
        <n v="5497.743424009114"/>
        <n v="4734.577372299776"/>
        <n v="2888.8946678439315"/>
        <n v="2562.9932852470256"/>
        <n v="4183.492873586918"/>
        <n v="4633.859105818823"/>
        <n v="5330.698494235826"/>
        <n v="4123.7169918543195"/>
        <n v="4568.351290221456"/>
        <n v="2988.7940866299173"/>
        <n v="3374.471350959422"/>
        <n v="5206.233644600827"/>
        <n v="5118.6169412393465"/>
        <n v="5004.79711163892"/>
        <n v="6730.109204934602"/>
        <n v="4811.549055626684"/>
        <n v="4009.0783145589253"/>
        <n v="3651.241871858302"/>
        <n v="5310.227301861649"/>
        <n v="5437.1486945815495"/>
        <n v="5155.465087512866"/>
        <n v="5580.447041200791"/>
        <n v="5466.627211600365"/>
        <n v="3768.337092238598"/>
        <n v="3497.2985052044864"/>
        <n v="0.0"/>
        <n v="777.0864625237787"/>
        <n v="9849.100075064287"/>
        <n v="7765.9515390679835"/>
        <n v="6198.677050900953"/>
        <n v="6440.2371209162475"/>
        <n v="4863.955308104578"/>
        <n v="6481.99835335957"/>
        <n v="3555.436691547152"/>
        <n v="3656.973805723072"/>
        <n v="4155.652051958037"/>
        <n v="3274.5719321734355"/>
        <n v="1842.4073136759764"/>
        <n v="1850.5957906256476"/>
        <n v="2942.93861571176"/>
        <n v="3257.3761305791268"/>
        <n v="3725.7570121003077"/>
        <n v="3730.6700982701113"/>
        <n v="3206.6075734911665"/>
        <n v="1927.5674739525552"/>
        <n v="1717.9424640409775"/>
        <n v="2645.6969024387026"/>
        <n v="3096.8819823655745"/>
        <n v="5376.553965153983"/>
        <n v="4818.918684881388"/>
        <n v="5493.649185534278"/>
        <n v="3410.5006495379744"/>
        <n v="3218.0714412207058"/>
        <n v="6098.777632114965"/>
        <n v="7250.896338933678"/>
        <n v="6285.474906567465"/>
        <n v="6818.544755991048"/>
        <n v="5700.8176523609545"/>
        <n v="6154.45927537273"/>
        <n v="5609.10671052464"/>
        <n v="7206.678563405454"/>
        <n v="7349.976910024696"/>
        <n v="7148.54037706279"/>
        <n v="7894.510627177819"/>
        <n v="4732.120829214875"/>
        <n v="4487.285368419712"/>
        <n v="3607.0240963300785"/>
        <n v="8511.921789183014"/>
        <n v="10283.90820109182"/>
        <n v="10962.732940219545"/>
        <n v="10178.276848441063"/>
        <n v="7016.705898173087"/>
        <n v="6332.149225180589"/>
        <n v="9126.876408103304"/>
        <n v="9022.882750842482"/>
        <n v="9664.85934369669"/>
        <n v="9921.158672221392"/>
        <n v="8131.157611023311"/>
        <n v="5668.882592257239"/>
        <n v="4347.262412580338"/>
        <n v="3874.787292584321"/>
        <n v="6594.99933526503"/>
        <n v="7300.846048326669"/>
        <n v="6614.65167994424"/>
        <n v="4936.013905261683"/>
        <n v="4060.6657193418528"/>
        <n v="3880.5192264490906"/>
        <n v="3968.954777505537"/>
        <n v="5998.87821332898"/>
        <n v="6706.362621780556"/>
        <n v="7489.1810181691035"/>
        <n v="6995.415858103942"/>
        <n v="5268.466069418326"/>
        <n v="4920.4557990573085"/>
        <n v="6396.838193082992"/>
        <n v="4956.48509763586"/>
        <n v="4112.25312412478"/>
        <n v="6913.531088607231"/>
        <n v="6320.68535745105"/>
        <n v="3946.027042046458"/>
        <n v="3529.2335653082037"/>
        <n v="6004.61014719375"/>
      </sharedItems>
    </cacheField>
    <cacheField name="Camp cost" numFmtId="3">
      <sharedItems containsSemiMixedTypes="0" containsString="0" containsNumber="1">
        <n v="15.558106204374914"/>
        <n v="74.67890978099958"/>
        <n v="96.46025846712446"/>
        <n v="143.13457708024922"/>
        <n v="84.01377350362453"/>
        <n v="52.8975610948747"/>
        <n v="127.57647087587429"/>
        <n v="161.8043045254991"/>
        <n v="205.36700189774888"/>
        <n v="332.94347277362317"/>
        <n v="140.02295583937422"/>
        <n v="261.3761842334985"/>
        <n v="252.04132051087362"/>
        <n v="460.5199436494974"/>
        <n v="351.6132002188731"/>
        <n v="115.12998591237435"/>
        <n v="133.79971335762426"/>
        <n v="245.81807802912363"/>
        <n v="348.50157897799807"/>
        <n v="367.17130642324804"/>
        <n v="217.81348686124878"/>
        <n v="152.46944080287417"/>
        <n v="136.91133459849925"/>
        <n v="233.3715930656237"/>
        <n v="270.7110479561235"/>
        <n v="255.15294175174859"/>
        <n v="158.6926832846241"/>
        <n v="164.9159257663741"/>
        <n v="93.3486372262495"/>
        <n v="171.13916824812404"/>
        <n v="155.5810620437491"/>
        <n v="248.92969926999862"/>
        <n v="211.5902443794988"/>
        <n v="108.90674343062439"/>
        <n v="40.451076131374776"/>
        <n v="177.362410729874"/>
        <n v="180.474031970749"/>
        <n v="168.02754700724907"/>
        <n v="65.34404605837463"/>
        <n v="457.40832240862255"/>
        <n v="395.17589759112286"/>
        <n v="329.8318515327482"/>
        <n v="214.70186562037378"/>
        <n v="236.48321430649867"/>
        <n v="454.2967011677475"/>
        <n v="441.85021620424754"/>
        <n v="451.18507992687245"/>
        <n v="500.97101978087227"/>
        <n v="432.5153524816226"/>
        <n v="208.47862313862387"/>
        <n v="242.70645678824866"/>
        <n v="426.29210999987265"/>
        <n v="264.48780547437354"/>
        <n v="301.82726036487327"/>
        <n v="199.1437594159989"/>
        <n v="87.12539474449952"/>
        <n v="99.57187970799944"/>
        <n v="289.38077540137334"/>
        <n v="311.1621240874982"/>
        <n v="423.1804887589976"/>
        <n v="189.80889569337393"/>
        <n v="370.282927664123"/>
        <n v="472.96642861299733"/>
        <n v="469.85480737212237"/>
        <n v="429.40373124074756"/>
        <n v="494.74777729912216"/>
        <n v="357.836442700623"/>
        <n v="463.63156489037243"/>
        <n v="466.7431861312474"/>
        <n v="591.2080357662467"/>
        <n v="435.62697372249755"/>
        <n v="280.04591167874844"/>
        <n v="295.60401788312333"/>
        <n v="600.5428994888717"/>
        <n v="519.6407472261221"/>
        <n v="609.8777632114967"/>
        <n v="541.422095912247"/>
        <n v="404.51076131374776"/>
        <n v="314.27374532837325"/>
        <n v="401.3991400728728"/>
        <n v="840.1377350362453"/>
        <n v="849.4725987588703"/>
        <n v="668.9985667881213"/>
        <n v="298.7156391239983"/>
        <n v="905.4817810946199"/>
        <n v="594.3196570071217"/>
        <n v="709.449642919496"/>
        <n v="852.5842199997453"/>
        <n v="326.7202302918732"/>
        <n v="687.6682942333712"/>
        <n v="513.4175047443722"/>
        <n v="283.1575329196234"/>
        <n v="528.9756109487471"/>
        <n v="522.752368466997"/>
        <n v="392.0642763502478"/>
        <n v="385.84103386849785"/>
        <n v="697.0031579559961"/>
        <n v="768.5704464961207"/>
        <n v="777.9053102187456"/>
        <n v="818.3563863501205"/>
        <n v="354.724821459748"/>
        <n v="678.3334305107462"/>
        <n v="802.7982801457456"/>
        <n v="700.1147791968713"/>
        <n v="737.4542340873709"/>
        <n v="1512.2479230652416"/>
        <n v="1194.8625564959932"/>
        <n v="1176.1928290507435"/>
        <n v="1095.290676787994"/>
        <n v="625.4358694158716"/>
        <n v="476.07804985387236"/>
        <n v="1061.0628431383689"/>
        <n v="1029.9466307296193"/>
        <n v="1023.7233882478691"/>
        <n v="846.3609775179953"/>
        <n v="809.0215226274955"/>
        <n v="485.4129135764973"/>
        <n v="382.7294126276229"/>
        <n v="942.8212359851198"/>
        <n v="939.7096147442447"/>
        <n v="1014.3885245252443"/>
        <n v="833.9144925544955"/>
        <n v="416.95724627724775"/>
        <n v="796.5750376639955"/>
        <n v="790.3517951822457"/>
        <n v="532.087232189622"/>
        <n v="550.7569596348719"/>
        <n v="955.2677209486199"/>
        <n v="868.1423262041203"/>
        <n v="1036.1698732113693"/>
        <n v="827.6912500727456"/>
        <n v="1092.1790555471189"/>
      </sharedItems>
    </cacheField>
    <cacheField name="PCC" numFmtId="3">
      <sharedItems containsSemiMixedTypes="0" containsString="0" containsNumber="1">
        <n v="4.094238474835504"/>
        <n v="19.652344679210415"/>
        <n v="25.384278543980123"/>
        <n v="37.666993968486636"/>
        <n v="22.10888776411172"/>
        <n v="13.920410814440713"/>
        <n v="33.57275549365113"/>
        <n v="42.58008013828924"/>
        <n v="54.043947867828656"/>
        <n v="87.61670336147978"/>
        <n v="36.84814627351953"/>
        <n v="68.78320637723645"/>
        <n v="66.32666329233517"/>
        <n v="121.18945885513091"/>
        <n v="92.52978953128239"/>
        <n v="30.297364713782727"/>
        <n v="35.21045088358533"/>
        <n v="64.68896790240096"/>
        <n v="91.71094183631529"/>
        <n v="96.62402800611791"/>
        <n v="57.31933864769705"/>
        <n v="40.12353705338794"/>
        <n v="36.029298578552435"/>
        <n v="61.41357712253256"/>
        <n v="71.23974946213777"/>
        <n v="67.14551098730226"/>
        <n v="41.761232443322136"/>
        <n v="43.398927833256344"/>
        <n v="24.565430849013026"/>
        <n v="45.03662322319054"/>
        <n v="40.94238474835503"/>
        <n v="65.50781559736807"/>
        <n v="55.68164325776285"/>
        <n v="28.659669323848526"/>
        <n v="10.64502003457231"/>
        <n v="46.67431861312474"/>
        <n v="47.493166308091844"/>
        <n v="44.21777552822344"/>
        <n v="17.195801594309113"/>
        <n v="120.37061116016383"/>
        <n v="103.9936572608218"/>
        <n v="86.79785566651269"/>
        <n v="56.50049095272995"/>
        <n v="62.232424817499655"/>
        <n v="119.55176346519673"/>
        <n v="116.27637268532831"/>
        <n v="118.7329157702296"/>
        <n v="131.83447888970323"/>
        <n v="113.819829600427"/>
        <n v="54.86279556279576"/>
        <n v="63.870120207433864"/>
        <n v="112.1821342104928"/>
        <n v="69.60205407220357"/>
        <n v="79.42822641180877"/>
        <n v="52.40625247789445"/>
        <n v="22.92773545907882"/>
        <n v="26.203126238947224"/>
        <n v="76.15283563194036"/>
        <n v="81.88476949671006"/>
        <n v="111.3632865155257"/>
        <n v="49.94970939299314"/>
        <n v="97.442875701085"/>
        <n v="124.46484963499931"/>
        <n v="123.6460019400322"/>
        <n v="113.0009819054599"/>
        <n v="130.196783499769"/>
        <n v="94.16748492121658"/>
        <n v="122.00830655009801"/>
        <n v="122.82715424506512"/>
        <n v="155.58106204374914"/>
        <n v="114.6386772953941"/>
        <n v="73.69629254703906"/>
        <n v="77.79053102187457"/>
        <n v="158.03760512865045"/>
        <n v="136.74756505950583"/>
        <n v="160.49414821355177"/>
        <n v="142.47949892427553"/>
        <n v="106.4502003457231"/>
        <n v="82.70361719167718"/>
        <n v="105.631352650756"/>
        <n v="221.0888776411172"/>
        <n v="223.5454207260185"/>
        <n v="176.05225441792666"/>
        <n v="78.60937871684166"/>
        <n v="238.2846792354263"/>
        <n v="156.39990973871625"/>
        <n v="186.69727445249896"/>
        <n v="224.3642684209856"/>
        <n v="85.97900797154558"/>
        <n v="180.96534058772926"/>
        <n v="135.10986966957162"/>
        <n v="74.51514024200617"/>
        <n v="139.20410814440714"/>
        <n v="137.5664127544729"/>
        <n v="103.17480956585469"/>
        <n v="101.5371141759205"/>
        <n v="183.42188367263057"/>
        <n v="202.25538065687388"/>
        <n v="204.71192374177517"/>
        <n v="215.3569437763475"/>
        <n v="93.34863722624948"/>
        <n v="178.50879750282795"/>
        <n v="211.262705301512"/>
        <n v="184.2407313675977"/>
        <n v="194.06690370720287"/>
        <n v="397.959979754011"/>
        <n v="314.43751486736664"/>
        <n v="309.5244286975641"/>
        <n v="288.2343886284195"/>
        <n v="164.58838668838726"/>
        <n v="125.28369732996642"/>
        <n v="279.2270639837813"/>
        <n v="271.0385870341104"/>
        <n v="269.4008916441761"/>
        <n v="222.7265730310514"/>
        <n v="212.9004006914462"/>
        <n v="127.74024041486773"/>
        <n v="100.71826648095339"/>
        <n v="248.11085157503152"/>
        <n v="247.2920038800644"/>
        <n v="266.94434855927483"/>
        <n v="219.45118225118304"/>
        <n v="109.72559112559152"/>
        <n v="209.6250099115778"/>
        <n v="207.9873145216436"/>
        <n v="140.02295583937422"/>
        <n v="144.93604200917682"/>
        <n v="251.38624235489996"/>
        <n v="228.45850689582113"/>
        <n v="272.6762824240446"/>
        <n v="217.81348686124883"/>
        <n v="287.41554093345235"/>
      </sharedItems>
    </cacheField>
    <cacheField name="Site conv" numFmtId="1">
      <sharedItems containsSemiMixedTypes="0" containsString="0" containsNumber="1">
        <n v="2416.69249707957"/>
        <n v="2311.061144428814"/>
        <n v="2278.0342873984746"/>
        <n v="2026.9209942752302"/>
        <n v="1704.0220532265366"/>
        <n v="1871.066982999825"/>
        <n v="2348.1822399339894"/>
        <n v="2960.1344173060693"/>
        <n v="2165.30625472467"/>
        <n v="2323.6168090849765"/>
        <n v="3411.0465480012863"/>
        <n v="2158.755473164933"/>
        <n v="2242.0049888199223"/>
        <n v="2786.8116552046995"/>
        <n v="2643.2403593538015"/>
        <n v="3275.1178306367474"/>
        <n v="2665.6221963495686"/>
        <n v="2411.2335124464557"/>
        <n v="2005.903903437741"/>
        <n v="2087.5157237027956"/>
        <n v="2581.280883767957"/>
        <n v="2886.1651755273747"/>
        <n v="2644.6051055120797"/>
        <n v="2303.69151517411"/>
        <n v="2067.0445313286177"/>
        <n v="1737.594808720188"/>
        <n v="1798.462487379409"/>
        <n v="3203.8780811746096"/>
        <n v="2471.28234341071"/>
        <n v="2755.149544332638"/>
        <n v="2644.8780547437354"/>
        <n v="2254.0147550127726"/>
        <n v="1812.3828981938498"/>
        <n v="1880.8931553394305"/>
        <n v="2539.2467020929794"/>
        <n v="2831.0294307329227"/>
        <n v="3278.666170648272"/>
        <n v="3257.922029042438"/>
        <n v="2290.0440535913253"/>
        <n v="1659.804277698313"/>
        <n v="1720.126057894223"/>
        <n v="2569.544066806762"/>
        <n v="2573.6383052815977"/>
        <n v="2879.3414447359823"/>
        <n v="2564.3580314053042"/>
        <n v="2583.737426852859"/>
        <n v="2774.528939780193"/>
        <n v="1780.993736553444"/>
        <n v="2093.247657567565"/>
        <n v="2450.5382018048767"/>
        <n v="2457.6348818279253"/>
        <n v="2389.9434723773115"/>
        <n v="2249.9205165379376"/>
        <n v="2102.8008806755147"/>
        <n v="1925.929778562621"/>
        <n v="2419.694938627783"/>
        <n v="2267.116318132246"/>
        <n v="3185.5904826536776"/>
        <n v="2170.2193408944727"/>
        <n v="1939.3042909137503"/>
        <n v="1758.3389503260212"/>
        <n v="1738.6866056468107"/>
        <n v="2124.6368192079703"/>
        <n v="2064.587988243716"/>
        <n v="2136.373636169166"/>
        <n v="2340.266712215974"/>
        <n v="1975.3335894923027"/>
        <n v="1696.9253732034886"/>
        <n v="2293.319444371193"/>
        <n v="1866.1538968300226"/>
        <n v="1631.9634560694315"/>
        <n v="1458.0947955047507"/>
        <n v="1329.2627581632603"/>
        <n v="1212.7134362462764"/>
        <n v="933.7593214941504"/>
        <n v="1004.1802232613213"/>
        <n v="1256.1123640795327"/>
        <n v="1830.9434459464374"/>
        <n v="1825.2115120816673"/>
        <n v="1878.436612254529"/>
        <n v="1735.4112148669421"/>
        <n v="1459.1865924313736"/>
        <n v="1530.1533926618558"/>
        <n v="2179.226665539111"/>
        <n v="1993.89413724489"/>
        <n v="1826.5762582399464"/>
        <n v="1676.4541808293106"/>
        <n v="1661.4419730882476"/>
        <n v="2151.6587931418853"/>
        <n v="1436.2588569722948"/>
        <n v="1919.1060477712288"/>
        <n v="1601.3931421239934"/>
        <n v="1845.6827044558452"/>
        <n v="1725.312093295681"/>
        <n v="1659.5313284666574"/>
        <n v="1466.829170917733"/>
        <n v="1534.7935296000023"/>
        <n v="1918.833098539573"/>
        <n v="1849.2310444673692"/>
        <n v="2136.9195346324773"/>
        <n v="1800.9190304643105"/>
        <n v="1604.395583672206"/>
        <n v="1467.6480186127003"/>
        <n v="1562.0884527655726"/>
        <n v="2247.463973453036"/>
        <n v="2095.158302189155"/>
        <n v="2026.1021465802633"/>
        <n v="1929.7510678058006"/>
        <n v="1690.1016424120955"/>
        <n v="1481.0225309638297"/>
        <n v="1575.7359143483575"/>
        <n v="2186.3233455621594"/>
        <n v="1965.5074171526974"/>
        <n v="1845.4097552241894"/>
        <n v="1890.4463784473794"/>
        <n v="1610.9463652319428"/>
        <n v="1632.2364053010876"/>
        <n v="2041.9332020162938"/>
        <n v="1792.4576042829833"/>
        <n v="1668.5386531112956"/>
        <n v="1764.0708841907906"/>
        <n v="1488.938058681845"/>
        <n v="1297.8735965228545"/>
        <n v="1418.7901061463301"/>
        <n v="1880.620206107775"/>
        <n v="2040.0225573947039"/>
        <n v="1836.402430579551"/>
        <n v="2273.121201228672"/>
        <n v="2078.2354498265017"/>
        <n v="1612.8570098535326"/>
        <n v="1682.7320131573922"/>
        <n v="2104.1656268337933"/>
        <n v="2066.225683633651"/>
        <n v="2111.8082053201524"/>
        <n v="2189.5987363420277"/>
        <n v="1917.7413016129497"/>
        <n v="1517.5977280056934"/>
        <n v="1569.4580820202764"/>
        <n v="1958.1377878979936"/>
        <n v="2173.2217824426853"/>
        <n v="2066.7715820969624"/>
        <n v="2013.5464819241008"/>
        <n v="1795.732995062852"/>
        <n v="1508.5904033610552"/>
        <n v="1669.903399269574"/>
        <n v="2047.3921866494077"/>
        <n v="3493.4772159613076"/>
        <n v="2810.0123398954343"/>
        <n v="2540.338499019602"/>
        <n v="2484.383906530184"/>
        <n v="1815.3853397420623"/>
        <n v="1879.255459949496"/>
        <n v="2466.096308009252"/>
        <n v="2333.715930656237"/>
        <n v="1983.522066441974"/>
        <n v="1892.6299723006252"/>
        <n v="1689.2827947171288"/>
        <n v="1774.1700057620517"/>
        <n v="1372.934635228172"/>
        <n v="1417.4253599880515"/>
        <n v="2242.2779380515776"/>
        <n v="2380.117300037706"/>
        <n v="2334.80772758286"/>
        <n v="2207.613385631304"/>
        <n v="1788.9092642714593"/>
        <n v="1883.349698424332"/>
        <n v="1673.1787900494421"/>
        <n v="2186.5962947938146"/>
        <n v="2074.414160583322"/>
        <n v="2063.223242085438"/>
        <n v="1805.2862181708015"/>
        <n v="1640.4248822507582"/>
        <n v="1826.3033090082906"/>
        <n v="2259.4737396458863"/>
        <n v="3820.470395484837"/>
        <n v="3596.924974758818"/>
        <n v="2600.660279215512"/>
        <n v="1778.8101427001984"/>
        <n v="1540.525463464772"/>
        <n v="1697.1983224351443"/>
        <n v="2437.436638685403"/>
      </sharedItems>
    </cacheField>
    <cacheField name="PCCV" numFmtId="3">
      <sharedItems containsSemiMixedTypes="0" containsString="0" containsNumber="1">
        <n v="60.790666103833146"/>
        <n v="496.77469272288215"/>
        <n v="1636.7001840591788"/>
        <n v="1681.15290363853"/>
        <n v="2646.627932335977"/>
        <n v="803.3861888108038"/>
        <n v="488.33230429591083"/>
        <n v="1553.734729218237"/>
        <n v="2102.0760850816596"/>
        <n v="339.8802092940904"/>
        <n v="5429.8435405783175"/>
        <n v="4607.282973911575"/>
        <n v="937.298442174271"/>
        <n v="4068.588400929694"/>
        <n v="5034.755864050567"/>
        <n v="5275.740404579556"/>
        <n v="2155.790289504121"/>
        <n v="1632.3059978620695"/>
        <n v="1237.5204919495413"/>
        <n v="611.0966496258434"/>
        <n v="6634.444268107825"/>
        <n v="3585.1062766423497"/>
        <n v="656.68847171224"/>
        <n v="11192.360527258057"/>
        <n v="586.9192944368955"/>
        <n v="3585.5579079208037"/>
        <n v="2392.1721315603813"/>
        <n v="633.9789992307572"/>
        <n v="4001.3936801176847"/>
        <n v="9399.493017880071"/>
        <n v="432.19342797214205"/>
        <n v="3258.7192709580763"/>
        <n v="2012.126080439709"/>
        <n v="956.0912142891675"/>
        <n v="2440.9380103951476"/>
        <n v="2633.6235288502307"/>
        <n v="1747.7717465626224"/>
        <n v="4875.982786644537"/>
        <n v="773.2537147484567"/>
        <n v="2122.518587853412"/>
        <n v="1629.936869568976"/>
        <n v="851.8635508461766"/>
        <n v="5667.440239461585"/>
        <n v="2870.5993774536346"/>
        <n v="6733.900255809881"/>
        <n v="1089.9846183607744"/>
        <n v="2799.8440698266045"/>
        <n v="2514.8882902133837"/>
        <n v="10654.398868232405"/>
        <n v="8342.286878735087"/>
        <n v="8263.68138665755"/>
        <n v="3996.752343041287"/>
        <n v="4256.241475375845"/>
        <n v="2969.004564895988"/>
        <n v="3694.559749188531"/>
        <n v="2725.8076694887586"/>
        <n v="325.31640989873443"/>
        <n v="6441.274750117863"/>
        <n v="4923.9132191691315"/>
        <n v="615.4547203389079"/>
        <n v="6287.872067002659"/>
        <n v="525.0936846387243"/>
        <n v="14230.208054556653"/>
        <n v="19230.631865995263"/>
        <n v="18119.279064991046"/>
        <n v="19272.909658152304"/>
        <n v="15239.399786158663"/>
        <n v="3380.852946864078"/>
        <n v="7954.518453596258"/>
        <n v="6065.842043938734"/>
        <n v="3956.7578933547998"/>
        <n v="8310.244636899948"/>
        <n v="5241.591906313438"/>
        <n v="1350.9396848837116"/>
        <n v="495.6814379606905"/>
        <n v="511.36539504834434"/>
        <n v="2433.459183964308"/>
        <n v="4186.41027219557"/>
        <n v="3620.2329930134956"/>
        <n v="9723.207237243078"/>
        <n v="5166.547320155349"/>
        <n v="10607.330443776662"/>
        <n v="1585.8503180888522"/>
        <n v="7754.837073151261"/>
        <n v="6170.732602633214"/>
        <n v="953.8289552729799"/>
        <n v="8126.3245618720575"/>
        <n v="13446.943202599425"/>
        <n v="2854.5981372447286"/>
        <n v="5225.8804132433615"/>
        <n v="5388.178511989741"/>
        <n v="3409.9978408610696"/>
        <n v="13846.09552509045"/>
        <n v="15069.610871125518"/>
        <n v="1054.9773819283737"/>
        <n v="6568.181549204162"/>
        <n v="8340.868747535333"/>
        <n v="1099.4058028162312"/>
        <n v="782.9912340983379"/>
        <n v="9595.202840363516"/>
        <n v="13846.323275524155"/>
        <n v="4879.512266322539"/>
        <n v="194.36241735049055"/>
        <n v="9522.996022691686"/>
        <n v="12079.36801984107"/>
        <n v="4985.203269594757"/>
        <n v="2979.388597793558"/>
        <n v="3868.565120324495"/>
        <n v="9465.679449967945"/>
        <n v="6357.070962426607"/>
        <n v="2871.422441631382"/>
        <n v="7278.411127118052"/>
        <n v="6564.519248014408"/>
        <n v="8539.750178676888"/>
        <n v="19207.49138479289"/>
        <n v="10564.60687228442"/>
        <n v="12286.875169087154"/>
        <n v="6400.425409138315"/>
        <n v="8180.0572616448335"/>
        <n v="12268.91243606589"/>
        <n v="11921.333846457095"/>
        <n v="7720.414673366531"/>
        <n v="7627.716231533519"/>
        <n v="4656.965713928334"/>
        <n v="2115.8426303906076"/>
        <n v="1714.7912438431504"/>
        <n v="8199.02410214257"/>
        <n v="6403.340952466144"/>
        <n v="7110.118763669117"/>
        <n v="4899.778081663707"/>
        <n v="10040.716475428306"/>
        <n v="13120.67595405555"/>
        <n v="12300.476491954607"/>
        <n v="10474.838203636096"/>
        <n v="3053.869159416121"/>
        <n v="14932.59891712989"/>
        <n v="3586.236265865789"/>
        <n v="5485.804216331537"/>
        <n v="14098.831390337475"/>
        <n v="6675.151714038848"/>
        <n v="16074.548595681685"/>
        <n v="14470.035934715648"/>
        <n v="11392.263439480499"/>
        <n v="3171.060084724773"/>
        <n v="314.88602496560327"/>
        <n v="9218.156006046755"/>
        <n v="2473.1677097197276"/>
        <n v="21058.46891460313"/>
        <n v="24777.782388056898"/>
        <n v="21786.88688688786"/>
        <n v="8986.464730795653"/>
        <n v="4828.09171398613"/>
        <n v="9771.233697232221"/>
        <n v="27985.709368458425"/>
        <n v="4614.66428936057"/>
        <n v="11691.891723394981"/>
        <n v="3849.8354296127877"/>
        <n v="10037.2379665858"/>
        <n v="3801.178758826288"/>
        <n v="2003.6173875633733"/>
        <n v="6193.489030860324"/>
        <n v="3199.4877398553417"/>
        <n v="17099.763785348114"/>
        <n v="5377.136790545305"/>
        <n v="11057.895430924926"/>
        <n v="6360.1449253841165"/>
        <n v="3009.6549376002627"/>
        <n v="6294.4321904872695"/>
        <n v="3371.678507624563"/>
        <n v="2847.490537955205"/>
        <n v="6640.811952864437"/>
        <n v="14835.191712838876"/>
        <n v="1503.5482054980348"/>
        <n v="2011.16118695491"/>
        <n v="23026.18728415175"/>
        <n v="4545.929906820719"/>
        <n v="11673.971671971749"/>
        <n v="27826.618531081338"/>
        <n v="13052.489850533602"/>
        <n v="2027.3504226515752"/>
        <n v="4131.459290648679"/>
        <n v="8839.626865958566"/>
      </sharedItems>
    </cacheField>
    <cacheField name="Clicks - client" numFmtId="1">
      <sharedItems containsSemiMixedTypes="0" containsString="0" containsNumber="1">
        <n v="2237.12"/>
        <n v="1547.52"/>
        <n v="1403.22"/>
        <n v="1829.1000000000001"/>
        <n v="867.36"/>
        <n v="1655.2"/>
        <n v="1999.18"/>
        <n v="1439.1000000000001"/>
        <n v="1161.42"/>
        <n v="1757.3400000000001"/>
        <n v="1397.76"/>
        <n v="818.22"/>
        <n v="936.0"/>
        <n v="1652.8200000000002"/>
        <n v="1908.66"/>
        <n v="2513.94"/>
        <n v="2496.0"/>
        <n v="1843.92"/>
        <n v="1095.9"/>
        <n v="1073.28"/>
        <n v="1762.02"/>
        <n v="2173.08"/>
        <n v="2175.42"/>
        <n v="1785.42"/>
        <n v="1224.6000000000001"/>
        <n v="1196.52"/>
        <n v="1425.06"/>
        <n v="1392.3"/>
        <n v="1648.14"/>
        <n v="1628.64"/>
        <n v="1165.32"/>
        <n v="769.08"/>
        <n v="578.76"/>
        <n v="1066.26"/>
        <n v="1218.3600000000001"/>
        <n v="1265.94"/>
        <n v="1463.28"/>
        <n v="1279.2"/>
        <n v="695.76"/>
        <n v="585.0"/>
        <n v="673.14"/>
        <n v="1106.82"/>
        <n v="1290.1200000000001"/>
        <n v="1252.68"/>
        <n v="1115.4"/>
        <n v="859.5600000000001"/>
        <n v="689.52"/>
        <n v="724.62"/>
        <n v="1818.96"/>
        <n v="1821.3"/>
        <n v="1860.3"/>
        <n v="1935.96"/>
        <n v="1154.4"/>
        <n v="836.94"/>
        <n v="1986.66"/>
        <n v="2917.2000000000003"/>
        <n v="3487.38"/>
        <n v="4296.24"/>
        <n v="3943.6800000000003"/>
        <n v="2379.0"/>
        <n v="2035.02"/>
        <n v="3502.98"/>
        <n v="3500.6400000000003"/>
        <n v="3508.44"/>
        <n v="3918.7200000000003"/>
        <n v="3790.02"/>
        <n v="2322.84"/>
        <n v="2186.34"/>
        <n v="3756.48"/>
        <n v="2784.6"/>
        <n v="3224.52"/>
        <n v="3094.26"/>
        <n v="2133.3"/>
        <n v="1358.76"/>
        <n v="1625.52"/>
        <n v="2508.48"/>
        <n v="2088.84"/>
        <n v="3063.06"/>
        <n v="4904.64"/>
        <n v="4464.72"/>
        <n v="2559.96"/>
        <n v="2450.76"/>
        <n v="4271.28"/>
        <n v="4404.66"/>
        <n v="4948.320000000001"/>
        <n v="3759.6"/>
        <n v="4522.4400000000005"/>
        <n v="2851.6800000000003"/>
        <n v="2922.6600000000003"/>
        <n v="5116.8"/>
        <n v="4655.82"/>
        <n v="4973.28"/>
        <n v="6247.8"/>
        <n v="5225.22"/>
        <n v="3552.1200000000003"/>
        <n v="3280.6800000000003"/>
        <n v="5346.12"/>
        <n v="5594.9400000000005"/>
        <n v="5258.76"/>
        <n v="5540.34"/>
        <n v="5313.360000000001"/>
        <n v="3229.2000000000003"/>
        <n v="3391.44"/>
        <n v="1911.78"/>
        <n v="1453.14"/>
        <n v="8253.18"/>
        <n v="7311.72"/>
        <n v="6225.18"/>
        <n v="5065.320000000001"/>
        <n v="4165.9800000000005"/>
        <n v="7087.08"/>
        <n v="4641.0"/>
        <n v="4545.84"/>
        <n v="4715.88"/>
        <n v="3924.96"/>
        <n v="2374.32"/>
        <n v="1990.5600000000002"/>
        <n v="3785.34"/>
        <n v="3949.1400000000003"/>
        <n v="3081.9"/>
        <n v="3154.28"/>
        <n v="3046.82"/>
        <n v="1977.3"/>
        <n v="1711.3200000000002"/>
        <n v="2069.46"/>
        <n v="3070.54"/>
        <n v="4901.52"/>
        <n v="4509.18"/>
        <n v="4913.22"/>
        <n v="2886.78"/>
        <n v="2795.52"/>
        <n v="5599.62"/>
        <n v="6725.16"/>
        <n v="6093.360000000001"/>
        <n v="6281.34"/>
        <n v="5525.52"/>
        <n v="4527.12"/>
        <n v="4201.860000000001"/>
        <n v="6990.360000000001"/>
        <n v="6933.42"/>
        <n v="6873.360000000001"/>
        <n v="7264.14"/>
        <n v="6537.18"/>
        <n v="3995.94"/>
        <n v="3751.02"/>
        <n v="4594.9800000000005"/>
        <n v="7700.16"/>
        <n v="9347.52"/>
        <n v="10061.220000000001"/>
        <n v="8967.66"/>
        <n v="5624.58"/>
        <n v="4900.74"/>
        <n v="8775.0"/>
        <n v="8925.54"/>
        <n v="8980.92"/>
        <n v="9099.48"/>
        <n v="7722.780000000001"/>
        <n v="4750.2"/>
        <n v="3769.7400000000002"/>
        <n v="3743.2200000000003"/>
        <n v="6814.08"/>
        <n v="7348.38"/>
        <n v="6846.06"/>
        <n v="5197.92"/>
        <n v="3552.9"/>
        <n v="3247.92"/>
        <n v="3483.48"/>
        <n v="6061.38"/>
        <n v="6395.22"/>
        <n v="7002.84"/>
        <n v="6506.76"/>
        <n v="4399.2"/>
        <n v="4168.32"/>
        <n v="6567.6"/>
        <n v="5591.04"/>
        <n v="3967.08"/>
        <n v="2728.52"/>
        <n v="3638.04"/>
        <n v="3640.26"/>
        <n v="3290.04"/>
        <n v="6305.52"/>
      </sharedItems>
    </cacheField>
    <cacheField name="PCC - Client" numFmtId="1">
      <sharedItems containsSemiMixedTypes="0" containsString="0" containsNumber="1" containsInteger="1">
        <n v="3.0"/>
        <n v="20.0"/>
        <n v="24.0"/>
        <n v="34.0"/>
        <n v="23.0"/>
        <n v="13.0"/>
        <n v="27.0"/>
        <n v="36.0"/>
        <n v="21.0"/>
        <n v="42.0"/>
        <n v="59.0"/>
        <n v="30.0"/>
        <n v="29.0"/>
        <n v="50.0"/>
        <n v="46.0"/>
        <n v="101.0"/>
        <n v="88.0"/>
        <n v="55.0"/>
        <n v="17.0"/>
        <n v="57.0"/>
        <n v="56.0"/>
        <n v="70.0"/>
        <n v="52.0"/>
        <n v="31.0"/>
        <n v="26.0"/>
        <n v="43.0"/>
        <n v="39.0"/>
        <n v="51.0"/>
        <n v="48.0"/>
        <n v="35.0"/>
        <n v="47.0"/>
        <n v="18.0"/>
        <n v="8.0"/>
        <n v="28.0"/>
        <n v="25.0"/>
        <n v="44.0"/>
        <n v="22.0"/>
        <n v="72.0"/>
        <n v="108.0"/>
        <n v="93.0"/>
        <n v="76.0"/>
        <n v="113.0"/>
        <n v="114.0"/>
        <n v="112.0"/>
        <n v="115.0"/>
        <n v="60.0"/>
        <n v="62.0"/>
        <n v="95.0"/>
        <n v="73.0"/>
        <n v="69.0"/>
        <n v="49.0"/>
        <n v="15.0"/>
        <n v="61.0"/>
        <n v="79.0"/>
        <n v="122.0"/>
        <n v="105.0"/>
        <n v="92.0"/>
        <n v="109.0"/>
        <n v="90.0"/>
        <n v="120.0"/>
        <n v="67.0"/>
        <n v="107.0"/>
        <n v="123.0"/>
        <n v="118.0"/>
        <n v="150.0"/>
        <n v="68.0"/>
        <n v="136.0"/>
        <n v="132.0"/>
        <n v="145.0"/>
        <n v="149.0"/>
        <n v="80.0"/>
        <n v="218.0"/>
        <n v="204.0"/>
        <n v="182.0"/>
        <n v="128.0"/>
        <n v="208.0"/>
        <n v="142.0"/>
        <n v="164.0"/>
        <n v="193.0"/>
        <n v="137.0"/>
        <n v="124.0"/>
        <n v="117.0"/>
        <n v="87.0"/>
        <n v="126.0"/>
        <n v="86.0"/>
        <n v="153.0"/>
        <n v="156.0"/>
        <n v="180.0"/>
        <n v="89.0"/>
        <n v="81.0"/>
        <n v="166.0"/>
        <n v="181.0"/>
        <n v="221.0"/>
        <n v="195.0"/>
        <n v="184.0"/>
        <n v="91.0"/>
        <n v="155.0"/>
        <n v="264.0"/>
        <n v="266.0"/>
        <n v="296.0"/>
        <n v="268.0"/>
        <n v="270.0"/>
        <n v="245.0"/>
        <n v="244.0"/>
        <n v="190.0"/>
        <n v="187.0"/>
        <n v="203.0"/>
        <n v="188.0"/>
        <n v="199.0"/>
        <n v="85.0"/>
        <n v="135.0"/>
        <n v="110.0"/>
        <n v="198.0"/>
        <n v="106.0"/>
        <n v="83.0"/>
      </sharedItems>
    </cacheField>
    <cacheField name="wsp ceny kampanii" numFmtId="3">
      <sharedItems containsSemiMixedTypes="0" containsString="0" containsNumber="1">
        <n v="5.186035401458304"/>
        <n v="3.7339454890499786"/>
        <n v="4.019177436130186"/>
        <n v="4.209840502360271"/>
        <n v="3.652772761027154"/>
        <n v="4.069043161144208"/>
        <n v="4.725054476884233"/>
        <n v="4.494564014597198"/>
        <n v="6.075070041708299"/>
        <n v="4.889690521374973"/>
        <n v="5.643109708027511"/>
        <n v="4.667431861312474"/>
        <n v="4.828377787564628"/>
        <n v="5.22752368466997"/>
        <n v="5.479159141540731"/>
        <n v="4.559603402470271"/>
        <n v="3.9956045479417397"/>
        <n v="4.752294258790882"/>
        <n v="4.797082746348932"/>
        <n v="7.8705713739778975"/>
        <n v="4.312597860160063"/>
        <n v="5.906806423355899"/>
        <n v="4.38960853623435"/>
        <n v="5.245304377474972"/>
        <n v="4.188720901177861"/>
        <n v="4.918369058157231"/>
        <n v="5.265820561480741"/>
        <n v="5.427246350363342"/>
        <n v="5.584961201570481"/>
        <n v="5.308059763845558"/>
        <n v="5.3156862864947625"/>
        <n v="4.408130091239559"/>
        <n v="4.711883593324974"/>
        <n v="4.445173201249976"/>
        <n v="5.520618330584647"/>
        <n v="3.989258001121772"/>
        <n v="5.296376580212737"/>
        <n v="5.425390881525611"/>
        <n v="5.065429927005786"/>
        <n v="6.0503746350346885"/>
        <n v="5.056384516421847"/>
        <n v="5.067497449424971"/>
        <n v="4.2525490291958095"/>
        <n v="5.082314693429139"/>
        <n v="4.11832223056983"/>
        <n v="4.556302531281225"/>
        <n v="5.983887001682659"/>
        <n v="3.3605509401449813"/>
        <n v="3.677370557397707"/>
        <n v="3.7598756660572707"/>
        <n v="3.818807886528388"/>
        <n v="4.941986676683796"/>
        <n v="5.186035401458303"/>
        <n v="2.9701839117443014"/>
        <n v="4.026803958779389"/>
        <n v="4.235262244524283"/>
        <n v="4.249203199904547"/>
        <n v="4.339892783325634"/>
        <n v="3.8339618860781033"/>
        <n v="5.1409394414456235"/>
        <n v="4.020324789095111"/>
        <n v="3.8758790895109434"/>
        <n v="4.467179009176955"/>
        <n v="4.472955533757788"/>
        <n v="3.761003065057588"/>
        <n v="3.4746437189770645"/>
        <n v="3.914620270778204"/>
        <n v="4.4872853684197125"/>
        <n v="4.7739942325753155"/>
        <n v="7.779053102187457"/>
        <n v="4.374308121230047"/>
        <n v="4.064158355428549"/>
        <n v="5.808359649633301"/>
        <n v="4.3292121612173675"/>
        <n v="4.294037312407475"/>
        <n v="4.743947137727432"/>
        <n v="3.9387610643987117"/>
        <n v="3.7492485443329717"/>
        <n v="4.0302903691333105"/>
        <n v="3.378331632949981"/>
        <n v="4.126280341160303"/>
        <n v="4.024814431131772"/>
        <n v="4.339141546908232"/>
        <n v="3.851268912886249"/>
        <n v="4.7711525693416394"/>
        <n v="4.122898144159351"/>
        <n v="4.7083742460608295"/>
        <n v="3.901137078111918"/>
        <n v="4.333005279349275"/>
        <n v="4.022339652838392"/>
        <n v="3.9554507299258255"/>
        <n v="3.941386905108311"/>
        <n v="3.855105962145996"/>
        <n v="4.284116201204686"/>
        <n v="4.415756613888763"/>
        <n v="3.9366723274706223"/>
        <n v="4.206053539389632"/>
        <n v="4.401805657823146"/>
        <n v="4.030489258314575"/>
        <n v="5.541243305667778"/>
        <n v="4.5546919612807715"/>
        <n v="5.01748925091091"/>
        <n v="5.526610860658552"/>
        <n v="3.8538428212671803"/>
        <n v="4.164081366465051"/>
        <n v="3.6758163010336333"/>
        <n v="3.6950502235390417"/>
        <n v="3.930468935842083"/>
        <n v="4.353277793724134"/>
        <n v="4.185349697233251"/>
        <n v="4.325912456826195"/>
        <n v="4.41753481865153"/>
        <n v="4.224721522163595"/>
        <n v="4.851452472331962"/>
        <n v="4.7350758013314955"/>
        <n v="5.0194766002435856"/>
        <n v="4.366307225098766"/>
        <n v="4.278479206203102"/>
        <n v="4.281803587870703"/>
        <n v="4.799280218976668"/>
        <n v="5.343871261502687"/>
        <n v="5.25756692423704"/>
        <n v="4.198219134513866"/>
        <n v="4.558252168650194"/>
        <n v="4.585547091815764"/>
        <n v="4.558886934305207"/>
        <n v="4.884063719854403"/>
        <n v="3.9861291713169718"/>
        <n v="4.4679689612563855"/>
        <n v="4.686405161561711"/>
        <n v="3.813261324601694"/>
        <n v="4.54642436861178"/>
        <n v="4.754836952348288"/>
        <n v="4.379318783453679"/>
        <n v="4.086345966932206"/>
        <n v="4.435349614064893"/>
        <n v="3.843767415198508"/>
        <n v="3.590332201009596"/>
        <n v="3.686594731036664"/>
        <n v="4.824761025176939"/>
        <n v="4.445173201249975"/>
        <n v="4.757769252176586"/>
        <n v="5.728211829792582"/>
        <n v="4.491964498105237"/>
        <n v="3.973624422468728"/>
        <n v="4.086905510402962"/>
        <n v="4.009204291127382"/>
        <n v="4.367688530769471"/>
        <n v="3.9298623819939587"/>
        <n v="4.203863798896405"/>
        <n v="4.195587656753562"/>
        <n v="4.454531460621028"/>
        <n v="4.191821360764226"/>
        <n v="4.258008013828924"/>
        <n v="4.45034200729794"/>
        <n v="5.041824791364276"/>
        <n v="4.6291114026810085"/>
        <n v="5.395683641091725"/>
        <n v="4.190525088213545"/>
        <n v="4.792612026175261"/>
        <n v="4.758950133102915"/>
        <n v="4.9751746213990105"/>
        <n v="9.051989064363585"/>
        <n v="6.223242481749965"/>
        <n v="4.20399891054386"/>
        <n v="4.837156656269291"/>
        <n v="5.797441680367073"/>
        <n v="4.824584449235454"/>
        <n v="4.823012923356224"/>
        <n v="6.487436738050671"/>
        <n v="5.079264084369457"/>
        <n v="5.339943548856423"/>
        <n v="5.098560105530092"/>
        <n v="4.8435613655129455"/>
        <n v="5.009995667647335"/>
      </sharedItems>
    </cacheField>
    <cacheField name="PCCV - client" numFmtId="3">
      <sharedItems containsSemiMixedTypes="0" containsString="0" containsNumber="1">
        <n v="56.2119126090057"/>
        <n v="537.1692740045321"/>
        <n v="980.4515861016664"/>
        <n v="1492.022654519596"/>
        <n v="2020.1956037786001"/>
        <n v="1171.1951705120737"/>
        <n v="2254.566996056883"/>
        <n v="1310.6617194797113"/>
        <n v="1354.067810606285"/>
        <n v="1324.398079406695"/>
        <n v="3806.355749735433"/>
        <n v="3226.0054606901954"/>
        <n v="629.225393123912"/>
        <n v="3114.811155583036"/>
        <n v="2121.449608317418"/>
        <n v="4796.042174046756"/>
        <n v="3259.8810912853787"/>
        <n v="2386.817672898533"/>
        <n v="1492.1066381337248"/>
        <n v="599.2701176362826"/>
        <n v="5727.763107886052"/>
        <n v="3201.075764672062"/>
        <n v="2181.796874086149"/>
        <n v="5236.445527851541"/>
        <n v="4669.8887075908915"/>
        <n v="1661.625883581382"/>
        <n v="1021.0358277934968"/>
        <n v="3362.4318028263533"/>
        <n v="2573.8021507405138"/>
        <n v="3797.883482742073"/>
        <n v="1413.9850802706742"/>
        <n v="2164.5936705679087"/>
        <n v="1052.6506194963206"/>
        <n v="1022.990966330426"/>
        <n v="1398.602641506756"/>
        <n v="1284.2001623398596"/>
        <n v="2023.3500283252956"/>
        <n v="2255.648705006867"/>
        <n v="3962.2662903495834"/>
        <n v="939.6892991478818"/>
        <n v="949.5153820010069"/>
        <n v="1314.289811610096"/>
        <n v="6587.38578866765"/>
        <n v="1590.532074548669"/>
        <n v="5792.144946477555"/>
        <n v="2883.82262328188"/>
        <n v="1813.424586447762"/>
        <n v="2576.9061851187316"/>
        <n v="5109.45222525438"/>
        <n v="3782.695885962936"/>
        <n v="3660.980113677662"/>
        <n v="2895.251113492593"/>
        <n v="2983.7832801631084"/>
        <n v="2405.4754726134925"/>
        <n v="1850.669639641813"/>
        <n v="3328.01195841161"/>
        <n v="7101.926517681189"/>
        <n v="5266.521739743514"/>
        <n v="3094.577823267012"/>
        <n v="2600.519018067318"/>
        <n v="11375.546940364515"/>
        <n v="6263.749892603644"/>
        <n v="6069.519308534589"/>
        <n v="8402.543796911039"/>
        <n v="7912.808468166721"/>
        <n v="8190.9890729193985"/>
        <n v="11009.50939719892"/>
        <n v="2854.932260021411"/>
        <n v="3206.353294983945"/>
        <n v="5588.561947139061"/>
        <n v="3182.864757784269"/>
        <n v="3929.8116625054677"/>
        <n v="3415.5296030234454"/>
        <n v="2902.309096424017"/>
        <n v="739.7747040745579"/>
        <n v="695.1995610393045"/>
        <n v="2184.2727110306805"/>
        <n v="2732.826803766576"/>
        <n v="3460.689272013038"/>
        <n v="7218.562960983927"/>
        <n v="6174.505544885313"/>
        <n v="5932.8107814549585"/>
        <n v="2878.0311132515267"/>
        <n v="4820.0984404779465"/>
        <n v="7065.306302576261"/>
        <n v="9248.964253551516"/>
        <n v="5898.824292489122"/>
        <n v="7325.144886003105"/>
        <n v="3807.0444153712956"/>
        <n v="4292.258066330893"/>
        <n v="4015.354012512981"/>
        <n v="5345.879536406548"/>
        <n v="7532.799410954582"/>
        <n v="8253.40233559571"/>
        <n v="6086.893838625654"/>
        <n v="7175.7044430214755"/>
        <n v="3559.511111086673"/>
        <n v="7070.049697102283"/>
        <n v="7924.542658732863"/>
        <n v="9942.527813787581"/>
        <n v="8911.97832218552"/>
        <n v="7513.852707607019"/>
        <n v="3668.1019241558247"/>
        <n v="4266.76400042581"/>
        <n v="5428.502615986928"/>
        <n v="2137.2620431856776"/>
        <n v="6514.521605049093"/>
        <n v="7447.428387519893"/>
        <n v="7813.674210048527"/>
        <n v="5434.24037650424"/>
        <n v="2839.660679628143"/>
        <n v="5693.457481186528"/>
        <n v="4911.170271639729"/>
        <n v="11839.868827473314"/>
        <n v="8248.605191556646"/>
        <n v="5541.534482571235"/>
        <n v="6050.854790130498"/>
        <n v="3852.9431401652246"/>
        <n v="7887.253934059467"/>
        <n v="5272.296453051043"/>
        <n v="4946.171282664246"/>
        <n v="4393.921910906662"/>
        <n v="3586.456413843908"/>
        <n v="2374.1495845432732"/>
        <n v="2652.6963578535533"/>
        <n v="1432.7671757345452"/>
        <n v="4315.094890684924"/>
        <n v="4069.1102442448455"/>
        <n v="4416.426160148742"/>
        <n v="4042.8972786028185"/>
        <n v="4312.988581642563"/>
        <n v="5595.75094450853"/>
        <n v="7488.173877750853"/>
        <n v="5921.086668922511"/>
        <n v="6614.368044215102"/>
        <n v="7726.505937271471"/>
        <n v="7234.237662725012"/>
        <n v="3240.071036384567"/>
        <n v="6176.628650650499"/>
        <n v="9846.232201826957"/>
        <n v="9140.302894246495"/>
        <n v="7457.8927458404005"/>
        <n v="7587.08977847231"/>
        <n v="5784.609936617875"/>
        <n v="3953.733555154051"/>
        <n v="3903.7599454025667"/>
        <n v="7460.2274903131965"/>
        <n v="8954.900667694708"/>
        <n v="13090.549449741897"/>
        <n v="12940.541277528753"/>
        <n v="7700.0443801316205"/>
        <n v="6799.820660935365"/>
        <n v="5235.548582852638"/>
        <n v="13389.101119937774"/>
        <n v="11556.35022420658"/>
        <n v="9326.407223812399"/>
        <n v="6806.001854935282"/>
        <n v="8383.254440417828"/>
        <n v="4844.1983783884825"/>
        <n v="4097.174208742285"/>
        <n v="4437.674014523449"/>
        <n v="7777.2085247935975"/>
        <n v="9177.023889688378"/>
        <n v="6751.953360226243"/>
        <n v="6920.746987247826"/>
        <n v="3029.9944240016002"/>
        <n v="2160.874876134264"/>
        <n v="6101.92354621023"/>
        <n v="7843.186052053554"/>
        <n v="2338.463267227462"/>
        <n v="3129.017823749145"/>
        <n v="6609.392854914085"/>
        <n v="10072.161561212964"/>
        <n v="5634.057550585174"/>
        <n v="9271.790999871853"/>
        <n v="7873.295857391183"/>
        <n v="5686.698479921403"/>
        <n v="12003.945934725394"/>
        <n v="6819.46946729705"/>
        <n v="4309.031273744791"/>
        <n v="6863.812815557307"/>
        <n v="10221.477708445682"/>
      </sharedItems>
    </cacheField>
    <cacheField name="Filter_set" numFmtId="3">
      <sharedItems containsSemiMixedTypes="0" containsString="0" containsNumber="1" containsInteger="1">
        <n v="0.0"/>
      </sharedItems>
    </cacheField>
    <cacheField name="Filter_cl" numFmtId="3">
      <sharedItems containsSemiMixedTypes="0" containsString="0" containsNumber="1" containsInteger="1">
        <n v="0.0"/>
      </sharedItems>
    </cacheField>
    <cacheField name="Last_x_days" numFmtId="3">
      <sharedItems containsSemiMixedTypes="0" containsString="0" containsNumber="1" containsInteger="1">
        <n v="0.0"/>
      </sharedItems>
    </cacheField>
    <cacheField name="Performance" numFmtId="3">
      <sharedItems>
        <s v="Performance"/>
      </sharedItems>
    </cacheField>
    <cacheField name="ROAS (P)" numFmtId="9">
      <sharedItems containsSemiMixedTypes="0" containsString="0" containsNumber="1">
        <n v="3.907330706274451"/>
        <n v="6.652141738272613"/>
        <n v="16.96761142949869"/>
        <n v="11.74526056478989"/>
        <n v="31.502309942331017"/>
        <n v="15.187584685991217"/>
        <n v="3.8277615060463184"/>
        <n v="9.602554973890577"/>
        <n v="16.47698882599502"/>
        <n v="1.6549893904733288"/>
        <n v="16.308604867199808"/>
        <n v="32.90376885913456"/>
        <n v="6.6938912734386395"/>
        <n v="15.566025699170243"/>
        <n v="19.975914480393133"/>
        <n v="11.456051963288981"/>
        <n v="6.13114151619501"/>
        <n v="6.245044867606839"/>
        <n v="10.748898144497478"/>
        <n v="4.567249318333622"/>
        <n v="26.989244734562607"/>
        <n v="10.287202391323135"/>
        <n v="2.67144091670279"/>
        <n v="30.482666623073015"/>
        <n v="2.69459574287415"/>
        <n v="23.516567576033328"/>
        <n v="17.47241847123593"/>
        <n v="2.7166074109648957"/>
        <n v="18.370734235876984"/>
        <n v="34.72149765902251"/>
        <n v="1.693860258889922"/>
        <n v="20.534779572120428"/>
        <n v="12.200920384670187"/>
        <n v="10.242155029771727"/>
        <n v="14.262883449662343"/>
        <n v="16.92766133778969"/>
        <n v="7.021145936736631"/>
        <n v="23.044459355598605"/>
        <n v="3.5500727062003907"/>
        <n v="19.489321973946414"/>
        <n v="40.294029861538334"/>
        <n v="10.139570159997936"/>
        <n v="31.95400996264758"/>
        <n v="22.50100945531397"/>
        <n v="44.16557324766512"/>
        <n v="7.784328018408197"/>
        <n v="21.94639850596523"/>
        <n v="16.164488512787"/>
        <n v="126.81728749837372"/>
        <n v="51.55787976839891"/>
        <n v="45.788755847139925"/>
        <n v="23.786292273069122"/>
        <n v="25.330617218331597"/>
        <n v="19.083328818395064"/>
        <n v="56.54011301791785"/>
        <n v="13.272860996655751"/>
        <n v="1.2017108734751798"/>
        <n v="14.082110959851741"/>
        <n v="12.460054495185238"/>
        <n v="1.865965089420119"/>
        <n v="29.286527384538857"/>
        <n v="2.220426875449039"/>
        <n v="31.323599792775507"/>
        <n v="43.52296583941424"/>
        <n v="40.15930462046262"/>
        <n v="38.471106904711554"/>
        <n v="35.234355725687635"/>
        <n v="16.21678470418545"/>
        <n v="32.77423501154008"/>
        <n v="14.229308733723798"/>
        <n v="11.353629745260355"/>
        <n v="31.420142875755893"/>
        <n v="17.36619780458855"/>
        <n v="6.783740996179965"/>
        <n v="5.689287714727793"/>
        <n v="5.135640670317305"/>
        <n v="11.334131526677284"/>
        <n v="14.466787803678343"/>
        <n v="11.634555470496442"/>
        <n v="21.25717167987363"/>
        <n v="12.208850496171411"/>
        <n v="44.85447508349927"/>
        <n v="8.354984166025117"/>
        <n v="20.94300464261624"/>
        <n v="13.046872313388628"/>
        <n v="2.03005043325555"/>
        <n v="18.924671516922587"/>
        <n v="27.17939083224919"/>
        <n v="7.9773823920806555"/>
        <n v="19.99371300246261"/>
        <n v="11.621681783602888"/>
        <n v="6.892396484278495"/>
        <n v="29.66534046240356"/>
        <n v="25.48952307726037"/>
        <n v="2.4217448541201074"/>
        <n v="23.45394549711827"/>
        <n v="28.216357840011383"/>
        <n v="1.8306865400489238"/>
        <n v="1.5067933726868008"/>
        <n v="15.732993427792906"/>
        <n v="25.57399001641106"/>
        <n v="8.125168527469965"/>
        <n v="0.48048763083397583"/>
        <n v="30.301595867454513"/>
        <n v="30.093158688999925"/>
        <n v="13.463227432718005"/>
        <n v="3.546309698450839"/>
        <n v="4.554078761312251"/>
        <n v="14.149027994802601"/>
        <n v="13.440850296857437"/>
        <n v="9.612561464983896"/>
        <n v="8.038164079148359"/>
        <n v="11.045435180576142"/>
        <n v="12.037147757992354"/>
        <n v="22.528556046696043"/>
        <n v="20.330597491976935"/>
        <n v="27.23245008695455"/>
        <n v="19.589926841752472"/>
        <n v="11.89535322515364"/>
        <n v="22.660531457242964"/>
        <n v="23.219570303495328"/>
        <n v="15.410900767759953"/>
        <n v="21.693486555070738"/>
        <n v="16.446554205747553"/>
        <n v="8.6073516128457"/>
        <n v="3.748928823186679"/>
        <n v="15.969506349856186"/>
        <n v="12.10517237454747"/>
        <n v="13.682758331834863"/>
        <n v="9.37303851158552"/>
        <n v="25.609873383257455"/>
        <n v="34.005392901075766"/>
        <n v="20.16875714107481"/>
        <n v="15.028394181676582"/>
        <n v="3.973440786512906"/>
        <n v="19.195908192130567"/>
        <n v="4.382242658190091"/>
        <n v="12.963273029007054"/>
        <n v="39.745827011255045"/>
        <n v="9.84051708761109"/>
        <n v="20.023147773514662"/>
        <n v="17.034140896195154"/>
        <n v="16.27199393297911"/>
        <n v="4.674780781977893"/>
        <n v="0.7333099413359794"/>
        <n v="22.78840734943252"/>
        <n v="3.353655854699067"/>
        <n v="13.925275474618472"/>
        <n v="20.736930999594836"/>
        <n v="18.52322710084124"/>
        <n v="8.204639116575887"/>
        <n v="7.719563187981762"/>
        <n v="20.524436487318432"/>
        <n v="26.37516670142121"/>
        <n v="4.480488747355307"/>
        <n v="11.420948136591836"/>
        <n v="4.548692026069849"/>
        <n v="12.406638990255058"/>
        <n v="7.830815070038822"/>
        <n v="5.235075542816449"/>
        <n v="15.429751617644012"/>
        <n v="3.3935253235066485"/>
        <n v="18.196859452163906"/>
        <n v="5.30086516215463"/>
        <n v="13.26022695330757"/>
        <n v="15.253710019839923"/>
        <n v="7.440234538694771"/>
        <n v="13.76107928544462"/>
        <n v="3.7236293186910996"/>
        <n v="3.574667047445578"/>
        <n v="7.904432423307279"/>
        <n v="18.770365049171627"/>
        <n v="2.8257550915301977"/>
        <n v="3.651630999430716"/>
        <n v="24.104433531246933"/>
        <n v="5.23638782444512"/>
        <n v="16.976166808717227"/>
        <n v="26.855266931125065"/>
        <n v="15.769756958752943"/>
        <n v="4.790746446266705"/>
        <n v="8.046977854223552"/>
        <n v="8.093569292564782"/>
      </sharedItems>
    </cacheField>
    <cacheField name="CPO (P)" numFmtId="3">
      <sharedItems containsSemiMixedTypes="0" containsString="0" containsNumber="1">
        <n v="3.8"/>
        <n v="3.8000000000000003"/>
        <n v="3.7999999999999994"/>
      </sharedItems>
    </cacheField>
    <cacheField name="% site (P)" numFmtId="167">
      <sharedItems containsSemiMixedTypes="0" containsString="0" containsNumber="1">
        <n v="0.0016941495369324601"/>
        <n v="0.008503602220385023"/>
        <n v="0.011143062544931703"/>
        <n v="0.01858335577699973"/>
        <n v="0.012974531475252283"/>
        <n v="0.007439824945295406"/>
        <n v="0.014297338137858885"/>
        <n v="0.014384508990318118"/>
        <n v="0.01550485314509013"/>
        <n v="0.02325854575355339"/>
        <n v="0.025686164679523085"/>
        <n v="0.017069161714502467"/>
        <n v="0.016435354273192107"/>
        <n v="0.024681684622918705"/>
        <n v="0.02509293680297398"/>
        <n v="0.03700308359029919"/>
        <n v="0.034712267048945325"/>
        <n v="0.028526148969889063"/>
        <n v="0.015104095795346306"/>
        <n v="0.01686715481171548"/>
        <n v="0.025060801522681614"/>
        <n v="0.03177605447323624"/>
        <n v="0.02446072866136856"/>
        <n v="0.04194312796208532"/>
        <n v="0.027730093754126505"/>
        <n v="0.023091423185673893"/>
        <n v="0.020033388981636063"/>
        <n v="0.01916851252342818"/>
        <n v="0.023194168323392977"/>
        <n v="0.02585694471963543"/>
        <n v="0.025386996904024767"/>
        <n v="0.018527488496003875"/>
        <n v="0.02394578313253012"/>
        <n v="0.0130605137135394"/>
        <n v="0.017736214124475975"/>
        <n v="0.014462013112225221"/>
        <n v="0.01998001998001998"/>
        <n v="0.017091152815013406"/>
        <n v="0.02502979737783075"/>
        <n v="0.017266896891958563"/>
        <n v="0.006188511583624246"/>
        <n v="0.008604206500956023"/>
        <n v="0.018135539293668467"/>
        <n v="0.011659872973741586"/>
        <n v="0.015646620542841938"/>
        <n v="0.014261567716036339"/>
        <n v="0.012100344318740778"/>
        <n v="0.022988505747126436"/>
        <n v="0.010562002868692138"/>
        <n v="0.017375807529516597"/>
        <n v="0.01932474455797423"/>
        <n v="0.018501598903608953"/>
        <n v="0.019653038942132717"/>
        <n v="0.019470404984423675"/>
        <n v="0.008928571428571426"/>
        <n v="0.022335025380710662"/>
        <n v="0.03142306766193114"/>
        <n v="0.03778596521292092"/>
        <n v="0.04791850081750724"/>
        <n v="0.044757213230119636"/>
        <n v="0.03213287798820241"/>
        <n v="0.0357927786499215"/>
        <n v="0.0562692702980473"/>
        <n v="0.05631940772078267"/>
        <n v="0.055576849367573775"/>
        <n v="0.056333100069979006"/>
        <n v="0.057620561005941685"/>
        <n v="0.032330706128357735"/>
        <n v="0.027850511782908836"/>
        <n v="0.060114085125054846"/>
        <n v="0.05619668840943303"/>
        <n v="0.04773493073755149"/>
        <n v="0.059753593429158106"/>
        <n v="0.04321404456448345"/>
        <n v="0.0245542239111371"/>
        <n v="0.02609404729546072"/>
        <n v="0.04498044328552803"/>
        <n v="0.04159212880143112"/>
        <n v="0.04486316733961418"/>
        <n v="0.06408020924149958"/>
        <n v="0.06417112299465241"/>
        <n v="0.04264870931537598"/>
        <n v="0.032643596146985365"/>
        <n v="0.044714428857715434"/>
        <n v="0.062422997946611915"/>
        <n v="0.06769276748356245"/>
        <n v="0.06740475415174212"/>
        <n v="0.07836372597338588"/>
        <n v="0.04376506406190536"/>
        <n v="0.04789053591790193"/>
        <n v="0.06357559379889062"/>
        <n v="0.08130219873870802"/>
        <n v="0.06654835847382432"/>
        <n v="0.09017560512577125"/>
        <n v="0.06907894736842106"/>
        <n v="0.05024190547078526"/>
        <n v="0.05068468788902721"/>
        <n v="0.08236130867709815"/>
        <n v="0.07394833948339484"/>
        <n v="0.07510537744284072"/>
        <n v="0.07911488329796908"/>
        <n v="0.09850289214018375"/>
        <n v="0.07253115119955365"/>
        <n v="0.05294426000349467"/>
        <n v="0.04700024289531212"/>
        <n v="0.04650859822824388"/>
        <n v="0.10912030176478511"/>
        <n v="0.11584158415841585"/>
        <n v="0.10416666666666669"/>
        <n v="0.08403980833026169"/>
        <n v="0.049887406894162475"/>
        <n v="0.10898876404494379"/>
        <n v="0.07957228162755174"/>
        <n v="0.10116846620322437"/>
        <n v="0.1186832226393301"/>
        <n v="0.08488647915960693"/>
        <n v="0.06187766714082502"/>
        <n v="0.052675585284280936"/>
        <n v="0.0886245154391124"/>
        <n v="0.07948835084513478"/>
        <n v="0.08097497137248487"/>
        <n v="0.07473309608540926"/>
        <n v="0.062144821264894595"/>
        <n v="0.057413249211356474"/>
        <n v="0.045594459407464406"/>
        <n v="0.06400580551523948"/>
        <n v="0.06622959593256622"/>
        <n v="0.07580261593341263"/>
        <n v="0.060158501440922184"/>
        <n v="0.06619385342789597"/>
        <n v="0.06397021492638348"/>
        <n v="0.06034063260340632"/>
        <n v="0.07627448436891945"/>
        <n v="0.08877146631439894"/>
        <n v="0.09577355564172162"/>
        <n v="0.09349289454001494"/>
        <n v="0.11229718189581556"/>
        <n v="0.07338129496402877"/>
        <n v="0.059478260869565217"/>
        <n v="0.0911625313632562"/>
        <n v="0.09721175584024115"/>
        <n v="0.10816164817749603"/>
        <n v="0.0915006100040667"/>
        <n v="0.09940720474236205"/>
        <n v="0.0749050117604487"/>
        <n v="0.06374632232755803"/>
        <n v="0.09478736168510864"/>
        <n v="0.11391514962106415"/>
        <n v="0.11189898008742105"/>
        <n v="0.12184377350381435"/>
        <n v="0.1160184574818721"/>
        <n v="0.09066305818673884"/>
        <n v="0.06666666666666667"/>
        <n v="0.1132263420033204"/>
        <n v="0.116140350877193"/>
        <n v="0.13581945782303562"/>
        <n v="0.1176809922122873"/>
        <n v="0.12603005332040718"/>
        <n v="0.07200000000000001"/>
        <n v="0.07335984095427436"/>
        <n v="0.07452339688041594"/>
        <n v="0.11065124771758977"/>
        <n v="0.10389908256880734"/>
        <n v="0.11433247603460368"/>
        <n v="0.09940652818991098"/>
        <n v="0.06133658834299666"/>
        <n v="0.056521739130434775"/>
        <n v="0.07194127243066888"/>
        <n v="0.10897515915616027"/>
        <n v="0.10105263157894737"/>
        <n v="0.10715703135335362"/>
        <n v="0.11521016026610222"/>
        <n v="0.0853577371048253"/>
        <n v="0.07936033477806007"/>
        <n v="0.11125875815414354"/>
        <n v="0.05979852825605487"/>
        <n v="0.05031112460160874"/>
        <n v="0.10484886649874056"/>
        <n v="0.12244897959183676"/>
        <n v="0.07228915662650603"/>
        <n v="0.07960759086522998"/>
        <n v="0.11791713325867861"/>
      </sharedItems>
    </cacheField>
    <cacheField name="CR" numFmtId="167">
      <sharedItems containsString="0" containsBlank="1" containsNumber="1">
        <n v="0.003553660270078181"/>
        <n v="0.011230697239120258"/>
        <n v="0.013926325247079964"/>
        <n v="0.014228270955768636"/>
        <n v="0.019480519480519484"/>
        <n v="0.019296254256526677"/>
        <n v="0.0341951626355296"/>
        <n v="0.027354024197790643"/>
        <n v="0.030757689422355582"/>
        <n v="0.02872062663185379"/>
        <n v="0.07254237288135593"/>
        <n v="0.044598612487611496"/>
        <n v="0.03829787234042553"/>
        <n v="0.04301075268817203"/>
        <n v="0.03146853146853147"/>
        <n v="0.04597701149425287"/>
        <n v="0.04710295956648604"/>
        <n v="0.040540540540540536"/>
        <n v="0.025676613462873005"/>
        <n v="0.0285335102853351"/>
        <n v="0.03785337805462386"/>
        <n v="0.03978685612788632"/>
        <n v="0.030141167493323164"/>
        <n v="0.04660347551342813"/>
        <n v="0.03263403263403263"/>
        <n v="0.029625151148730357"/>
        <n v="0.02363050483351236"/>
        <n v="0.05105513955071477"/>
        <n v="0.05054151624548736"/>
        <n v="0.05894308943089431"/>
        <n v="0.05163727959697732"/>
        <n v="0.048617731172545274"/>
        <n v="0.07593123209169056"/>
        <n v="0.04746835443037975"/>
        <n v="0.05243088655862726"/>
        <n v="0.03909304143862392"/>
        <n v="0.059880239520958084"/>
        <n v="0.037444933920704845"/>
        <n v="0.04804392587508579"/>
        <n v="0.04107981220657277"/>
        <n v="0.01608910891089109"/>
        <n v="0.03229665071770335"/>
        <n v="0.05"/>
        <n v="0.030280649926144754"/>
        <n v="0.0355072463768116"/>
        <n v="0.03839590443686007"/>
        <n v="0.029667149059334295"/>
        <n v="0.10845986984815616"/>
        <n v="0.024107142857142858"/>
        <n v="0.021702838063439065"/>
        <n v="0.02578923966207203"/>
        <n v="0.025092936802973975"/>
        <n v="0.02394678492239468"/>
        <n v="0.03146633102580239"/>
        <n v="0.012804878048780487"/>
        <n v="0.027082478457119415"/>
        <n v="0.02237078940601697"/>
        <n v="0.03273942093541204"/>
        <n v="0.02182880715022345"/>
        <n v="0.021405492730210023"/>
        <n v="0.02048085485307213"/>
        <n v="0.02769679300291545"/>
        <n v="0.03776513191929643"/>
        <n v="0.03756613756613757"/>
        <n v="0.036542338709677415"/>
        <n v="0.03286384976525822"/>
        <n v="0.029892473118279573"/>
        <n v="0.02052067381316999"/>
        <n v="0.025473546701502287"/>
        <n v="0.030566711289602852"/>
        <n v="0.02565277141548328"/>
        <n v="0.021645021645021648"/>
        <n v="0.024359618282270217"/>
        <n v="0.024549290372075185"/>
        <n v="0.01488569909622541"/>
        <n v="0.011734506784011734"/>
        <n v="0.017134343183511296"/>
        <n v="0.06535488404778636"/>
        <n v="0.022977941176470586"/>
        <n v="0.021894548704200184"/>
        <n v="0.023521272915946044"/>
        <n v="0.021541950113378682"/>
        <n v="0.0194888178913738"/>
        <n v="0.02329222939909963"/>
        <n v="0.026859869234847147"/>
        <n v="0.023195084485407066"/>
        <n v="0.02740270055599682"/>
        <n v="0.028499731134611926"/>
        <n v="0.031506849315068496"/>
        <n v="0.020383402086872116"/>
        <n v="0.023435042466184334"/>
        <n v="0.02543593025115981"/>
        <n v="0.02454188481675393"/>
        <n v="0.023117167538630003"/>
        <n v="0.02382573179033356"/>
        <n v="0.01838235294117647"/>
        <n v="0.02130522538685804"/>
        <n v="0.029760986892829605"/>
        <n v="0.025150602409638553"/>
        <n v="0.031130876747141045"/>
        <n v="0.025531914893617023"/>
        <n v="0.02890952666267226"/>
        <n v="0.02824858757062147"/>
        <n v="0.02364785764457973"/>
        <m/>
        <n v="0.12539515279241306"/>
        <n v="0.02244762221483206"/>
        <n v="0.02878532264867145"/>
        <n v="0.028401585204755612"/>
        <n v="0.019326128417037507"/>
        <n v="0.01616161616161616"/>
        <n v="0.03676099039919151"/>
        <n v="0.04398894518654997"/>
        <n v="0.05105239587998208"/>
        <n v="0.05399014778325122"/>
        <n v="0.04176044011002751"/>
        <n v="0.06444444444444444"/>
        <n v="0.046460176991150445"/>
        <n v="0.061491374513077346"/>
        <n v="0.043740573152337855"/>
        <n v="0.03626373626373627"/>
        <n v="0.03533801580333626"/>
        <n v="0.02885597548518897"/>
        <n v="0.03865760407816483"/>
        <n v="0.03765490943755958"/>
        <n v="0.045496750232126286"/>
        <n v="0.043627710206240095"/>
        <n v="0.025890953396283892"/>
        <n v="0.028377230246389128"/>
        <n v="0.025040989715307795"/>
        <n v="0.030252100840336135"/>
        <n v="0.03155216284987278"/>
        <n v="0.02631578947368422"/>
        <n v="0.025296442687747035"/>
        <n v="0.03217821782178218"/>
        <n v="0.030022817341179293"/>
        <n v="0.03777650100545821"/>
        <n v="0.018094731240021283"/>
        <n v="0.016642335766423356"/>
        <n v="0.02476991250994205"/>
        <n v="0.028743315508021394"/>
        <n v="0.03127147766323024"/>
        <n v="0.02333782802613837"/>
        <n v="0.02461885940146809"/>
        <n v="0.023879563938397647"/>
        <n v="0.023722627737226283"/>
        <n v="0.053802497162315555"/>
        <n v="0.04675324675324675"/>
        <n v="0.03057568277729118"/>
        <n v="0.02823423961756797"/>
        <n v="0.02831858407079646"/>
        <n v="0.023456646049714085"/>
        <n v="0.01978533557480926"/>
        <n v="0.030593935043961958"/>
        <n v="0.030039023504855256"/>
        <n v="0.0278742692535796"/>
        <n v="0.022449653350940905"/>
        <n v="0.026183282980866064"/>
        <n v="0.02253358370648563"/>
        <n v="0.02316820493501601"/>
        <n v="0.027261200338123414"/>
        <n v="0.03762105785944872"/>
        <n v="0.03387169134140871"/>
        <n v="0.040356523892052486"/>
        <n v="0.044459190444591914"/>
        <n v="0.027021576930832833"/>
        <n v="0.02743194766828445"/>
        <n v="0.030328037961625757"/>
        <n v="0.039721539721539724"/>
        <n v="0.03125763125763126"/>
        <n v="0.029521102121145854"/>
        <n v="0.0297319442818682"/>
        <n v="0.026577556729872553"/>
        <n v="0.029455816275586615"/>
        <n v="0.039298515104966715"/>
        <n v="0.04609284652238561"/>
        <n v="0.04400637196336121"/>
        <n v="0.039440957005803634"/>
        <n v="0.0344604223344993"/>
        <n v="0.028221622743307744"/>
        <n v="0.038283062645011606"/>
        <n v="0.04786581208236738"/>
      </sharedItems>
    </cacheField>
    <cacheField name="CTR" numFmtId="167">
      <sharedItems containsSemiMixedTypes="0" containsString="0" containsNumber="1">
        <n v="0.0074067445067960945"/>
        <n v="0.009383548711463562"/>
        <n v="0.007801657063548807"/>
        <n v="0.00792002077382498"/>
        <n v="0.009429726088908845"/>
        <n v="0.007715414189005753"/>
        <n v="0.0074664507893016175"/>
        <n v="0.008230898124775392"/>
        <n v="0.006936350012488553"/>
        <n v="0.0073086023967636055"/>
        <n v="0.0073660134635744395"/>
        <n v="0.007621766980904037"/>
        <n v="0.007776770290751932"/>
        <n v="0.006775603663613655"/>
        <n v="0.0077742742198543"/>
        <n v="0.008889858546581312"/>
        <n v="0.008078801144973901"/>
        <n v="0.007695507487520797"/>
        <n v="0.007444143096990831"/>
        <n v="0.0071996407345831185"/>
        <n v="0.006829814249996727"/>
        <n v="0.007210885747805994"/>
        <n v="0.00683099986447463"/>
        <n v="0.006662631897481779"/>
        <n v="0.00688380332540653"/>
        <n v="0.006191139259458892"/>
        <n v="0.007233006125913349"/>
        <n v="0.00734334774675698"/>
        <n v="0.005366282696547368"/>
        <n v="0.005371081312203199"/>
        <n v="0.005993153916118491"/>
        <n v="0.005870994823002658"/>
        <n v="0.005594338337247233"/>
        <n v="0.006240619322221344"/>
        <n v="0.005404848391168818"/>
        <n v="0.005346408835160058"/>
        <n v="0.005342375917721013"/>
        <n v="0.005850289292939706"/>
        <n v="0.006508154176698398"/>
        <n v="0.008522215776101787"/>
        <n v="0.00889946250770993"/>
        <n v="0.008441460089867217"/>
        <n v="0.007232447041358177"/>
        <n v="0.007161293052382161"/>
        <n v="0.0071092244763386455"/>
        <n v="0.00726258714175058"/>
        <n v="0.009337270030876503"/>
        <n v="0.010503531556163136"/>
        <n v="0.0067363558720573554"/>
        <n v="0.006509878931466951"/>
        <n v="0.006829908256323512"/>
        <n v="0.007064261141311485"/>
        <n v="0.006652407994689874"/>
        <n v="0.00867964516692886"/>
        <n v="0.008275555824679322"/>
        <n v="0.006704632992186639"/>
        <n v="0.00652972544594885"/>
        <n v="0.007300563720588402"/>
        <n v="0.007748159512470566"/>
        <n v="0.007812721862684155"/>
        <n v="0.00795226281886355"/>
        <n v="0.007673099132302238"/>
        <n v="0.007141313403170184"/>
        <n v="0.007303063615866583"/>
        <n v="0.00680611658562105"/>
        <n v="0.007192142815197605"/>
        <n v="0.007415605623740143"/>
        <n v="0.008127470601706642"/>
        <n v="0.006960324784848222"/>
        <n v="0.00643476438166968"/>
        <n v="0.006424036431319753"/>
        <n v="0.005630906752356248"/>
        <n v="0.005902599693456147"/>
        <n v="0.006217638823633227"/>
        <n v="0.007081065209043887"/>
        <n v="0.007366547177507584"/>
        <n v="0.008339407895826776"/>
        <n v="0.008015140335362936"/>
        <n v="0.0056998191302798954"/>
        <n v="0.006211507664467567"/>
        <n v="0.005909600085036099"/>
        <n v="0.0067405941199397785"/>
        <n v="0.006388107099778969"/>
        <n v="0.0060396281887144425"/>
        <n v="0.00587742876253069"/>
        <n v="0.005531866439840315"/>
        <n v="0.005912276191113505"/>
        <n v="0.0055687534935718284"/>
        <n v="0.005960331949665405"/>
        <n v="0.005884293178018074"/>
        <n v="0.005456232144742048"/>
        <n v="0.005558628367767602"/>
        <n v="0.0056035506267780415"/>
        <n v="0.0053838630838877796"/>
        <n v="0.005316848328667367"/>
        <n v="0.00627310291809475"/>
        <n v="0.006159469338026262"/>
        <n v="0.00524869167153631"/>
        <n v="0.00555023843456528"/>
        <n v="0.006034691809937881"/>
        <n v="0.00604458178412284"/>
        <n v="0.006072839507295866"/>
        <n v="0.006475014492101102"/>
        <n v="0.0068134322405679175"/>
        <n v="0.0"/>
        <n v="0.007383260460267322"/>
        <n v="0.0070749320475952115"/>
        <n v="0.005865973272834557"/>
        <n v="0.005579550982502175"/>
        <n v="0.006240166679493456"/>
        <n v="0.006022422879529236"/>
        <n v="0.005150219059974418"/>
        <n v="0.005948751954032123"/>
        <n v="0.006649009422655764"/>
        <n v="0.007232167541177042"/>
        <n v="0.006903909798579856"/>
        <n v="0.0071675910204419685"/>
        <n v="0.0068039089360011065"/>
        <n v="0.006114158171944962"/>
        <n v="0.005906458797327394"/>
        <n v="0.0059691623887669545"/>
        <n v="0.005655875481357709"/>
        <n v="0.005993339373607269"/>
        <n v="0.006703745155162939"/>
        <n v="0.006332112988075225"/>
        <n v="0.005605248913993865"/>
        <n v="0.005409108526854607"/>
        <n v="0.00484912042302409"/>
        <n v="0.004979603510176245"/>
        <n v="0.005519475711509699"/>
        <n v="0.006163594981516613"/>
        <n v="0.005984659171375968"/>
        <n v="0.00557138903226289"/>
        <n v="0.005661891410613409"/>
        <n v="0.005494753283716389"/>
        <n v="0.005590387782381048"/>
        <n v="0.005364310001949396"/>
        <n v="0.007134612171747088"/>
        <n v="0.007041413792536306"/>
        <n v="0.005299655441104035"/>
        <n v="0.0049950722632696905"/>
        <n v="0.004975175413401174"/>
        <n v="0.005234280328531036"/>
        <n v="0.005344537044190359"/>
        <n v="0.005785694048013552"/>
        <n v="0.005882422398718748"/>
        <n v="0.005506174290103511"/>
        <n v="0.005494339957726089"/>
        <n v="0.005209612334158532"/>
        <n v="0.005568713380967712"/>
        <n v="0.005749377998707662"/>
        <n v="0.006555734067783645"/>
        <n v="0.006372471056884171"/>
        <n v="0.00561201190072791"/>
        <n v="0.00558883065675734"/>
        <n v="0.0058687465256403995"/>
        <n v="0.005834259081359407"/>
        <n v="0.005929144041777477"/>
        <n v="0.00644384832616316"/>
        <n v="0.0060553870018477535"/>
        <n v="0.005858922785291282"/>
        <n v="0.005285793134769349"/>
        <n v="0.005314592777375427"/>
        <n v="0.005476948069338515"/>
        <n v="0.005442275138246247"/>
        <n v="0.006066299924033632"/>
        <n v="0.006037742579908677"/>
        <n v="0.005963952967580311"/>
        <n v="0.0049928065692958065"/>
        <n v="0.005395192942376178"/>
        <n v="0.0054943437575279905"/>
        <n v="0.005505035273982313"/>
        <n v="0.005634306040722179"/>
        <n v="0.00565063131158779"/>
        <n v="0.005010560532407334"/>
        <n v="0.005220020455788074"/>
        <n v="0.0057946532727329355"/>
        <n v="0.005521981974911379"/>
        <n v="0.005579150355897606"/>
        <n v="0.006225108929717885"/>
        <n v="0.005926932338085421"/>
        <n v="0.0053088593445480845"/>
      </sharedItems>
    </cacheField>
    <cacheField name="ROAS (C)" numFmtId="9">
      <sharedItems containsSemiMixedTypes="0" containsString="0" containsNumber="1">
        <n v="3.6130305238049476"/>
        <n v="7.1930519015316845"/>
        <n v="10.164306022835543"/>
        <n v="10.423914926461725"/>
        <n v="24.04600483385554"/>
        <n v="22.140816065441474"/>
        <n v="17.67227906978605"/>
        <n v="8.10028956475111"/>
        <n v="10.613773851165137"/>
        <n v="6.448933213068503"/>
        <n v="11.432438419729802"/>
        <n v="23.039118417060642"/>
        <n v="4.493730255528393"/>
        <n v="11.916966209899376"/>
        <n v="8.417070677210225"/>
        <n v="10.414407106974357"/>
        <n v="9.271213621263819"/>
        <n v="9.131733558273568"/>
        <n v="12.960191268236322"/>
        <n v="4.478859502744478"/>
        <n v="23.300821297640475"/>
        <n v="9.185254695428958"/>
        <n v="8.875656711576996"/>
        <n v="14.261586992899037"/>
        <n v="21.439851016047033"/>
        <n v="10.898091281974839"/>
        <n v="7.457642793328587"/>
        <n v="14.408059518541501"/>
        <n v="11.816541701938197"/>
        <n v="14.029288835517452"/>
        <n v="5.541715766876845"/>
        <n v="13.640160502457382"/>
        <n v="6.3829530993116075"/>
        <n v="10.958820575505547"/>
        <n v="8.172311784751747"/>
        <n v="8.254219025569737"/>
        <n v="8.128198580799687"/>
        <n v="10.660457015027765"/>
        <n v="18.191097105357944"/>
        <n v="8.628384887355312"/>
        <n v="23.47317977196016"/>
        <n v="15.643742172268869"/>
        <n v="37.14082235102426"/>
        <n v="12.467283846534519"/>
        <n v="37.98889086217707"/>
        <n v="20.595355997126823"/>
        <n v="14.214412532324523"/>
        <n v="16.563109618020928"/>
        <n v="60.81684005104172"/>
        <n v="23.378215413093738"/>
        <n v="20.285356700353592"/>
        <n v="17.230812239184125"/>
        <n v="17.757703027316"/>
        <n v="15.461235712204337"/>
        <n v="28.321932161784577"/>
        <n v="16.205193276710585"/>
        <n v="26.234343117138906"/>
        <n v="11.513830163848011"/>
        <n v="7.830887061004116"/>
        <n v="7.884378073198667"/>
        <n v="52.9829906577442"/>
        <n v="26.48708032395648"/>
        <n v="13.360253977044486"/>
        <n v="19.01672442099003"/>
        <n v="17.53783274360318"/>
        <n v="16.35022536134363"/>
        <n v="25.454609493120156"/>
        <n v="13.694124687897034"/>
        <n v="13.210828164251748"/>
        <n v="13.109700639640575"/>
        <n v="9.132999532220808"/>
        <n v="14.858196034622967"/>
        <n v="11.316173359869735"/>
        <n v="14.573939474353672"/>
        <n v="8.490919395475819"/>
        <n v="6.981886483192034"/>
        <n v="10.17351528231624"/>
        <n v="9.44370544303133"/>
        <n v="11.121820440587745"/>
        <n v="15.781442110568495"/>
        <n v="14.590714148925967"/>
        <n v="25.087661290689425"/>
        <n v="15.162783086314517"/>
        <n v="13.017339121965058"/>
        <n v="14.93828287833388"/>
        <n v="19.68472836381216"/>
        <n v="13.73724507573483"/>
        <n v="14.8058166647899"/>
        <n v="10.639062882022852"/>
        <n v="16.421764205175002"/>
        <n v="8.660657117818172"/>
        <n v="10.805262361339432"/>
        <n v="16.13906669616891"/>
        <n v="13.960233684744708"/>
        <n v="13.972720253321867"/>
        <n v="25.623314405864296"/>
        <n v="12.04148420098282"/>
        <n v="11.772763782770015"/>
        <n v="15.25004091968271"/>
        <n v="16.30249275105913"/>
        <n v="16.460315139465536"/>
        <n v="12.511766793017012"/>
        <n v="9.067995897668496"/>
        <n v="13.576584311768146"/>
        <n v="13.523951782760172"/>
        <n v="5.771970251689134"/>
        <n v="7.754111419323455"/>
        <n v="8.767120208940261"/>
        <n v="11.679657622530002"/>
        <n v="11.489695774899877"/>
        <n v="9.506233714296378"/>
        <n v="6.287765916508904"/>
        <n v="8.263516465821489"/>
        <n v="16.688807931103334"/>
        <n v="9.674827422397179"/>
        <n v="10.66416464096075"/>
        <n v="13.411025894542465"/>
        <n v="11.792790231334084"/>
        <n v="11.469561706130953"/>
        <n v="9.73786717028551"/>
        <n v="9.633818942591212"/>
        <n v="8.770810560715846"/>
        <n v="10.200005038523587"/>
        <n v="8.384553856164565"/>
        <n v="10.791298911462775"/>
        <n v="3.1323592194166343"/>
        <n v="8.404650894856783"/>
        <n v="7.692434509308796"/>
        <n v="8.498998940564087"/>
        <n v="7.733866975024636"/>
        <n v="11.000718101104386"/>
        <n v="14.50273675768677"/>
        <n v="12.278155278722735"/>
        <n v="8.495064335556894"/>
        <n v="8.606066072888593"/>
        <n v="9.93245043551482"/>
        <n v="8.839959928692927"/>
        <n v="7.656475481386845"/>
        <n v="17.412451221295168"/>
        <n v="14.515327947810722"/>
        <n v="11.385553656875176"/>
        <n v="8.779438862109059"/>
        <n v="10.836922750260685"/>
        <n v="8.527679274575036"/>
        <n v="9.207496971975235"/>
        <n v="9.650571304269262"/>
        <n v="10.11619046373166"/>
        <n v="5.921582388120347"/>
        <n v="10.955694760517666"/>
        <n v="11.00205762006943"/>
        <n v="7.030137792017426"/>
        <n v="10.872130930523836"/>
        <n v="10.997248422731609"/>
        <n v="12.61857505097062"/>
        <n v="11.220338879132024"/>
        <n v="9.11028050240681"/>
        <n v="8.041488248778073"/>
        <n v="10.362214361357355"/>
        <n v="9.979541629201165"/>
        <n v="10.705145916571185"/>
        <n v="11.05551450289057"/>
        <n v="8.248868638037703"/>
        <n v="9.765808230222307"/>
        <n v="6.656180740398559"/>
        <n v="8.299108660466842"/>
        <n v="7.266918733406214"/>
        <n v="5.3419465754539965"/>
        <n v="13.340211026504058"/>
        <n v="8.661892724746018"/>
        <n v="2.9356471853362955"/>
        <n v="3.7244105261075466"/>
        <n v="8.362596118846087"/>
        <n v="18.929530633096473"/>
        <n v="10.229662017018017"/>
        <n v="9.705960744349852"/>
        <n v="9.06913027938231"/>
        <n v="8.26953711201862"/>
        <n v="11.584920817589431"/>
        <n v="8.239146501425125"/>
        <n v="10.182490422423033"/>
        <n v="13.368871828736658"/>
        <n v="9.35879300791509"/>
      </sharedItems>
    </cacheField>
    <cacheField name="CPO (C)" numFmtId="3">
      <sharedItems containsSemiMixedTypes="0" containsString="0" containsNumber="1">
        <n v="5.186035401458304"/>
        <n v="3.7339454890499786"/>
        <n v="4.019177436130186"/>
        <n v="4.209840502360271"/>
        <n v="3.652772761027154"/>
        <n v="4.069043161144208"/>
        <n v="4.725054476884233"/>
        <n v="4.494564014597198"/>
        <n v="6.075070041708299"/>
        <n v="4.889690521374973"/>
        <n v="5.643109708027511"/>
        <n v="4.667431861312474"/>
        <n v="4.828377787564628"/>
        <n v="5.22752368466997"/>
        <n v="5.479159141540731"/>
        <n v="4.559603402470271"/>
        <n v="3.9956045479417397"/>
        <n v="4.752294258790882"/>
        <n v="4.797082746348932"/>
        <n v="7.8705713739778975"/>
        <n v="4.312597860160063"/>
        <n v="5.906806423355899"/>
        <n v="4.38960853623435"/>
        <n v="5.245304377474972"/>
        <n v="4.188720901177861"/>
        <n v="4.918369058157231"/>
        <n v="5.265820561480741"/>
        <n v="5.427246350363342"/>
        <n v="5.584961201570481"/>
        <n v="5.308059763845558"/>
        <n v="5.3156862864947625"/>
        <n v="4.408130091239559"/>
        <n v="4.711883593324974"/>
        <n v="4.445173201249976"/>
        <n v="5.520618330584647"/>
        <n v="3.989258001121772"/>
        <n v="5.296376580212737"/>
        <n v="5.425390881525611"/>
        <n v="5.065429927005786"/>
        <n v="6.0503746350346885"/>
        <n v="5.056384516421847"/>
        <n v="5.067497449424971"/>
        <n v="4.2525490291958095"/>
        <n v="5.082314693429139"/>
        <n v="4.11832223056983"/>
        <n v="4.556302531281225"/>
        <n v="5.983887001682659"/>
        <n v="3.3605509401449813"/>
        <n v="3.677370557397707"/>
        <n v="3.7598756660572707"/>
        <n v="3.818807886528388"/>
        <n v="4.941986676683796"/>
        <n v="5.186035401458303"/>
        <n v="2.9701839117443014"/>
        <n v="4.026803958779389"/>
        <n v="4.235262244524283"/>
        <n v="4.249203199904547"/>
        <n v="4.339892783325634"/>
        <n v="3.8339618860781033"/>
        <n v="5.1409394414456235"/>
        <n v="4.020324789095111"/>
        <n v="3.8758790895109434"/>
        <n v="4.467179009176955"/>
        <n v="4.472955533757788"/>
        <n v="3.761003065057588"/>
        <n v="3.4746437189770645"/>
        <n v="3.914620270778204"/>
        <n v="4.4872853684197125"/>
        <n v="4.7739942325753155"/>
        <n v="7.779053102187457"/>
        <n v="4.374308121230047"/>
        <n v="4.064158355428549"/>
        <n v="5.808359649633301"/>
        <n v="4.3292121612173675"/>
        <n v="4.294037312407475"/>
        <n v="4.743947137727432"/>
        <n v="3.9387610643987117"/>
        <n v="3.7492485443329717"/>
        <n v="4.0302903691333105"/>
        <n v="3.378331632949981"/>
        <n v="4.126280341160303"/>
        <n v="4.024814431131772"/>
        <n v="4.339141546908232"/>
        <n v="3.851268912886249"/>
        <n v="4.7711525693416394"/>
        <n v="4.122898144159351"/>
        <n v="4.7083742460608295"/>
        <n v="3.901137078111918"/>
        <n v="4.333005279349275"/>
        <n v="4.022339652838392"/>
        <n v="3.9554507299258255"/>
        <n v="3.941386905108311"/>
        <n v="3.855105962145996"/>
        <n v="4.284116201204686"/>
        <n v="4.415756613888763"/>
        <n v="3.9366723274706223"/>
        <n v="4.206053539389632"/>
        <n v="4.401805657823146"/>
        <n v="4.030489258314575"/>
        <n v="5.541243305667778"/>
        <n v="4.5546919612807715"/>
        <n v="5.01748925091091"/>
        <n v="5.526610860658552"/>
        <n v="3.8538428212671803"/>
        <n v="4.164081366465051"/>
        <n v="3.6758163010336333"/>
        <n v="3.6950502235390417"/>
        <n v="3.930468935842083"/>
        <n v="4.353277793724134"/>
        <n v="4.185349697233251"/>
        <n v="4.325912456826195"/>
        <n v="4.41753481865153"/>
        <n v="4.224721522163595"/>
        <n v="4.851452472331962"/>
        <n v="4.7350758013314955"/>
        <n v="5.0194766002435856"/>
        <n v="4.366307225098766"/>
        <n v="4.278479206203102"/>
        <n v="4.281803587870703"/>
        <n v="4.799280218976668"/>
        <n v="5.343871261502687"/>
        <n v="5.25756692423704"/>
        <n v="4.198219134513866"/>
        <n v="4.558252168650194"/>
        <n v="4.585547091815764"/>
        <n v="4.558886934305207"/>
        <n v="4.884063719854403"/>
        <n v="3.9861291713169718"/>
        <n v="4.4679689612563855"/>
        <n v="4.686405161561711"/>
        <n v="3.813261324601694"/>
        <n v="4.54642436861178"/>
        <n v="4.754836952348288"/>
        <n v="4.379318783453679"/>
        <n v="4.086345966932206"/>
        <n v="4.435349614064893"/>
        <n v="3.843767415198508"/>
        <n v="3.590332201009596"/>
        <n v="3.686594731036664"/>
        <n v="4.824761025176939"/>
        <n v="4.445173201249975"/>
        <n v="4.757769252176586"/>
        <n v="5.728211829792582"/>
        <n v="4.491964498105237"/>
        <n v="3.973624422468728"/>
        <n v="4.086905510402962"/>
        <n v="4.009204291127382"/>
        <n v="4.367688530769471"/>
        <n v="3.9298623819939587"/>
        <n v="4.203863798896405"/>
        <n v="4.195587656753562"/>
        <n v="4.454531460621028"/>
        <n v="4.191821360764226"/>
        <n v="4.258008013828924"/>
        <n v="4.45034200729794"/>
        <n v="5.041824791364276"/>
        <n v="4.6291114026810085"/>
        <n v="5.395683641091725"/>
        <n v="4.190525088213545"/>
        <n v="4.792612026175261"/>
        <n v="4.758950133102915"/>
        <n v="4.9751746213990105"/>
        <n v="9.051989064363585"/>
        <n v="6.223242481749965"/>
        <n v="4.20399891054386"/>
        <n v="4.837156656269291"/>
        <n v="5.797441680367073"/>
        <n v="4.824584449235454"/>
        <n v="4.823012923356224"/>
        <n v="6.487436738050671"/>
        <n v="5.079264084369457"/>
        <n v="5.339943548856423"/>
        <n v="5.098560105530092"/>
        <n v="4.8435613655129455"/>
        <n v="5.009995667647335"/>
      </sharedItems>
    </cacheField>
    <cacheField name="% site (C)" numFmtId="167">
      <sharedItems containsSemiMixedTypes="0" containsString="0" containsNumber="1">
        <n v="0.0012413660420700287"/>
        <n v="0.00865403325576791"/>
        <n v="0.010535398932650882"/>
        <n v="0.016774210783759454"/>
        <n v="0.013497477897337006"/>
        <n v="0.006947907326736905"/>
        <n v="0.011498255774542868"/>
        <n v="0.01216160988823019"/>
        <n v="0.009698397145520767"/>
        <n v="0.018075269483241212"/>
        <n v="0.017296744318710994"/>
        <n v="0.01389689586102925"/>
        <n v="0.01293485078963367"/>
        <n v="0.017941650239125095"/>
        <n v="0.017402881972960537"/>
        <n v="0.030838585120573695"/>
        <n v="0.03301293038470022"/>
        <n v="0.022809901951054333"/>
        <n v="0.011964680839829128"/>
        <n v="0.00814365123432255"/>
        <n v="0.02208206025095407"/>
        <n v="0.020442350458760288"/>
        <n v="0.02117518410717755"/>
        <n v="0.03038601285758935"/>
        <n v="0.025156690730110384"/>
        <n v="0.017840753117139438"/>
        <n v="0.014456793056543172"/>
        <n v="0.013421234800618657"/>
        <n v="0.015781280558244362"/>
        <n v="0.01851079194772108"/>
        <n v="0.018148284724851242"/>
        <n v="0.0159715014819395"/>
        <n v="0.019311592508889617"/>
        <n v="0.011164908511887423"/>
        <n v="0.012208345086929988"/>
        <n v="0.013775907652752068"/>
        <n v="0.014335097736012251"/>
        <n v="0.011970820557502046"/>
        <n v="0.018776931357528222"/>
        <n v="0.010844652132696631"/>
        <n v="0.004650821934407292"/>
        <n v="0.007005133802732972"/>
        <n v="0.013599424568780046"/>
        <n v="0.010419049138769582"/>
        <n v="0.011698834418827068"/>
        <n v="0.013159231912127372"/>
        <n v="0.010091803188118214"/>
        <n v="0.014598591486523059"/>
        <n v="0.011943163968018465"/>
        <n v="0.017955239370515835"/>
        <n v="0.019530972788072913"/>
        <n v="0.018410477280549467"/>
        <n v="0.015111644944825631"/>
        <n v="0.014266686054631404"/>
        <n v="0.011423054072313714"/>
        <n v="0.02107703710324834"/>
        <n v="0.03175840578807041"/>
        <n v="0.03390266281497466"/>
        <n v="0.04285281134840008"/>
        <n v="0.03918931152583113"/>
        <n v="0.0318482394930834"/>
        <n v="0.026456751809442673"/>
        <n v="0.05318556045833967"/>
        <n v="0.05521682807860198"/>
        <n v="0.0472763744553167"/>
        <n v="0.04785779305212113"/>
        <n v="0.05821801472507594"/>
        <n v="0.03535806638728658"/>
        <n v="0.02703504745149005"/>
        <n v="0.05090684115676287"/>
        <n v="0.04473139378734608"/>
        <n v="0.02331809982781687"/>
        <n v="0.051908473006000974"/>
        <n v="0.040405258600638726"/>
        <n v="0.01606409666250809"/>
        <n v="0.022904255100047545"/>
        <n v="0.039805356136781225"/>
        <n v="0.03331615738052922"/>
        <n v="0.043282654901677625"/>
        <n v="0.06494762676797153"/>
        <n v="0.06050439175480987"/>
        <n v="0.04797193200861469"/>
        <n v="0.03006234552731891"/>
        <n v="0.04221681087829405"/>
        <n v="0.05466689427685128"/>
        <n v="0.06679162693024207"/>
        <n v="0.053684735932048366"/>
        <n v="0.07222641653680324"/>
        <n v="0.035321585486620594"/>
        <n v="0.04664897255445953"/>
        <n v="0.05575512626009668"/>
        <n v="0.0768081221060183"/>
        <n v="0.0639329824758744"/>
        <n v="0.08694079209371962"/>
        <n v="0.06809151358679538"/>
        <n v="0.04635849991819788"/>
        <n v="0.044957187184638946"/>
        <n v="0.07087640926327038"/>
        <n v="0.07138102098973778"/>
        <n v="0.0678546841142234"/>
        <n v="0.06829846201818875"/>
        <n v="0.09286986421326512"/>
        <n v="0.04973944643008037"/>
        <n v="0.0441716343769395"/>
        <n v="0.03559567625775413"/>
        <n v="0.03197849056560267"/>
        <n v="0.10759575985245817"/>
        <n v="0.10571311678658929"/>
        <n v="0.10768583109608218"/>
        <n v="0.08642677428863915"/>
        <n v="0.04823143225204057"/>
        <n v="0.09513688833913901"/>
        <n v="0.07224597514147577"/>
        <n v="0.08886915197870322"/>
        <n v="0.10209229005400862"/>
        <n v="0.07635263510606734"/>
        <n v="0.04846695633444224"/>
        <n v="0.042273288217261666"/>
        <n v="0.06709328192749901"/>
        <n v="0.06917876311479196"/>
        <n v="0.07191922091600218"/>
        <n v="0.06632386546851823"/>
        <n v="0.059102525781298314"/>
        <n v="0.04545897239767221"/>
        <n v="0.03242199096309154"/>
        <n v="0.04626133427549389"/>
        <n v="0.051470019103168466"/>
        <n v="0.06861241191029986"/>
        <n v="0.050151307347087566"/>
        <n v="0.054854227421400746"/>
        <n v="0.05332152786923738"/>
        <n v="0.04694746363787805"/>
        <n v="0.07271290722024772"/>
        <n v="0.07549998106966681"/>
        <n v="0.07765856747163145"/>
        <n v="0.09316775563215983"/>
        <n v="0.09386041790339911"/>
        <n v="0.058645317107160366"/>
        <n v="0.05161017100611772"/>
        <n v="0.08477442242621566"/>
        <n v="0.08328648344236515"/>
        <n v="0.10693005550994256"/>
        <n v="0.096844051900735"/>
        <n v="0.10246512176692496"/>
        <n v="0.058995470077042096"/>
        <n v="0.05449417016565387"/>
        <n v="0.07570606208752811"/>
        <n v="0.0755694065482418"/>
        <n v="0.09466150600957801"/>
        <n v="0.11651990477420072"/>
        <n v="0.10787382710681874"/>
        <n v="0.08593216910199636"/>
        <n v="0.058001693927726736"/>
        <n v="0.10948477523895107"/>
        <n v="0.10498278594306308"/>
        <n v="0.12301350417426173"/>
        <n v="0.10038940668843027"/>
        <n v="0.11424966891485919"/>
        <n v="0.06425539809023773"/>
        <n v="0.06263954436964685"/>
        <n v="0.05644036169966254"/>
        <n v="0.08339733305430157"/>
        <n v="0.08528991407137121"/>
        <n v="0.08052054898526032"/>
        <n v="0.09014259530007905"/>
        <n v="0.04863298644463732"/>
        <n v="0.04513235118847742"/>
        <n v="0.05199683412041648"/>
        <n v="0.0832343859876346"/>
        <n v="0.04242161554433978"/>
        <n v="0.06543160102420446"/>
        <n v="0.10413861143331067"/>
        <n v="0.06705579828140232"/>
        <n v="0.0520176465384528"/>
        <n v="0.08763102510367363"/>
        <n v="0.04711461714576566"/>
        <n v="0.02946961661526108"/>
        <n v="0.0784416179346333"/>
        <n v="0.08713689914355507"/>
        <n v="0.05387772027690213"/>
        <n v="0.06245587130201198"/>
        <n v="0.08943822232752488"/>
      </sharedItems>
    </cacheField>
    <cacheField name="Costs (PLN)" numFmtId="4">
      <sharedItems containsSemiMixedTypes="0" containsString="0" containsNumber="1">
        <n v="264.25"/>
        <n v="536.54"/>
        <n v="519.0"/>
        <n v="528.73"/>
        <n v="134.38"/>
        <n v="111.13"/>
        <n v="181.8"/>
        <n v="281.8"/>
        <n v="271.73"/>
        <n v="576.79"/>
        <n v="369.57"/>
        <n v="201.18"/>
        <n v="219.4"/>
        <n v="483.75"/>
        <n v="553.58"/>
        <n v="598.08"/>
        <n v="432.75"/>
        <n v="384.04"/>
        <n v="280.05"/>
        <n v="269.64"/>
        <n v="442.54"/>
        <n v="662.04"/>
        <n v="652.46"/>
        <n v="662.22"/>
        <n v="579.61"/>
        <n v="465.72"/>
        <n v="384.99"/>
        <n v="352.27"/>
        <n v="417.62"/>
        <n v="478.87"/>
        <n v="495.23"/>
        <n v="316.35"/>
        <n v="220.37"/>
        <n v="157.21"/>
        <n v="312.09"/>
        <n v="369.33"/>
        <n v="374.82"/>
        <n v="478.12"/>
        <n v="357.56"/>
        <n v="146.19"/>
        <n v="143.79"/>
        <n v="135.45"/>
        <n v="220.1"/>
        <n v="271.26"/>
        <n v="281.94"/>
        <n v="256.57"/>
        <n v="196.63"/>
        <n v="46.52"/>
        <n v="159.39"/>
        <n v="368.85"/>
        <n v="349.62"/>
        <n v="357.8"/>
        <n v="366.82"/>
        <n v="202.48"/>
        <n v="205.11"/>
        <n v="463.98"/>
        <n v="914.1"/>
        <n v="992.65"/>
        <n v="1154.63"/>
        <n v="922.05"/>
        <n v="562.65"/>
        <n v="468.03"/>
        <n v="860.37"/>
        <n v="827.29"/>
        <n v="1037.75"/>
        <n v="1173.57"/>
        <n v="1158.26"/>
        <n v="663.95"/>
        <n v="731.56"/>
        <n v="1322.93"/>
        <n v="1187.21"/>
        <n v="1210.42"/>
        <n v="1254.47"/>
        <n v="799.03"/>
        <n v="403.52"/>
        <n v="497.29"/>
        <n v="633.78"/>
        <n v="275.87"/>
        <n v="1152.9"/>
        <n v="1825.29"/>
        <n v="1606.47"/>
        <n v="764.78"/>
        <n v="758.6"/>
        <n v="1557.35"/>
        <n v="1567.89"/>
        <n v="2071.37"/>
        <n v="1574.32"/>
        <n v="1974.71"/>
        <n v="1086.29"/>
        <n v="1193.34"/>
        <n v="1972.3"/>
        <n v="2291.73"/>
        <n v="2164.8"/>
        <n v="2822.2"/>
        <n v="2118.86"/>
        <n v="1341.41"/>
        <n v="1555.23"/>
        <n v="2246.54"/>
        <n v="2255.93"/>
        <n v="1986.78"/>
        <n v="2184.03"/>
        <n v="2110.75"/>
        <n v="1343.32"/>
        <n v="1081.38"/>
        <n v="1200.4"/>
        <n v="1985.14"/>
        <n v="2827.36"/>
        <n v="2640.72"/>
        <n v="2337.36"/>
        <n v="2048.16"/>
        <n v="1391.05"/>
        <n v="2870.98"/>
        <n v="1038.51"/>
        <n v="952.09"/>
        <n v="1029.81"/>
        <n v="791.48"/>
        <n v="337.66"/>
        <n v="374.88"/>
        <n v="743.45"/>
        <n v="872.96"/>
        <n v="1052.95"/>
        <n v="1112.6"/>
        <n v="883.35"/>
        <n v="428.51"/>
        <n v="381.06"/>
        <n v="789.46"/>
        <n v="984.01"/>
        <n v="2325.99"/>
        <n v="2107.57"/>
        <n v="1010.23"/>
        <n v="943.22"/>
        <n v="903.87"/>
        <n v="2082.79"/>
        <n v="2558.92"/>
        <n v="2063.95"/>
        <n v="2498.53"/>
        <n v="2051.62"/>
        <n v="1093.41"/>
        <n v="957.76"/>
        <n v="2305.09"/>
        <n v="2504.0"/>
        <n v="2449.35"/>
        <n v="2714.25"/>
        <n v="2328.96"/>
        <n v="1199.52"/>
        <n v="1139.72"/>
        <n v="1275.81"/>
        <n v="3093.49"/>
        <n v="4126.24"/>
        <n v="4075.84"/>
        <n v="3499.05"/>
        <n v="1638.65"/>
        <n v="1558.1"/>
        <n v="3436.3"/>
        <n v="3537.74"/>
        <n v="3396.09"/>
        <n v="3527.15"/>
        <n v="3142.7"/>
        <n v="1615.39"/>
        <n v="1257.4"/>
        <n v="1136.99"/>
        <n v="2871.72"/>
        <n v="3145.11"/>
        <n v="2832.49"/>
        <n v="2097.48"/>
        <n v="1168.43"/>
        <n v="1089.57"/>
        <n v="1203.66"/>
        <n v="2718.83"/>
        <n v="2657.84"/>
        <n v="2800.32"/>
        <n v="2554.49"/>
        <n v="1928.31"/>
        <n v="1859.88"/>
        <n v="3531.02"/>
        <n v="2883.97"/>
        <n v="1185.13"/>
        <n v="2615.87"/>
        <n v="2421.02"/>
        <n v="1135.74"/>
        <n v="1022.81"/>
        <n v="2467.34"/>
      </sharedItems>
    </cacheField>
    <cacheField name="Cost (USD)" numFmtId="2">
      <sharedItems containsSemiMixedTypes="0" containsString="0" containsNumber="1">
        <n v="54.0951258487641"/>
        <n v="109.83613556441205"/>
        <n v="106.2454884219813"/>
        <n v="108.2373354399888"/>
        <n v="27.509188312419745"/>
        <n v="22.74963608542347"/>
        <n v="37.21662773625473"/>
        <n v="57.68782011043225"/>
        <n v="55.62637103835259"/>
        <n v="118.0757904950185"/>
        <n v="75.65538565724785"/>
        <n v="41.18394481837033"/>
        <n v="44.91379606894547"/>
        <n v="99.02939311008375"/>
        <n v="113.32442674497192"/>
        <n v="122.43410735148089"/>
        <n v="88.58908499925322"/>
        <n v="78.61756719379134"/>
        <n v="57.32957424388414"/>
        <n v="55.19852311773225"/>
        <n v="90.5932147326852"/>
        <n v="135.52748199400483"/>
        <n v="133.56634176455862"/>
        <n v="135.56433014027837"/>
        <n v="118.6530781199703"/>
        <n v="95.33843712501955"/>
        <n v="78.81204352134603"/>
        <n v="72.11386937651514"/>
        <n v="85.49179359304017"/>
        <n v="98.03039892222391"/>
        <n v="101.37948599463932"/>
        <n v="64.76061707571058"/>
        <n v="45.112366634975004"/>
        <n v="32.18276153144448"/>
        <n v="63.888544280570606"/>
        <n v="75.60625479554983"/>
        <n v="76.73012325689218"/>
        <n v="97.87686497941753"/>
        <n v="73.19679545310915"/>
        <n v="29.926836131810116"/>
        <n v="29.435527514829854"/>
        <n v="27.728230070823454"/>
        <n v="45.05709441556471"/>
        <n v="55.53015643419393"/>
        <n v="57.7164797797561"/>
        <n v="52.52293827442727"/>
        <n v="40.25250556534526"/>
        <n v="9.523198692467382"/>
        <n v="32.62903352520154"/>
        <n v="75.50799307215378"/>
        <n v="71.57138277859944"/>
        <n v="73.24592631480716"/>
        <n v="75.09242786695796"/>
        <n v="41.450070319234634"/>
        <n v="41.98846267867551"/>
        <n v="94.98223837770887"/>
        <n v="187.1271694923567"/>
        <n v="203.2072911022731"/>
        <n v="236.36652850996592"/>
        <n v="188.75462928610378"/>
        <n v="115.18116389330982"/>
        <n v="95.81132166886303"/>
        <n v="176.12799782971112"/>
        <n v="169.35612739233318"/>
        <n v="212.43979886302716"/>
        <n v="240.24377234563508"/>
        <n v="237.1096327931485"/>
        <n v="135.91848176835163"/>
        <n v="149.75905493253305"/>
        <n v="270.8195452757067"/>
        <n v="243.03604298547293"/>
        <n v="247.78740673551954"/>
        <n v="256.8049669763447"/>
        <n v="163.5709684273906"/>
        <n v="82.60535546828112"/>
        <n v="101.80119255754738"/>
        <n v="129.74232302906228"/>
        <n v="56.47387840264352"/>
        <n v="236.01237688189266"/>
        <n v="373.65862728662484"/>
        <n v="328.8635641334496"/>
        <n v="156.55958503923483"/>
        <n v="155.29446535051065"/>
        <n v="318.80811443925353"/>
        <n v="320.9657781154919"/>
        <n v="424.03413748100087"/>
        <n v="322.2820757851515"/>
        <n v="404.24668293212096"/>
        <n v="222.37651564145295"/>
        <n v="244.29092707801"/>
        <n v="403.75332719590324"/>
        <n v="469.1444569967384"/>
        <n v="443.16037251619497"/>
        <n v="577.7379911840378"/>
        <n v="433.7559067394978"/>
        <n v="274.60262162645466"/>
        <n v="318.3741251609211"/>
        <n v="459.89352516284754"/>
        <n v="461.8157701267829"/>
        <n v="406.71755585168404"/>
        <n v="447.0969828097493"/>
        <n v="432.09569303795195"/>
        <n v="274.99362140080143"/>
        <n v="221.37138009588088"/>
        <n v="245.736193259627"/>
        <n v="406.3818282967476"/>
        <n v="578.7943047105456"/>
        <n v="540.5868712633805"/>
        <n v="478.4854620770756"/>
        <n v="419.2827737309542"/>
        <n v="284.76452152099637"/>
        <n v="587.7238388241618"/>
        <n v="212.59537992507097"/>
        <n v="194.90417547530674"/>
        <n v="210.8143861885175"/>
        <n v="162.0253934031402"/>
        <n v="69.12302817064781"/>
        <n v="76.74240597231669"/>
        <n v="152.19307970582275"/>
        <n v="178.70532094962007"/>
        <n v="215.55142010390222"/>
        <n v="227.76248635509904"/>
        <n v="180.8322778372971"/>
        <n v="87.72110644258807"/>
        <n v="78.00752566104086"/>
        <n v="161.61187531718187"/>
        <n v="201.4385800811442"/>
        <n v="476.1578875041317"/>
        <n v="431.4447091204532"/>
        <n v="206.80612672165358"/>
        <n v="193.08838071171718"/>
        <n v="185.03296651247837"/>
        <n v="426.3719476501319"/>
        <n v="523.8414359013034"/>
        <n v="422.5151750068368"/>
        <n v="511.47888282653764"/>
        <n v="419.99107698710077"/>
        <n v="223.83406453849443"/>
        <n v="196.0648920829226"/>
        <n v="471.87940829792865"/>
        <n v="512.5986570494051"/>
        <n v="501.411150416917"/>
        <n v="555.6393390161132"/>
        <n v="476.7658819176448"/>
        <n v="245.55604676673417"/>
        <n v="233.31427372697598"/>
        <n v="261.1735194289942"/>
        <n v="633.274288975944"/>
        <n v="844.6905282202624"/>
        <n v="834.3730472636771"/>
        <n v="716.2972567686585"/>
        <n v="335.45119383945996"/>
        <n v="318.9616483820599"/>
        <n v="703.4515835538621"/>
        <n v="724.2175610982277"/>
        <n v="695.2201171002054"/>
        <n v="722.0496618258022"/>
        <n v="643.3481627432768"/>
        <n v="330.68959449322625"/>
        <n v="257.40477291290813"/>
        <n v="232.75541017516096"/>
        <n v="587.8753256477305"/>
        <n v="643.8415184794945"/>
        <n v="579.8444768793407"/>
        <n v="429.37916580989855"/>
        <n v="239.1915530576024"/>
        <n v="223.04797075132595"/>
        <n v="246.40355413102512"/>
        <n v="556.5769196268506"/>
        <n v="544.0915393978398"/>
        <n v="573.2588942925679"/>
        <n v="522.9345620791273"/>
        <n v="394.74804967050244"/>
        <n v="380.7396127288529"/>
        <n v="722.8418969706829"/>
        <n v="590.3830467135674"/>
        <n v="242.61024218409003"/>
        <n v="535.4997799583974"/>
        <n v="495.61166161731256"/>
        <n v="232.49952027048374"/>
        <n v="209.38140272232505"/>
        <n v="505.09391792503163"/>
      </sharedItems>
    </cacheField>
    <cacheField name="Marigin" numFmtId="1">
      <sharedItems containsSemiMixedTypes="0" containsString="0" containsNumber="1">
        <n v="-38.53701964438918"/>
        <n v="-35.15722578341247"/>
        <n v="-9.785229954856845"/>
        <n v="34.89724164026042"/>
        <n v="56.50458519120479"/>
        <n v="30.14792500945123"/>
        <n v="90.35984313961956"/>
        <n v="104.11648441506685"/>
        <n v="71.9500998375217"/>
        <n v="87.29121140273038"/>
        <n v="257.2880871163753"/>
        <n v="98.8390110210039"/>
        <n v="95.10915977042875"/>
        <n v="162.3467911234148"/>
        <n v="138.71689376590172"/>
        <n v="338.0858362980165"/>
        <n v="263.0241152196199"/>
        <n v="182.7586170397072"/>
        <n v="57.80041166849021"/>
        <n v="78.601190239892"/>
        <n v="155.22486329643843"/>
        <n v="212.97409698399323"/>
        <n v="112.25173626456501"/>
        <n v="231.60697628296967"/>
        <n v="99.16040874127847"/>
        <n v="57.13100367785462"/>
        <n v="58.099291077153225"/>
        <n v="161.25772368910856"/>
        <n v="132.3216932682086"/>
        <n v="172.68064903389956"/>
        <n v="153.77345575710928"/>
        <n v="93.93206620891353"/>
        <n v="119.8035591313991"/>
        <n v="61.16587569480502"/>
        <n v="107.25062396755342"/>
        <n v="79.97480724819928"/>
        <n v="172.19957601310642"/>
        <n v="113.71337940008128"/>
        <n v="144.61669140813962"/>
        <n v="78.97990729881427"/>
        <n v="11.015548616544923"/>
        <n v="56.28554343280108"/>
        <n v="132.3053163143093"/>
        <n v="72.04631444168037"/>
        <n v="94.75296102311808"/>
        <n v="87.50001756494694"/>
        <n v="87.32396531052903"/>
        <n v="146.05786335128172"/>
        <n v="51.38473997842299"/>
        <n v="86.29631145334533"/>
        <n v="108.90264919214955"/>
        <n v="94.7816206924419"/>
        <n v="92.9351191402911"/>
        <n v="114.13099172451447"/>
        <n v="23.35558337969912"/>
        <n v="110.38476352004001"/>
        <n v="83.58387846376678"/>
        <n v="254.20103130634945"/>
        <n v="158.80936908115694"/>
        <n v="141.07722224664442"/>
        <n v="99.52070172706397"/>
        <n v="140.67189263763564"/>
        <n v="278.1687033380364"/>
        <n v="272.49408881191437"/>
        <n v="238.74528106384528"/>
        <n v="260.7272474352372"/>
        <n v="195.40571968847408"/>
        <n v="72.56014137027225"/>
        <n v="92.94740185571561"/>
        <n v="155.47256472416598"/>
        <n v="105.46553599252513"/>
        <n v="16.700398738854005"/>
        <n v="45.02229338852857"/>
        <n v="35.57279098860829"/>
        <n v="4.520039276218398"/>
        <n v="-2.229312849547938"/>
        <n v="84.9595425913115"/>
        <n v="232.90689699872982"/>
        <n v="75.14974720560556"/>
        <n v="83.74969512199772"/>
        <n v="94.31692462554804"/>
        <n v="79.92362926726383"/>
        <n v="34.51443034286328"/>
        <n v="51.47481322486948"/>
        <n v="152.00065049750543"/>
        <n v="45.8206698911215"/>
        <n v="107.12165545559606"/>
        <n v="90.5010943670012"/>
        <n v="135.45992705917007"/>
        <n v="17.085257155488534"/>
        <n v="59.87823769446919"/>
        <n v="25.603320302383736"/>
        <n v="23.58281361505243"/>
        <n v="13.470044582208857"/>
        <n v="1.8710669829997642"/>
        <n v="5.443290052293776"/>
        <n v="-22.770107277797763"/>
        <n v="140.6493743260242"/>
        <n v="57.82497709933921"/>
        <n v="203.16020735981266"/>
        <n v="94.32511310249765"/>
        <n v="168.4472064509198"/>
        <n v="129.51713991294633"/>
        <n v="92.90236523249237"/>
        <n v="155.6629468132458"/>
        <n v="-36.09890063262458"/>
        <n v="261.3434303256997"/>
        <n v="308.88572749548973"/>
        <n v="190.51310471104563"/>
        <n v="53.68365488204313"/>
        <n v="13.951117603001933"/>
        <n v="317.7579422704581"/>
        <n v="381.7242770820507"/>
        <n v="514.5454674441893"/>
        <n v="641.7698338112278"/>
        <n v="357.6153538229819"/>
        <n v="382.0620517562246"/>
        <n v="249.97782431955648"/>
        <n v="535.4752145275484"/>
        <n v="362.7167749626269"/>
        <n v="297.86608464047"/>
        <n v="273.2085334257732"/>
        <n v="170.78092238157598"/>
        <n v="195.43642647703535"/>
        <n v="167.81055236808277"/>
        <n v="295.79644709144065"/>
        <n v="311.978924663228"/>
        <n v="52.81772344461541"/>
        <n v="88.19603810566895"/>
        <n v="315.94624174534346"/>
        <n v="198.9758956385306"/>
        <n v="200.80806735601948"/>
        <n v="183.50581556136478"/>
        <n v="173.16172205469275"/>
        <n v="346.0552714892839"/>
        <n v="266.426427392208"/>
        <n v="398.3653093630197"/>
        <n v="199.3464242205032"/>
        <n v="158.6599293768254"/>
        <n v="206.45402221281756"/>
        <n v="290.1996230963405"/>
        <n v="348.0614483419533"/>
        <n v="144.47544018075803"/>
        <n v="201.56754859310144"/>
        <n v="183.8476844740134"/>
        <n v="171.19648758677178"/>
        <n v="476.28071465837667"/>
        <n v="878.9736340892975"/>
        <n v="350.1720282757308"/>
        <n v="341.8197817870664"/>
        <n v="378.99342001933553"/>
        <n v="289.98467557641163"/>
        <n v="157.11640147181248"/>
        <n v="357.6112595845068"/>
        <n v="305.72906963139155"/>
        <n v="328.5032711476638"/>
        <n v="124.31131569219303"/>
        <n v="165.6733598842187"/>
        <n v="154.72331908327106"/>
        <n v="125.32463971471475"/>
        <n v="168.64372989771184"/>
        <n v="354.94591033738925"/>
        <n v="295.8680962647502"/>
        <n v="434.54404764590356"/>
        <n v="404.53532674459694"/>
        <n v="177.76569321964536"/>
        <n v="181.46279056242182"/>
        <n v="211.00476827759744"/>
        <n v="348.90486146776936"/>
        <n v="252.48349826615572"/>
        <n v="266.8788407436774"/>
        <n v="267.4172331031184"/>
        <n v="137.33918251911956"/>
        <n v="170.01734690601904"/>
        <n v="232.42582397793694"/>
        <n v="277.7592794905529"/>
        <n v="445.0580520492812"/>
        <n v="500.6700932529719"/>
        <n v="332.079588455433"/>
        <n v="190.68096848851388"/>
        <n v="304.03610202204715"/>
        <n v="587.0851376220872"/>
      </sharedItems>
    </cacheField>
    <cacheField name="Marigin (MA)" numFmtId="1">
      <sharedItems containsSemiMixedTypes="0" containsString="0" containsNumber="1">
        <n v="-38.53701964438918"/>
        <n v="-35.15722578341247"/>
        <n v="-9.785229954856845"/>
        <n v="34.89724164026042"/>
        <n v="56.50458519120479"/>
        <n v="30.14792500945123"/>
        <n v="90.35984313961956"/>
        <n v="104.11648441506685"/>
        <n v="71.9500998375217"/>
        <n v="87.29121140273038"/>
        <n v="257.2880871163753"/>
        <n v="98.8390110210039"/>
        <n v="95.10915977042875"/>
        <n v="162.3467911234148"/>
        <n v="138.71689376590172"/>
        <n v="338.0858362980165"/>
        <n v="263.0241152196199"/>
        <n v="182.7586170397072"/>
        <n v="57.80041166849021"/>
        <n v="78.601190239892"/>
        <n v="155.22486329643843"/>
        <n v="212.97409698399323"/>
        <n v="112.25173626456501"/>
        <n v="231.60697628296967"/>
        <n v="99.16040874127847"/>
        <n v="57.13100367785462"/>
        <n v="58.099291077153225"/>
        <n v="161.25772368910856"/>
        <n v="132.3216932682086"/>
        <n v="172.68064903389956"/>
        <n v="153.77345575710928"/>
        <n v="93.93206620891353"/>
        <n v="119.8035591313991"/>
        <n v="61.16587569480502"/>
        <n v="107.25062396755342"/>
        <n v="79.97480724819928"/>
        <n v="172.19957601310642"/>
        <n v="113.71337940008128"/>
        <n v="144.61669140813962"/>
        <n v="78.97990729881427"/>
        <n v="11.015548616544923"/>
        <n v="56.28554343280108"/>
        <n v="132.3053163143093"/>
        <n v="72.04631444168037"/>
        <n v="94.75296102311808"/>
        <n v="87.50001756494694"/>
        <n v="87.32396531052903"/>
        <n v="146.05786335128172"/>
        <n v="51.38473997842299"/>
        <n v="86.29631145334533"/>
        <n v="108.90264919214955"/>
        <n v="94.7816206924419"/>
        <n v="92.9351191402911"/>
        <n v="114.13099172451447"/>
        <n v="23.35558337969912"/>
        <n v="110.38476352004001"/>
        <n v="83.58387846376678"/>
        <n v="254.20103130634945"/>
        <n v="158.80936908115694"/>
        <n v="141.07722224664442"/>
        <n v="99.52070172706397"/>
        <n v="140.67189263763564"/>
        <n v="278.1687033380364"/>
        <n v="272.49408881191437"/>
        <n v="238.74528106384528"/>
        <n v="260.7272474352372"/>
        <n v="195.40571968847408"/>
        <n v="72.56014137027225"/>
        <n v="92.94740185571561"/>
        <n v="155.47256472416598"/>
        <n v="105.46553599252513"/>
        <n v="16.700398738854005"/>
        <n v="45.02229338852857"/>
        <n v="35.57279098860829"/>
        <n v="4.520039276218398"/>
        <n v="-2.229312849547938"/>
        <n v="84.9595425913115"/>
        <n v="232.90689699872982"/>
        <n v="75.14974720560556"/>
        <n v="83.74969512199772"/>
        <n v="94.31692462554804"/>
        <n v="79.92362926726383"/>
        <n v="34.51443034286328"/>
        <n v="51.47481322486948"/>
        <n v="152.00065049750543"/>
        <n v="45.8206698911215"/>
        <n v="107.12165545559606"/>
        <n v="90.5010943670012"/>
        <n v="135.45992705917007"/>
        <n v="17.085257155488534"/>
        <n v="59.87823769446919"/>
        <n v="25.603320302383736"/>
        <n v="23.58281361505243"/>
        <n v="13.470044582208857"/>
        <n v="1.8710669829997642"/>
        <n v="5.443290052293776"/>
        <n v="-22.770107277797763"/>
        <n v="140.6493743260242"/>
        <n v="57.82497709933921"/>
        <n v="203.16020735981266"/>
        <n v="94.32511310249765"/>
        <n v="168.4472064509198"/>
        <n v="129.51713991294633"/>
        <n v="92.90236523249237"/>
        <n v="155.6629468132458"/>
        <n v="-36.09890063262458"/>
        <n v="261.3434303256997"/>
        <n v="308.88572749548973"/>
        <n v="190.51310471104563"/>
        <n v="53.68365488204313"/>
        <n v="13.951117603001933"/>
        <n v="317.7579422704581"/>
        <n v="381.7242770820507"/>
        <n v="514.5454674441893"/>
        <n v="641.7698338112278"/>
        <n v="357.6153538229819"/>
        <n v="382.0620517562246"/>
        <n v="249.97782431955648"/>
        <n v="535.4752145275484"/>
        <n v="362.7167749626269"/>
        <n v="297.86608464047"/>
        <n v="273.2085334257732"/>
        <n v="170.78092238157598"/>
        <n v="195.43642647703535"/>
        <n v="167.81055236808277"/>
        <n v="295.79644709144065"/>
        <n v="311.978924663228"/>
        <n v="52.81772344461541"/>
        <n v="88.19603810566895"/>
        <n v="315.94624174534346"/>
        <n v="198.9758956385306"/>
        <n v="200.80806735601948"/>
        <n v="183.50581556136478"/>
        <n v="173.16172205469275"/>
        <n v="346.0552714892839"/>
        <n v="266.426427392208"/>
        <n v="398.3653093630197"/>
        <n v="199.3464242205032"/>
        <n v="158.6599293768254"/>
        <n v="206.45402221281756"/>
        <n v="290.1996230963405"/>
        <n v="348.0614483419533"/>
        <n v="144.47544018075803"/>
        <n v="201.56754859310144"/>
        <n v="183.8476844740134"/>
        <n v="171.19648758677178"/>
        <n v="476.28071465837667"/>
        <n v="878.9736340892975"/>
        <n v="350.1720282757308"/>
        <n v="341.8197817870664"/>
        <n v="378.99342001933553"/>
        <n v="289.98467557641163"/>
        <n v="157.11640147181248"/>
        <n v="357.6112595845068"/>
        <n v="305.72906963139155"/>
        <n v="328.5032711476638"/>
        <n v="124.31131569219303"/>
        <n v="165.6733598842187"/>
        <n v="154.72331908327106"/>
        <n v="125.32463971471475"/>
        <n v="168.64372989771184"/>
        <n v="354.94591033738925"/>
        <n v="295.8680962647502"/>
        <n v="434.54404764590356"/>
        <n v="404.53532674459694"/>
        <n v="177.76569321964536"/>
        <n v="181.46279056242182"/>
        <n v="211.00476827759744"/>
        <n v="348.90486146776936"/>
        <n v="252.48349826615572"/>
        <n v="266.8788407436774"/>
        <n v="267.4172331031184"/>
        <n v="137.33918251911956"/>
        <n v="170.01734690601904"/>
        <n v="232.42582397793694"/>
        <n v="277.7592794905529"/>
        <n v="445.0580520492812"/>
        <n v="500.6700932529719"/>
        <n v="332.079588455433"/>
        <n v="190.68096848851388"/>
        <n v="304.03610202204715"/>
        <n v="587.0851376220872"/>
      </sharedItems>
    </cacheField>
    <cacheField name="clicks2" numFmtId="9">
      <sharedItems containsString="0" containsBlank="1" containsNumber="1">
        <n v="0.9417443591183849"/>
        <n v="-0.11564096421182568"/>
        <n v="-0.23016531356799752"/>
        <n v="-0.30907864782175964"/>
        <n v="-0.23575425607565648"/>
        <n v="1.2944121744072388"/>
        <n v="1.0362429068601746"/>
        <n v="-0.07550253322228462"/>
        <n v="0.06403526084320488"/>
        <n v="-0.06609513189788785"/>
        <n v="0.15727735954994437"/>
        <n v="-0.009679443879172078"/>
        <n v="-0.02717471200446342"/>
        <n v="0.03352309382295893"/>
        <n v="-0.09444069260652466"/>
        <n v="-0.04625823592438205"/>
        <n v="0.2706068788603646"/>
        <n v="0.08679890704038051"/>
        <n v="-0.07123933187622511"/>
        <n v="-0.1302455620265519"/>
        <n v="0.031063121928906146"/>
        <n v="-0.05725511500361502"/>
        <n v="0.013614851411030582"/>
        <n v="0.049243493502492575"/>
        <n v="0.016506050489741853"/>
        <n v="-0.09581849555130673"/>
        <n v="-0.21523946457771426"/>
        <n v="0.18469954979136505"/>
        <n v="0.2276651253968942"/>
        <n v="0.36365532091413644"/>
        <n v="0.2524819277751098"/>
        <n v="0.3566461326753769"/>
        <n v="0.34559066070586075"/>
        <n v="0.11835143372746382"/>
        <n v="0.24132213076789855"/>
        <n v="0.16332739921983852"/>
        <n v="0.1571869665916219"/>
        <n v="-0.015969721765528133"/>
        <n v="0.07219991418862892"/>
        <n v="-0.0027208682041061083"/>
        <n v="-0.11581860040628456"/>
        <n v="-0.016677469438123982"/>
        <n v="0.18568415446429687"/>
        <n v="0.16361232518151514"/>
        <n v="0.1085567389565083"/>
        <n v="0.16225091734535013"/>
        <n v="-0.24043486242099577"/>
        <n v="0.8265973005078882"/>
        <n v="-0.20988708054782157"/>
        <n v="-0.07288586128388652"/>
        <n v="-0.011016829414275287"/>
        <n v="0.05569286959668962"/>
        <n v="0.04844753460671969"/>
        <n v="-0.11278415364787164"/>
        <n v="-0.37677144183304234"/>
        <n v="-0.004445848715482592"/>
        <n v="-0.08393744576660978"/>
        <n v="-0.051472774946556665"/>
        <n v="-0.09819697757271784"/>
        <n v="-0.027436646653896668"/>
        <n v="-0.13763663157860773"/>
        <n v="-0.09430609747117447"/>
        <n v="0.10655416512671279"/>
        <n v="0.13097373759163644"/>
        <n v="0.0797898964317898"/>
        <n v="-0.023136993928139726"/>
        <n v="-0.004628004052846357"/>
        <n v="-0.1311736583742772"/>
        <n v="-0.12801425902310593"/>
        <n v="0.023543012737829327"/>
        <n v="-0.22111030752418748"/>
        <n v="0.002769330951090554"/>
        <n v="-0.051030145438432095"/>
        <n v="-6.726549882826172E-4"/>
        <n v="-0.11783296086582329"/>
        <n v="-0.2720458126406703"/>
        <n v="-0.23927816441570782"/>
        <n v="0.7926567653262797"/>
        <n v="-0.1404651569199593"/>
        <n v="-0.10788124840802515"/>
        <n v="-0.05699714062729422"/>
        <n v="-0.11386177263756914"/>
        <n v="-0.043789925589371226"/>
        <n v="0.020984170181653328"/>
        <n v="-0.04946182017727163"/>
        <n v="-0.07173140530256916"/>
        <n v="-0.08829824950974297"/>
        <n v="-0.010049859852005794"/>
        <n v="-0.04587605658191163"/>
        <n v="-0.13389100216570626"/>
        <n v="-0.017178184980916944"/>
        <n v="-0.09041445112071467"/>
        <n v="-0.006297380480344672"/>
        <n v="-0.0716643950711775"/>
        <n v="0.08597458730875118"/>
        <n v="-0.11398089004634449"/>
        <n v="-0.101489269915089"/>
        <n v="0.00675916417471778"/>
        <n v="0.029020965635113027"/>
        <n v="0.020036002714348022"/>
        <n v="-0.0071870660011067455"/>
        <n v="-0.02803688740200283"/>
        <n v="-0.14307029308737362"/>
        <n v="-0.030268650230157235"/>
        <m/>
        <n v="0.8699849631668681"/>
        <n v="-0.16203714683586157"/>
        <n v="-0.05849013308709072"/>
        <n v="0.00427558152835128"/>
        <n v="-0.21348858669362758"/>
        <n v="-0.1434995315317915"/>
        <n v="0.09334800992765158"/>
        <n v="0.30532488766674226"/>
        <n v="0.24306058547257714"/>
        <n v="0.13481108163952227"/>
        <n v="0.19861773730982968"/>
        <n v="0.2887052620643098"/>
        <n v="0.07563197219152529"/>
        <n v="0.28624497289574014"/>
        <n v="0.2123684344975798"/>
        <n v="-0.17281240027442057"/>
        <n v="-0.15450042032324962"/>
        <n v="-0.049830722914808945"/>
        <n v="0.025800666757188173"/>
        <n v="-0.0038548811613864364"/>
        <n v="-0.21780155614482877"/>
        <n v="-0.008505969073271835"/>
        <n v="-0.08835286844189194"/>
        <n v="-0.0642755574716678"/>
        <n v="-0.10565457784647914"/>
        <n v="-0.15356122263425553"/>
        <n v="-0.13130579881111026"/>
        <n v="-0.08184552089364583"/>
        <n v="-0.07250639291458871"/>
        <n v="-0.030564899140195556"/>
        <n v="-0.07878583703935338"/>
        <n v="-0.03074956314176369"/>
        <n v="-0.26441628785888327"/>
        <n v="-0.2508860649565027"/>
        <n v="-0.030016402355433236"/>
        <n v="-0.0566745875700031"/>
        <n v="-0.0384946244335066"/>
        <n v="-0.07984923410042544"/>
        <n v="-0.09843146358352672"/>
        <n v="-0.15557101261444706"/>
        <n v="-0.1640781247391454"/>
        <n v="0.27389778312684565"/>
        <n v="-0.0953676278152138"/>
        <n v="-0.09105373003936423"/>
        <n v="-0.08223432470129022"/>
        <n v="-0.11894123793915912"/>
        <n v="-0.19840163153133572"/>
        <n v="-0.22605424703012533"/>
        <n v="-0.038553870170838556"/>
        <n v="-0.010788431317407032"/>
        <n v="-0.07076557654641369"/>
        <n v="-0.08282083770336623"/>
        <n v="-0.05022379722042014"/>
        <n v="-0.16205708573185273"/>
        <n v="-0.13284737790593748"/>
        <n v="-0.03395471354933943"/>
        <n v="0.03321920952493418"/>
        <n v="0.006510745653132366"/>
        <n v="0.03498420343997788"/>
        <n v="0.05306024248820096"/>
        <n v="-0.12504494445904568"/>
        <n v="-0.16301922230854582"/>
        <n v="-0.12231804208428265"/>
        <n v="0.010418912411348291"/>
        <n v="-0.04639513836756215"/>
        <n v="-0.0649391458143711"/>
        <n v="-0.06985372535613465"/>
        <n v="-0.16499414781545685"/>
        <n v="-0.1528589687161518"/>
        <n v="0.02669472038571441"/>
        <n v="0.12802518112418193"/>
        <n v="-0.035302574949268806"/>
        <n v="-0.6053362652123873"/>
        <n v="-0.4244231765608537"/>
        <n v="-0.07748731541583231"/>
        <n v="-0.06777493211541386"/>
        <n v="0.05011313731115097"/>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DATA" cacheId="0" dataOnRows="1" dataCaption="" colGrandTotals="0" showHeaders="0" compact="0" compactData="0">
  <location ref="AF5:AG11"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axis="axisPage" compact="0" numFmtId="3" outline="0" multipleItemSelectionAllowed="1" showAll="0">
      <items>
        <item h="1" x="0"/>
        <item x="1"/>
        <item h="1" x="2"/>
        <item t="default"/>
      </items>
    </pivotField>
    <pivotField name="Filter_cl" compact="0" numFmtId="3" outline="0" multipleItemSelectionAllowed="1" showAll="0">
      <items>
        <item x="0"/>
        <item x="1"/>
        <item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0"/>
  </pageFields>
  <dataFields>
    <dataField name="SUM of Imps" fld="1" baseField="0"/>
    <dataField name="SUM of Clicks" fld="2" baseField="0"/>
    <dataField name="SUM of PCC" fld="4" baseField="0"/>
    <dataField name="SUM of Camp cost" fld="3" baseField="0"/>
    <dataField name="SUM of PCCV" fld="6" baseField="0"/>
    <dataField name="SUM of Site conv" fld="5" baseField="0"/>
  </dataFields>
</pivotTableDefinition>
</file>

<file path=xl/pivotTables/pivotTable2.xml><?xml version="1.0" encoding="utf-8"?>
<pivotTableDefinition xmlns="http://schemas.openxmlformats.org/spreadsheetml/2006/main" name="DATA 2" cacheId="0" dataOnRows="1" dataCaption="" colGrandTotals="0" showHeaders="0" compact="0" compactData="0">
  <location ref="AF16:AG20"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axis="axisPage" compact="0" numFmtId="3" outline="0" multipleItemSelectionAllowed="1" showAll="0">
      <items>
        <item h="1" x="0"/>
        <item x="1"/>
        <item h="1" x="2"/>
        <item t="default"/>
      </items>
    </pivotField>
    <pivotField name="Filter_cl" compact="0" numFmtId="3" outline="0" multipleItemSelectionAllowed="1" showAll="0">
      <items>
        <item x="0"/>
        <item x="1"/>
        <item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0"/>
  </pageFields>
  <dataFields>
    <dataField name="SUM of Imps" fld="1" baseField="0"/>
    <dataField name="SUM of Clicks" fld="2" baseField="0"/>
    <dataField name="SUM of Site conv" fld="5" baseField="0"/>
    <dataField name="SUM of Camp cost" fld="3" baseField="0"/>
  </dataFields>
</pivotTableDefinition>
</file>

<file path=xl/pivotTables/pivotTable3.xml><?xml version="1.0" encoding="utf-8"?>
<pivotTableDefinition xmlns="http://schemas.openxmlformats.org/spreadsheetml/2006/main" name="DATA 3" cacheId="0" dataOnRows="1" dataCaption="" colGrandTotals="0" showHeaders="0" compact="0" compactData="0">
  <location ref="AF24:AG27"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compact="0" numFmtId="3" outline="0" multipleItemSelectionAllowed="1" showAll="0">
      <items>
        <item x="0"/>
        <item x="1"/>
        <item x="2"/>
        <item t="default"/>
      </items>
    </pivotField>
    <pivotField name="Filter_cl" axis="axisPage" compact="0" numFmtId="3" outline="0" multipleItemSelectionAllowed="1" showAll="0">
      <items>
        <item h="1" x="0"/>
        <item x="1"/>
        <item h="1"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1"/>
  </pageFields>
  <dataFields>
    <dataField name="SUM of Clicks - client" fld="7" baseField="0"/>
    <dataField name="SUM of PCC - Client" fld="8" baseField="0"/>
    <dataField name="SUM of PCCV - client" fld="9" baseField="0"/>
  </dataFields>
</pivotTableDefinition>
</file>

<file path=xl/pivotTables/pivotTable4.xml><?xml version="1.0" encoding="utf-8"?>
<pivotTableDefinition xmlns="http://schemas.openxmlformats.org/spreadsheetml/2006/main" name="DATA 4" cacheId="0" dataCaption="" colGrandTotals="0" showHeaders="0" compact="0" compactData="0">
  <location ref="AE30:AF31" firstHeaderRow="0" firstDataRow="0" firstDataCol="2"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compact="0" numFmtId="3" outline="0" multipleItemSelectionAllowed="1" showAll="0">
      <items>
        <item x="0"/>
        <item x="1"/>
        <item x="2"/>
        <item t="default"/>
      </items>
    </pivotField>
    <pivotField name="Filter_cl" compact="0" numFmtId="3" outline="0" multipleItemSelectionAllowed="1" showAll="0">
      <items>
        <item x="0"/>
        <item x="1"/>
        <item x="2"/>
        <item t="default"/>
      </items>
    </pivotField>
    <pivotField name="Last_x_days" axis="axisPage" compact="0" numFmtId="3" outline="0" multipleItemSelectionAllowed="1" showAll="0">
      <items>
        <item h="1" x="0"/>
        <item x="1"/>
        <item h="1"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colFields>
    <field x="13"/>
  </colFields>
  <pageFields>
    <pageField fld="12"/>
  </pageFields>
  <dataFields>
    <dataField name="SUM of Camp cost" fld="3" baseField="0"/>
  </dataFields>
</pivotTableDefinition>
</file>

<file path=xl/pivotTables/pivotTable5.xml><?xml version="1.0" encoding="utf-8"?>
<pivotTableDefinition xmlns="http://schemas.openxmlformats.org/spreadsheetml/2006/main" name="March DATA" cacheId="1" dataOnRows="1" dataCaption="" colGrandTotals="0" showHeaders="0" compact="0" compactData="0">
  <location ref="AF5:AG11"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axis="axisPage" compact="0" numFmtId="3" outline="0" multipleItemSelectionAllowed="1" showAll="0">
      <items>
        <item h="1" x="0"/>
        <item x="1"/>
        <item h="1" x="2"/>
        <item t="default"/>
      </items>
    </pivotField>
    <pivotField name="Filter_cl" compact="0" numFmtId="3" outline="0" multipleItemSelectionAllowed="1" showAll="0">
      <items>
        <item x="0"/>
        <item x="1"/>
        <item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0"/>
  </pageFields>
  <dataFields>
    <dataField name="SUM of Imps" fld="1" baseField="0"/>
    <dataField name="SUM of Clicks" fld="2" baseField="0"/>
    <dataField name="SUM of PCC" fld="4" baseField="0"/>
    <dataField name="SUM of Camp cost" fld="3" baseField="0"/>
    <dataField name="SUM of PCCV" fld="6" baseField="0"/>
    <dataField name="SUM of Site conv" fld="5" baseField="0"/>
  </dataFields>
</pivotTableDefinition>
</file>

<file path=xl/pivotTables/pivotTable6.xml><?xml version="1.0" encoding="utf-8"?>
<pivotTableDefinition xmlns="http://schemas.openxmlformats.org/spreadsheetml/2006/main" name="March DATA 2" cacheId="1" dataOnRows="1" dataCaption="" colGrandTotals="0" showHeaders="0" compact="0" compactData="0">
  <location ref="AF16:AG20"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axis="axisPage" compact="0" numFmtId="3" outline="0" multipleItemSelectionAllowed="1" showAll="0">
      <items>
        <item h="1" x="0"/>
        <item x="1"/>
        <item h="1" x="2"/>
        <item t="default"/>
      </items>
    </pivotField>
    <pivotField name="Filter_cl" compact="0" numFmtId="3" outline="0" multipleItemSelectionAllowed="1" showAll="0">
      <items>
        <item x="0"/>
        <item x="1"/>
        <item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0"/>
  </pageFields>
  <dataFields>
    <dataField name="SUM of Imps" fld="1" baseField="0"/>
    <dataField name="SUM of Clicks" fld="2" baseField="0"/>
    <dataField name="SUM of Site conv" fld="5" baseField="0"/>
    <dataField name="SUM of Camp cost" fld="3" baseField="0"/>
  </dataFields>
</pivotTableDefinition>
</file>

<file path=xl/pivotTables/pivotTable7.xml><?xml version="1.0" encoding="utf-8"?>
<pivotTableDefinition xmlns="http://schemas.openxmlformats.org/spreadsheetml/2006/main" name="March DATA 3" cacheId="1" dataOnRows="1" dataCaption="" colGrandTotals="0" showHeaders="0" compact="0" compactData="0">
  <location ref="AF24:AG27"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compact="0" numFmtId="3" outline="0" multipleItemSelectionAllowed="1" showAll="0">
      <items>
        <item x="0"/>
        <item x="1"/>
        <item x="2"/>
        <item t="default"/>
      </items>
    </pivotField>
    <pivotField name="Filter_cl" axis="axisPage" compact="0" numFmtId="3" outline="0" multipleItemSelectionAllowed="1" showAll="0">
      <items>
        <item h="1" x="0"/>
        <item x="1"/>
        <item h="1"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1"/>
  </pageFields>
  <dataFields>
    <dataField name="SUM of Clicks - client" fld="7" baseField="0"/>
    <dataField name="SUM of PCC - Client" fld="8" baseField="0"/>
    <dataField name="SUM of PCCV - client" fld="9" baseField="0"/>
  </dataFields>
</pivotTableDefinition>
</file>

<file path=xl/pivotTables/pivotTable8.xml><?xml version="1.0" encoding="utf-8"?>
<pivotTableDefinition xmlns="http://schemas.openxmlformats.org/spreadsheetml/2006/main" name="March DATA 4" cacheId="1" dataCaption="" colGrandTotals="0" showHeaders="0" compact="0" compactData="0">
  <location ref="AE30:AF31" firstHeaderRow="0" firstDataRow="0" firstDataCol="2"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compact="0" numFmtId="3" outline="0" multipleItemSelectionAllowed="1" showAll="0">
      <items>
        <item x="0"/>
        <item x="1"/>
        <item x="2"/>
        <item t="default"/>
      </items>
    </pivotField>
    <pivotField name="Filter_cl" compact="0" numFmtId="3" outline="0" multipleItemSelectionAllowed="1" showAll="0">
      <items>
        <item x="0"/>
        <item x="1"/>
        <item x="2"/>
        <item t="default"/>
      </items>
    </pivotField>
    <pivotField name="Last_x_days" axis="axisPage" compact="0" numFmtId="3" outline="0" multipleItemSelectionAllowed="1" showAll="0">
      <items>
        <item h="1" x="0"/>
        <item x="1"/>
        <item h="1"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colFields>
    <field x="13"/>
  </colFields>
  <pageFields>
    <pageField fld="12"/>
  </pageFields>
  <dataFields>
    <dataField name="SUM of Camp cost" fld="3" baseField="0"/>
  </dataFields>
</pivotTableDefinition>
</file>

<file path=xl/pivotTables/pivotTable9.xml><?xml version="1.0" encoding="utf-8"?>
<pivotTableDefinition xmlns="http://schemas.openxmlformats.org/spreadsheetml/2006/main" name="April DATA" cacheId="2" dataOnRows="1" dataCaption="" colGrandTotals="0" showHeaders="0" compact="0" compactData="0">
  <location ref="AF5:AG11"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axis="axisPage" compact="0" numFmtId="3" outline="0" multipleItemSelectionAllowed="1" showAll="0">
      <items>
        <item h="1" x="0"/>
        <item x="1"/>
        <item h="1" x="2"/>
        <item t="default"/>
      </items>
    </pivotField>
    <pivotField name="Filter_cl" compact="0" numFmtId="3" outline="0" multipleItemSelectionAllowed="1" showAll="0">
      <items>
        <item x="0"/>
        <item x="1"/>
        <item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0"/>
  </pageFields>
  <dataFields>
    <dataField name="SUM of Imps" fld="1" baseField="0"/>
    <dataField name="SUM of Clicks" fld="2" baseField="0"/>
    <dataField name="SUM of PCC" fld="4" baseField="0"/>
    <dataField name="SUM of Camp cost" fld="3" baseField="0"/>
    <dataField name="SUM of PCCV" fld="6" baseField="0"/>
    <dataField name="SUM of Site conv" fld="5" baseField="0"/>
  </dataFields>
</pivotTableDefinition>
</file>

<file path=xl/pivotTables/pivotTable10.xml><?xml version="1.0" encoding="utf-8"?>
<pivotTableDefinition xmlns="http://schemas.openxmlformats.org/spreadsheetml/2006/main" name="April DATA 2" cacheId="2" dataOnRows="1" dataCaption="" colGrandTotals="0" showHeaders="0" compact="0" compactData="0">
  <location ref="AF16:AG20"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axis="axisPage" compact="0" numFmtId="3" outline="0" multipleItemSelectionAllowed="1" showAll="0">
      <items>
        <item h="1" x="0"/>
        <item x="1"/>
        <item h="1" x="2"/>
        <item t="default"/>
      </items>
    </pivotField>
    <pivotField name="Filter_cl" compact="0" numFmtId="3" outline="0" multipleItemSelectionAllowed="1" showAll="0">
      <items>
        <item x="0"/>
        <item x="1"/>
        <item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0"/>
  </pageFields>
  <dataFields>
    <dataField name="SUM of Imps" fld="1" baseField="0"/>
    <dataField name="SUM of Clicks" fld="2" baseField="0"/>
    <dataField name="SUM of Site conv" fld="5" baseField="0"/>
    <dataField name="SUM of Camp cost" fld="3" baseField="0"/>
  </dataFields>
</pivotTableDefinition>
</file>

<file path=xl/pivotTables/pivotTable11.xml><?xml version="1.0" encoding="utf-8"?>
<pivotTableDefinition xmlns="http://schemas.openxmlformats.org/spreadsheetml/2006/main" name="April DATA 3" cacheId="2" dataOnRows="1" dataCaption="" colGrandTotals="0" showHeaders="0" compact="0" compactData="0">
  <location ref="AF24:AG27"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compact="0" numFmtId="3" outline="0" multipleItemSelectionAllowed="1" showAll="0">
      <items>
        <item x="0"/>
        <item x="1"/>
        <item x="2"/>
        <item t="default"/>
      </items>
    </pivotField>
    <pivotField name="Filter_cl" axis="axisPage" compact="0" numFmtId="3" outline="0" multipleItemSelectionAllowed="1" showAll="0">
      <items>
        <item h="1" x="0"/>
        <item x="1"/>
        <item h="1"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1"/>
  </pageFields>
  <dataFields>
    <dataField name="SUM of Clicks - client" fld="7" baseField="0"/>
    <dataField name="SUM of PCC - Client" fld="8" baseField="0"/>
    <dataField name="SUM of PCCV - client" fld="9" baseField="0"/>
  </dataFields>
</pivotTableDefinition>
</file>

<file path=xl/pivotTables/pivotTable12.xml><?xml version="1.0" encoding="utf-8"?>
<pivotTableDefinition xmlns="http://schemas.openxmlformats.org/spreadsheetml/2006/main" name="April DATA 4" cacheId="2" dataCaption="" colGrandTotals="0" showHeaders="0" compact="0" compactData="0">
  <location ref="AE30:AF31" firstHeaderRow="0" firstDataRow="0" firstDataCol="2"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compact="0" numFmtId="3" outline="0" multipleItemSelectionAllowed="1" showAll="0">
      <items>
        <item x="0"/>
        <item x="1"/>
        <item x="2"/>
        <item t="default"/>
      </items>
    </pivotField>
    <pivotField name="Filter_cl" compact="0" numFmtId="3" outline="0" multipleItemSelectionAllowed="1" showAll="0">
      <items>
        <item x="0"/>
        <item x="1"/>
        <item x="2"/>
        <item t="default"/>
      </items>
    </pivotField>
    <pivotField name="Last_x_days" axis="axisPage" compact="0" numFmtId="3" outline="0" multipleItemSelectionAllowed="1" showAll="0">
      <items>
        <item h="1" x="0"/>
        <item x="1"/>
        <item h="1"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colFields>
    <field x="13"/>
  </colFields>
  <pageFields>
    <pageField fld="12"/>
  </pageFields>
  <dataFields>
    <dataField name="SUM of Camp cost" fld="3" baseField="0"/>
  </dataFields>
</pivotTableDefinition>
</file>

<file path=xl/pivotTables/pivotTable13.xml><?xml version="1.0" encoding="utf-8"?>
<pivotTableDefinition xmlns="http://schemas.openxmlformats.org/spreadsheetml/2006/main" name="May DATA" cacheId="3" dataOnRows="1" dataCaption="" colGrandTotals="0" showHeaders="0" compact="0" compactData="0">
  <location ref="AF16:AG20"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dataField="1"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axis="axisPage" compact="0" numFmtId="3" outline="0" multipleItemSelectionAllowed="1" showAll="0">
      <items>
        <item h="1" x="0"/>
        <item x="1"/>
        <item h="1" x="2"/>
        <item t="default"/>
      </items>
    </pivotField>
    <pivotField name="Filter_cl" compact="0" numFmtId="3" outline="0" multipleItemSelectionAllowed="1" showAll="0">
      <items>
        <item x="0"/>
        <item x="1"/>
        <item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0"/>
  </pageFields>
  <dataFields>
    <dataField name="SUM of Imps" fld="1" baseField="0"/>
    <dataField name="SUM of Clicks" fld="2" baseField="0"/>
    <dataField name="SUM of Site conv" fld="5" baseField="0"/>
    <dataField name="SUM of Camp cost" fld="3" baseField="0"/>
  </dataFields>
</pivotTableDefinition>
</file>

<file path=xl/pivotTables/pivotTable14.xml><?xml version="1.0" encoding="utf-8"?>
<pivotTableDefinition xmlns="http://schemas.openxmlformats.org/spreadsheetml/2006/main" name="May DATA 2" cacheId="3" dataOnRows="1" dataCaption="" colGrandTotals="0" showHeaders="0" compact="0" compactData="0">
  <location ref="AF24:AG27" firstHeaderRow="0" firstDataRow="1" firstDataCol="1"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dataField="1"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compact="0" numFmtId="3" outline="0" multipleItemSelectionAllowed="1" showAll="0">
      <items>
        <item x="0"/>
        <item x="1"/>
        <item x="2"/>
        <item t="default"/>
      </items>
    </pivotField>
    <pivotField name="Filter_cl" axis="axisPage" compact="0" numFmtId="3" outline="0" multipleItemSelectionAllowed="1" showAll="0">
      <items>
        <item h="1" x="0"/>
        <item x="1"/>
        <item h="1" x="2"/>
        <item t="default"/>
      </items>
    </pivotField>
    <pivotField name="Last_x_days" compact="0" numFmtId="3" outline="0" multipleItemSelectionAllowed="1" showAll="0">
      <items>
        <item x="0"/>
        <item x="1"/>
        <item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rowFields>
    <field x="-2"/>
  </rowFields>
  <colFields>
    <field x="13"/>
  </colFields>
  <pageFields>
    <pageField fld="11"/>
  </pageFields>
  <dataFields>
    <dataField name="SUM of Clicks - client" fld="7" baseField="0"/>
    <dataField name="SUM of PCC - Client" fld="8" baseField="0"/>
    <dataField name="SUM of PCCV - client" fld="9" baseField="0"/>
  </dataFields>
</pivotTableDefinition>
</file>

<file path=xl/pivotTables/pivotTable15.xml><?xml version="1.0" encoding="utf-8"?>
<pivotTableDefinition xmlns="http://schemas.openxmlformats.org/spreadsheetml/2006/main" name="May DATA 3" cacheId="3" dataCaption="" colGrandTotals="0" showHeaders="0" compact="0" compactData="0">
  <location ref="AE30:AF31" firstHeaderRow="0" firstDataRow="0" firstDataCol="2" rowPageCount="1" colPageCount="1"/>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Imp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Camp cos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Site conv"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Filter_set" compact="0" numFmtId="3" outline="0" multipleItemSelectionAllowed="1" showAll="0">
      <items>
        <item x="0"/>
        <item x="1"/>
        <item x="2"/>
        <item t="default"/>
      </items>
    </pivotField>
    <pivotField name="Filter_cl" compact="0" numFmtId="3" outline="0" multipleItemSelectionAllowed="1" showAll="0">
      <items>
        <item x="0"/>
        <item x="1"/>
        <item x="2"/>
        <item t="default"/>
      </items>
    </pivotField>
    <pivotField name="Last_x_days" axis="axisPage" compact="0" numFmtId="3" outline="0" multipleItemSelectionAllowed="1" showAll="0">
      <items>
        <item h="1" x="0"/>
        <item x="1"/>
        <item h="1" x="2"/>
        <item t="default"/>
      </items>
    </pivotField>
    <pivotField name="Performance" axis="axisCol" compact="0" numFmtId="3" outline="0" multipleItemSelectionAllowed="1" showAll="0" sortType="ascending">
      <items>
        <item x="1"/>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P)" compact="0" numFmtId="3" outline="0" multipleItemSelectionAllowed="1" showAll="0">
      <items>
        <item x="0"/>
        <item x="1"/>
        <item x="2"/>
        <item x="3"/>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t="default"/>
      </items>
    </pivotField>
    <pivotField compact="0" outline="0" subtotalTop="0" dragToRow="0" dragToCol="0" dragToPage="0" showAll="0" includeNewItemsInFilter="1" defaultSubtotal="0"/>
  </pivotFields>
  <colFields>
    <field x="13"/>
  </colFields>
  <pageFields>
    <pageField fld="12"/>
  </pageFields>
  <dataFields>
    <dataField name="SUM of Camp cost" fld="3" baseField="0"/>
  </dataFields>
</pivotTableDefinition>
</file>

<file path=xl/pivotTables/pivotTable16.xml><?xml version="1.0" encoding="utf-8"?>
<pivotTableDefinition xmlns="http://schemas.openxmlformats.org/spreadsheetml/2006/main" name="ROAS (P)(C)" cacheId="4" dataCaption="" compact="0" compactData="0">
  <location ref="A1:D11" firstHeaderRow="0" firstDataRow="3" firstDataCol="0"/>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Year" axis="axisRow" compact="0" numFmtId="49" outline="0" multipleItemSelectionAllowed="1" showAll="0" sortType="ascending">
      <items>
        <item x="0"/>
        <item x="1"/>
        <item t="default"/>
      </items>
    </pivotField>
    <pivotField name="Month" axis="axisRow" compact="0" numFmtId="49" outline="0" multipleItemSelectionAllowed="1" showAll="0" sortType="ascending">
      <items>
        <item x="2"/>
        <item x="3"/>
        <item x="4"/>
        <item x="5"/>
        <item x="6"/>
        <item x="0"/>
        <item x="1"/>
        <item t="default"/>
      </items>
    </pivotField>
    <pivotField name="Imp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lick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name="Camp cos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Site conv"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t="default"/>
      </items>
    </pivotField>
    <pivotField name="wsp ceny kampanii"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Filter_set" compact="0" numFmtId="3" outline="0" multipleItemSelectionAllowed="1" showAll="0">
      <items>
        <item x="0"/>
        <item t="default"/>
      </items>
    </pivotField>
    <pivotField name="Filter_cl" compact="0" numFmtId="3" outline="0" multipleItemSelectionAllowed="1" showAll="0">
      <items>
        <item x="0"/>
        <item t="default"/>
      </items>
    </pivotField>
    <pivotField name="Last_x_days" compact="0" numFmtId="3" outline="0" multipleItemSelectionAllowed="1" showAll="0">
      <items>
        <item x="0"/>
        <item t="default"/>
      </items>
    </pivotField>
    <pivotField name="Performance" compact="0" numFmtId="3" outline="0" multipleItemSelectionAllowed="1" showAll="0">
      <items>
        <item x="0"/>
        <item t="default"/>
      </items>
    </pivotField>
    <pivotField name="ROAS (P)"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PO (P)" compact="0" numFmtId="3" outline="0" multipleItemSelectionAllowed="1" showAll="0">
      <items>
        <item x="0"/>
        <item x="1"/>
        <item x="2"/>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ROAS (C)"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osts (PLN)"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ost (USD)"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Marigin"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Marigin (MA)"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licks2"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s>
  <rowFields>
    <field x="1"/>
    <field x="2"/>
  </rowFields>
  <colFields>
    <field x="-2"/>
  </colFields>
  <dataFields>
    <dataField name="SUM of ROAS (P)" fld="17" baseField="0"/>
    <dataField name="SUM of ROAS (C)" fld="22" baseField="0"/>
  </dataFields>
</pivotTableDefinition>
</file>

<file path=xl/pivotTables/pivotTable17.xml><?xml version="1.0" encoding="utf-8"?>
<pivotTableDefinition xmlns="http://schemas.openxmlformats.org/spreadsheetml/2006/main" name="CR average" cacheId="4" dataCaption="" compact="0" compactData="0">
  <location ref="A1:C11" firstHeaderRow="0" firstDataRow="2" firstDataCol="0"/>
  <pivotFields>
    <pivotField name="Date (UTC)"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Year" axis="axisRow" compact="0" numFmtId="49" outline="0" multipleItemSelectionAllowed="1" showAll="0" sortType="ascending">
      <items>
        <item x="0"/>
        <item x="1"/>
        <item t="default"/>
      </items>
    </pivotField>
    <pivotField name="Month" axis="axisRow" compact="0" numFmtId="49" outline="0" multipleItemSelectionAllowed="1" showAll="0" sortType="ascending">
      <items>
        <item x="2"/>
        <item x="3"/>
        <item x="4"/>
        <item x="5"/>
        <item x="6"/>
        <item x="0"/>
        <item x="1"/>
        <item t="default"/>
      </items>
    </pivotField>
    <pivotField name="Imp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licks" compact="0"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name="Camp cos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PC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Site conv"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PC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licks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name="PCC - Client"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t="default"/>
      </items>
    </pivotField>
    <pivotField name="wsp ceny kampanii"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name="PCCV - clie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Filter_set" compact="0" numFmtId="3" outline="0" multipleItemSelectionAllowed="1" showAll="0">
      <items>
        <item x="0"/>
        <item t="default"/>
      </items>
    </pivotField>
    <pivotField name="Filter_cl" compact="0" numFmtId="3" outline="0" multipleItemSelectionAllowed="1" showAll="0">
      <items>
        <item x="0"/>
        <item t="default"/>
      </items>
    </pivotField>
    <pivotField name="Last_x_days" compact="0" numFmtId="3" outline="0" multipleItemSelectionAllowed="1" showAll="0">
      <items>
        <item x="0"/>
        <item t="default"/>
      </items>
    </pivotField>
    <pivotField name="Performance" compact="0" numFmtId="3" outline="0" multipleItemSelectionAllowed="1" showAll="0">
      <items>
        <item x="0"/>
        <item t="default"/>
      </items>
    </pivotField>
    <pivotField name="ROAS (P)"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PO (P)" compact="0" numFmtId="3" outline="0" multipleItemSelectionAllowed="1" showAll="0">
      <items>
        <item x="0"/>
        <item x="1"/>
        <item x="2"/>
        <item t="default"/>
      </items>
    </pivotField>
    <pivotField name="% site (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R"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TR"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ROAS (C)"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PO (C)"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name="% site (C)"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osts (PLN)"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ost (USD)"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Marigin"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Marigin (MA)"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clicks2"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s>
  <rowFields>
    <field x="1"/>
    <field x="2"/>
  </rowFields>
  <dataFields>
    <dataField name="AVERAGE of CR" fld="20" subtotal="average" baseField="0"/>
  </dataFields>
</pivotTableDefinition>
</file>

<file path=xl/tables/table1.xml><?xml version="1.0" encoding="utf-8"?>
<table xmlns="http://schemas.openxmlformats.org/spreadsheetml/2006/main" headerRowCount="0" ref="A1:V1" displayName="Table_1" id="1">
  <tableColumns count="2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s>
  <tableStyleInfo name="Detail1-2017-04-01-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app.powerbi.com/groups/me/reports/cd22542c-4ced-4b0d-92ef-12c88276c623/ReportSection02a27c96ba73a3e0e1d4" TargetMode="External"/><Relationship Id="rId2" Type="http://schemas.openxmlformats.org/officeDocument/2006/relationships/hyperlink" Target="https://drive.google.com/file/d/1nRCvOvS9spdrTFv-U7bJE8m8daUk-sqK/view?usp=sharing"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pivotTable" Target="../pivotTables/pivotTable1.xml"/><Relationship Id="rId3" Type="http://schemas.openxmlformats.org/officeDocument/2006/relationships/pivotTable" Target="../pivotTables/pivotTable2.xml"/><Relationship Id="rId4" Type="http://schemas.openxmlformats.org/officeDocument/2006/relationships/pivotTable" Target="../pivotTables/pivotTable3.xml"/><Relationship Id="rId5" Type="http://schemas.openxmlformats.org/officeDocument/2006/relationships/pivotTable" Target="../pivotTables/pivotTable4.xml"/><Relationship Id="rId6" Type="http://schemas.openxmlformats.org/officeDocument/2006/relationships/drawing" Target="../drawings/drawing3.xml"/><Relationship Id="rId7"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pivotTable" Target="../pivotTables/pivotTable5.xml"/><Relationship Id="rId3" Type="http://schemas.openxmlformats.org/officeDocument/2006/relationships/pivotTable" Target="../pivotTables/pivotTable6.xml"/><Relationship Id="rId4" Type="http://schemas.openxmlformats.org/officeDocument/2006/relationships/pivotTable" Target="../pivotTables/pivotTable7.xml"/><Relationship Id="rId5" Type="http://schemas.openxmlformats.org/officeDocument/2006/relationships/pivotTable" Target="../pivotTables/pivotTable8.xml"/><Relationship Id="rId6" Type="http://schemas.openxmlformats.org/officeDocument/2006/relationships/drawing" Target="../drawings/drawing4.xml"/><Relationship Id="rId7"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pivotTable" Target="../pivotTables/pivotTable9.xml"/><Relationship Id="rId3" Type="http://schemas.openxmlformats.org/officeDocument/2006/relationships/pivotTable" Target="../pivotTables/pivotTable10.xml"/><Relationship Id="rId4" Type="http://schemas.openxmlformats.org/officeDocument/2006/relationships/pivotTable" Target="../pivotTables/pivotTable11.xml"/><Relationship Id="rId5" Type="http://schemas.openxmlformats.org/officeDocument/2006/relationships/pivotTable" Target="../pivotTables/pivotTable12.xml"/><Relationship Id="rId6" Type="http://schemas.openxmlformats.org/officeDocument/2006/relationships/drawing" Target="../drawings/drawing5.xml"/><Relationship Id="rId7"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pivotTable" Target="../pivotTables/pivotTable13.xml"/><Relationship Id="rId3" Type="http://schemas.openxmlformats.org/officeDocument/2006/relationships/pivotTable" Target="../pivotTables/pivotTable14.xml"/><Relationship Id="rId4" Type="http://schemas.openxmlformats.org/officeDocument/2006/relationships/pivotTable" Target="../pivotTables/pivotTable15.xml"/><Relationship Id="rId5" Type="http://schemas.openxmlformats.org/officeDocument/2006/relationships/drawing" Target="../drawings/drawing6.xml"/><Relationship Id="rId6"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6.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7.xml"/><Relationship Id="rId2"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c r="D1" s="3" t="s">
        <v>3</v>
      </c>
      <c r="E1" s="2" t="s">
        <v>4</v>
      </c>
      <c r="F1" s="2" t="s">
        <v>5</v>
      </c>
      <c r="G1" s="3" t="s">
        <v>6</v>
      </c>
      <c r="H1" s="2" t="s">
        <v>7</v>
      </c>
      <c r="I1" s="2" t="s">
        <v>8</v>
      </c>
      <c r="J1" s="3" t="s">
        <v>9</v>
      </c>
      <c r="K1" s="2" t="s">
        <v>10</v>
      </c>
      <c r="L1" s="2" t="s">
        <v>11</v>
      </c>
      <c r="M1" s="2" t="s">
        <v>12</v>
      </c>
      <c r="N1" s="2" t="s">
        <v>13</v>
      </c>
      <c r="O1" s="2" t="s">
        <v>14</v>
      </c>
      <c r="P1" s="3" t="s">
        <v>15</v>
      </c>
      <c r="Q1" s="2" t="s">
        <v>16</v>
      </c>
      <c r="R1" s="2" t="s">
        <v>17</v>
      </c>
      <c r="S1" s="2" t="s">
        <v>18</v>
      </c>
      <c r="T1" s="2" t="s">
        <v>19</v>
      </c>
      <c r="U1" s="3" t="s">
        <v>20</v>
      </c>
      <c r="V1" s="4" t="s">
        <v>21</v>
      </c>
    </row>
    <row r="2">
      <c r="A2" s="5" t="s">
        <v>22</v>
      </c>
    </row>
  </sheetData>
  <mergeCells count="1">
    <mergeCell ref="A2:V2"/>
  </mergeCell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showGridLines="0" workbookViewId="0"/>
  </sheetViews>
  <sheetFormatPr customHeight="1" defaultColWidth="12.63" defaultRowHeight="15.75"/>
  <cols>
    <col customWidth="1" min="1" max="1" width="1.25"/>
    <col customWidth="1" min="2" max="2" width="121.63"/>
    <col customWidth="1" min="3" max="3" width="40.38"/>
    <col customWidth="1" min="4" max="4" width="9.38"/>
    <col customWidth="1" min="5" max="5" width="7.25"/>
    <col customWidth="1" min="6" max="6" width="14.75"/>
    <col customWidth="1" min="7" max="7" width="9.25"/>
    <col customWidth="1" min="8" max="9" width="8.88"/>
    <col customWidth="1" min="10" max="10" width="8.13"/>
    <col customWidth="1" min="11" max="11" width="13.25"/>
    <col customWidth="1" min="12" max="12" width="65.63"/>
    <col customWidth="1" min="13" max="20" width="8.75"/>
    <col customWidth="1" min="21" max="21" width="6.63"/>
    <col customWidth="1" min="22" max="22" width="10.0"/>
    <col customWidth="1" min="23" max="23" width="8.75"/>
    <col customWidth="1" min="24" max="24" width="6.13"/>
    <col customWidth="1" min="25" max="26" width="10.5"/>
  </cols>
  <sheetData>
    <row r="1" ht="15.0" customHeight="1">
      <c r="A1" s="6"/>
      <c r="C1" s="6"/>
      <c r="F1" s="6"/>
      <c r="K1" s="6"/>
    </row>
    <row r="2">
      <c r="F2" s="6"/>
      <c r="G2" s="6"/>
      <c r="H2" s="7"/>
      <c r="I2" s="8"/>
    </row>
    <row r="3">
      <c r="A3" s="6"/>
      <c r="B3" s="9" t="s">
        <v>23</v>
      </c>
      <c r="R3" s="6"/>
    </row>
    <row r="4">
      <c r="A4" s="6"/>
      <c r="B4" s="10" t="s">
        <v>24</v>
      </c>
      <c r="F4" s="6"/>
      <c r="G4" s="6"/>
      <c r="H4" s="6"/>
      <c r="I4" s="6"/>
      <c r="J4" s="6"/>
      <c r="K4" s="6"/>
      <c r="L4" s="6"/>
      <c r="M4" s="6"/>
      <c r="N4" s="6"/>
      <c r="O4" s="6"/>
      <c r="P4" s="6"/>
      <c r="R4" s="6"/>
    </row>
    <row r="5">
      <c r="A5" s="6"/>
      <c r="B5" s="6"/>
      <c r="C5" s="6"/>
      <c r="F5" s="6"/>
      <c r="G5" s="6"/>
      <c r="H5" s="6"/>
      <c r="N5" s="6"/>
    </row>
    <row r="6">
      <c r="A6" s="6"/>
      <c r="B6" s="11" t="s">
        <v>25</v>
      </c>
      <c r="C6" s="12"/>
      <c r="D6" s="12"/>
      <c r="F6" s="6"/>
      <c r="H6" s="13"/>
      <c r="I6" s="13"/>
      <c r="J6" s="14"/>
      <c r="K6" s="15"/>
      <c r="L6" s="16"/>
      <c r="M6" s="17"/>
      <c r="N6" s="18"/>
      <c r="O6" s="19"/>
      <c r="P6" s="20"/>
      <c r="R6" s="6"/>
    </row>
    <row r="7">
      <c r="B7" s="12"/>
      <c r="C7" s="6"/>
      <c r="F7" s="6"/>
      <c r="G7" s="13"/>
      <c r="H7" s="13"/>
      <c r="I7" s="13"/>
      <c r="J7" s="14"/>
      <c r="K7" s="15"/>
      <c r="L7" s="16"/>
      <c r="M7" s="17"/>
      <c r="N7" s="18"/>
      <c r="O7" s="19"/>
      <c r="P7" s="21"/>
    </row>
    <row r="8">
      <c r="B8" s="22" t="s">
        <v>26</v>
      </c>
      <c r="C8" s="6"/>
      <c r="F8" s="6"/>
      <c r="G8" s="13"/>
      <c r="H8" s="13"/>
      <c r="I8" s="13"/>
      <c r="J8" s="14"/>
      <c r="K8" s="15"/>
      <c r="L8" s="16"/>
      <c r="M8" s="17"/>
      <c r="N8" s="18"/>
      <c r="O8" s="19"/>
      <c r="P8" s="21"/>
    </row>
    <row r="9">
      <c r="B9" s="22" t="s">
        <v>27</v>
      </c>
      <c r="C9" s="6"/>
      <c r="F9" s="6"/>
      <c r="G9" s="13"/>
      <c r="H9" s="13"/>
      <c r="I9" s="13"/>
      <c r="J9" s="14"/>
      <c r="K9" s="15"/>
      <c r="L9" s="16"/>
      <c r="M9" s="17"/>
      <c r="N9" s="18"/>
      <c r="O9" s="19"/>
      <c r="P9" s="21"/>
    </row>
    <row r="10">
      <c r="B10" s="22" t="s">
        <v>28</v>
      </c>
      <c r="C10" s="6"/>
      <c r="F10" s="6"/>
      <c r="G10" s="14"/>
      <c r="H10" s="14"/>
      <c r="I10" s="14"/>
      <c r="J10" s="14"/>
      <c r="K10" s="14"/>
      <c r="L10" s="14"/>
      <c r="M10" s="14"/>
      <c r="N10" s="14"/>
    </row>
    <row r="11">
      <c r="B11" s="6"/>
      <c r="C11" s="6"/>
      <c r="F11" s="6"/>
      <c r="G11" s="14"/>
      <c r="H11" s="14"/>
      <c r="I11" s="14"/>
      <c r="J11" s="14"/>
      <c r="K11" s="14"/>
      <c r="L11" s="14"/>
      <c r="M11" s="14"/>
      <c r="N11" s="14"/>
    </row>
    <row r="12">
      <c r="B12" s="22" t="s">
        <v>29</v>
      </c>
      <c r="C12" s="6"/>
      <c r="K12" s="14"/>
      <c r="L12" s="13"/>
    </row>
    <row r="13">
      <c r="B13" s="12" t="s">
        <v>30</v>
      </c>
      <c r="C13" s="6"/>
      <c r="F13" s="6"/>
      <c r="H13" s="23"/>
      <c r="I13" s="8"/>
    </row>
    <row r="14">
      <c r="A14" s="6"/>
      <c r="B14" s="24" t="s">
        <v>31</v>
      </c>
      <c r="G14" s="25"/>
      <c r="H14" s="25"/>
      <c r="I14" s="25"/>
      <c r="J14" s="25"/>
      <c r="K14" s="25"/>
      <c r="L14" s="25"/>
      <c r="P14" s="6"/>
      <c r="W14" s="6"/>
    </row>
    <row r="15">
      <c r="G15" s="25"/>
      <c r="H15" s="25"/>
      <c r="I15" s="25"/>
      <c r="J15" s="25"/>
      <c r="K15" s="25"/>
      <c r="L15" s="25"/>
      <c r="U15" s="6"/>
      <c r="V15" s="6"/>
      <c r="W15" s="6"/>
      <c r="X15" s="6"/>
      <c r="Y15" s="6"/>
      <c r="Z15" s="6"/>
    </row>
    <row r="16">
      <c r="A16" s="6"/>
      <c r="G16" s="25"/>
      <c r="H16" s="25"/>
      <c r="I16" s="25"/>
      <c r="J16" s="25"/>
      <c r="K16" s="25"/>
      <c r="L16" s="26"/>
      <c r="M16" s="15"/>
      <c r="N16" s="19"/>
      <c r="O16" s="13"/>
      <c r="P16" s="13"/>
      <c r="Q16" s="6"/>
      <c r="U16" s="19"/>
      <c r="V16" s="19"/>
      <c r="W16" s="19"/>
      <c r="X16" s="13"/>
      <c r="Y16" s="14"/>
      <c r="Z16" s="27"/>
    </row>
    <row r="17">
      <c r="A17" s="6"/>
      <c r="B17" s="28" t="s">
        <v>32</v>
      </c>
      <c r="C17" s="6"/>
      <c r="D17" s="6"/>
      <c r="F17" s="8"/>
      <c r="G17" s="25"/>
      <c r="H17" s="25"/>
      <c r="I17" s="25"/>
      <c r="J17" s="25"/>
      <c r="K17" s="25"/>
      <c r="L17" s="26"/>
      <c r="M17" s="15"/>
      <c r="N17" s="19"/>
      <c r="O17" s="13"/>
      <c r="P17" s="13"/>
      <c r="Q17" s="6"/>
      <c r="U17" s="19"/>
      <c r="V17" s="19"/>
      <c r="W17" s="19"/>
      <c r="X17" s="13"/>
      <c r="Y17" s="14"/>
      <c r="Z17" s="27"/>
    </row>
    <row r="18">
      <c r="B18" s="29" t="s">
        <v>33</v>
      </c>
      <c r="C18" s="6"/>
      <c r="G18" s="25"/>
      <c r="H18" s="25"/>
      <c r="I18" s="25"/>
      <c r="J18" s="25"/>
      <c r="K18" s="25"/>
      <c r="L18" s="26"/>
      <c r="M18" s="15"/>
      <c r="N18" s="19"/>
      <c r="O18" s="13"/>
      <c r="P18" s="13"/>
      <c r="Q18" s="6"/>
      <c r="U18" s="19"/>
      <c r="V18" s="19"/>
      <c r="W18" s="19"/>
      <c r="X18" s="13"/>
      <c r="Y18" s="14"/>
      <c r="Z18" s="27"/>
    </row>
    <row r="19">
      <c r="B19" s="24" t="s">
        <v>34</v>
      </c>
      <c r="C19" s="24"/>
      <c r="D19" s="24"/>
      <c r="E19" s="24"/>
      <c r="F19" s="24"/>
      <c r="G19" s="25"/>
      <c r="H19" s="25"/>
      <c r="I19" s="25"/>
      <c r="J19" s="25"/>
      <c r="K19" s="25"/>
      <c r="L19" s="30"/>
      <c r="M19" s="15"/>
      <c r="N19" s="19"/>
      <c r="O19" s="13"/>
      <c r="P19" s="13"/>
      <c r="Q19" s="6"/>
      <c r="U19" s="19"/>
      <c r="V19" s="19"/>
      <c r="W19" s="19"/>
      <c r="X19" s="13"/>
      <c r="Y19" s="14"/>
      <c r="Z19" s="27"/>
    </row>
    <row r="20">
      <c r="B20" s="24" t="s">
        <v>35</v>
      </c>
      <c r="C20" s="24"/>
      <c r="D20" s="24"/>
      <c r="E20" s="24"/>
      <c r="F20" s="24"/>
      <c r="G20" s="25"/>
      <c r="H20" s="25"/>
      <c r="I20" s="25"/>
      <c r="J20" s="25"/>
      <c r="K20" s="25"/>
      <c r="L20" s="30"/>
      <c r="M20" s="15"/>
      <c r="N20" s="19"/>
      <c r="O20" s="13"/>
      <c r="P20" s="13"/>
      <c r="Q20" s="6"/>
      <c r="R20" s="18"/>
      <c r="S20" s="13"/>
      <c r="T20" s="13"/>
      <c r="U20" s="19"/>
      <c r="V20" s="19"/>
      <c r="W20" s="19"/>
      <c r="X20" s="13"/>
      <c r="Y20" s="14"/>
      <c r="Z20" s="27"/>
    </row>
    <row r="21">
      <c r="B21" s="24"/>
      <c r="C21" s="24"/>
      <c r="D21" s="24"/>
      <c r="E21" s="24"/>
      <c r="F21" s="24"/>
      <c r="G21" s="25"/>
      <c r="H21" s="25"/>
      <c r="I21" s="25"/>
      <c r="J21" s="25"/>
      <c r="K21" s="25"/>
      <c r="L21" s="31"/>
      <c r="M21" s="15"/>
      <c r="N21" s="19"/>
      <c r="O21" s="13"/>
      <c r="P21" s="13"/>
      <c r="Q21" s="6"/>
      <c r="R21" s="18"/>
      <c r="S21" s="13"/>
      <c r="T21" s="13"/>
      <c r="U21" s="19"/>
      <c r="V21" s="19"/>
      <c r="W21" s="19"/>
      <c r="X21" s="13"/>
      <c r="Y21" s="14"/>
      <c r="Z21" s="27"/>
    </row>
    <row r="22">
      <c r="B22" s="22" t="s">
        <v>36</v>
      </c>
      <c r="C22" s="6"/>
      <c r="D22" s="6"/>
      <c r="F22" s="6"/>
      <c r="G22" s="25"/>
      <c r="H22" s="25"/>
      <c r="I22" s="25"/>
      <c r="J22" s="25"/>
      <c r="K22" s="25"/>
      <c r="L22" s="26"/>
      <c r="M22" s="15"/>
      <c r="N22" s="19"/>
      <c r="O22" s="13"/>
      <c r="P22" s="13"/>
      <c r="Q22" s="6"/>
      <c r="R22" s="18"/>
      <c r="S22" s="13"/>
      <c r="T22" s="13"/>
      <c r="U22" s="19"/>
      <c r="V22" s="19"/>
      <c r="W22" s="19"/>
      <c r="X22" s="13"/>
      <c r="Y22" s="14"/>
      <c r="Z22" s="27"/>
    </row>
    <row r="23">
      <c r="B23" s="32" t="s">
        <v>37</v>
      </c>
      <c r="C23" s="33"/>
      <c r="D23" s="33"/>
      <c r="E23" s="33"/>
      <c r="F23" s="33"/>
      <c r="G23" s="25"/>
      <c r="H23" s="25"/>
      <c r="I23" s="25"/>
      <c r="J23" s="25"/>
      <c r="K23" s="25"/>
      <c r="L23" s="26"/>
      <c r="M23" s="15"/>
      <c r="N23" s="19"/>
      <c r="O23" s="13"/>
      <c r="P23" s="13"/>
      <c r="Q23" s="6"/>
      <c r="R23" s="18"/>
      <c r="S23" s="13"/>
      <c r="T23" s="13"/>
      <c r="U23" s="19"/>
      <c r="V23" s="19"/>
      <c r="W23" s="19"/>
      <c r="X23" s="13"/>
      <c r="Y23" s="14"/>
      <c r="Z23" s="27"/>
    </row>
    <row r="24">
      <c r="B24" s="34"/>
      <c r="C24" s="24"/>
      <c r="D24" s="24"/>
      <c r="E24" s="24"/>
      <c r="F24" s="24"/>
      <c r="G24" s="25"/>
      <c r="H24" s="25"/>
      <c r="I24" s="25"/>
      <c r="J24" s="25"/>
      <c r="K24" s="25"/>
      <c r="L24" s="31"/>
      <c r="M24" s="15"/>
      <c r="N24" s="19"/>
      <c r="O24" s="13"/>
      <c r="P24" s="13"/>
      <c r="Q24" s="6"/>
      <c r="R24" s="18"/>
      <c r="S24" s="13"/>
      <c r="T24" s="13"/>
      <c r="U24" s="19"/>
      <c r="V24" s="19"/>
      <c r="W24" s="19"/>
      <c r="X24" s="13"/>
      <c r="Y24" s="14"/>
      <c r="Z24" s="27"/>
    </row>
    <row r="25">
      <c r="B25" s="24" t="s">
        <v>38</v>
      </c>
      <c r="C25" s="24"/>
      <c r="D25" s="24"/>
      <c r="E25" s="24"/>
      <c r="F25" s="24"/>
      <c r="G25" s="25"/>
      <c r="H25" s="25"/>
      <c r="I25" s="25"/>
      <c r="J25" s="25"/>
      <c r="K25" s="25"/>
      <c r="L25" s="26"/>
      <c r="M25" s="15"/>
      <c r="N25" s="19"/>
      <c r="O25" s="13"/>
      <c r="P25" s="13"/>
      <c r="Q25" s="6"/>
      <c r="R25" s="18"/>
      <c r="S25" s="13"/>
      <c r="T25" s="13"/>
      <c r="U25" s="19"/>
      <c r="V25" s="19"/>
      <c r="W25" s="19"/>
      <c r="X25" s="13"/>
      <c r="Y25" s="14"/>
      <c r="Z25" s="27"/>
    </row>
    <row r="26">
      <c r="B26" s="24" t="s">
        <v>39</v>
      </c>
      <c r="C26" s="24"/>
      <c r="D26" s="24"/>
      <c r="E26" s="24"/>
      <c r="F26" s="24"/>
      <c r="G26" s="25"/>
      <c r="H26" s="25"/>
      <c r="I26" s="25"/>
      <c r="J26" s="25"/>
      <c r="K26" s="25"/>
      <c r="L26" s="26"/>
      <c r="M26" s="15"/>
      <c r="N26" s="19"/>
      <c r="O26" s="13"/>
      <c r="P26" s="13"/>
      <c r="Q26" s="6"/>
      <c r="R26" s="18"/>
      <c r="S26" s="13"/>
      <c r="T26" s="13"/>
      <c r="U26" s="19"/>
      <c r="V26" s="19"/>
      <c r="W26" s="19"/>
      <c r="X26" s="13"/>
      <c r="Y26" s="14"/>
      <c r="Z26" s="27"/>
    </row>
    <row r="27">
      <c r="A27" s="6"/>
      <c r="B27" s="22" t="s">
        <v>40</v>
      </c>
      <c r="G27" s="25"/>
      <c r="H27" s="25"/>
      <c r="I27" s="25"/>
      <c r="J27" s="25"/>
      <c r="K27" s="25"/>
      <c r="L27" s="26"/>
      <c r="M27" s="15"/>
      <c r="N27" s="19"/>
      <c r="O27" s="13"/>
      <c r="P27" s="13"/>
      <c r="Q27" s="6"/>
      <c r="R27" s="18"/>
      <c r="S27" s="13"/>
      <c r="T27" s="13"/>
      <c r="U27" s="19"/>
      <c r="V27" s="19"/>
      <c r="W27" s="19"/>
      <c r="X27" s="13"/>
      <c r="Y27" s="14"/>
      <c r="Z27" s="27"/>
    </row>
    <row r="28">
      <c r="B28" s="12" t="s">
        <v>41</v>
      </c>
      <c r="C28" s="13"/>
      <c r="D28" s="6"/>
      <c r="F28" s="8"/>
      <c r="G28" s="25"/>
      <c r="H28" s="25"/>
      <c r="I28" s="25"/>
      <c r="J28" s="25"/>
      <c r="K28" s="25"/>
      <c r="L28" s="26"/>
      <c r="M28" s="15"/>
      <c r="N28" s="19"/>
      <c r="O28" s="13"/>
      <c r="P28" s="13"/>
      <c r="Q28" s="6"/>
      <c r="R28" s="18"/>
      <c r="S28" s="13"/>
      <c r="T28" s="13"/>
      <c r="U28" s="19"/>
      <c r="V28" s="19"/>
      <c r="W28" s="19"/>
      <c r="X28" s="13"/>
      <c r="Y28" s="14"/>
      <c r="Z28" s="27"/>
    </row>
    <row r="29">
      <c r="B29" s="24" t="s">
        <v>42</v>
      </c>
      <c r="G29" s="25"/>
      <c r="H29" s="25"/>
      <c r="I29" s="25"/>
      <c r="J29" s="25"/>
      <c r="K29" s="25"/>
      <c r="L29" s="31"/>
      <c r="M29" s="15"/>
      <c r="N29" s="19"/>
      <c r="O29" s="13"/>
      <c r="P29" s="13"/>
      <c r="Q29" s="6"/>
      <c r="R29" s="18"/>
      <c r="S29" s="13"/>
      <c r="T29" s="13"/>
      <c r="U29" s="19"/>
      <c r="V29" s="19"/>
      <c r="W29" s="19"/>
      <c r="X29" s="13"/>
      <c r="Y29" s="14"/>
      <c r="Z29" s="27"/>
    </row>
    <row r="30">
      <c r="A30" s="6"/>
      <c r="G30" s="25"/>
      <c r="H30" s="25"/>
      <c r="I30" s="25"/>
      <c r="J30" s="25"/>
      <c r="K30" s="25"/>
      <c r="L30" s="26"/>
      <c r="M30" s="15"/>
      <c r="N30" s="19"/>
      <c r="O30" s="13"/>
      <c r="P30" s="13"/>
      <c r="Q30" s="6"/>
      <c r="R30" s="18"/>
      <c r="S30" s="13"/>
      <c r="T30" s="13"/>
      <c r="U30" s="19"/>
      <c r="V30" s="19"/>
      <c r="W30" s="19"/>
      <c r="X30" s="13"/>
      <c r="Y30" s="14"/>
      <c r="Z30" s="27"/>
    </row>
    <row r="31">
      <c r="A31" s="6"/>
      <c r="G31" s="25"/>
      <c r="H31" s="25"/>
      <c r="I31" s="25"/>
      <c r="J31" s="25"/>
      <c r="K31" s="25"/>
      <c r="L31" s="26"/>
      <c r="M31" s="15"/>
      <c r="N31" s="19"/>
      <c r="O31" s="13"/>
      <c r="P31" s="13"/>
      <c r="Q31" s="6"/>
      <c r="R31" s="18"/>
      <c r="S31" s="13"/>
      <c r="T31" s="13"/>
      <c r="U31" s="19"/>
      <c r="V31" s="19"/>
      <c r="W31" s="19"/>
      <c r="X31" s="13"/>
      <c r="Y31" s="14"/>
      <c r="Z31" s="27"/>
    </row>
    <row r="32">
      <c r="A32" s="6"/>
      <c r="B32" s="22" t="s">
        <v>43</v>
      </c>
      <c r="C32" s="13"/>
      <c r="D32" s="6"/>
      <c r="G32" s="25"/>
      <c r="H32" s="25"/>
      <c r="I32" s="25"/>
      <c r="J32" s="25"/>
      <c r="K32" s="25"/>
      <c r="L32" s="26"/>
      <c r="M32" s="15"/>
      <c r="N32" s="19"/>
      <c r="O32" s="13"/>
      <c r="P32" s="13"/>
      <c r="Q32" s="6"/>
      <c r="R32" s="18"/>
      <c r="S32" s="13"/>
      <c r="T32" s="13"/>
      <c r="U32" s="19"/>
      <c r="V32" s="19"/>
      <c r="W32" s="19"/>
      <c r="X32" s="13"/>
      <c r="Y32" s="14"/>
      <c r="Z32" s="27"/>
    </row>
    <row r="33">
      <c r="A33" s="35"/>
      <c r="B33" s="32" t="s">
        <v>44</v>
      </c>
      <c r="C33" s="35"/>
      <c r="D33" s="35"/>
      <c r="E33" s="35"/>
      <c r="F33" s="35"/>
      <c r="G33" s="25"/>
      <c r="H33" s="25"/>
      <c r="I33" s="25"/>
      <c r="J33" s="25"/>
      <c r="K33" s="25"/>
      <c r="L33" s="26"/>
      <c r="M33" s="36"/>
      <c r="N33" s="37"/>
      <c r="O33" s="38"/>
      <c r="P33" s="38"/>
      <c r="Q33" s="33"/>
      <c r="R33" s="39"/>
      <c r="S33" s="38"/>
      <c r="T33" s="38"/>
      <c r="U33" s="37"/>
      <c r="V33" s="37"/>
      <c r="W33" s="37"/>
      <c r="X33" s="38"/>
      <c r="Y33" s="40"/>
      <c r="Z33" s="41"/>
    </row>
    <row r="34">
      <c r="B34" s="42" t="s">
        <v>45</v>
      </c>
      <c r="G34" s="25"/>
      <c r="H34" s="25"/>
      <c r="I34" s="25"/>
      <c r="J34" s="25"/>
      <c r="K34" s="25"/>
      <c r="L34" s="31"/>
      <c r="M34" s="15"/>
      <c r="N34" s="19"/>
      <c r="O34" s="13"/>
      <c r="P34" s="13"/>
      <c r="Q34" s="6"/>
      <c r="R34" s="18"/>
      <c r="S34" s="13"/>
      <c r="T34" s="13"/>
      <c r="U34" s="19"/>
      <c r="V34" s="19"/>
      <c r="W34" s="19"/>
      <c r="X34" s="13"/>
      <c r="Y34" s="14"/>
      <c r="Z34" s="27"/>
    </row>
    <row r="35">
      <c r="G35" s="25"/>
      <c r="H35" s="25"/>
      <c r="I35" s="25"/>
      <c r="J35" s="25"/>
      <c r="K35" s="25"/>
      <c r="L35" s="26"/>
      <c r="M35" s="15"/>
      <c r="N35" s="19"/>
      <c r="O35" s="13"/>
      <c r="P35" s="13"/>
      <c r="Q35" s="6"/>
      <c r="R35" s="18"/>
      <c r="S35" s="13"/>
      <c r="T35" s="13"/>
      <c r="U35" s="19"/>
      <c r="V35" s="19"/>
      <c r="W35" s="19" t="str">
        <f t="shared" ref="W35:W36" si="1">if(ISBLANK(H35),"",iferror(H35+W34))</f>
        <v/>
      </c>
      <c r="X35" s="13" t="str">
        <f t="shared" ref="X35:X36" si="2">if(ISBLANK(H35),"",iferror(SUM(indirect("H13:H"&amp;ROW()))/SUM(indirect("I13:I"&amp;row()))," "))</f>
        <v/>
      </c>
      <c r="Y35" s="14" t="str">
        <f t="shared" ref="Y35:Y36" si="3">if(ISBLANK(F35),"",iferror(SUM(indirect("I13:I"&amp;ROW()))/SUM(indirect("J13:J"&amp;row()))))</f>
        <v/>
      </c>
      <c r="Z35" s="27" t="str">
        <f t="shared" ref="Z35:Z36" si="4">if(ISBLANK(F35),"",Z34+I35)</f>
        <v/>
      </c>
    </row>
    <row r="36">
      <c r="G36" s="25"/>
      <c r="H36" s="25"/>
      <c r="I36" s="25"/>
      <c r="J36" s="25"/>
      <c r="K36" s="25"/>
      <c r="L36" s="26"/>
      <c r="M36" s="15"/>
      <c r="N36" s="19"/>
      <c r="O36" s="13"/>
      <c r="P36" s="13"/>
      <c r="Q36" s="6"/>
      <c r="R36" s="18"/>
      <c r="S36" s="13"/>
      <c r="T36" s="13"/>
      <c r="U36" s="19"/>
      <c r="V36" s="19"/>
      <c r="W36" s="19" t="str">
        <f t="shared" si="1"/>
        <v/>
      </c>
      <c r="X36" s="13" t="str">
        <f t="shared" si="2"/>
        <v/>
      </c>
      <c r="Y36" s="14" t="str">
        <f t="shared" si="3"/>
        <v/>
      </c>
      <c r="Z36" s="27" t="str">
        <f t="shared" si="4"/>
        <v/>
      </c>
    </row>
    <row r="37">
      <c r="B37" s="34"/>
      <c r="C37" s="42"/>
      <c r="D37" s="42"/>
      <c r="E37" s="42"/>
      <c r="F37" s="42"/>
      <c r="G37" s="25"/>
      <c r="H37" s="25"/>
      <c r="I37" s="25"/>
      <c r="J37" s="25"/>
      <c r="K37" s="25"/>
      <c r="L37" s="26"/>
      <c r="M37" s="15"/>
      <c r="N37" s="19"/>
      <c r="O37" s="13"/>
      <c r="P37" s="13"/>
      <c r="Q37" s="6"/>
      <c r="R37" s="18"/>
      <c r="S37" s="13"/>
      <c r="T37" s="13"/>
      <c r="U37" s="19"/>
      <c r="V37" s="19"/>
      <c r="W37" s="19"/>
      <c r="X37" s="13"/>
      <c r="Y37" s="14"/>
      <c r="Z37" s="27"/>
    </row>
    <row r="38">
      <c r="B38" s="22" t="s">
        <v>46</v>
      </c>
      <c r="C38" s="13"/>
      <c r="D38" s="6"/>
      <c r="F38" s="8"/>
      <c r="G38" s="25"/>
      <c r="H38" s="25"/>
      <c r="I38" s="25"/>
      <c r="J38" s="25"/>
      <c r="K38" s="25"/>
      <c r="L38" s="26"/>
      <c r="M38" s="15"/>
      <c r="N38" s="19"/>
      <c r="O38" s="13"/>
      <c r="P38" s="13"/>
      <c r="Q38" s="6"/>
      <c r="R38" s="18"/>
      <c r="S38" s="13"/>
      <c r="T38" s="13"/>
      <c r="U38" s="19"/>
      <c r="V38" s="19"/>
      <c r="W38" s="19" t="str">
        <f>if(ISBLANK(H38),"",iferror(H38+W36))</f>
        <v/>
      </c>
      <c r="X38" s="13" t="str">
        <f t="shared" ref="X38:X52" si="5">if(ISBLANK(H38),"",iferror(SUM(indirect("H13:H"&amp;ROW()))/SUM(indirect("I13:I"&amp;row()))," "))</f>
        <v/>
      </c>
      <c r="Y38" s="14" t="str">
        <f t="shared" ref="Y38:Y52" si="6">if(ISBLANK(F38),"",iferror(SUM(indirect("I13:I"&amp;ROW()))/SUM(indirect("J13:J"&amp;row()))))</f>
        <v/>
      </c>
      <c r="Z38" s="27" t="str">
        <f>if(ISBLANK(F38),"",Z36+I38)</f>
        <v/>
      </c>
    </row>
    <row r="39">
      <c r="B39" s="32" t="s">
        <v>47</v>
      </c>
      <c r="C39" s="35"/>
      <c r="D39" s="35"/>
      <c r="E39" s="35"/>
      <c r="F39" s="35"/>
      <c r="G39" s="25"/>
      <c r="H39" s="25"/>
      <c r="I39" s="25"/>
      <c r="J39" s="25"/>
      <c r="K39" s="25"/>
      <c r="L39" s="26"/>
      <c r="M39" s="15"/>
      <c r="N39" s="19"/>
      <c r="O39" s="13"/>
      <c r="P39" s="13"/>
      <c r="Q39" s="6"/>
      <c r="R39" s="18"/>
      <c r="S39" s="13"/>
      <c r="T39" s="13"/>
      <c r="U39" s="19"/>
      <c r="V39" s="19"/>
      <c r="W39" s="19" t="str">
        <f t="shared" ref="W39:W52" si="7">if(ISBLANK(H39),"",iferror(H39+W38))</f>
        <v/>
      </c>
      <c r="X39" s="13" t="str">
        <f t="shared" si="5"/>
        <v/>
      </c>
      <c r="Y39" s="14" t="str">
        <f t="shared" si="6"/>
        <v/>
      </c>
      <c r="Z39" s="27" t="str">
        <f t="shared" ref="Z39:Z52" si="8">if(ISBLANK(F39),"",Z38+I39)</f>
        <v/>
      </c>
    </row>
    <row r="40">
      <c r="B40" s="24" t="s">
        <v>48</v>
      </c>
      <c r="C40" s="24"/>
      <c r="D40" s="24"/>
      <c r="E40" s="24"/>
      <c r="F40" s="24"/>
      <c r="G40" s="25"/>
      <c r="H40" s="25"/>
      <c r="I40" s="25"/>
      <c r="J40" s="25"/>
      <c r="K40" s="25"/>
      <c r="L40" s="31"/>
      <c r="M40" s="15"/>
      <c r="N40" s="19"/>
      <c r="O40" s="13"/>
      <c r="P40" s="13"/>
      <c r="Q40" s="6"/>
      <c r="R40" s="18"/>
      <c r="S40" s="13"/>
      <c r="T40" s="13"/>
      <c r="U40" s="19"/>
      <c r="V40" s="19"/>
      <c r="W40" s="19" t="str">
        <f t="shared" si="7"/>
        <v/>
      </c>
      <c r="X40" s="13" t="str">
        <f t="shared" si="5"/>
        <v/>
      </c>
      <c r="Y40" s="14" t="str">
        <f t="shared" si="6"/>
        <v/>
      </c>
      <c r="Z40" s="27" t="str">
        <f t="shared" si="8"/>
        <v/>
      </c>
    </row>
    <row r="41">
      <c r="B41" s="24" t="s">
        <v>49</v>
      </c>
      <c r="C41" s="24"/>
      <c r="D41" s="24"/>
      <c r="E41" s="24"/>
      <c r="F41" s="24"/>
      <c r="G41" s="25"/>
      <c r="H41" s="25"/>
      <c r="I41" s="25"/>
      <c r="J41" s="25"/>
      <c r="K41" s="25"/>
      <c r="L41" s="26"/>
      <c r="M41" s="15"/>
      <c r="N41" s="19"/>
      <c r="O41" s="13"/>
      <c r="P41" s="13"/>
      <c r="Q41" s="6"/>
      <c r="R41" s="18"/>
      <c r="S41" s="13"/>
      <c r="T41" s="13"/>
      <c r="U41" s="19"/>
      <c r="V41" s="19"/>
      <c r="W41" s="19" t="str">
        <f t="shared" si="7"/>
        <v/>
      </c>
      <c r="X41" s="13" t="str">
        <f t="shared" si="5"/>
        <v/>
      </c>
      <c r="Y41" s="14" t="str">
        <f t="shared" si="6"/>
        <v/>
      </c>
      <c r="Z41" s="27" t="str">
        <f t="shared" si="8"/>
        <v/>
      </c>
    </row>
    <row r="42">
      <c r="B42" s="24"/>
      <c r="C42" s="24"/>
      <c r="D42" s="24"/>
      <c r="E42" s="24"/>
      <c r="F42" s="24"/>
      <c r="G42" s="25"/>
      <c r="H42" s="25"/>
      <c r="I42" s="25"/>
      <c r="J42" s="25"/>
      <c r="K42" s="25"/>
      <c r="L42" s="26"/>
      <c r="M42" s="15"/>
      <c r="N42" s="19"/>
      <c r="O42" s="13"/>
      <c r="P42" s="13"/>
      <c r="Q42" s="6"/>
      <c r="R42" s="18"/>
      <c r="S42" s="13"/>
      <c r="T42" s="13"/>
      <c r="U42" s="19"/>
      <c r="V42" s="19"/>
      <c r="W42" s="19" t="str">
        <f t="shared" si="7"/>
        <v/>
      </c>
      <c r="X42" s="13" t="str">
        <f t="shared" si="5"/>
        <v/>
      </c>
      <c r="Y42" s="14" t="str">
        <f t="shared" si="6"/>
        <v/>
      </c>
      <c r="Z42" s="27" t="str">
        <f t="shared" si="8"/>
        <v/>
      </c>
    </row>
    <row r="43">
      <c r="B43" s="22" t="s">
        <v>50</v>
      </c>
      <c r="C43" s="6"/>
      <c r="G43" s="25"/>
      <c r="H43" s="25"/>
      <c r="I43" s="25"/>
      <c r="J43" s="25"/>
      <c r="K43" s="25"/>
      <c r="L43" s="26"/>
      <c r="M43" s="15"/>
      <c r="N43" s="19"/>
      <c r="O43" s="13"/>
      <c r="P43" s="13"/>
      <c r="Q43" s="6"/>
      <c r="R43" s="18"/>
      <c r="S43" s="13"/>
      <c r="T43" s="13"/>
      <c r="U43" s="19"/>
      <c r="V43" s="19"/>
      <c r="W43" s="19" t="str">
        <f t="shared" si="7"/>
        <v/>
      </c>
      <c r="X43" s="13" t="str">
        <f t="shared" si="5"/>
        <v/>
      </c>
      <c r="Y43" s="14" t="str">
        <f t="shared" si="6"/>
        <v/>
      </c>
      <c r="Z43" s="27" t="str">
        <f t="shared" si="8"/>
        <v/>
      </c>
    </row>
    <row r="44">
      <c r="B44" s="12" t="s">
        <v>51</v>
      </c>
      <c r="C44" s="6"/>
      <c r="D44" s="14"/>
      <c r="G44" s="25"/>
      <c r="H44" s="25"/>
      <c r="I44" s="25"/>
      <c r="J44" s="25"/>
      <c r="K44" s="25"/>
      <c r="L44" s="26"/>
      <c r="M44" s="15"/>
      <c r="N44" s="19"/>
      <c r="O44" s="13"/>
      <c r="P44" s="13"/>
      <c r="Q44" s="6"/>
      <c r="R44" s="18"/>
      <c r="S44" s="13"/>
      <c r="T44" s="13"/>
      <c r="U44" s="19"/>
      <c r="V44" s="19"/>
      <c r="W44" s="19" t="str">
        <f t="shared" si="7"/>
        <v/>
      </c>
      <c r="X44" s="13" t="str">
        <f t="shared" si="5"/>
        <v/>
      </c>
      <c r="Y44" s="14" t="str">
        <f t="shared" si="6"/>
        <v/>
      </c>
      <c r="Z44" s="27" t="str">
        <f t="shared" si="8"/>
        <v/>
      </c>
    </row>
    <row r="45">
      <c r="B45" s="43"/>
      <c r="C45" s="24"/>
      <c r="D45" s="24"/>
      <c r="E45" s="24"/>
      <c r="F45" s="24"/>
      <c r="G45" s="25"/>
      <c r="H45" s="25"/>
      <c r="I45" s="25"/>
      <c r="J45" s="25"/>
      <c r="K45" s="25"/>
      <c r="L45" s="31"/>
      <c r="M45" s="15"/>
      <c r="N45" s="19"/>
      <c r="O45" s="13"/>
      <c r="P45" s="13"/>
      <c r="Q45" s="6"/>
      <c r="R45" s="18"/>
      <c r="S45" s="13"/>
      <c r="T45" s="13"/>
      <c r="U45" s="19"/>
      <c r="V45" s="19"/>
      <c r="W45" s="19" t="str">
        <f t="shared" si="7"/>
        <v/>
      </c>
      <c r="X45" s="13" t="str">
        <f t="shared" si="5"/>
        <v/>
      </c>
      <c r="Y45" s="14" t="str">
        <f t="shared" si="6"/>
        <v/>
      </c>
      <c r="Z45" s="27" t="str">
        <f t="shared" si="8"/>
        <v/>
      </c>
    </row>
    <row r="46">
      <c r="B46" s="24" t="s">
        <v>52</v>
      </c>
      <c r="C46" s="24"/>
      <c r="D46" s="24"/>
      <c r="E46" s="24"/>
      <c r="F46" s="24"/>
      <c r="G46" s="25"/>
      <c r="H46" s="25"/>
      <c r="I46" s="25"/>
      <c r="J46" s="25"/>
      <c r="K46" s="25"/>
      <c r="L46" s="26"/>
      <c r="M46" s="15"/>
      <c r="N46" s="19"/>
      <c r="O46" s="13"/>
      <c r="P46" s="13"/>
      <c r="Q46" s="6"/>
      <c r="R46" s="18"/>
      <c r="S46" s="13"/>
      <c r="T46" s="13"/>
      <c r="U46" s="19"/>
      <c r="V46" s="19"/>
      <c r="W46" s="19" t="str">
        <f t="shared" si="7"/>
        <v/>
      </c>
      <c r="X46" s="13" t="str">
        <f t="shared" si="5"/>
        <v/>
      </c>
      <c r="Y46" s="14" t="str">
        <f t="shared" si="6"/>
        <v/>
      </c>
      <c r="Z46" s="27" t="str">
        <f t="shared" si="8"/>
        <v/>
      </c>
    </row>
    <row r="47">
      <c r="B47" s="24"/>
      <c r="C47" s="24"/>
      <c r="D47" s="24"/>
      <c r="E47" s="24"/>
      <c r="F47" s="24"/>
      <c r="G47" s="25"/>
      <c r="H47" s="25"/>
      <c r="I47" s="25"/>
      <c r="J47" s="25"/>
      <c r="K47" s="25"/>
      <c r="L47" s="26"/>
      <c r="M47" s="15"/>
      <c r="N47" s="19"/>
      <c r="O47" s="13"/>
      <c r="P47" s="13"/>
      <c r="Q47" s="6"/>
      <c r="R47" s="18"/>
      <c r="S47" s="13"/>
      <c r="T47" s="13"/>
      <c r="U47" s="19"/>
      <c r="V47" s="19"/>
      <c r="W47" s="19" t="str">
        <f t="shared" si="7"/>
        <v/>
      </c>
      <c r="X47" s="13" t="str">
        <f t="shared" si="5"/>
        <v/>
      </c>
      <c r="Y47" s="14" t="str">
        <f t="shared" si="6"/>
        <v/>
      </c>
      <c r="Z47" s="27" t="str">
        <f t="shared" si="8"/>
        <v/>
      </c>
    </row>
    <row r="48">
      <c r="B48" s="22" t="s">
        <v>53</v>
      </c>
      <c r="C48" s="6"/>
      <c r="G48" s="25"/>
      <c r="H48" s="25"/>
      <c r="I48" s="25"/>
      <c r="J48" s="25"/>
      <c r="K48" s="25"/>
      <c r="L48" s="26"/>
      <c r="M48" s="15"/>
      <c r="N48" s="19"/>
      <c r="O48" s="13"/>
      <c r="P48" s="13"/>
      <c r="Q48" s="6"/>
      <c r="R48" s="18"/>
      <c r="S48" s="13"/>
      <c r="T48" s="13"/>
      <c r="U48" s="19"/>
      <c r="V48" s="19"/>
      <c r="W48" s="19" t="str">
        <f t="shared" si="7"/>
        <v/>
      </c>
      <c r="X48" s="13" t="str">
        <f t="shared" si="5"/>
        <v/>
      </c>
      <c r="Y48" s="14" t="str">
        <f t="shared" si="6"/>
        <v/>
      </c>
      <c r="Z48" s="27" t="str">
        <f t="shared" si="8"/>
        <v/>
      </c>
    </row>
    <row r="49">
      <c r="B49" s="12" t="s">
        <v>54</v>
      </c>
      <c r="C49" s="6"/>
      <c r="D49" s="14"/>
      <c r="G49" s="25"/>
      <c r="H49" s="25"/>
      <c r="I49" s="25"/>
      <c r="J49" s="25"/>
      <c r="K49" s="25"/>
      <c r="L49" s="26"/>
      <c r="M49" s="15"/>
      <c r="N49" s="19"/>
      <c r="O49" s="13"/>
      <c r="P49" s="13"/>
      <c r="Q49" s="6"/>
      <c r="R49" s="18"/>
      <c r="S49" s="13"/>
      <c r="T49" s="13"/>
      <c r="U49" s="19"/>
      <c r="V49" s="19"/>
      <c r="W49" s="19" t="str">
        <f t="shared" si="7"/>
        <v/>
      </c>
      <c r="X49" s="13" t="str">
        <f t="shared" si="5"/>
        <v/>
      </c>
      <c r="Y49" s="14" t="str">
        <f t="shared" si="6"/>
        <v/>
      </c>
      <c r="Z49" s="27" t="str">
        <f t="shared" si="8"/>
        <v/>
      </c>
    </row>
    <row r="50">
      <c r="B50" s="24" t="s">
        <v>55</v>
      </c>
      <c r="C50" s="24"/>
      <c r="D50" s="24"/>
      <c r="E50" s="24"/>
      <c r="F50" s="24"/>
      <c r="G50" s="25"/>
      <c r="H50" s="25"/>
      <c r="I50" s="25"/>
      <c r="J50" s="25"/>
      <c r="K50" s="25"/>
      <c r="L50" s="31"/>
      <c r="M50" s="15"/>
      <c r="N50" s="19"/>
      <c r="O50" s="13"/>
      <c r="P50" s="13"/>
      <c r="Q50" s="6"/>
      <c r="R50" s="18"/>
      <c r="S50" s="13"/>
      <c r="T50" s="13"/>
      <c r="U50" s="19"/>
      <c r="V50" s="19"/>
      <c r="W50" s="19" t="str">
        <f t="shared" si="7"/>
        <v/>
      </c>
      <c r="X50" s="13" t="str">
        <f t="shared" si="5"/>
        <v/>
      </c>
      <c r="Y50" s="14" t="str">
        <f t="shared" si="6"/>
        <v/>
      </c>
      <c r="Z50" s="27" t="str">
        <f t="shared" si="8"/>
        <v/>
      </c>
    </row>
    <row r="51">
      <c r="B51" s="24" t="s">
        <v>56</v>
      </c>
      <c r="C51" s="24" t="s">
        <v>57</v>
      </c>
      <c r="D51" s="24"/>
      <c r="E51" s="24"/>
      <c r="F51" s="24"/>
      <c r="G51" s="25"/>
      <c r="H51" s="25"/>
      <c r="I51" s="25"/>
      <c r="J51" s="25"/>
      <c r="K51" s="25"/>
      <c r="L51" s="31"/>
      <c r="M51" s="15"/>
      <c r="N51" s="19"/>
      <c r="O51" s="13"/>
      <c r="P51" s="13"/>
      <c r="Q51" s="6"/>
      <c r="R51" s="18"/>
      <c r="S51" s="13"/>
      <c r="T51" s="13"/>
      <c r="U51" s="19"/>
      <c r="V51" s="19"/>
      <c r="W51" s="19" t="str">
        <f t="shared" si="7"/>
        <v/>
      </c>
      <c r="X51" s="13" t="str">
        <f t="shared" si="5"/>
        <v/>
      </c>
      <c r="Y51" s="14" t="str">
        <f t="shared" si="6"/>
        <v/>
      </c>
      <c r="Z51" s="27" t="str">
        <f t="shared" si="8"/>
        <v/>
      </c>
    </row>
    <row r="52">
      <c r="B52" s="24" t="s">
        <v>58</v>
      </c>
      <c r="C52" s="24" t="s">
        <v>59</v>
      </c>
      <c r="D52" s="24"/>
      <c r="E52" s="24"/>
      <c r="F52" s="24"/>
      <c r="G52" s="25"/>
      <c r="H52" s="25"/>
      <c r="I52" s="25"/>
      <c r="J52" s="25"/>
      <c r="K52" s="25"/>
      <c r="L52" s="31"/>
      <c r="M52" s="15"/>
      <c r="N52" s="19"/>
      <c r="O52" s="13"/>
      <c r="P52" s="13"/>
      <c r="Q52" s="6"/>
      <c r="R52" s="18"/>
      <c r="S52" s="13"/>
      <c r="T52" s="13"/>
      <c r="U52" s="19"/>
      <c r="V52" s="19"/>
      <c r="W52" s="19" t="str">
        <f t="shared" si="7"/>
        <v/>
      </c>
      <c r="X52" s="13" t="str">
        <f t="shared" si="5"/>
        <v/>
      </c>
      <c r="Y52" s="14" t="str">
        <f t="shared" si="6"/>
        <v/>
      </c>
      <c r="Z52" s="27" t="str">
        <f t="shared" si="8"/>
        <v/>
      </c>
    </row>
    <row r="53">
      <c r="B53" s="24" t="s">
        <v>60</v>
      </c>
      <c r="C53" s="24" t="s">
        <v>59</v>
      </c>
      <c r="D53" s="24"/>
      <c r="E53" s="24"/>
      <c r="F53" s="24"/>
      <c r="G53" s="25"/>
      <c r="H53" s="25"/>
      <c r="I53" s="25"/>
      <c r="J53" s="25"/>
      <c r="K53" s="25"/>
      <c r="L53" s="31"/>
      <c r="M53" s="15"/>
      <c r="N53" s="19"/>
      <c r="O53" s="13"/>
      <c r="P53" s="13"/>
      <c r="Q53" s="6"/>
      <c r="R53" s="18"/>
      <c r="S53" s="13"/>
      <c r="T53" s="13"/>
      <c r="U53" s="19"/>
      <c r="V53" s="19"/>
      <c r="W53" s="19"/>
      <c r="X53" s="13"/>
      <c r="Y53" s="14"/>
      <c r="Z53" s="27"/>
    </row>
    <row r="54">
      <c r="B54" s="24" t="s">
        <v>61</v>
      </c>
      <c r="C54" s="24"/>
      <c r="D54" s="24"/>
      <c r="E54" s="24"/>
      <c r="F54" s="24"/>
      <c r="G54" s="25"/>
      <c r="H54" s="25"/>
      <c r="I54" s="25"/>
      <c r="J54" s="25"/>
      <c r="K54" s="25"/>
      <c r="L54" s="31"/>
      <c r="M54" s="15"/>
      <c r="N54" s="19"/>
      <c r="O54" s="13"/>
      <c r="P54" s="13"/>
      <c r="Q54" s="6"/>
      <c r="R54" s="18"/>
      <c r="S54" s="13"/>
      <c r="T54" s="13"/>
      <c r="U54" s="19"/>
      <c r="V54" s="19"/>
      <c r="W54" s="19"/>
      <c r="X54" s="13"/>
      <c r="Y54" s="14"/>
      <c r="Z54" s="27"/>
    </row>
    <row r="55">
      <c r="B55" s="22" t="s">
        <v>62</v>
      </c>
      <c r="C55" s="6"/>
      <c r="G55" s="25"/>
      <c r="H55" s="25"/>
      <c r="I55" s="25"/>
      <c r="J55" s="25"/>
      <c r="K55" s="25"/>
      <c r="L55" s="31"/>
      <c r="M55" s="15"/>
      <c r="N55" s="19"/>
      <c r="O55" s="13"/>
      <c r="P55" s="13"/>
      <c r="Q55" s="6"/>
      <c r="R55" s="18"/>
      <c r="S55" s="13"/>
      <c r="T55" s="13"/>
      <c r="U55" s="19"/>
      <c r="V55" s="19"/>
      <c r="X55" s="13" t="str">
        <f>if(ISBLANK(H55),"",iferror(SUM(indirect("H13:H"&amp;ROW()))/SUM(indirect("I13:I"&amp;row()))," "))</f>
        <v/>
      </c>
      <c r="Y55" s="14" t="str">
        <f>if(ISBLANK(F55),"",iferror(SUM(indirect("I13:I"&amp;ROW()))/SUM(indirect("J13:J"&amp;row()))))</f>
        <v/>
      </c>
    </row>
    <row r="56">
      <c r="B56" s="12" t="s">
        <v>63</v>
      </c>
      <c r="C56" s="6"/>
      <c r="D56" s="14"/>
      <c r="G56" s="25"/>
      <c r="H56" s="25"/>
      <c r="I56" s="25"/>
      <c r="J56" s="25"/>
      <c r="K56" s="25"/>
      <c r="L56" s="31"/>
      <c r="S56" s="13"/>
    </row>
    <row r="57">
      <c r="B57" s="24" t="s">
        <v>64</v>
      </c>
      <c r="G57" s="25"/>
      <c r="H57" s="25"/>
      <c r="I57" s="25"/>
      <c r="J57" s="25"/>
      <c r="K57" s="25"/>
      <c r="L57" s="31"/>
      <c r="N57" s="6"/>
    </row>
    <row r="58">
      <c r="G58" s="25"/>
      <c r="H58" s="25"/>
      <c r="I58" s="25"/>
      <c r="J58" s="25"/>
      <c r="K58" s="25"/>
      <c r="L58" s="31"/>
    </row>
    <row r="59">
      <c r="G59" s="25"/>
      <c r="H59" s="25"/>
      <c r="I59" s="25"/>
      <c r="J59" s="25"/>
      <c r="K59" s="25"/>
      <c r="L59" s="31"/>
    </row>
    <row r="60">
      <c r="B60" s="24" t="s">
        <v>65</v>
      </c>
    </row>
    <row r="64">
      <c r="B64" s="44" t="s">
        <v>66</v>
      </c>
    </row>
    <row r="65">
      <c r="B65" s="45" t="s">
        <v>67</v>
      </c>
    </row>
    <row r="66">
      <c r="B66" s="22" t="s">
        <v>68</v>
      </c>
    </row>
    <row r="67">
      <c r="B67" s="45" t="s">
        <v>69</v>
      </c>
    </row>
    <row r="70">
      <c r="C70" s="46"/>
    </row>
    <row r="71">
      <c r="C71" s="14"/>
    </row>
    <row r="73">
      <c r="B73" s="6"/>
    </row>
    <row r="74">
      <c r="C74" s="14"/>
    </row>
    <row r="76">
      <c r="B76" s="6"/>
    </row>
    <row r="77">
      <c r="B77" s="6"/>
    </row>
    <row r="78">
      <c r="B78" s="6"/>
      <c r="C78" s="14"/>
    </row>
  </sheetData>
  <mergeCells count="5">
    <mergeCell ref="B14:F16"/>
    <mergeCell ref="B29:F31"/>
    <mergeCell ref="B34:F36"/>
    <mergeCell ref="B57:F59"/>
    <mergeCell ref="B60:F62"/>
  </mergeCells>
  <dataValidations>
    <dataValidation type="custom" allowBlank="1" showDropDown="1" showErrorMessage="1" sqref="H2:I2 H13:I13">
      <formula1>OR(NOT(ISERROR(DATEVALUE(H2))), AND(ISNUMBER(H2), LEFT(CELL("format", H2))="D"))</formula1>
    </dataValidation>
  </dataValidations>
  <hyperlinks>
    <hyperlink r:id="rId1" ref="B65"/>
    <hyperlink r:id="rId2" ref="B67"/>
  </hyperlinks>
  <printOptions gridLines="1" horizontalCentered="1"/>
  <pageMargins bottom="0.75" footer="0.0" header="0.0" left="0.7" right="0.7" top="0.75"/>
  <pageSetup fitToHeight="0" paperSize="9" cellComments="atEnd" orientation="landscape" pageOrder="overThenDown"/>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sheetViews>
  <sheetFormatPr customHeight="1" defaultColWidth="12.63" defaultRowHeight="15.75"/>
  <cols>
    <col customWidth="1" min="1" max="1" width="1.25"/>
    <col customWidth="1" min="3" max="3" width="14.75"/>
    <col customWidth="1" min="4" max="4" width="9.38"/>
    <col customWidth="1" min="5" max="5" width="7.25"/>
    <col customWidth="1" min="6" max="6" width="14.75"/>
    <col customWidth="1" min="7" max="7" width="9.25"/>
    <col customWidth="1" min="8" max="8" width="12.63"/>
    <col customWidth="1" min="9" max="9" width="10.13"/>
    <col customWidth="1" min="10" max="10" width="11.13"/>
    <col customWidth="1" min="11" max="11" width="12.88"/>
    <col customWidth="1" min="12" max="12" width="9.25"/>
    <col customWidth="1" min="13" max="20" width="8.75"/>
    <col customWidth="1" min="21" max="22" width="1.5"/>
    <col customWidth="1" min="23" max="23" width="8.75"/>
    <col customWidth="1" min="24" max="24" width="6.13"/>
    <col customWidth="1" min="25" max="30" width="10.5"/>
    <col customWidth="1" min="31" max="31" width="3.63"/>
    <col customWidth="1" min="32" max="32" width="13.0"/>
    <col customWidth="1" min="33" max="33" width="13.38"/>
    <col customWidth="1" min="34" max="34" width="4.0"/>
    <col customWidth="1" min="35" max="35" width="11.0"/>
    <col customWidth="1" min="36" max="36" width="8.38"/>
    <col customWidth="1" min="37" max="37" width="10.0"/>
    <col customWidth="1" min="38" max="39" width="14.25"/>
    <col customWidth="1" min="40" max="40" width="9.5"/>
    <col customWidth="1" min="41" max="41" width="9.63"/>
    <col customWidth="1" min="42" max="42" width="10.38"/>
    <col customWidth="1" min="43" max="43" width="9.13"/>
    <col customWidth="1" min="44" max="44" width="10.0"/>
    <col customWidth="1" min="45" max="49" width="7.75"/>
    <col customWidth="1" min="50" max="50" width="11.88"/>
    <col customWidth="1" min="51" max="51" width="6.0"/>
    <col customWidth="1" min="52" max="54" width="9.38"/>
    <col customWidth="1" min="55" max="55" width="10.63"/>
    <col customWidth="1" min="56" max="57" width="9.38"/>
    <col customWidth="1" min="58" max="58" width="9.5"/>
    <col customWidth="1" min="59" max="59" width="8.63"/>
    <col customWidth="1" min="60" max="60" width="7.88"/>
    <col customWidth="1" min="61" max="62" width="12.13"/>
  </cols>
  <sheetData>
    <row r="1">
      <c r="A1" s="47"/>
      <c r="C1" s="12"/>
      <c r="E1" s="48"/>
      <c r="F1" s="22"/>
      <c r="G1" s="49" t="s">
        <v>70</v>
      </c>
      <c r="H1" s="9"/>
      <c r="K1" s="22"/>
      <c r="U1" s="50"/>
      <c r="V1" s="50"/>
      <c r="AC1" s="6"/>
      <c r="AF1" s="12" t="s">
        <v>71</v>
      </c>
      <c r="AG1" s="12" t="s">
        <v>71</v>
      </c>
      <c r="AI1" s="51" t="s">
        <v>72</v>
      </c>
      <c r="AK1" s="52"/>
      <c r="AL1" s="53"/>
      <c r="AM1" s="54"/>
      <c r="AN1" s="52"/>
      <c r="AO1" s="55"/>
      <c r="AP1" s="56" t="s">
        <v>73</v>
      </c>
      <c r="AR1" s="57"/>
      <c r="AS1" s="12" t="s">
        <v>71</v>
      </c>
      <c r="AT1" s="12" t="s">
        <v>71</v>
      </c>
      <c r="AU1" s="12" t="s">
        <v>71</v>
      </c>
      <c r="AV1" s="12" t="s">
        <v>71</v>
      </c>
      <c r="AW1" s="58" t="s">
        <v>74</v>
      </c>
      <c r="AY1" s="52"/>
      <c r="AZ1" s="52"/>
      <c r="BA1" s="55"/>
      <c r="BB1" s="59" t="s">
        <v>75</v>
      </c>
      <c r="BD1" s="52"/>
      <c r="BE1" s="60" t="s">
        <v>76</v>
      </c>
      <c r="BF1" s="60"/>
      <c r="BG1" s="61"/>
      <c r="BH1" s="61"/>
      <c r="BI1" s="62" t="s">
        <v>77</v>
      </c>
      <c r="BJ1" s="63"/>
    </row>
    <row r="2">
      <c r="E2" s="48"/>
      <c r="F2" s="64" t="s">
        <v>78</v>
      </c>
      <c r="G2" s="65" t="s">
        <v>79</v>
      </c>
      <c r="H2" s="66">
        <v>42795.0</v>
      </c>
      <c r="I2" s="67">
        <v>42825.0</v>
      </c>
      <c r="J2" s="68"/>
      <c r="U2" s="50"/>
      <c r="V2" s="50"/>
      <c r="AC2" s="6"/>
      <c r="AF2" s="12" t="s">
        <v>80</v>
      </c>
      <c r="AI2" s="69"/>
      <c r="AK2" s="70"/>
      <c r="AL2" s="71"/>
      <c r="AM2" s="71"/>
      <c r="AN2" s="70"/>
      <c r="AO2" s="72"/>
      <c r="AR2" s="73"/>
      <c r="AS2" s="74" t="s">
        <v>81</v>
      </c>
      <c r="AT2" s="74"/>
      <c r="AU2" s="74"/>
      <c r="AV2" s="75" t="s">
        <v>82</v>
      </c>
      <c r="AY2" s="76"/>
      <c r="AZ2" s="76"/>
      <c r="BA2" s="77"/>
      <c r="BD2" s="78"/>
      <c r="BE2" s="60"/>
      <c r="BF2" s="60"/>
      <c r="BG2" s="79"/>
      <c r="BH2" s="79"/>
      <c r="BJ2" s="80"/>
    </row>
    <row r="3">
      <c r="A3" s="81"/>
      <c r="B3" s="82" t="s">
        <v>83</v>
      </c>
      <c r="E3" s="48"/>
      <c r="H3" s="83"/>
      <c r="R3" s="9"/>
      <c r="U3" s="50"/>
      <c r="V3" s="50"/>
      <c r="AC3" s="6"/>
      <c r="AI3" s="86" t="s">
        <v>0</v>
      </c>
      <c r="AJ3" s="87" t="s">
        <v>1</v>
      </c>
      <c r="AK3" s="87" t="s">
        <v>2</v>
      </c>
      <c r="AL3" s="88" t="s">
        <v>3</v>
      </c>
      <c r="AM3" s="87" t="s">
        <v>4</v>
      </c>
      <c r="AN3" s="87" t="s">
        <v>5</v>
      </c>
      <c r="AO3" s="89" t="s">
        <v>6</v>
      </c>
      <c r="AP3" s="90" t="s">
        <v>7</v>
      </c>
      <c r="AQ3" s="90" t="s">
        <v>8</v>
      </c>
      <c r="AR3" s="91" t="s">
        <v>9</v>
      </c>
      <c r="AS3" s="81" t="s">
        <v>10</v>
      </c>
      <c r="AT3" s="81" t="s">
        <v>11</v>
      </c>
      <c r="AU3" s="81" t="s">
        <v>12</v>
      </c>
      <c r="AV3" s="81" t="s">
        <v>13</v>
      </c>
      <c r="AW3" s="81" t="s">
        <v>14</v>
      </c>
      <c r="AX3" s="92" t="s">
        <v>15</v>
      </c>
      <c r="AY3" s="81" t="s">
        <v>16</v>
      </c>
      <c r="AZ3" s="81" t="s">
        <v>17</v>
      </c>
      <c r="BA3" s="93" t="s">
        <v>18</v>
      </c>
      <c r="BB3" s="81" t="s">
        <v>19</v>
      </c>
      <c r="BC3" s="92" t="s">
        <v>20</v>
      </c>
      <c r="BD3" s="81" t="s">
        <v>21</v>
      </c>
      <c r="BE3" s="94" t="s">
        <v>84</v>
      </c>
      <c r="BF3" s="95" t="s">
        <v>85</v>
      </c>
      <c r="BG3" s="96" t="s">
        <v>86</v>
      </c>
      <c r="BH3" s="97" t="s">
        <v>87</v>
      </c>
      <c r="BI3" s="98" t="s">
        <v>2</v>
      </c>
      <c r="BJ3" s="98" t="s">
        <v>4</v>
      </c>
    </row>
    <row r="4">
      <c r="A4" s="81"/>
      <c r="B4" s="99" t="s">
        <v>88</v>
      </c>
      <c r="D4" s="100"/>
      <c r="E4" s="48"/>
      <c r="F4" s="101" t="s">
        <v>13</v>
      </c>
      <c r="G4" s="102" t="s">
        <v>2</v>
      </c>
      <c r="H4" s="102" t="s">
        <v>89</v>
      </c>
      <c r="I4" s="103" t="s">
        <v>4</v>
      </c>
      <c r="J4" s="102" t="s">
        <v>90</v>
      </c>
      <c r="K4" s="102" t="s">
        <v>91</v>
      </c>
      <c r="L4" s="102" t="s">
        <v>92</v>
      </c>
      <c r="M4" s="102" t="s">
        <v>93</v>
      </c>
      <c r="N4" s="103" t="s">
        <v>17</v>
      </c>
      <c r="O4" s="12"/>
      <c r="P4" s="104" t="s">
        <v>94</v>
      </c>
      <c r="Q4" s="105"/>
      <c r="R4" s="106">
        <v>4.0</v>
      </c>
      <c r="S4" s="107">
        <v>5.0</v>
      </c>
      <c r="T4" s="108" t="s">
        <v>95</v>
      </c>
      <c r="U4" s="109"/>
      <c r="V4" s="109"/>
      <c r="W4" s="61"/>
      <c r="X4" s="61"/>
      <c r="AC4" s="6"/>
      <c r="AI4" s="110" t="s">
        <v>97</v>
      </c>
      <c r="AJ4" s="111">
        <v>155549.94583134042</v>
      </c>
      <c r="AK4" s="111">
        <v>1152.1187068187107</v>
      </c>
      <c r="AL4" s="54">
        <v>15.558106204374914</v>
      </c>
      <c r="AM4" s="54">
        <v>4.094238474835504</v>
      </c>
      <c r="AN4" s="112">
        <v>2416.69249707957</v>
      </c>
      <c r="AO4" s="113">
        <v>60.790666103833146</v>
      </c>
      <c r="AP4" s="114">
        <v>2237.12</v>
      </c>
      <c r="AQ4" s="112">
        <v>3.0</v>
      </c>
      <c r="AR4" s="113">
        <v>56.2119126090057</v>
      </c>
      <c r="AS4" s="54">
        <f t="shared" ref="AS4:AS185" si="1">iferror(IF(AND(DATEVALUE(AI4)&gt;=$H$2,DATEVALUE(AI4)&lt;=$I$2)=TRUE,1,0))</f>
        <v>0</v>
      </c>
      <c r="AT4" s="115">
        <f t="shared" ref="AT4:AT185" si="2">if(isblank(AS4),"",iferror(IF(AND(AS4=1,COUNTA(AP4)=1)=TRUE,1,0)))</f>
        <v>0</v>
      </c>
      <c r="AU4" s="115">
        <f t="shared" ref="AU4:AU185" si="3">if(isblank(AS4),"",iferror(if(year(AI4)=year($H$10),if(month(AI4)=month($H$10),1,0),0)))</f>
        <v>0</v>
      </c>
      <c r="AV4" s="115" t="str">
        <f t="shared" ref="AV4:AV185" si="4">if(isblank(AS4),"","Performance")</f>
        <v>Performance</v>
      </c>
      <c r="AW4" s="116">
        <f t="shared" ref="AW4:AW185" si="5">iferror(AO4/AL4)</f>
        <v>3.907330706</v>
      </c>
      <c r="AX4" s="54">
        <f t="shared" ref="AX4:AX185" si="6">IFERROR(AL4/AM4,"")</f>
        <v>3.8</v>
      </c>
      <c r="AY4" s="117">
        <f t="shared" ref="AY4:AY185" si="7">iferror(AM4/AN4)</f>
        <v>0.001694149537</v>
      </c>
      <c r="AZ4" s="117">
        <f t="shared" ref="AZ4:AZ185" si="8">iferror(AM4/AK4)</f>
        <v>0.00355366027</v>
      </c>
      <c r="BA4" s="118">
        <f t="shared" ref="BA4:BA185" si="9">iferror(AK4/AJ4)</f>
        <v>0.007406744507</v>
      </c>
      <c r="BB4" s="116">
        <f t="shared" ref="BB4:BB185" si="10">iferror(AR4/AL4)</f>
        <v>3.613030524</v>
      </c>
      <c r="BC4" s="54">
        <f t="shared" ref="BC4:BC185" si="11">IFERROR(AL4/AQ4,"")</f>
        <v>5.186035401</v>
      </c>
      <c r="BD4" s="117">
        <f t="shared" ref="BD4:BD185" si="12">iferror(AQ4/AN4)</f>
        <v>0.001241366042</v>
      </c>
      <c r="BE4" s="119">
        <v>264.25</v>
      </c>
      <c r="BF4" s="120">
        <v>54.0951258487641</v>
      </c>
      <c r="BG4" s="121">
        <v>-38.53701964438918</v>
      </c>
      <c r="BH4" s="121">
        <v>-38.53701964438918</v>
      </c>
      <c r="BI4" s="122">
        <f t="shared" ref="BI4:BI185" si="13">iferror(AP4/AK4-1)</f>
        <v>0.9417443591</v>
      </c>
      <c r="BJ4" s="123">
        <f t="shared" ref="BJ4:BJ185" si="14">IFERROR(AQ4/AM4-1,"")</f>
        <v>-0.2672630042</v>
      </c>
    </row>
    <row r="5">
      <c r="A5" s="81"/>
      <c r="B5" s="124" t="s">
        <v>98</v>
      </c>
      <c r="C5" s="125" t="s">
        <v>99</v>
      </c>
      <c r="D5" s="126"/>
      <c r="E5" s="48"/>
      <c r="F5" s="127" t="s">
        <v>100</v>
      </c>
      <c r="G5" s="6"/>
      <c r="H5" s="6"/>
      <c r="I5" s="100"/>
      <c r="N5" s="128"/>
      <c r="P5" s="129" t="str">
        <f>if(R4=5,"❤️❤️❤️❤️❤️",if(R4=4,"❤️❤️❤️❤️🖤",if(R4=3,"❤️❤️❤️🖤🖤",if(R4=2,"❤️❤️🖤🖤🖤",if(R4=1,"❤️🖤🖤🖤🖤"," ")))))</f>
        <v>❤️❤️❤️❤️🖤</v>
      </c>
      <c r="Q5" s="61"/>
      <c r="R5" s="130"/>
      <c r="S5" s="107">
        <v>4.0</v>
      </c>
      <c r="T5" s="108" t="s">
        <v>101</v>
      </c>
      <c r="U5" s="109"/>
      <c r="V5" s="109"/>
      <c r="W5" s="61"/>
      <c r="X5" s="61"/>
      <c r="AC5" s="6"/>
      <c r="AI5" s="110" t="s">
        <v>103</v>
      </c>
      <c r="AJ5" s="111">
        <v>186483.55520411258</v>
      </c>
      <c r="AK5" s="111">
        <v>1749.8775241446947</v>
      </c>
      <c r="AL5" s="54">
        <v>74.67890978099958</v>
      </c>
      <c r="AM5" s="54">
        <v>19.652344679210415</v>
      </c>
      <c r="AN5" s="112">
        <v>2311.061144428814</v>
      </c>
      <c r="AO5" s="113">
        <v>496.77469272288215</v>
      </c>
      <c r="AP5" s="112">
        <v>1547.52</v>
      </c>
      <c r="AQ5" s="112">
        <v>20.0</v>
      </c>
      <c r="AR5" s="113">
        <v>537.1692740045321</v>
      </c>
      <c r="AS5" s="54">
        <f t="shared" si="1"/>
        <v>0</v>
      </c>
      <c r="AT5" s="115">
        <f t="shared" si="2"/>
        <v>0</v>
      </c>
      <c r="AU5" s="115">
        <f t="shared" si="3"/>
        <v>0</v>
      </c>
      <c r="AV5" s="115" t="str">
        <f t="shared" si="4"/>
        <v>Performance</v>
      </c>
      <c r="AW5" s="116">
        <f t="shared" si="5"/>
        <v>6.652141738</v>
      </c>
      <c r="AX5" s="54">
        <f t="shared" si="6"/>
        <v>3.8</v>
      </c>
      <c r="AY5" s="117">
        <f t="shared" si="7"/>
        <v>0.00850360222</v>
      </c>
      <c r="AZ5" s="117">
        <f t="shared" si="8"/>
        <v>0.01123069724</v>
      </c>
      <c r="BA5" s="118">
        <f t="shared" si="9"/>
        <v>0.009383548711</v>
      </c>
      <c r="BB5" s="116">
        <f t="shared" si="10"/>
        <v>7.193051902</v>
      </c>
      <c r="BC5" s="54">
        <f t="shared" si="11"/>
        <v>3.733945489</v>
      </c>
      <c r="BD5" s="117">
        <f t="shared" si="12"/>
        <v>0.008654033256</v>
      </c>
      <c r="BE5" s="119">
        <v>536.54</v>
      </c>
      <c r="BF5" s="120">
        <v>109.83613556441205</v>
      </c>
      <c r="BG5" s="121">
        <v>-35.15722578341247</v>
      </c>
      <c r="BH5" s="121">
        <v>-35.15722578341247</v>
      </c>
      <c r="BI5" s="122">
        <f t="shared" si="13"/>
        <v>-0.1156409642</v>
      </c>
      <c r="BJ5" s="123">
        <f t="shared" si="14"/>
        <v>0.0176902719</v>
      </c>
    </row>
    <row r="6">
      <c r="A6" s="81"/>
      <c r="B6" s="124" t="s">
        <v>104</v>
      </c>
      <c r="C6" s="131"/>
      <c r="D6" s="126"/>
      <c r="E6" s="48"/>
      <c r="F6" s="132" t="s">
        <v>105</v>
      </c>
      <c r="G6" s="13">
        <f>AG5</f>
        <v>140659.2005</v>
      </c>
      <c r="H6" s="133"/>
      <c r="I6" s="134">
        <f>AG6</f>
        <v>4633.040258</v>
      </c>
      <c r="J6" s="135">
        <f>AG6/AG9</f>
        <v>0.08125496654</v>
      </c>
      <c r="K6" s="136"/>
      <c r="L6" s="137"/>
      <c r="M6" s="138">
        <f>AG7/AG5</f>
        <v>0.1251646029</v>
      </c>
      <c r="N6" s="139">
        <f>AG6/AG5</f>
        <v>0.03293805341</v>
      </c>
      <c r="O6" s="19"/>
      <c r="P6" s="140"/>
      <c r="Q6" s="61"/>
      <c r="R6" s="141"/>
      <c r="S6" s="107">
        <v>3.0</v>
      </c>
      <c r="T6" s="108" t="s">
        <v>106</v>
      </c>
      <c r="U6" s="109"/>
      <c r="V6" s="109"/>
      <c r="W6" s="61"/>
      <c r="X6" s="61"/>
      <c r="AC6" s="6"/>
      <c r="AI6" s="110" t="s">
        <v>108</v>
      </c>
      <c r="AJ6" s="111">
        <v>233636.89971879308</v>
      </c>
      <c r="AK6" s="111">
        <v>1822.7549689967664</v>
      </c>
      <c r="AL6" s="54">
        <v>96.46025846712446</v>
      </c>
      <c r="AM6" s="54">
        <v>25.384278543980123</v>
      </c>
      <c r="AN6" s="112">
        <v>2278.0342873984746</v>
      </c>
      <c r="AO6" s="113">
        <v>1636.7001840591788</v>
      </c>
      <c r="AP6" s="112">
        <v>1403.22</v>
      </c>
      <c r="AQ6" s="112">
        <v>24.0</v>
      </c>
      <c r="AR6" s="113">
        <v>980.4515861016664</v>
      </c>
      <c r="AS6" s="54">
        <f t="shared" si="1"/>
        <v>0</v>
      </c>
      <c r="AT6" s="115">
        <f t="shared" si="2"/>
        <v>0</v>
      </c>
      <c r="AU6" s="115">
        <f t="shared" si="3"/>
        <v>0</v>
      </c>
      <c r="AV6" s="115" t="str">
        <f t="shared" si="4"/>
        <v>Performance</v>
      </c>
      <c r="AW6" s="116">
        <f t="shared" si="5"/>
        <v>16.96761143</v>
      </c>
      <c r="AX6" s="54">
        <f t="shared" si="6"/>
        <v>3.8</v>
      </c>
      <c r="AY6" s="117">
        <f t="shared" si="7"/>
        <v>0.01114306254</v>
      </c>
      <c r="AZ6" s="117">
        <f t="shared" si="8"/>
        <v>0.01392632525</v>
      </c>
      <c r="BA6" s="118">
        <f t="shared" si="9"/>
        <v>0.007801657064</v>
      </c>
      <c r="BB6" s="116">
        <f t="shared" si="10"/>
        <v>10.16430602</v>
      </c>
      <c r="BC6" s="54">
        <f t="shared" si="11"/>
        <v>4.019177436</v>
      </c>
      <c r="BD6" s="117">
        <f t="shared" si="12"/>
        <v>0.01053539893</v>
      </c>
      <c r="BE6" s="119">
        <v>519.0</v>
      </c>
      <c r="BF6" s="120">
        <v>106.2454884219813</v>
      </c>
      <c r="BG6" s="121">
        <v>-9.785229954856845</v>
      </c>
      <c r="BH6" s="121">
        <v>-9.785229954856845</v>
      </c>
      <c r="BI6" s="122">
        <f t="shared" si="13"/>
        <v>-0.2301653136</v>
      </c>
      <c r="BJ6" s="123">
        <f t="shared" si="14"/>
        <v>-0.05453290869</v>
      </c>
    </row>
    <row r="7">
      <c r="A7" s="52"/>
      <c r="B7" s="124" t="s">
        <v>109</v>
      </c>
      <c r="C7" s="142"/>
      <c r="D7" s="126"/>
      <c r="E7" s="48"/>
      <c r="F7" s="143" t="s">
        <v>110</v>
      </c>
      <c r="G7" s="144">
        <f>AG25</f>
        <v>136378.34</v>
      </c>
      <c r="H7" s="133"/>
      <c r="I7" s="145">
        <f>AG26</f>
        <v>4059</v>
      </c>
      <c r="J7" s="146">
        <f>AG26/AG9</f>
        <v>0.07118736096</v>
      </c>
      <c r="K7" s="147"/>
      <c r="L7" s="148"/>
      <c r="M7" s="149">
        <f>AG20/(AG25+4000)</f>
        <v>0.1254150247</v>
      </c>
      <c r="N7" s="150">
        <f>AG26/AG25</f>
        <v>0.02976279078</v>
      </c>
      <c r="O7" s="151"/>
      <c r="P7" s="152"/>
      <c r="Q7" s="61"/>
      <c r="R7" s="130"/>
      <c r="S7" s="107">
        <v>2.0</v>
      </c>
      <c r="T7" s="108" t="s">
        <v>111</v>
      </c>
      <c r="U7" s="109"/>
      <c r="V7" s="109"/>
      <c r="W7" s="61"/>
      <c r="X7" s="61"/>
      <c r="AC7" s="6"/>
      <c r="AI7" s="110" t="s">
        <v>113</v>
      </c>
      <c r="AJ7" s="111">
        <v>334258.5421717404</v>
      </c>
      <c r="AK7" s="111">
        <v>2647.334597828637</v>
      </c>
      <c r="AL7" s="54">
        <v>143.13457708024922</v>
      </c>
      <c r="AM7" s="54">
        <v>37.666993968486636</v>
      </c>
      <c r="AN7" s="112">
        <v>2026.9209942752302</v>
      </c>
      <c r="AO7" s="113">
        <v>1681.15290363853</v>
      </c>
      <c r="AP7" s="112">
        <v>1829.1000000000001</v>
      </c>
      <c r="AQ7" s="112">
        <v>34.0</v>
      </c>
      <c r="AR7" s="113">
        <v>1492.022654519596</v>
      </c>
      <c r="AS7" s="54">
        <f t="shared" si="1"/>
        <v>0</v>
      </c>
      <c r="AT7" s="115">
        <f t="shared" si="2"/>
        <v>0</v>
      </c>
      <c r="AU7" s="115">
        <f t="shared" si="3"/>
        <v>0</v>
      </c>
      <c r="AV7" s="115" t="str">
        <f t="shared" si="4"/>
        <v>Performance</v>
      </c>
      <c r="AW7" s="116">
        <f t="shared" si="5"/>
        <v>11.74526056</v>
      </c>
      <c r="AX7" s="54">
        <f t="shared" si="6"/>
        <v>3.8</v>
      </c>
      <c r="AY7" s="117">
        <f t="shared" si="7"/>
        <v>0.01858335578</v>
      </c>
      <c r="AZ7" s="117">
        <f t="shared" si="8"/>
        <v>0.01422827096</v>
      </c>
      <c r="BA7" s="118">
        <f t="shared" si="9"/>
        <v>0.007920020774</v>
      </c>
      <c r="BB7" s="116">
        <f t="shared" si="10"/>
        <v>10.42391493</v>
      </c>
      <c r="BC7" s="54">
        <f t="shared" si="11"/>
        <v>4.209840502</v>
      </c>
      <c r="BD7" s="117">
        <f t="shared" si="12"/>
        <v>0.01677421078</v>
      </c>
      <c r="BE7" s="119">
        <v>528.73</v>
      </c>
      <c r="BF7" s="120">
        <v>108.2373354399888</v>
      </c>
      <c r="BG7" s="121">
        <v>34.89724164026042</v>
      </c>
      <c r="BH7" s="121">
        <v>34.89724164026042</v>
      </c>
      <c r="BI7" s="122">
        <f t="shared" si="13"/>
        <v>-0.3090786478</v>
      </c>
      <c r="BJ7" s="123">
        <f t="shared" si="14"/>
        <v>-0.09735297623</v>
      </c>
    </row>
    <row r="8">
      <c r="B8" s="124" t="s">
        <v>114</v>
      </c>
      <c r="C8" s="153"/>
      <c r="D8" s="126"/>
      <c r="E8" s="48"/>
      <c r="F8" s="154" t="s">
        <v>77</v>
      </c>
      <c r="G8" s="155">
        <f>G7/G6-1</f>
        <v>-0.03043427293</v>
      </c>
      <c r="H8" s="155"/>
      <c r="I8" s="155">
        <f t="shared" ref="I8:J8" si="15">I7/I6-1</f>
        <v>-0.1239014181</v>
      </c>
      <c r="J8" s="155">
        <f t="shared" si="15"/>
        <v>-0.1239014181</v>
      </c>
      <c r="K8" s="155"/>
      <c r="L8" s="155"/>
      <c r="M8" s="155">
        <f t="shared" ref="M8:N8" si="16">M7/M6-1</f>
        <v>0.002000739561</v>
      </c>
      <c r="N8" s="156">
        <f t="shared" si="16"/>
        <v>-0.09640104076</v>
      </c>
      <c r="P8" s="61"/>
      <c r="Q8" s="61"/>
      <c r="R8" s="61"/>
      <c r="S8" s="107">
        <v>1.0</v>
      </c>
      <c r="T8" s="108" t="s">
        <v>115</v>
      </c>
      <c r="U8" s="109"/>
      <c r="V8" s="109"/>
      <c r="W8" s="61"/>
      <c r="X8" s="61"/>
      <c r="AC8" s="6"/>
      <c r="AI8" s="110" t="s">
        <v>117</v>
      </c>
      <c r="AJ8" s="111">
        <v>120355.8719016544</v>
      </c>
      <c r="AK8" s="111">
        <v>1134.9229052244016</v>
      </c>
      <c r="AL8" s="54">
        <v>84.01377350362453</v>
      </c>
      <c r="AM8" s="54">
        <v>22.10888776411172</v>
      </c>
      <c r="AN8" s="112">
        <v>1704.0220532265366</v>
      </c>
      <c r="AO8" s="113">
        <v>2646.627932335977</v>
      </c>
      <c r="AP8" s="112">
        <v>867.36</v>
      </c>
      <c r="AQ8" s="112">
        <v>23.0</v>
      </c>
      <c r="AR8" s="113">
        <v>2020.1956037786001</v>
      </c>
      <c r="AS8" s="54">
        <f t="shared" si="1"/>
        <v>0</v>
      </c>
      <c r="AT8" s="115">
        <f t="shared" si="2"/>
        <v>0</v>
      </c>
      <c r="AU8" s="115">
        <f t="shared" si="3"/>
        <v>0</v>
      </c>
      <c r="AV8" s="115" t="str">
        <f t="shared" si="4"/>
        <v>Performance</v>
      </c>
      <c r="AW8" s="116">
        <f t="shared" si="5"/>
        <v>31.50230994</v>
      </c>
      <c r="AX8" s="54">
        <f t="shared" si="6"/>
        <v>3.8</v>
      </c>
      <c r="AY8" s="117">
        <f t="shared" si="7"/>
        <v>0.01297453148</v>
      </c>
      <c r="AZ8" s="117">
        <f t="shared" si="8"/>
        <v>0.01948051948</v>
      </c>
      <c r="BA8" s="118">
        <f t="shared" si="9"/>
        <v>0.009429726089</v>
      </c>
      <c r="BB8" s="116">
        <f t="shared" si="10"/>
        <v>24.04600483</v>
      </c>
      <c r="BC8" s="54">
        <f t="shared" si="11"/>
        <v>3.652772761</v>
      </c>
      <c r="BD8" s="117">
        <f t="shared" si="12"/>
        <v>0.0134974779</v>
      </c>
      <c r="BE8" s="119">
        <v>134.38</v>
      </c>
      <c r="BF8" s="120">
        <v>27.509188312419745</v>
      </c>
      <c r="BG8" s="121">
        <v>56.50458519120479</v>
      </c>
      <c r="BH8" s="121">
        <v>56.50458519120479</v>
      </c>
      <c r="BI8" s="122">
        <f t="shared" si="13"/>
        <v>-0.2357542561</v>
      </c>
      <c r="BJ8" s="123">
        <f t="shared" si="14"/>
        <v>0.04030561127</v>
      </c>
    </row>
    <row r="9">
      <c r="B9" s="124" t="s">
        <v>118</v>
      </c>
      <c r="C9" s="131" t="s">
        <v>119</v>
      </c>
      <c r="D9" s="126"/>
      <c r="E9" s="48"/>
      <c r="I9" s="157"/>
      <c r="K9" s="158"/>
      <c r="L9" s="159"/>
      <c r="P9" s="61"/>
      <c r="Q9" s="61"/>
      <c r="R9" s="61"/>
      <c r="S9" s="61"/>
      <c r="T9" s="61"/>
      <c r="U9" s="109"/>
      <c r="V9" s="109"/>
      <c r="W9" s="61"/>
      <c r="X9" s="61"/>
      <c r="AC9" s="6"/>
      <c r="AI9" s="110" t="s">
        <v>121</v>
      </c>
      <c r="AJ9" s="111">
        <v>93501.76174520834</v>
      </c>
      <c r="AK9" s="111">
        <v>721.4048192660157</v>
      </c>
      <c r="AL9" s="54">
        <v>52.8975610948747</v>
      </c>
      <c r="AM9" s="54">
        <v>13.920410814440713</v>
      </c>
      <c r="AN9" s="112">
        <v>1871.066982999825</v>
      </c>
      <c r="AO9" s="113">
        <v>803.3861888108038</v>
      </c>
      <c r="AP9" s="114">
        <v>1655.2</v>
      </c>
      <c r="AQ9" s="112">
        <v>13.0</v>
      </c>
      <c r="AR9" s="113">
        <v>1171.1951705120737</v>
      </c>
      <c r="AS9" s="54">
        <f t="shared" si="1"/>
        <v>0</v>
      </c>
      <c r="AT9" s="115">
        <f t="shared" si="2"/>
        <v>0</v>
      </c>
      <c r="AU9" s="115">
        <f t="shared" si="3"/>
        <v>0</v>
      </c>
      <c r="AV9" s="115" t="str">
        <f t="shared" si="4"/>
        <v>Performance</v>
      </c>
      <c r="AW9" s="116">
        <f t="shared" si="5"/>
        <v>15.18758469</v>
      </c>
      <c r="AX9" s="54">
        <f t="shared" si="6"/>
        <v>3.8</v>
      </c>
      <c r="AY9" s="117">
        <f t="shared" si="7"/>
        <v>0.007439824945</v>
      </c>
      <c r="AZ9" s="117">
        <f t="shared" si="8"/>
        <v>0.01929625426</v>
      </c>
      <c r="BA9" s="118">
        <f t="shared" si="9"/>
        <v>0.007715414189</v>
      </c>
      <c r="BB9" s="116">
        <f t="shared" si="10"/>
        <v>22.14081607</v>
      </c>
      <c r="BC9" s="54">
        <f t="shared" si="11"/>
        <v>4.069043161</v>
      </c>
      <c r="BD9" s="117">
        <f t="shared" si="12"/>
        <v>0.006947907327</v>
      </c>
      <c r="BE9" s="119">
        <v>111.13</v>
      </c>
      <c r="BF9" s="120">
        <v>22.74963608542347</v>
      </c>
      <c r="BG9" s="121">
        <v>30.14792500945123</v>
      </c>
      <c r="BH9" s="121">
        <v>30.14792500945123</v>
      </c>
      <c r="BI9" s="122">
        <f t="shared" si="13"/>
        <v>1.294412174</v>
      </c>
      <c r="BJ9" s="123">
        <f t="shared" si="14"/>
        <v>-0.0661195152</v>
      </c>
    </row>
    <row r="10">
      <c r="B10" s="124" t="s">
        <v>122</v>
      </c>
      <c r="C10" s="131" t="s">
        <v>119</v>
      </c>
      <c r="D10" s="126"/>
      <c r="E10" s="48"/>
      <c r="F10" s="64" t="s">
        <v>123</v>
      </c>
      <c r="G10" s="68"/>
      <c r="H10" s="160">
        <v>42795.0</v>
      </c>
      <c r="I10" s="67"/>
      <c r="J10" s="68"/>
      <c r="R10" s="35"/>
      <c r="U10" s="50"/>
      <c r="V10" s="50"/>
      <c r="W10" s="35"/>
      <c r="AC10" s="6"/>
      <c r="AI10" s="110" t="s">
        <v>124</v>
      </c>
      <c r="AJ10" s="111">
        <v>131494.65709629186</v>
      </c>
      <c r="AK10" s="111">
        <v>981.7983862655539</v>
      </c>
      <c r="AL10" s="54">
        <v>127.57647087587429</v>
      </c>
      <c r="AM10" s="54">
        <v>33.57275549365113</v>
      </c>
      <c r="AN10" s="112">
        <v>2348.1822399339894</v>
      </c>
      <c r="AO10" s="113">
        <v>488.33230429591083</v>
      </c>
      <c r="AP10" s="114">
        <v>1999.18</v>
      </c>
      <c r="AQ10" s="112">
        <v>27.0</v>
      </c>
      <c r="AR10" s="113">
        <v>2254.566996056883</v>
      </c>
      <c r="AS10" s="54">
        <f t="shared" si="1"/>
        <v>0</v>
      </c>
      <c r="AT10" s="115">
        <f t="shared" si="2"/>
        <v>0</v>
      </c>
      <c r="AU10" s="115">
        <f t="shared" si="3"/>
        <v>0</v>
      </c>
      <c r="AV10" s="115" t="str">
        <f t="shared" si="4"/>
        <v>Performance</v>
      </c>
      <c r="AW10" s="116">
        <f t="shared" si="5"/>
        <v>3.827761506</v>
      </c>
      <c r="AX10" s="54">
        <f t="shared" si="6"/>
        <v>3.8</v>
      </c>
      <c r="AY10" s="117">
        <f t="shared" si="7"/>
        <v>0.01429733814</v>
      </c>
      <c r="AZ10" s="117">
        <f t="shared" si="8"/>
        <v>0.03419516264</v>
      </c>
      <c r="BA10" s="118">
        <f t="shared" si="9"/>
        <v>0.007466450789</v>
      </c>
      <c r="BB10" s="116">
        <f t="shared" si="10"/>
        <v>17.67227907</v>
      </c>
      <c r="BC10" s="54">
        <f t="shared" si="11"/>
        <v>4.725054477</v>
      </c>
      <c r="BD10" s="117">
        <f t="shared" si="12"/>
        <v>0.01149825577</v>
      </c>
      <c r="BE10" s="119">
        <v>181.8</v>
      </c>
      <c r="BF10" s="120">
        <v>37.21662773625473</v>
      </c>
      <c r="BG10" s="121">
        <v>90.35984313961956</v>
      </c>
      <c r="BH10" s="121">
        <v>90.35984313961956</v>
      </c>
      <c r="BI10" s="122">
        <f t="shared" si="13"/>
        <v>1.036242907</v>
      </c>
      <c r="BJ10" s="123">
        <f t="shared" si="14"/>
        <v>-0.1957764681</v>
      </c>
    </row>
    <row r="11">
      <c r="A11" s="81"/>
      <c r="B11" s="99" t="s">
        <v>125</v>
      </c>
      <c r="D11" s="126"/>
      <c r="E11" s="48"/>
      <c r="F11" s="161" t="s">
        <v>126</v>
      </c>
      <c r="P11" s="161" t="s">
        <v>127</v>
      </c>
      <c r="U11" s="50"/>
      <c r="V11" s="50"/>
      <c r="W11" s="162" t="s">
        <v>128</v>
      </c>
      <c r="X11" s="163"/>
      <c r="Y11" s="164"/>
      <c r="Z11" s="61"/>
      <c r="AA11" s="165" t="s">
        <v>129</v>
      </c>
      <c r="AB11" s="61"/>
      <c r="AC11" s="29"/>
      <c r="AD11" s="130"/>
      <c r="AH11" s="100"/>
      <c r="AI11" s="110" t="s">
        <v>130</v>
      </c>
      <c r="AJ11" s="111">
        <v>189120.24478190663</v>
      </c>
      <c r="AK11" s="111">
        <v>1556.6294681324582</v>
      </c>
      <c r="AL11" s="54">
        <v>161.8043045254991</v>
      </c>
      <c r="AM11" s="54">
        <v>42.58008013828924</v>
      </c>
      <c r="AN11" s="112">
        <v>2960.1344173060693</v>
      </c>
      <c r="AO11" s="113">
        <v>1553.734729218237</v>
      </c>
      <c r="AP11" s="112">
        <v>1439.1000000000001</v>
      </c>
      <c r="AQ11" s="112">
        <v>36.0</v>
      </c>
      <c r="AR11" s="113">
        <v>1310.6617194797113</v>
      </c>
      <c r="AS11" s="54">
        <f t="shared" si="1"/>
        <v>0</v>
      </c>
      <c r="AT11" s="115">
        <f t="shared" si="2"/>
        <v>0</v>
      </c>
      <c r="AU11" s="115">
        <f t="shared" si="3"/>
        <v>0</v>
      </c>
      <c r="AV11" s="115" t="str">
        <f t="shared" si="4"/>
        <v>Performance</v>
      </c>
      <c r="AW11" s="116">
        <f t="shared" si="5"/>
        <v>9.602554974</v>
      </c>
      <c r="AX11" s="54">
        <f t="shared" si="6"/>
        <v>3.8</v>
      </c>
      <c r="AY11" s="117">
        <f t="shared" si="7"/>
        <v>0.01438450899</v>
      </c>
      <c r="AZ11" s="117">
        <f t="shared" si="8"/>
        <v>0.0273540242</v>
      </c>
      <c r="BA11" s="118">
        <f t="shared" si="9"/>
        <v>0.008230898125</v>
      </c>
      <c r="BB11" s="116">
        <f t="shared" si="10"/>
        <v>8.100289565</v>
      </c>
      <c r="BC11" s="54">
        <f t="shared" si="11"/>
        <v>4.494564015</v>
      </c>
      <c r="BD11" s="117">
        <f t="shared" si="12"/>
        <v>0.01216160989</v>
      </c>
      <c r="BE11" s="119">
        <v>281.8</v>
      </c>
      <c r="BF11" s="120">
        <v>57.68782011043225</v>
      </c>
      <c r="BG11" s="121">
        <v>104.11648441506685</v>
      </c>
      <c r="BH11" s="121">
        <v>104.11648441506685</v>
      </c>
      <c r="BI11" s="122">
        <f t="shared" si="13"/>
        <v>-0.07550253322</v>
      </c>
      <c r="BJ11" s="123">
        <f t="shared" si="14"/>
        <v>-0.1545342357</v>
      </c>
    </row>
    <row r="12">
      <c r="B12" s="124" t="s">
        <v>131</v>
      </c>
      <c r="C12" s="166" t="s">
        <v>92</v>
      </c>
      <c r="D12" s="167"/>
      <c r="E12" s="168"/>
      <c r="F12" s="169"/>
      <c r="G12" s="170" t="s">
        <v>102</v>
      </c>
      <c r="H12" s="170" t="s">
        <v>112</v>
      </c>
      <c r="I12" s="170" t="s">
        <v>107</v>
      </c>
      <c r="J12" s="170" t="s">
        <v>120</v>
      </c>
      <c r="K12" s="170" t="s">
        <v>132</v>
      </c>
      <c r="L12" s="171" t="s">
        <v>133</v>
      </c>
      <c r="M12" s="172" t="s">
        <v>134</v>
      </c>
      <c r="N12" s="173" t="s">
        <v>93</v>
      </c>
      <c r="O12" s="174" t="s">
        <v>116</v>
      </c>
      <c r="P12" s="170" t="s">
        <v>135</v>
      </c>
      <c r="Q12" s="170" t="s">
        <v>136</v>
      </c>
      <c r="R12" s="170" t="s">
        <v>137</v>
      </c>
      <c r="S12" s="170" t="s">
        <v>138</v>
      </c>
      <c r="T12" s="170" t="s">
        <v>139</v>
      </c>
      <c r="U12" s="175"/>
      <c r="V12" s="175"/>
      <c r="W12" s="176" t="s">
        <v>140</v>
      </c>
      <c r="X12" s="177" t="s">
        <v>141</v>
      </c>
      <c r="Y12" s="176" t="s">
        <v>142</v>
      </c>
      <c r="Z12" s="178" t="s">
        <v>143</v>
      </c>
      <c r="AA12" s="177" t="s">
        <v>144</v>
      </c>
      <c r="AB12" s="176" t="s">
        <v>145</v>
      </c>
      <c r="AC12" s="176" t="s">
        <v>146</v>
      </c>
      <c r="AD12" s="178" t="s">
        <v>147</v>
      </c>
      <c r="AE12" s="6"/>
      <c r="AI12" s="110" t="s">
        <v>148</v>
      </c>
      <c r="AJ12" s="111">
        <v>157362.87462799757</v>
      </c>
      <c r="AK12" s="111">
        <v>1091.5239773911455</v>
      </c>
      <c r="AL12" s="54">
        <v>127.57647087587429</v>
      </c>
      <c r="AM12" s="54">
        <v>33.57275549365113</v>
      </c>
      <c r="AN12" s="112">
        <v>2165.30625472467</v>
      </c>
      <c r="AO12" s="113">
        <v>2102.0760850816596</v>
      </c>
      <c r="AP12" s="112">
        <v>1161.42</v>
      </c>
      <c r="AQ12" s="112">
        <v>21.0</v>
      </c>
      <c r="AR12" s="113">
        <v>1354.067810606285</v>
      </c>
      <c r="AS12" s="54">
        <f t="shared" si="1"/>
        <v>0</v>
      </c>
      <c r="AT12" s="115">
        <f t="shared" si="2"/>
        <v>0</v>
      </c>
      <c r="AU12" s="115">
        <f t="shared" si="3"/>
        <v>0</v>
      </c>
      <c r="AV12" s="115" t="str">
        <f t="shared" si="4"/>
        <v>Performance</v>
      </c>
      <c r="AW12" s="116">
        <f t="shared" si="5"/>
        <v>16.47698883</v>
      </c>
      <c r="AX12" s="54">
        <f t="shared" si="6"/>
        <v>3.8</v>
      </c>
      <c r="AY12" s="117">
        <f t="shared" si="7"/>
        <v>0.01550485315</v>
      </c>
      <c r="AZ12" s="117">
        <f t="shared" si="8"/>
        <v>0.03075768942</v>
      </c>
      <c r="BA12" s="118">
        <f t="shared" si="9"/>
        <v>0.006936350012</v>
      </c>
      <c r="BB12" s="116">
        <f t="shared" si="10"/>
        <v>10.61377385</v>
      </c>
      <c r="BC12" s="54">
        <f t="shared" si="11"/>
        <v>6.075070042</v>
      </c>
      <c r="BD12" s="117">
        <f t="shared" si="12"/>
        <v>0.009698397146</v>
      </c>
      <c r="BE12" s="119">
        <v>271.73</v>
      </c>
      <c r="BF12" s="120">
        <v>55.62637103835259</v>
      </c>
      <c r="BG12" s="121">
        <v>71.9500998375217</v>
      </c>
      <c r="BH12" s="121">
        <v>71.9500998375217</v>
      </c>
      <c r="BI12" s="122">
        <f t="shared" si="13"/>
        <v>0.06403526084</v>
      </c>
      <c r="BJ12" s="123">
        <f t="shared" si="14"/>
        <v>-0.3744928085</v>
      </c>
    </row>
    <row r="13">
      <c r="A13" s="6"/>
      <c r="B13" s="179" t="s">
        <v>149</v>
      </c>
      <c r="C13" s="180" t="s">
        <v>150</v>
      </c>
      <c r="D13" s="181"/>
      <c r="E13" s="48"/>
      <c r="F13" s="182" t="s">
        <v>151</v>
      </c>
      <c r="G13" s="46">
        <v>9849.100075064287</v>
      </c>
      <c r="H13" s="13">
        <v>840.1377350362453</v>
      </c>
      <c r="I13" s="13">
        <v>221.0888776411172</v>
      </c>
      <c r="J13" s="19">
        <v>2026.1021465802633</v>
      </c>
      <c r="K13" s="15">
        <v>0.10912030176478511</v>
      </c>
      <c r="L13" s="16">
        <v>3.8</v>
      </c>
      <c r="M13" s="183">
        <v>3.546309698450839</v>
      </c>
      <c r="N13" s="184">
        <v>0.08530096441636183</v>
      </c>
      <c r="O13" s="185">
        <v>2979.388597793558</v>
      </c>
      <c r="P13" s="186">
        <v>8253.18</v>
      </c>
      <c r="Q13" s="187">
        <v>218.0</v>
      </c>
      <c r="R13" s="18">
        <v>0.10759575985245817</v>
      </c>
      <c r="S13" s="13">
        <v>3.8538428212671803</v>
      </c>
      <c r="T13" s="13">
        <v>6514.521605049093</v>
      </c>
      <c r="U13" s="188"/>
      <c r="V13" s="189"/>
      <c r="W13" s="190">
        <f>iferror(H13,"")</f>
        <v>840.137735</v>
      </c>
      <c r="X13" s="191">
        <f t="shared" ref="X13:X43" si="17">if(ISBLANK(H13),"",iferror(SUM(indirect("H13:H"&amp;ROW()))/SUM(indirect("I13:I"&amp;row()))," "))</f>
        <v>3.8</v>
      </c>
      <c r="Y13" s="192">
        <f t="shared" ref="Y13:Y43" si="18">if(ISBLANK(F13),"",iferror(SUM(indirect("I13:I"&amp;ROW()))/SUM(indirect("J13:J"&amp;row()))))</f>
        <v>0.1091203018</v>
      </c>
      <c r="Z13" s="193">
        <f>I13</f>
        <v>221.0888776</v>
      </c>
      <c r="AA13" s="191">
        <f t="shared" ref="AA13:AA43" si="19">if(ISBLANK(F13),"",iferror(SUM(indirect("H13:H"&amp;ROW()))/SUM(indirect("Q13:Q"&amp;row())),""))</f>
        <v>3.853842821</v>
      </c>
      <c r="AB13" s="192">
        <f t="shared" ref="AB13:AB43" si="20">if(ISBLANK(F13),"",iferror(SUM(indirect("Q13:Q"&amp;ROW()))/SUM(indirect("J13:J"&amp;row()))))</f>
        <v>0.1075957599</v>
      </c>
      <c r="AC13" s="194">
        <f>Q13</f>
        <v>218</v>
      </c>
      <c r="AD13" s="195">
        <f t="shared" ref="AD13:AD43" si="21">IF(ISBLANK(F13),"",IFERROR(SUM(INDIRECT("Q13:Q"&amp;ROW()))/SUM(INDIRECT("I13:I"&amp;ROW())))-1)</f>
        <v>-0.01397120323</v>
      </c>
      <c r="AE13" s="14"/>
      <c r="AG13" s="14"/>
      <c r="AH13" s="100"/>
      <c r="AI13" s="110" t="s">
        <v>152</v>
      </c>
      <c r="AJ13" s="111">
        <v>257465.36764233568</v>
      </c>
      <c r="AK13" s="111">
        <v>1881.7120030343974</v>
      </c>
      <c r="AL13" s="54">
        <v>205.36700189774888</v>
      </c>
      <c r="AM13" s="54">
        <v>54.043947867828656</v>
      </c>
      <c r="AN13" s="112">
        <v>2323.6168090849765</v>
      </c>
      <c r="AO13" s="113">
        <v>339.8802092940904</v>
      </c>
      <c r="AP13" s="112">
        <v>1757.3400000000001</v>
      </c>
      <c r="AQ13" s="112">
        <v>42.0</v>
      </c>
      <c r="AR13" s="113">
        <v>1324.398079406695</v>
      </c>
      <c r="AS13" s="54">
        <f t="shared" si="1"/>
        <v>0</v>
      </c>
      <c r="AT13" s="115">
        <f t="shared" si="2"/>
        <v>0</v>
      </c>
      <c r="AU13" s="115">
        <f t="shared" si="3"/>
        <v>0</v>
      </c>
      <c r="AV13" s="115" t="str">
        <f t="shared" si="4"/>
        <v>Performance</v>
      </c>
      <c r="AW13" s="116">
        <f t="shared" si="5"/>
        <v>1.65498939</v>
      </c>
      <c r="AX13" s="54">
        <f t="shared" si="6"/>
        <v>3.8</v>
      </c>
      <c r="AY13" s="117">
        <f t="shared" si="7"/>
        <v>0.02325854575</v>
      </c>
      <c r="AZ13" s="117">
        <f t="shared" si="8"/>
        <v>0.02872062663</v>
      </c>
      <c r="BA13" s="118">
        <f t="shared" si="9"/>
        <v>0.007308602397</v>
      </c>
      <c r="BB13" s="116">
        <f t="shared" si="10"/>
        <v>6.448933213</v>
      </c>
      <c r="BC13" s="54">
        <f t="shared" si="11"/>
        <v>4.889690521</v>
      </c>
      <c r="BD13" s="117">
        <f t="shared" si="12"/>
        <v>0.01807526948</v>
      </c>
      <c r="BE13" s="119">
        <v>576.79</v>
      </c>
      <c r="BF13" s="120">
        <v>118.0757904950185</v>
      </c>
      <c r="BG13" s="121">
        <v>87.29121140273038</v>
      </c>
      <c r="BH13" s="121">
        <v>87.29121140273038</v>
      </c>
      <c r="BI13" s="122">
        <f t="shared" si="13"/>
        <v>-0.0660951319</v>
      </c>
      <c r="BJ13" s="123">
        <f t="shared" si="14"/>
        <v>-0.2228547015</v>
      </c>
    </row>
    <row r="14">
      <c r="B14" s="124" t="s">
        <v>153</v>
      </c>
      <c r="C14" s="196" t="s">
        <v>154</v>
      </c>
      <c r="D14" s="126"/>
      <c r="E14" s="48"/>
      <c r="F14" s="8" t="s">
        <v>155</v>
      </c>
      <c r="G14" s="46">
        <v>7765.9515390679835</v>
      </c>
      <c r="H14" s="13">
        <v>849.4725987588703</v>
      </c>
      <c r="I14" s="13">
        <v>223.5454207260185</v>
      </c>
      <c r="J14" s="19">
        <v>1929.7510678058006</v>
      </c>
      <c r="K14" s="15">
        <v>0.11584158415841585</v>
      </c>
      <c r="L14" s="16">
        <v>3.8</v>
      </c>
      <c r="M14" s="15">
        <v>4.554078761312251</v>
      </c>
      <c r="N14" s="184">
        <v>0.10938422606495149</v>
      </c>
      <c r="O14" s="197">
        <v>3868.565120324495</v>
      </c>
      <c r="P14" s="13">
        <v>7311.72</v>
      </c>
      <c r="Q14" s="19">
        <v>204.0</v>
      </c>
      <c r="R14" s="18">
        <v>0.10571311678658929</v>
      </c>
      <c r="S14" s="13">
        <v>4.164081366465051</v>
      </c>
      <c r="T14" s="13">
        <v>7447.428387519893</v>
      </c>
      <c r="U14" s="188"/>
      <c r="V14" s="189"/>
      <c r="W14" s="190">
        <f t="shared" ref="W14:W43" si="22">if(ISBLANK(H14),"",iferror(H14+W13))</f>
        <v>1689.610334</v>
      </c>
      <c r="X14" s="191">
        <f t="shared" si="17"/>
        <v>3.8</v>
      </c>
      <c r="Y14" s="192">
        <f t="shared" si="18"/>
        <v>0.1123990892</v>
      </c>
      <c r="Z14" s="193">
        <f t="shared" ref="Z14:Z43" si="23">if(ISBLANK(F14),"",Z13+I14)</f>
        <v>444.6342984</v>
      </c>
      <c r="AA14" s="191">
        <f t="shared" si="19"/>
        <v>4.003815957</v>
      </c>
      <c r="AB14" s="192">
        <f t="shared" si="20"/>
        <v>0.1066773657</v>
      </c>
      <c r="AC14" s="194">
        <f t="shared" ref="AC14:AC43" si="24">if(ISBLANK(F14),"",AC13+Q14)</f>
        <v>422</v>
      </c>
      <c r="AD14" s="195">
        <f t="shared" si="21"/>
        <v>-0.05090542599</v>
      </c>
      <c r="AE14" s="14"/>
      <c r="AH14" s="100"/>
      <c r="AI14" s="110" t="s">
        <v>156</v>
      </c>
      <c r="AJ14" s="111">
        <v>163969.33783099212</v>
      </c>
      <c r="AK14" s="111">
        <v>1207.8003500764737</v>
      </c>
      <c r="AL14" s="54">
        <v>332.94347277362317</v>
      </c>
      <c r="AM14" s="54">
        <v>87.61670336147978</v>
      </c>
      <c r="AN14" s="112">
        <v>3411.0465480012863</v>
      </c>
      <c r="AO14" s="113">
        <v>5429.8435405783175</v>
      </c>
      <c r="AP14" s="112">
        <v>1397.76</v>
      </c>
      <c r="AQ14" s="112">
        <v>59.0</v>
      </c>
      <c r="AR14" s="113">
        <v>3806.355749735433</v>
      </c>
      <c r="AS14" s="54">
        <f t="shared" si="1"/>
        <v>0</v>
      </c>
      <c r="AT14" s="115">
        <f t="shared" si="2"/>
        <v>0</v>
      </c>
      <c r="AU14" s="115">
        <f t="shared" si="3"/>
        <v>0</v>
      </c>
      <c r="AV14" s="115" t="str">
        <f t="shared" si="4"/>
        <v>Performance</v>
      </c>
      <c r="AW14" s="116">
        <f t="shared" si="5"/>
        <v>16.30860487</v>
      </c>
      <c r="AX14" s="54">
        <f t="shared" si="6"/>
        <v>3.8</v>
      </c>
      <c r="AY14" s="117">
        <f t="shared" si="7"/>
        <v>0.02568616468</v>
      </c>
      <c r="AZ14" s="117">
        <f t="shared" si="8"/>
        <v>0.07254237288</v>
      </c>
      <c r="BA14" s="118">
        <f t="shared" si="9"/>
        <v>0.007366013464</v>
      </c>
      <c r="BB14" s="116">
        <f t="shared" si="10"/>
        <v>11.43243842</v>
      </c>
      <c r="BC14" s="54">
        <f t="shared" si="11"/>
        <v>5.643109708</v>
      </c>
      <c r="BD14" s="117">
        <f t="shared" si="12"/>
        <v>0.01729674432</v>
      </c>
      <c r="BE14" s="119">
        <v>369.57</v>
      </c>
      <c r="BF14" s="120">
        <v>75.65538565724785</v>
      </c>
      <c r="BG14" s="121">
        <v>257.2880871163753</v>
      </c>
      <c r="BH14" s="121">
        <v>257.2880871163753</v>
      </c>
      <c r="BI14" s="122">
        <f t="shared" si="13"/>
        <v>0.1572773595</v>
      </c>
      <c r="BJ14" s="123">
        <f t="shared" si="14"/>
        <v>-0.3266124182</v>
      </c>
    </row>
    <row r="15">
      <c r="B15" s="124" t="s">
        <v>157</v>
      </c>
      <c r="C15" s="180" t="s">
        <v>158</v>
      </c>
      <c r="D15" s="126"/>
      <c r="E15" s="48"/>
      <c r="F15" s="8" t="s">
        <v>159</v>
      </c>
      <c r="G15" s="198">
        <v>6198.677050900953</v>
      </c>
      <c r="H15" s="13">
        <v>668.9985667881213</v>
      </c>
      <c r="I15" s="19">
        <v>176.05225441792666</v>
      </c>
      <c r="J15" s="19">
        <v>1690.1016424120955</v>
      </c>
      <c r="K15" s="15">
        <v>0.10416666666666669</v>
      </c>
      <c r="L15" s="16">
        <v>3.8</v>
      </c>
      <c r="M15" s="15">
        <v>14.149027994802601</v>
      </c>
      <c r="N15" s="184">
        <v>0.10792602377807133</v>
      </c>
      <c r="O15" s="197">
        <v>9465.679449967945</v>
      </c>
      <c r="P15" s="13">
        <v>6225.18</v>
      </c>
      <c r="Q15" s="19">
        <v>182.0</v>
      </c>
      <c r="R15" s="18">
        <v>0.10768583109608218</v>
      </c>
      <c r="S15" s="13">
        <v>3.6758163010336333</v>
      </c>
      <c r="T15" s="13">
        <v>7813.674210048527</v>
      </c>
      <c r="U15" s="188"/>
      <c r="V15" s="189"/>
      <c r="W15" s="190">
        <f t="shared" si="22"/>
        <v>2358.608901</v>
      </c>
      <c r="X15" s="191">
        <f t="shared" si="17"/>
        <v>3.8</v>
      </c>
      <c r="Y15" s="192">
        <f t="shared" si="18"/>
        <v>0.1099347353</v>
      </c>
      <c r="Z15" s="193">
        <f t="shared" si="23"/>
        <v>620.6865528</v>
      </c>
      <c r="AA15" s="191">
        <f t="shared" si="19"/>
        <v>3.904981623</v>
      </c>
      <c r="AB15" s="192">
        <f t="shared" si="20"/>
        <v>0.1069792471</v>
      </c>
      <c r="AC15" s="194">
        <f t="shared" si="24"/>
        <v>604</v>
      </c>
      <c r="AD15" s="195">
        <f t="shared" si="21"/>
        <v>-0.02688402497</v>
      </c>
      <c r="AE15" s="14"/>
      <c r="AH15" s="100"/>
      <c r="AI15" s="110" t="s">
        <v>160</v>
      </c>
      <c r="AJ15" s="111">
        <v>108402.33325052467</v>
      </c>
      <c r="AK15" s="111">
        <v>826.2173242218047</v>
      </c>
      <c r="AL15" s="54">
        <v>140.02295583937422</v>
      </c>
      <c r="AM15" s="54">
        <v>36.84814627351953</v>
      </c>
      <c r="AN15" s="112">
        <v>2158.755473164933</v>
      </c>
      <c r="AO15" s="113">
        <v>4607.282973911575</v>
      </c>
      <c r="AP15" s="112">
        <v>818.22</v>
      </c>
      <c r="AQ15" s="112">
        <v>30.0</v>
      </c>
      <c r="AR15" s="113">
        <v>3226.0054606901954</v>
      </c>
      <c r="AS15" s="54">
        <f t="shared" si="1"/>
        <v>0</v>
      </c>
      <c r="AT15" s="115">
        <f t="shared" si="2"/>
        <v>0</v>
      </c>
      <c r="AU15" s="115">
        <f t="shared" si="3"/>
        <v>0</v>
      </c>
      <c r="AV15" s="115" t="str">
        <f t="shared" si="4"/>
        <v>Performance</v>
      </c>
      <c r="AW15" s="116">
        <f t="shared" si="5"/>
        <v>32.90376886</v>
      </c>
      <c r="AX15" s="54">
        <f t="shared" si="6"/>
        <v>3.8</v>
      </c>
      <c r="AY15" s="117">
        <f t="shared" si="7"/>
        <v>0.01706916171</v>
      </c>
      <c r="AZ15" s="117">
        <f t="shared" si="8"/>
        <v>0.04459861249</v>
      </c>
      <c r="BA15" s="118">
        <f t="shared" si="9"/>
        <v>0.007621766981</v>
      </c>
      <c r="BB15" s="116">
        <f t="shared" si="10"/>
        <v>23.03911842</v>
      </c>
      <c r="BC15" s="54">
        <f t="shared" si="11"/>
        <v>4.667431861</v>
      </c>
      <c r="BD15" s="117">
        <f t="shared" si="12"/>
        <v>0.01389689586</v>
      </c>
      <c r="BE15" s="119">
        <v>201.18</v>
      </c>
      <c r="BF15" s="120">
        <v>41.18394481837033</v>
      </c>
      <c r="BG15" s="121">
        <v>98.8390110210039</v>
      </c>
      <c r="BH15" s="121">
        <v>98.8390110210039</v>
      </c>
      <c r="BI15" s="122">
        <f t="shared" si="13"/>
        <v>-0.009679443879</v>
      </c>
      <c r="BJ15" s="123">
        <f t="shared" si="14"/>
        <v>-0.1858477825</v>
      </c>
    </row>
    <row r="16">
      <c r="D16" s="126"/>
      <c r="E16" s="48"/>
      <c r="F16" s="8" t="s">
        <v>161</v>
      </c>
      <c r="G16" s="198">
        <v>6440.2371209162475</v>
      </c>
      <c r="H16" s="13">
        <v>472.96642861299733</v>
      </c>
      <c r="I16" s="19">
        <v>124.46484963499931</v>
      </c>
      <c r="J16" s="19">
        <v>1481.0225309638297</v>
      </c>
      <c r="K16" s="15">
        <v>0.08403980833026169</v>
      </c>
      <c r="L16" s="16">
        <v>3.8</v>
      </c>
      <c r="M16" s="15">
        <v>13.440850296857437</v>
      </c>
      <c r="N16" s="184">
        <v>0.07343928798474252</v>
      </c>
      <c r="O16" s="197">
        <v>6357.070962426607</v>
      </c>
      <c r="P16" s="13">
        <v>5065.320000000001</v>
      </c>
      <c r="Q16" s="19">
        <v>128.0</v>
      </c>
      <c r="R16" s="18">
        <v>0.08642677428863915</v>
      </c>
      <c r="S16" s="13">
        <v>3.6950502235390417</v>
      </c>
      <c r="T16" s="197">
        <v>5434.24037650424</v>
      </c>
      <c r="U16" s="188"/>
      <c r="V16" s="189"/>
      <c r="W16" s="190">
        <f t="shared" si="22"/>
        <v>2831.575329</v>
      </c>
      <c r="X16" s="191">
        <f t="shared" si="17"/>
        <v>3.8</v>
      </c>
      <c r="Y16" s="192">
        <f t="shared" si="18"/>
        <v>0.1045536364</v>
      </c>
      <c r="Z16" s="193">
        <f t="shared" si="23"/>
        <v>745.1514024</v>
      </c>
      <c r="AA16" s="191">
        <f t="shared" si="19"/>
        <v>3.868272308</v>
      </c>
      <c r="AB16" s="192">
        <f t="shared" si="20"/>
        <v>0.1027083377</v>
      </c>
      <c r="AC16" s="194">
        <f t="shared" si="24"/>
        <v>732</v>
      </c>
      <c r="AD16" s="195">
        <f t="shared" si="21"/>
        <v>-0.01764930238</v>
      </c>
      <c r="AE16" s="14"/>
      <c r="AH16" s="100"/>
      <c r="AI16" s="110" t="s">
        <v>162</v>
      </c>
      <c r="AJ16" s="111">
        <v>123720.5170802742</v>
      </c>
      <c r="AK16" s="111">
        <v>962.1460415863434</v>
      </c>
      <c r="AL16" s="54">
        <v>140.02295583937422</v>
      </c>
      <c r="AM16" s="54">
        <v>36.84814627351953</v>
      </c>
      <c r="AN16" s="112">
        <v>2242.0049888199223</v>
      </c>
      <c r="AO16" s="113">
        <v>937.298442174271</v>
      </c>
      <c r="AP16" s="112">
        <v>936.0</v>
      </c>
      <c r="AQ16" s="112">
        <v>29.0</v>
      </c>
      <c r="AR16" s="113">
        <v>629.225393123912</v>
      </c>
      <c r="AS16" s="54">
        <f t="shared" si="1"/>
        <v>0</v>
      </c>
      <c r="AT16" s="115">
        <f t="shared" si="2"/>
        <v>0</v>
      </c>
      <c r="AU16" s="115">
        <f t="shared" si="3"/>
        <v>0</v>
      </c>
      <c r="AV16" s="115" t="str">
        <f t="shared" si="4"/>
        <v>Performance</v>
      </c>
      <c r="AW16" s="116">
        <f t="shared" si="5"/>
        <v>6.693891273</v>
      </c>
      <c r="AX16" s="54">
        <f t="shared" si="6"/>
        <v>3.8</v>
      </c>
      <c r="AY16" s="117">
        <f t="shared" si="7"/>
        <v>0.01643535427</v>
      </c>
      <c r="AZ16" s="117">
        <f t="shared" si="8"/>
        <v>0.03829787234</v>
      </c>
      <c r="BA16" s="118">
        <f t="shared" si="9"/>
        <v>0.007776770291</v>
      </c>
      <c r="BB16" s="116">
        <f t="shared" si="10"/>
        <v>4.493730256</v>
      </c>
      <c r="BC16" s="54">
        <f t="shared" si="11"/>
        <v>4.828377788</v>
      </c>
      <c r="BD16" s="117">
        <f t="shared" si="12"/>
        <v>0.01293485079</v>
      </c>
      <c r="BE16" s="119">
        <v>219.4</v>
      </c>
      <c r="BF16" s="120">
        <v>44.91379606894547</v>
      </c>
      <c r="BG16" s="121">
        <v>95.10915977042875</v>
      </c>
      <c r="BH16" s="121">
        <v>95.10915977042875</v>
      </c>
      <c r="BI16" s="122">
        <f t="shared" si="13"/>
        <v>-0.027174712</v>
      </c>
      <c r="BJ16" s="123">
        <f t="shared" si="14"/>
        <v>-0.2129861897</v>
      </c>
    </row>
    <row r="17">
      <c r="B17" s="99" t="s">
        <v>163</v>
      </c>
      <c r="C17" s="199" t="s">
        <v>164</v>
      </c>
      <c r="D17" s="200" t="s">
        <v>165</v>
      </c>
      <c r="E17" s="48"/>
      <c r="F17" s="201" t="s">
        <v>166</v>
      </c>
      <c r="G17" s="198">
        <v>4863.955308104578</v>
      </c>
      <c r="H17" s="13">
        <v>298.7156391239983</v>
      </c>
      <c r="I17" s="19">
        <v>78.60937871684166</v>
      </c>
      <c r="J17" s="19">
        <v>1575.7359143483575</v>
      </c>
      <c r="K17" s="15">
        <v>0.049887406894162475</v>
      </c>
      <c r="L17" s="16">
        <v>3.8</v>
      </c>
      <c r="M17" s="15">
        <v>9.612561464983896</v>
      </c>
      <c r="N17" s="184">
        <v>0.061414141414141414</v>
      </c>
      <c r="O17" s="197">
        <v>2871.422441631382</v>
      </c>
      <c r="P17" s="13">
        <v>4165.9800000000005</v>
      </c>
      <c r="Q17" s="19">
        <v>76.0</v>
      </c>
      <c r="R17" s="18">
        <v>0.04823143225204057</v>
      </c>
      <c r="S17" s="13">
        <v>3.930468935842083</v>
      </c>
      <c r="T17" s="197">
        <v>2839.660679628143</v>
      </c>
      <c r="U17" s="188"/>
      <c r="V17" s="189"/>
      <c r="W17" s="190">
        <f t="shared" si="22"/>
        <v>3130.290968</v>
      </c>
      <c r="X17" s="191">
        <f t="shared" si="17"/>
        <v>3.8</v>
      </c>
      <c r="Y17" s="192">
        <f t="shared" si="18"/>
        <v>0.09465562665</v>
      </c>
      <c r="Z17" s="193">
        <f t="shared" si="23"/>
        <v>823.7607811</v>
      </c>
      <c r="AA17" s="191">
        <f t="shared" si="19"/>
        <v>3.874122486</v>
      </c>
      <c r="AB17" s="192">
        <f t="shared" si="20"/>
        <v>0.09284460742</v>
      </c>
      <c r="AC17" s="194">
        <f t="shared" si="24"/>
        <v>808</v>
      </c>
      <c r="AD17" s="195">
        <f t="shared" si="21"/>
        <v>-0.01913271607</v>
      </c>
      <c r="AE17" s="14"/>
      <c r="AH17" s="100"/>
      <c r="AI17" s="110" t="s">
        <v>167</v>
      </c>
      <c r="AJ17" s="111">
        <v>236024.65959731716</v>
      </c>
      <c r="AK17" s="111">
        <v>1599.209548270748</v>
      </c>
      <c r="AL17" s="54">
        <v>261.3761842334985</v>
      </c>
      <c r="AM17" s="54">
        <v>68.78320637723645</v>
      </c>
      <c r="AN17" s="112">
        <v>2786.8116552046995</v>
      </c>
      <c r="AO17" s="113">
        <v>4068.588400929694</v>
      </c>
      <c r="AP17" s="112">
        <v>1652.8200000000002</v>
      </c>
      <c r="AQ17" s="112">
        <v>50.0</v>
      </c>
      <c r="AR17" s="113">
        <v>3114.811155583036</v>
      </c>
      <c r="AS17" s="54">
        <f t="shared" si="1"/>
        <v>0</v>
      </c>
      <c r="AT17" s="115">
        <f t="shared" si="2"/>
        <v>0</v>
      </c>
      <c r="AU17" s="115">
        <f t="shared" si="3"/>
        <v>0</v>
      </c>
      <c r="AV17" s="115" t="str">
        <f t="shared" si="4"/>
        <v>Performance</v>
      </c>
      <c r="AW17" s="116">
        <f t="shared" si="5"/>
        <v>15.5660257</v>
      </c>
      <c r="AX17" s="54">
        <f t="shared" si="6"/>
        <v>3.8</v>
      </c>
      <c r="AY17" s="117">
        <f t="shared" si="7"/>
        <v>0.02468168462</v>
      </c>
      <c r="AZ17" s="117">
        <f t="shared" si="8"/>
        <v>0.04301075269</v>
      </c>
      <c r="BA17" s="118">
        <f t="shared" si="9"/>
        <v>0.006775603664</v>
      </c>
      <c r="BB17" s="116">
        <f t="shared" si="10"/>
        <v>11.91696621</v>
      </c>
      <c r="BC17" s="54">
        <f t="shared" si="11"/>
        <v>5.227523685</v>
      </c>
      <c r="BD17" s="117">
        <f t="shared" si="12"/>
        <v>0.01794165024</v>
      </c>
      <c r="BE17" s="119">
        <v>483.75</v>
      </c>
      <c r="BF17" s="120">
        <v>99.02939311008375</v>
      </c>
      <c r="BG17" s="121">
        <v>162.3467911234148</v>
      </c>
      <c r="BH17" s="121">
        <v>162.3467911234148</v>
      </c>
      <c r="BI17" s="122">
        <f t="shared" si="13"/>
        <v>0.03352309382</v>
      </c>
      <c r="BJ17" s="123">
        <f t="shared" si="14"/>
        <v>-0.2730783772</v>
      </c>
    </row>
    <row r="18">
      <c r="B18" s="202" t="s">
        <v>168</v>
      </c>
      <c r="C18" s="203" t="s">
        <v>169</v>
      </c>
      <c r="D18" s="204" t="s">
        <v>170</v>
      </c>
      <c r="E18" s="48"/>
      <c r="F18" s="8" t="s">
        <v>171</v>
      </c>
      <c r="G18" s="198">
        <v>6481.99835335957</v>
      </c>
      <c r="H18" s="13">
        <v>905.4817810946199</v>
      </c>
      <c r="I18" s="19">
        <v>238.2846792354263</v>
      </c>
      <c r="J18" s="19">
        <v>2186.3233455621594</v>
      </c>
      <c r="K18" s="15">
        <v>0.10898876404494379</v>
      </c>
      <c r="L18" s="16">
        <v>3.8</v>
      </c>
      <c r="M18" s="15">
        <v>8.038164079148359</v>
      </c>
      <c r="N18" s="184">
        <v>0.13969176351692772</v>
      </c>
      <c r="O18" s="197">
        <v>7278.411127118052</v>
      </c>
      <c r="P18" s="13">
        <v>7087.08</v>
      </c>
      <c r="Q18" s="19">
        <v>208.0</v>
      </c>
      <c r="R18" s="18">
        <v>0.09513688833913901</v>
      </c>
      <c r="S18" s="13">
        <v>4.353277793724134</v>
      </c>
      <c r="T18" s="197">
        <v>5693.457481186528</v>
      </c>
      <c r="U18" s="188"/>
      <c r="V18" s="189"/>
      <c r="W18" s="190">
        <f t="shared" si="22"/>
        <v>4035.772749</v>
      </c>
      <c r="X18" s="191">
        <f t="shared" si="17"/>
        <v>3.8</v>
      </c>
      <c r="Y18" s="192">
        <f t="shared" si="18"/>
        <v>0.09753346368</v>
      </c>
      <c r="Z18" s="193">
        <f t="shared" si="23"/>
        <v>1062.04546</v>
      </c>
      <c r="AA18" s="191">
        <f t="shared" si="19"/>
        <v>3.972217273</v>
      </c>
      <c r="AB18" s="192">
        <f t="shared" si="20"/>
        <v>0.09330485633</v>
      </c>
      <c r="AC18" s="194">
        <f t="shared" si="24"/>
        <v>1016</v>
      </c>
      <c r="AD18" s="195">
        <f t="shared" si="21"/>
        <v>-0.04335545143</v>
      </c>
      <c r="AE18" s="14"/>
      <c r="AH18" s="100"/>
      <c r="AI18" s="110" t="s">
        <v>172</v>
      </c>
      <c r="AJ18" s="111">
        <v>271113.92102204735</v>
      </c>
      <c r="AK18" s="111">
        <v>2107.7139668453174</v>
      </c>
      <c r="AL18" s="54">
        <v>252.04132051087362</v>
      </c>
      <c r="AM18" s="54">
        <v>66.32666329233517</v>
      </c>
      <c r="AN18" s="112">
        <v>2643.2403593538015</v>
      </c>
      <c r="AO18" s="113">
        <v>5034.755864050567</v>
      </c>
      <c r="AP18" s="112">
        <v>1908.66</v>
      </c>
      <c r="AQ18" s="112">
        <v>46.0</v>
      </c>
      <c r="AR18" s="113">
        <v>2121.449608317418</v>
      </c>
      <c r="AS18" s="54">
        <f t="shared" si="1"/>
        <v>0</v>
      </c>
      <c r="AT18" s="115">
        <f t="shared" si="2"/>
        <v>0</v>
      </c>
      <c r="AU18" s="115">
        <f t="shared" si="3"/>
        <v>0</v>
      </c>
      <c r="AV18" s="115" t="str">
        <f t="shared" si="4"/>
        <v>Performance</v>
      </c>
      <c r="AW18" s="116">
        <f t="shared" si="5"/>
        <v>19.97591448</v>
      </c>
      <c r="AX18" s="54">
        <f t="shared" si="6"/>
        <v>3.8</v>
      </c>
      <c r="AY18" s="117">
        <f t="shared" si="7"/>
        <v>0.0250929368</v>
      </c>
      <c r="AZ18" s="117">
        <f t="shared" si="8"/>
        <v>0.03146853147</v>
      </c>
      <c r="BA18" s="118">
        <f t="shared" si="9"/>
        <v>0.00777427422</v>
      </c>
      <c r="BB18" s="116">
        <f t="shared" si="10"/>
        <v>8.417070677</v>
      </c>
      <c r="BC18" s="54">
        <f t="shared" si="11"/>
        <v>5.479159142</v>
      </c>
      <c r="BD18" s="117">
        <f t="shared" si="12"/>
        <v>0.01740288197</v>
      </c>
      <c r="BE18" s="119">
        <v>553.58</v>
      </c>
      <c r="BF18" s="120">
        <v>113.32442674497192</v>
      </c>
      <c r="BG18" s="121">
        <v>138.71689376590172</v>
      </c>
      <c r="BH18" s="121">
        <v>138.71689376590172</v>
      </c>
      <c r="BI18" s="122">
        <f t="shared" si="13"/>
        <v>-0.09444069261</v>
      </c>
      <c r="BJ18" s="123">
        <f t="shared" si="14"/>
        <v>-0.3064629258</v>
      </c>
    </row>
    <row r="19">
      <c r="A19" s="6"/>
      <c r="B19" s="124" t="s">
        <v>173</v>
      </c>
      <c r="C19" s="203" t="s">
        <v>174</v>
      </c>
      <c r="D19" s="204" t="s">
        <v>170</v>
      </c>
      <c r="E19" s="48"/>
      <c r="F19" s="8" t="s">
        <v>175</v>
      </c>
      <c r="G19" s="198">
        <v>3555.436691547152</v>
      </c>
      <c r="H19" s="13">
        <v>594.3196570071217</v>
      </c>
      <c r="I19" s="19">
        <v>156.39990973871625</v>
      </c>
      <c r="J19" s="19">
        <v>1965.5074171526974</v>
      </c>
      <c r="K19" s="15">
        <v>0.07957228162755174</v>
      </c>
      <c r="L19" s="16">
        <v>3.8</v>
      </c>
      <c r="M19" s="15">
        <v>11.045435180576142</v>
      </c>
      <c r="N19" s="184">
        <v>0.16715799170888987</v>
      </c>
      <c r="O19" s="197">
        <v>6564.519248014408</v>
      </c>
      <c r="P19" s="13">
        <v>4641.0</v>
      </c>
      <c r="Q19" s="19">
        <v>142.0</v>
      </c>
      <c r="R19" s="18">
        <v>0.07224597514147577</v>
      </c>
      <c r="S19" s="13">
        <v>4.185349697233251</v>
      </c>
      <c r="T19" s="197">
        <v>4911.170271639729</v>
      </c>
      <c r="U19" s="188"/>
      <c r="V19" s="189"/>
      <c r="W19" s="190">
        <f t="shared" si="22"/>
        <v>4630.092406</v>
      </c>
      <c r="X19" s="191">
        <f t="shared" si="17"/>
        <v>3.8</v>
      </c>
      <c r="Y19" s="192">
        <f t="shared" si="18"/>
        <v>0.09478713239</v>
      </c>
      <c r="Z19" s="193">
        <f t="shared" si="23"/>
        <v>1218.44537</v>
      </c>
      <c r="AA19" s="191">
        <f t="shared" si="19"/>
        <v>3.998352683</v>
      </c>
      <c r="AB19" s="192">
        <f t="shared" si="20"/>
        <v>0.09008487537</v>
      </c>
      <c r="AC19" s="194">
        <f t="shared" si="24"/>
        <v>1158</v>
      </c>
      <c r="AD19" s="195">
        <f t="shared" si="21"/>
        <v>-0.04960860092</v>
      </c>
      <c r="AE19" s="14"/>
      <c r="AH19" s="100"/>
      <c r="AI19" s="110" t="s">
        <v>176</v>
      </c>
      <c r="AJ19" s="111">
        <v>296503.11265219725</v>
      </c>
      <c r="AK19" s="111">
        <v>2635.8707300990973</v>
      </c>
      <c r="AL19" s="54">
        <v>460.5199436494974</v>
      </c>
      <c r="AM19" s="54">
        <v>121.18945885513091</v>
      </c>
      <c r="AN19" s="112">
        <v>3275.1178306367474</v>
      </c>
      <c r="AO19" s="113">
        <v>5275.740404579556</v>
      </c>
      <c r="AP19" s="112">
        <v>2513.94</v>
      </c>
      <c r="AQ19" s="112">
        <v>101.0</v>
      </c>
      <c r="AR19" s="113">
        <v>4796.042174046756</v>
      </c>
      <c r="AS19" s="54">
        <f t="shared" si="1"/>
        <v>0</v>
      </c>
      <c r="AT19" s="115">
        <f t="shared" si="2"/>
        <v>0</v>
      </c>
      <c r="AU19" s="115">
        <f t="shared" si="3"/>
        <v>0</v>
      </c>
      <c r="AV19" s="115" t="str">
        <f t="shared" si="4"/>
        <v>Performance</v>
      </c>
      <c r="AW19" s="116">
        <f t="shared" si="5"/>
        <v>11.45605196</v>
      </c>
      <c r="AX19" s="54">
        <f t="shared" si="6"/>
        <v>3.8</v>
      </c>
      <c r="AY19" s="117">
        <f t="shared" si="7"/>
        <v>0.03700308359</v>
      </c>
      <c r="AZ19" s="117">
        <f t="shared" si="8"/>
        <v>0.04597701149</v>
      </c>
      <c r="BA19" s="118">
        <f t="shared" si="9"/>
        <v>0.008889858547</v>
      </c>
      <c r="BB19" s="116">
        <f t="shared" si="10"/>
        <v>10.41440711</v>
      </c>
      <c r="BC19" s="54">
        <f t="shared" si="11"/>
        <v>4.559603402</v>
      </c>
      <c r="BD19" s="117">
        <f t="shared" si="12"/>
        <v>0.03083858512</v>
      </c>
      <c r="BE19" s="119">
        <v>598.08</v>
      </c>
      <c r="BF19" s="120">
        <v>122.43410735148089</v>
      </c>
      <c r="BG19" s="121">
        <v>338.0858362980165</v>
      </c>
      <c r="BH19" s="121">
        <v>338.0858362980165</v>
      </c>
      <c r="BI19" s="122">
        <f t="shared" si="13"/>
        <v>-0.04625823592</v>
      </c>
      <c r="BJ19" s="123">
        <f t="shared" si="14"/>
        <v>-0.1665941827</v>
      </c>
    </row>
    <row r="20">
      <c r="B20" s="124" t="s">
        <v>177</v>
      </c>
      <c r="C20" s="203" t="s">
        <v>178</v>
      </c>
      <c r="D20" s="204" t="s">
        <v>179</v>
      </c>
      <c r="E20" s="48"/>
      <c r="F20" s="8" t="s">
        <v>180</v>
      </c>
      <c r="G20" s="198">
        <v>3656.973805723072</v>
      </c>
      <c r="H20" s="13">
        <v>709.449642919496</v>
      </c>
      <c r="I20" s="19">
        <v>186.69727445249896</v>
      </c>
      <c r="J20" s="19">
        <v>1845.4097552241894</v>
      </c>
      <c r="K20" s="15">
        <v>0.10116846620322437</v>
      </c>
      <c r="L20" s="16">
        <v>3.8</v>
      </c>
      <c r="M20" s="15">
        <v>12.037147757992354</v>
      </c>
      <c r="N20" s="184">
        <v>0.1939991043439319</v>
      </c>
      <c r="O20" s="197">
        <v>8539.750178676888</v>
      </c>
      <c r="P20" s="13">
        <v>4545.84</v>
      </c>
      <c r="Q20" s="19">
        <v>164.0</v>
      </c>
      <c r="R20" s="18">
        <v>0.08886915197870322</v>
      </c>
      <c r="S20" s="13">
        <v>4.325912456826195</v>
      </c>
      <c r="T20" s="197">
        <v>11839.868827473314</v>
      </c>
      <c r="U20" s="188"/>
      <c r="V20" s="189"/>
      <c r="W20" s="190">
        <f t="shared" si="22"/>
        <v>5339.542049</v>
      </c>
      <c r="X20" s="191">
        <f t="shared" si="17"/>
        <v>3.8</v>
      </c>
      <c r="Y20" s="192">
        <f t="shared" si="18"/>
        <v>0.09558823529</v>
      </c>
      <c r="Z20" s="193">
        <f t="shared" si="23"/>
        <v>1405.142645</v>
      </c>
      <c r="AA20" s="191">
        <f t="shared" si="19"/>
        <v>4.038987934</v>
      </c>
      <c r="AB20" s="192">
        <f t="shared" si="20"/>
        <v>0.08993225531</v>
      </c>
      <c r="AC20" s="194">
        <f t="shared" si="24"/>
        <v>1322</v>
      </c>
      <c r="AD20" s="195">
        <f t="shared" si="21"/>
        <v>-0.05917025213</v>
      </c>
      <c r="AE20" s="14"/>
      <c r="AH20" s="100"/>
      <c r="AI20" s="110" t="s">
        <v>181</v>
      </c>
      <c r="AJ20" s="111">
        <v>243156.82302048057</v>
      </c>
      <c r="AK20" s="111">
        <v>1964.4156202260747</v>
      </c>
      <c r="AL20" s="54">
        <v>351.6132002188731</v>
      </c>
      <c r="AM20" s="54">
        <v>92.52978953128239</v>
      </c>
      <c r="AN20" s="112">
        <v>2665.6221963495686</v>
      </c>
      <c r="AO20" s="113">
        <v>2155.790289504121</v>
      </c>
      <c r="AP20" s="112">
        <v>2496.0</v>
      </c>
      <c r="AQ20" s="112">
        <v>88.0</v>
      </c>
      <c r="AR20" s="113">
        <v>3259.8810912853787</v>
      </c>
      <c r="AS20" s="54">
        <f t="shared" si="1"/>
        <v>0</v>
      </c>
      <c r="AT20" s="115">
        <f t="shared" si="2"/>
        <v>0</v>
      </c>
      <c r="AU20" s="115">
        <f t="shared" si="3"/>
        <v>0</v>
      </c>
      <c r="AV20" s="115" t="str">
        <f t="shared" si="4"/>
        <v>Performance</v>
      </c>
      <c r="AW20" s="116">
        <f t="shared" si="5"/>
        <v>6.131141516</v>
      </c>
      <c r="AX20" s="54">
        <f t="shared" si="6"/>
        <v>3.8</v>
      </c>
      <c r="AY20" s="117">
        <f t="shared" si="7"/>
        <v>0.03471226705</v>
      </c>
      <c r="AZ20" s="117">
        <f t="shared" si="8"/>
        <v>0.04710295957</v>
      </c>
      <c r="BA20" s="118">
        <f t="shared" si="9"/>
        <v>0.008078801145</v>
      </c>
      <c r="BB20" s="116">
        <f t="shared" si="10"/>
        <v>9.271213621</v>
      </c>
      <c r="BC20" s="54">
        <f t="shared" si="11"/>
        <v>3.995604548</v>
      </c>
      <c r="BD20" s="117">
        <f t="shared" si="12"/>
        <v>0.03301293038</v>
      </c>
      <c r="BE20" s="119">
        <v>432.75</v>
      </c>
      <c r="BF20" s="120">
        <v>88.58908499925322</v>
      </c>
      <c r="BG20" s="121">
        <v>263.0241152196199</v>
      </c>
      <c r="BH20" s="121">
        <v>263.0241152196199</v>
      </c>
      <c r="BI20" s="122">
        <f t="shared" si="13"/>
        <v>0.2706068789</v>
      </c>
      <c r="BJ20" s="123">
        <f t="shared" si="14"/>
        <v>-0.04895493175</v>
      </c>
    </row>
    <row r="21">
      <c r="B21" s="124"/>
      <c r="C21" s="180"/>
      <c r="D21" s="204"/>
      <c r="E21" s="48"/>
      <c r="F21" s="8" t="s">
        <v>182</v>
      </c>
      <c r="G21" s="198">
        <v>4155.652051958037</v>
      </c>
      <c r="H21" s="13">
        <v>852.5842199997453</v>
      </c>
      <c r="I21" s="19">
        <v>224.3642684209856</v>
      </c>
      <c r="J21" s="19">
        <v>1890.4463784473794</v>
      </c>
      <c r="K21" s="15">
        <v>0.1186832226393301</v>
      </c>
      <c r="L21" s="16">
        <v>3.8</v>
      </c>
      <c r="M21" s="15">
        <v>22.528556046696043</v>
      </c>
      <c r="N21" s="184">
        <v>0.20516256157635462</v>
      </c>
      <c r="O21" s="197">
        <v>19207.49138479289</v>
      </c>
      <c r="P21" s="13">
        <v>4715.88</v>
      </c>
      <c r="Q21" s="19">
        <v>193.0</v>
      </c>
      <c r="R21" s="18">
        <v>0.10209229005400862</v>
      </c>
      <c r="S21" s="13">
        <v>4.41753481865153</v>
      </c>
      <c r="T21" s="197">
        <v>8248.605191556646</v>
      </c>
      <c r="U21" s="188"/>
      <c r="V21" s="189"/>
      <c r="W21" s="190">
        <f t="shared" si="22"/>
        <v>6192.126269</v>
      </c>
      <c r="X21" s="191">
        <f t="shared" si="17"/>
        <v>3.8</v>
      </c>
      <c r="Y21" s="192">
        <f t="shared" si="18"/>
        <v>0.09821986772</v>
      </c>
      <c r="Z21" s="205">
        <f t="shared" si="23"/>
        <v>1629.506913</v>
      </c>
      <c r="AA21" s="191">
        <f t="shared" si="19"/>
        <v>4.087212059</v>
      </c>
      <c r="AB21" s="192">
        <f t="shared" si="20"/>
        <v>0.09131786948</v>
      </c>
      <c r="AC21" s="194">
        <f t="shared" si="24"/>
        <v>1515</v>
      </c>
      <c r="AD21" s="195">
        <f t="shared" si="21"/>
        <v>-0.07027089733</v>
      </c>
      <c r="AE21" s="14"/>
      <c r="AG21" s="13"/>
      <c r="AH21" s="100"/>
      <c r="AI21" s="110" t="s">
        <v>183</v>
      </c>
      <c r="AJ21" s="111">
        <v>220473.10417450196</v>
      </c>
      <c r="AK21" s="111">
        <v>1696.6524239718326</v>
      </c>
      <c r="AL21" s="54">
        <v>261.3761842334985</v>
      </c>
      <c r="AM21" s="54">
        <v>68.78320637723645</v>
      </c>
      <c r="AN21" s="112">
        <v>2411.2335124464557</v>
      </c>
      <c r="AO21" s="113">
        <v>1632.3059978620695</v>
      </c>
      <c r="AP21" s="112">
        <v>1843.92</v>
      </c>
      <c r="AQ21" s="112">
        <v>55.0</v>
      </c>
      <c r="AR21" s="113">
        <v>2386.817672898533</v>
      </c>
      <c r="AS21" s="54">
        <f t="shared" si="1"/>
        <v>0</v>
      </c>
      <c r="AT21" s="115">
        <f t="shared" si="2"/>
        <v>0</v>
      </c>
      <c r="AU21" s="115">
        <f t="shared" si="3"/>
        <v>0</v>
      </c>
      <c r="AV21" s="115" t="str">
        <f t="shared" si="4"/>
        <v>Performance</v>
      </c>
      <c r="AW21" s="116">
        <f t="shared" si="5"/>
        <v>6.245044868</v>
      </c>
      <c r="AX21" s="54">
        <f t="shared" si="6"/>
        <v>3.8</v>
      </c>
      <c r="AY21" s="117">
        <f t="shared" si="7"/>
        <v>0.02852614897</v>
      </c>
      <c r="AZ21" s="117">
        <f t="shared" si="8"/>
        <v>0.04054054054</v>
      </c>
      <c r="BA21" s="118">
        <f t="shared" si="9"/>
        <v>0.007695507488</v>
      </c>
      <c r="BB21" s="116">
        <f t="shared" si="10"/>
        <v>9.131733558</v>
      </c>
      <c r="BC21" s="54">
        <f t="shared" si="11"/>
        <v>4.752294259</v>
      </c>
      <c r="BD21" s="117">
        <f t="shared" si="12"/>
        <v>0.02280990195</v>
      </c>
      <c r="BE21" s="119">
        <v>384.04</v>
      </c>
      <c r="BF21" s="120">
        <v>78.61756719379134</v>
      </c>
      <c r="BG21" s="121">
        <v>182.7586170397072</v>
      </c>
      <c r="BH21" s="121">
        <v>182.7586170397072</v>
      </c>
      <c r="BI21" s="122">
        <f t="shared" si="13"/>
        <v>0.08679890704</v>
      </c>
      <c r="BJ21" s="123">
        <f t="shared" si="14"/>
        <v>-0.2003862149</v>
      </c>
    </row>
    <row r="22">
      <c r="A22" s="81"/>
      <c r="B22" s="124" t="s">
        <v>184</v>
      </c>
      <c r="C22" s="115">
        <v>25000.0</v>
      </c>
      <c r="D22" s="206" t="s">
        <v>185</v>
      </c>
      <c r="E22" s="48"/>
      <c r="F22" s="8" t="s">
        <v>186</v>
      </c>
      <c r="G22" s="198">
        <v>3274.5719321734355</v>
      </c>
      <c r="H22" s="13">
        <v>519.6407472261221</v>
      </c>
      <c r="I22" s="19">
        <v>136.74756505950583</v>
      </c>
      <c r="J22" s="19">
        <v>1610.9463652319428</v>
      </c>
      <c r="K22" s="15">
        <v>0.08488647915960693</v>
      </c>
      <c r="L22" s="16">
        <v>3.8</v>
      </c>
      <c r="M22" s="15">
        <v>20.330597491976935</v>
      </c>
      <c r="N22" s="184">
        <v>0.15868967241810455</v>
      </c>
      <c r="O22" s="197">
        <v>10564.60687228442</v>
      </c>
      <c r="P22" s="13">
        <v>3924.96</v>
      </c>
      <c r="Q22" s="19">
        <v>123.0</v>
      </c>
      <c r="R22" s="18">
        <v>0.07635263510606734</v>
      </c>
      <c r="S22" s="13">
        <v>4.224721522163595</v>
      </c>
      <c r="T22" s="197">
        <v>5541.534482571235</v>
      </c>
      <c r="U22" s="188"/>
      <c r="V22" s="189"/>
      <c r="W22" s="190">
        <f t="shared" si="22"/>
        <v>6711.767017</v>
      </c>
      <c r="X22" s="191">
        <f t="shared" si="17"/>
        <v>3.8</v>
      </c>
      <c r="Y22" s="192">
        <f t="shared" si="18"/>
        <v>0.09703976966</v>
      </c>
      <c r="Z22" s="205">
        <f t="shared" si="23"/>
        <v>1766.254478</v>
      </c>
      <c r="AA22" s="191">
        <f t="shared" si="19"/>
        <v>4.097537861</v>
      </c>
      <c r="AB22" s="192">
        <f t="shared" si="20"/>
        <v>0.08999334166</v>
      </c>
      <c r="AC22" s="194">
        <f t="shared" si="24"/>
        <v>1638</v>
      </c>
      <c r="AD22" s="195">
        <f t="shared" si="21"/>
        <v>-0.07261381621</v>
      </c>
      <c r="AE22" s="14"/>
      <c r="AH22" s="100"/>
      <c r="AI22" s="110" t="s">
        <v>187</v>
      </c>
      <c r="AJ22" s="111">
        <v>158508.44255325652</v>
      </c>
      <c r="AK22" s="111">
        <v>1179.9595284475922</v>
      </c>
      <c r="AL22" s="54">
        <v>115.12998591237435</v>
      </c>
      <c r="AM22" s="54">
        <v>30.297364713782727</v>
      </c>
      <c r="AN22" s="112">
        <v>2005.903903437741</v>
      </c>
      <c r="AO22" s="113">
        <v>1237.5204919495413</v>
      </c>
      <c r="AP22" s="112">
        <v>1095.9</v>
      </c>
      <c r="AQ22" s="112">
        <v>24.0</v>
      </c>
      <c r="AR22" s="113">
        <v>1492.1066381337248</v>
      </c>
      <c r="AS22" s="54">
        <f t="shared" si="1"/>
        <v>0</v>
      </c>
      <c r="AT22" s="115">
        <f t="shared" si="2"/>
        <v>0</v>
      </c>
      <c r="AU22" s="115">
        <f t="shared" si="3"/>
        <v>0</v>
      </c>
      <c r="AV22" s="115" t="str">
        <f t="shared" si="4"/>
        <v>Performance</v>
      </c>
      <c r="AW22" s="116">
        <f t="shared" si="5"/>
        <v>10.74889814</v>
      </c>
      <c r="AX22" s="54">
        <f t="shared" si="6"/>
        <v>3.8</v>
      </c>
      <c r="AY22" s="117">
        <f t="shared" si="7"/>
        <v>0.0151040958</v>
      </c>
      <c r="AZ22" s="117">
        <f t="shared" si="8"/>
        <v>0.02567661346</v>
      </c>
      <c r="BA22" s="118">
        <f t="shared" si="9"/>
        <v>0.007444143097</v>
      </c>
      <c r="BB22" s="116">
        <f t="shared" si="10"/>
        <v>12.96019127</v>
      </c>
      <c r="BC22" s="54">
        <f t="shared" si="11"/>
        <v>4.797082746</v>
      </c>
      <c r="BD22" s="117">
        <f t="shared" si="12"/>
        <v>0.01196468084</v>
      </c>
      <c r="BE22" s="119">
        <v>280.05</v>
      </c>
      <c r="BF22" s="120">
        <v>57.32957424388414</v>
      </c>
      <c r="BG22" s="121">
        <v>57.80041166849021</v>
      </c>
      <c r="BH22" s="121">
        <v>57.80041166849021</v>
      </c>
      <c r="BI22" s="122">
        <f t="shared" si="13"/>
        <v>-0.07123933188</v>
      </c>
      <c r="BJ22" s="123">
        <f t="shared" si="14"/>
        <v>-0.2078518965</v>
      </c>
    </row>
    <row r="23">
      <c r="A23" s="81"/>
      <c r="B23" s="124" t="s">
        <v>188</v>
      </c>
      <c r="C23" s="115">
        <v>25000.0</v>
      </c>
      <c r="D23" s="206" t="s">
        <v>185</v>
      </c>
      <c r="E23" s="48"/>
      <c r="F23" s="8" t="s">
        <v>189</v>
      </c>
      <c r="G23" s="198">
        <v>1842.4073136759764</v>
      </c>
      <c r="H23" s="13">
        <v>451.18507992687245</v>
      </c>
      <c r="I23" s="19">
        <v>118.7329157702296</v>
      </c>
      <c r="J23" s="19">
        <v>1918.833098539573</v>
      </c>
      <c r="K23" s="15">
        <v>0.06187766714082502</v>
      </c>
      <c r="L23" s="16">
        <v>3.8</v>
      </c>
      <c r="M23" s="15">
        <v>27.23245008695455</v>
      </c>
      <c r="N23" s="184">
        <v>0.24488888888888888</v>
      </c>
      <c r="O23" s="197">
        <v>12286.875169087154</v>
      </c>
      <c r="P23" s="13">
        <v>2374.32</v>
      </c>
      <c r="Q23" s="19">
        <v>93.0</v>
      </c>
      <c r="R23" s="18">
        <v>0.04846695633444224</v>
      </c>
      <c r="S23" s="13">
        <v>4.851452472331962</v>
      </c>
      <c r="T23" s="197">
        <v>6050.854790130498</v>
      </c>
      <c r="U23" s="188"/>
      <c r="V23" s="189"/>
      <c r="W23" s="190">
        <f t="shared" si="22"/>
        <v>7162.952096</v>
      </c>
      <c r="X23" s="191">
        <f t="shared" si="17"/>
        <v>3.8</v>
      </c>
      <c r="Y23" s="192">
        <f t="shared" si="18"/>
        <v>0.09368640964</v>
      </c>
      <c r="Z23" s="205">
        <f t="shared" si="23"/>
        <v>1884.987394</v>
      </c>
      <c r="AA23" s="191">
        <f t="shared" si="19"/>
        <v>4.138042806</v>
      </c>
      <c r="AB23" s="192">
        <f t="shared" si="20"/>
        <v>0.08603302898</v>
      </c>
      <c r="AC23" s="194">
        <f t="shared" si="24"/>
        <v>1731</v>
      </c>
      <c r="AD23" s="195">
        <f t="shared" si="21"/>
        <v>-0.08169147142</v>
      </c>
      <c r="AE23" s="14"/>
      <c r="AF23" s="12" t="s">
        <v>190</v>
      </c>
      <c r="AH23" s="100"/>
      <c r="AI23" s="110" t="s">
        <v>191</v>
      </c>
      <c r="AJ23" s="111">
        <v>171397.92411973365</v>
      </c>
      <c r="AK23" s="111">
        <v>1234.0034763154208</v>
      </c>
      <c r="AL23" s="54">
        <v>133.79971335762426</v>
      </c>
      <c r="AM23" s="54">
        <v>35.21045088358533</v>
      </c>
      <c r="AN23" s="112">
        <v>2087.5157237027956</v>
      </c>
      <c r="AO23" s="113">
        <v>611.0966496258434</v>
      </c>
      <c r="AP23" s="112">
        <v>1073.28</v>
      </c>
      <c r="AQ23" s="112">
        <v>17.0</v>
      </c>
      <c r="AR23" s="113">
        <v>599.2701176362826</v>
      </c>
      <c r="AS23" s="54">
        <f t="shared" si="1"/>
        <v>0</v>
      </c>
      <c r="AT23" s="115">
        <f t="shared" si="2"/>
        <v>0</v>
      </c>
      <c r="AU23" s="115">
        <f t="shared" si="3"/>
        <v>0</v>
      </c>
      <c r="AV23" s="115" t="str">
        <f t="shared" si="4"/>
        <v>Performance</v>
      </c>
      <c r="AW23" s="116">
        <f t="shared" si="5"/>
        <v>4.567249318</v>
      </c>
      <c r="AX23" s="54">
        <f t="shared" si="6"/>
        <v>3.8</v>
      </c>
      <c r="AY23" s="117">
        <f t="shared" si="7"/>
        <v>0.01686715481</v>
      </c>
      <c r="AZ23" s="117">
        <f t="shared" si="8"/>
        <v>0.02853351029</v>
      </c>
      <c r="BA23" s="118">
        <f t="shared" si="9"/>
        <v>0.007199640735</v>
      </c>
      <c r="BB23" s="116">
        <f t="shared" si="10"/>
        <v>4.478859503</v>
      </c>
      <c r="BC23" s="54">
        <f t="shared" si="11"/>
        <v>7.870571374</v>
      </c>
      <c r="BD23" s="117">
        <f t="shared" si="12"/>
        <v>0.008143651234</v>
      </c>
      <c r="BE23" s="119">
        <v>269.64</v>
      </c>
      <c r="BF23" s="120">
        <v>55.19852311773225</v>
      </c>
      <c r="BG23" s="121">
        <v>78.601190239892</v>
      </c>
      <c r="BH23" s="121">
        <v>78.601190239892</v>
      </c>
      <c r="BI23" s="122">
        <f t="shared" si="13"/>
        <v>-0.130245562</v>
      </c>
      <c r="BJ23" s="123">
        <f t="shared" si="14"/>
        <v>-0.5171888012</v>
      </c>
    </row>
    <row r="24">
      <c r="A24" s="81"/>
      <c r="B24" s="124" t="s">
        <v>192</v>
      </c>
      <c r="C24" s="115">
        <v>20000.0</v>
      </c>
      <c r="D24" s="206" t="s">
        <v>185</v>
      </c>
      <c r="E24" s="48"/>
      <c r="F24" s="8" t="s">
        <v>193</v>
      </c>
      <c r="G24" s="198">
        <v>1850.5957906256476</v>
      </c>
      <c r="H24" s="13">
        <v>326.7202302918732</v>
      </c>
      <c r="I24" s="19">
        <v>85.97900797154558</v>
      </c>
      <c r="J24" s="19">
        <v>1632.2364053010876</v>
      </c>
      <c r="K24" s="15">
        <v>0.052675585284280936</v>
      </c>
      <c r="L24" s="16">
        <v>3.7999999999999994</v>
      </c>
      <c r="M24" s="15">
        <v>19.589926841752472</v>
      </c>
      <c r="N24" s="184">
        <v>0.1765486725663717</v>
      </c>
      <c r="O24" s="197">
        <v>6400.425409138315</v>
      </c>
      <c r="P24" s="13">
        <v>1990.5600000000002</v>
      </c>
      <c r="Q24" s="19">
        <v>69.0</v>
      </c>
      <c r="R24" s="18">
        <v>0.042273288217261666</v>
      </c>
      <c r="S24" s="13">
        <v>4.7350758013314955</v>
      </c>
      <c r="T24" s="197">
        <v>3852.9431401652246</v>
      </c>
      <c r="U24" s="188"/>
      <c r="V24" s="189"/>
      <c r="W24" s="190">
        <f t="shared" si="22"/>
        <v>7489.672327</v>
      </c>
      <c r="X24" s="191">
        <f t="shared" si="17"/>
        <v>3.8</v>
      </c>
      <c r="Y24" s="192">
        <f t="shared" si="18"/>
        <v>0.09060907973</v>
      </c>
      <c r="Z24" s="205">
        <f t="shared" si="23"/>
        <v>1970.966402</v>
      </c>
      <c r="AA24" s="191">
        <f t="shared" si="19"/>
        <v>4.16092907</v>
      </c>
      <c r="AB24" s="192">
        <f t="shared" si="20"/>
        <v>0.08274942859</v>
      </c>
      <c r="AC24" s="194">
        <f t="shared" si="24"/>
        <v>1800</v>
      </c>
      <c r="AD24" s="195">
        <f t="shared" si="21"/>
        <v>-0.08674242322</v>
      </c>
      <c r="AE24" s="14"/>
      <c r="AH24" s="100"/>
      <c r="AI24" s="110" t="s">
        <v>194</v>
      </c>
      <c r="AJ24" s="111">
        <v>250216.9278464869</v>
      </c>
      <c r="AK24" s="111">
        <v>1708.9351393963393</v>
      </c>
      <c r="AL24" s="54">
        <v>245.81807802912363</v>
      </c>
      <c r="AM24" s="54">
        <v>64.68896790240096</v>
      </c>
      <c r="AN24" s="112">
        <v>2581.280883767957</v>
      </c>
      <c r="AO24" s="113">
        <v>6634.444268107825</v>
      </c>
      <c r="AP24" s="112">
        <v>1762.02</v>
      </c>
      <c r="AQ24" s="112">
        <v>57.0</v>
      </c>
      <c r="AR24" s="113">
        <v>5727.763107886052</v>
      </c>
      <c r="AS24" s="54">
        <f t="shared" si="1"/>
        <v>0</v>
      </c>
      <c r="AT24" s="115">
        <f t="shared" si="2"/>
        <v>0</v>
      </c>
      <c r="AU24" s="115">
        <f t="shared" si="3"/>
        <v>0</v>
      </c>
      <c r="AV24" s="115" t="str">
        <f t="shared" si="4"/>
        <v>Performance</v>
      </c>
      <c r="AW24" s="116">
        <f t="shared" si="5"/>
        <v>26.98924473</v>
      </c>
      <c r="AX24" s="54">
        <f t="shared" si="6"/>
        <v>3.8</v>
      </c>
      <c r="AY24" s="117">
        <f t="shared" si="7"/>
        <v>0.02506080152</v>
      </c>
      <c r="AZ24" s="117">
        <f t="shared" si="8"/>
        <v>0.03785337805</v>
      </c>
      <c r="BA24" s="118">
        <f t="shared" si="9"/>
        <v>0.00682981425</v>
      </c>
      <c r="BB24" s="116">
        <f t="shared" si="10"/>
        <v>23.3008213</v>
      </c>
      <c r="BC24" s="54">
        <f t="shared" si="11"/>
        <v>4.31259786</v>
      </c>
      <c r="BD24" s="117">
        <f t="shared" si="12"/>
        <v>0.02208206025</v>
      </c>
      <c r="BE24" s="119">
        <v>442.54</v>
      </c>
      <c r="BF24" s="120">
        <v>90.5932147326852</v>
      </c>
      <c r="BG24" s="121">
        <v>155.22486329643843</v>
      </c>
      <c r="BH24" s="121">
        <v>155.22486329643843</v>
      </c>
      <c r="BI24" s="122">
        <f t="shared" si="13"/>
        <v>0.03106312193</v>
      </c>
      <c r="BJ24" s="123">
        <f t="shared" si="14"/>
        <v>-0.1188605747</v>
      </c>
    </row>
    <row r="25">
      <c r="B25" s="124"/>
      <c r="C25" s="52"/>
      <c r="D25" s="55"/>
      <c r="E25" s="48"/>
      <c r="F25" s="8" t="s">
        <v>195</v>
      </c>
      <c r="G25" s="198">
        <v>2942.93861571176</v>
      </c>
      <c r="H25" s="13">
        <v>687.6682942333712</v>
      </c>
      <c r="I25" s="19">
        <v>180.96534058772926</v>
      </c>
      <c r="J25" s="19">
        <v>2041.9332020162938</v>
      </c>
      <c r="K25" s="15">
        <v>0.0886245154391124</v>
      </c>
      <c r="L25" s="16">
        <v>3.8</v>
      </c>
      <c r="M25" s="15">
        <v>11.89535322515364</v>
      </c>
      <c r="N25" s="184">
        <v>0.23366722314969393</v>
      </c>
      <c r="O25" s="197">
        <v>8180.0572616448335</v>
      </c>
      <c r="P25" s="13">
        <v>3785.34</v>
      </c>
      <c r="Q25" s="19">
        <v>137.0</v>
      </c>
      <c r="R25" s="18">
        <v>0.06709328192749901</v>
      </c>
      <c r="S25" s="13">
        <v>5.0194766002435856</v>
      </c>
      <c r="T25" s="197">
        <v>7887.253934059467</v>
      </c>
      <c r="U25" s="188"/>
      <c r="V25" s="189"/>
      <c r="W25" s="190">
        <f t="shared" si="22"/>
        <v>8177.340621</v>
      </c>
      <c r="X25" s="191">
        <f t="shared" si="17"/>
        <v>3.8</v>
      </c>
      <c r="Y25" s="192">
        <f t="shared" si="18"/>
        <v>0.09043877258</v>
      </c>
      <c r="Z25" s="205">
        <f t="shared" si="23"/>
        <v>2151.931742</v>
      </c>
      <c r="AA25" s="191">
        <f t="shared" si="19"/>
        <v>4.22165236</v>
      </c>
      <c r="AB25" s="192">
        <f t="shared" si="20"/>
        <v>0.08140588247</v>
      </c>
      <c r="AC25" s="194">
        <f t="shared" si="24"/>
        <v>1937</v>
      </c>
      <c r="AD25" s="195">
        <f t="shared" si="21"/>
        <v>-0.09987851294</v>
      </c>
      <c r="AE25" s="14"/>
      <c r="AH25" s="100"/>
      <c r="AI25" s="110" t="s">
        <v>196</v>
      </c>
      <c r="AJ25" s="111">
        <v>319663.40085664677</v>
      </c>
      <c r="AK25" s="111">
        <v>2305.0562613323887</v>
      </c>
      <c r="AL25" s="54">
        <v>348.50157897799807</v>
      </c>
      <c r="AM25" s="54">
        <v>91.71094183631529</v>
      </c>
      <c r="AN25" s="112">
        <v>2886.1651755273747</v>
      </c>
      <c r="AO25" s="113">
        <v>3585.1062766423497</v>
      </c>
      <c r="AP25" s="112">
        <v>2173.08</v>
      </c>
      <c r="AQ25" s="112">
        <v>59.0</v>
      </c>
      <c r="AR25" s="113">
        <v>3201.075764672062</v>
      </c>
      <c r="AS25" s="54">
        <f t="shared" si="1"/>
        <v>0</v>
      </c>
      <c r="AT25" s="115">
        <f t="shared" si="2"/>
        <v>0</v>
      </c>
      <c r="AU25" s="115">
        <f t="shared" si="3"/>
        <v>0</v>
      </c>
      <c r="AV25" s="115" t="str">
        <f t="shared" si="4"/>
        <v>Performance</v>
      </c>
      <c r="AW25" s="116">
        <f t="shared" si="5"/>
        <v>10.28720239</v>
      </c>
      <c r="AX25" s="54">
        <f t="shared" si="6"/>
        <v>3.8</v>
      </c>
      <c r="AY25" s="117">
        <f t="shared" si="7"/>
        <v>0.03177605447</v>
      </c>
      <c r="AZ25" s="117">
        <f t="shared" si="8"/>
        <v>0.03978685613</v>
      </c>
      <c r="BA25" s="118">
        <f t="shared" si="9"/>
        <v>0.007210885748</v>
      </c>
      <c r="BB25" s="116">
        <f t="shared" si="10"/>
        <v>9.185254695</v>
      </c>
      <c r="BC25" s="54">
        <f t="shared" si="11"/>
        <v>5.906806423</v>
      </c>
      <c r="BD25" s="117">
        <f t="shared" si="12"/>
        <v>0.02044235046</v>
      </c>
      <c r="BE25" s="119">
        <v>662.04</v>
      </c>
      <c r="BF25" s="120">
        <v>135.52748199400483</v>
      </c>
      <c r="BG25" s="121">
        <v>212.97409698399323</v>
      </c>
      <c r="BH25" s="121">
        <v>212.97409698399323</v>
      </c>
      <c r="BI25" s="122">
        <f t="shared" si="13"/>
        <v>-0.057255115</v>
      </c>
      <c r="BJ25" s="123">
        <f t="shared" si="14"/>
        <v>-0.3566743638</v>
      </c>
    </row>
    <row r="26">
      <c r="D26" s="55"/>
      <c r="E26" s="48"/>
      <c r="F26" s="8" t="s">
        <v>197</v>
      </c>
      <c r="G26" s="198">
        <v>3257.3761305791268</v>
      </c>
      <c r="H26" s="13">
        <v>541.422095912247</v>
      </c>
      <c r="I26" s="19">
        <v>142.47949892427553</v>
      </c>
      <c r="J26" s="19">
        <v>1792.4576042829833</v>
      </c>
      <c r="K26" s="15">
        <v>0.07948835084513478</v>
      </c>
      <c r="L26" s="16">
        <v>3.7999999999999994</v>
      </c>
      <c r="M26" s="15">
        <v>22.660531457242964</v>
      </c>
      <c r="N26" s="184">
        <v>0.16621417797888385</v>
      </c>
      <c r="O26" s="197">
        <v>12268.91243606589</v>
      </c>
      <c r="P26" s="13">
        <v>3949.1400000000003</v>
      </c>
      <c r="Q26" s="19">
        <v>124.0</v>
      </c>
      <c r="R26" s="18">
        <v>0.06917876311479196</v>
      </c>
      <c r="S26" s="13">
        <v>4.366307225098766</v>
      </c>
      <c r="T26" s="197">
        <v>5272.296453051043</v>
      </c>
      <c r="U26" s="188"/>
      <c r="V26" s="189"/>
      <c r="W26" s="190">
        <f t="shared" si="22"/>
        <v>8718.762717</v>
      </c>
      <c r="X26" s="191">
        <f t="shared" si="17"/>
        <v>3.8</v>
      </c>
      <c r="Y26" s="192">
        <f t="shared" si="18"/>
        <v>0.08967165198</v>
      </c>
      <c r="Z26" s="205">
        <f t="shared" si="23"/>
        <v>2294.411241</v>
      </c>
      <c r="AA26" s="191">
        <f t="shared" si="19"/>
        <v>4.230355515</v>
      </c>
      <c r="AB26" s="192">
        <f t="shared" si="20"/>
        <v>0.08054932412</v>
      </c>
      <c r="AC26" s="194">
        <f t="shared" si="24"/>
        <v>2061</v>
      </c>
      <c r="AD26" s="195">
        <f t="shared" si="21"/>
        <v>-0.1017303424</v>
      </c>
      <c r="AE26" s="14"/>
      <c r="AH26" s="100"/>
      <c r="AI26" s="110" t="s">
        <v>198</v>
      </c>
      <c r="AJ26" s="111">
        <v>314185.3097773168</v>
      </c>
      <c r="AK26" s="111">
        <v>2146.1998085087707</v>
      </c>
      <c r="AL26" s="54">
        <v>245.81807802912363</v>
      </c>
      <c r="AM26" s="54">
        <v>64.68896790240096</v>
      </c>
      <c r="AN26" s="112">
        <v>2644.6051055120797</v>
      </c>
      <c r="AO26" s="113">
        <v>656.68847171224</v>
      </c>
      <c r="AP26" s="112">
        <v>2175.42</v>
      </c>
      <c r="AQ26" s="112">
        <v>56.0</v>
      </c>
      <c r="AR26" s="113">
        <v>2181.796874086149</v>
      </c>
      <c r="AS26" s="54">
        <f t="shared" si="1"/>
        <v>0</v>
      </c>
      <c r="AT26" s="115">
        <f t="shared" si="2"/>
        <v>0</v>
      </c>
      <c r="AU26" s="115">
        <f t="shared" si="3"/>
        <v>0</v>
      </c>
      <c r="AV26" s="115" t="str">
        <f t="shared" si="4"/>
        <v>Performance</v>
      </c>
      <c r="AW26" s="116">
        <f t="shared" si="5"/>
        <v>2.671440917</v>
      </c>
      <c r="AX26" s="54">
        <f t="shared" si="6"/>
        <v>3.8</v>
      </c>
      <c r="AY26" s="117">
        <f t="shared" si="7"/>
        <v>0.02446072866</v>
      </c>
      <c r="AZ26" s="117">
        <f t="shared" si="8"/>
        <v>0.03014116749</v>
      </c>
      <c r="BA26" s="118">
        <f t="shared" si="9"/>
        <v>0.006830999864</v>
      </c>
      <c r="BB26" s="116">
        <f t="shared" si="10"/>
        <v>8.875656712</v>
      </c>
      <c r="BC26" s="54">
        <f t="shared" si="11"/>
        <v>4.389608536</v>
      </c>
      <c r="BD26" s="117">
        <f t="shared" si="12"/>
        <v>0.02117518411</v>
      </c>
      <c r="BE26" s="119">
        <v>652.46</v>
      </c>
      <c r="BF26" s="120">
        <v>133.56634176455862</v>
      </c>
      <c r="BG26" s="121">
        <v>112.25173626456501</v>
      </c>
      <c r="BH26" s="121">
        <v>112.25173626456501</v>
      </c>
      <c r="BI26" s="122">
        <f t="shared" si="13"/>
        <v>0.01361485141</v>
      </c>
      <c r="BJ26" s="123">
        <f t="shared" si="14"/>
        <v>-0.1343191611</v>
      </c>
    </row>
    <row r="27">
      <c r="B27" s="6"/>
      <c r="D27" s="55"/>
      <c r="E27" s="48"/>
      <c r="F27" s="8" t="s">
        <v>199</v>
      </c>
      <c r="G27" s="198">
        <v>3725.7570121003077</v>
      </c>
      <c r="H27" s="13">
        <v>513.4175047443722</v>
      </c>
      <c r="I27" s="19">
        <v>135.10986966957162</v>
      </c>
      <c r="J27" s="19">
        <v>1668.5386531112956</v>
      </c>
      <c r="K27" s="15">
        <v>0.08097497137248487</v>
      </c>
      <c r="L27" s="16">
        <v>3.8000000000000003</v>
      </c>
      <c r="M27" s="15">
        <v>23.219570303495328</v>
      </c>
      <c r="N27" s="184">
        <v>0.13780219780219782</v>
      </c>
      <c r="O27" s="197">
        <v>11921.333846457095</v>
      </c>
      <c r="P27" s="13">
        <v>3081.9</v>
      </c>
      <c r="Q27" s="19">
        <v>120.0</v>
      </c>
      <c r="R27" s="18">
        <v>0.07191922091600218</v>
      </c>
      <c r="S27" s="13">
        <v>4.278479206203102</v>
      </c>
      <c r="T27" s="197">
        <v>4946.171282664246</v>
      </c>
      <c r="U27" s="188"/>
      <c r="V27" s="189"/>
      <c r="W27" s="190">
        <f t="shared" si="22"/>
        <v>9232.180222</v>
      </c>
      <c r="X27" s="191">
        <f t="shared" si="17"/>
        <v>3.8</v>
      </c>
      <c r="Y27" s="192">
        <f t="shared" si="18"/>
        <v>0.08913925192</v>
      </c>
      <c r="Z27" s="205">
        <f t="shared" si="23"/>
        <v>2429.521111</v>
      </c>
      <c r="AA27" s="191">
        <f t="shared" si="19"/>
        <v>4.233003311</v>
      </c>
      <c r="AB27" s="192">
        <f t="shared" si="20"/>
        <v>0.08002099984</v>
      </c>
      <c r="AC27" s="194">
        <f t="shared" si="24"/>
        <v>2181</v>
      </c>
      <c r="AD27" s="195">
        <f t="shared" si="21"/>
        <v>-0.1022922212</v>
      </c>
      <c r="AE27" s="14"/>
      <c r="AH27" s="100"/>
      <c r="AI27" s="110" t="s">
        <v>200</v>
      </c>
      <c r="AJ27" s="111">
        <v>311186.68951834727</v>
      </c>
      <c r="AK27" s="111">
        <v>2073.322363656699</v>
      </c>
      <c r="AL27" s="54">
        <v>367.17130642324804</v>
      </c>
      <c r="AM27" s="54">
        <v>96.62402800611791</v>
      </c>
      <c r="AN27" s="112">
        <v>2303.69151517411</v>
      </c>
      <c r="AO27" s="113">
        <v>11192.360527258057</v>
      </c>
      <c r="AP27" s="112">
        <v>2175.42</v>
      </c>
      <c r="AQ27" s="112">
        <v>70.0</v>
      </c>
      <c r="AR27" s="113">
        <v>5236.445527851541</v>
      </c>
      <c r="AS27" s="54">
        <f t="shared" si="1"/>
        <v>0</v>
      </c>
      <c r="AT27" s="115">
        <f t="shared" si="2"/>
        <v>0</v>
      </c>
      <c r="AU27" s="115">
        <f t="shared" si="3"/>
        <v>0</v>
      </c>
      <c r="AV27" s="115" t="str">
        <f t="shared" si="4"/>
        <v>Performance</v>
      </c>
      <c r="AW27" s="116">
        <f t="shared" si="5"/>
        <v>30.48266662</v>
      </c>
      <c r="AX27" s="54">
        <f t="shared" si="6"/>
        <v>3.8</v>
      </c>
      <c r="AY27" s="117">
        <f t="shared" si="7"/>
        <v>0.04194312796</v>
      </c>
      <c r="AZ27" s="117">
        <f t="shared" si="8"/>
        <v>0.04660347551</v>
      </c>
      <c r="BA27" s="118">
        <f t="shared" si="9"/>
        <v>0.006662631897</v>
      </c>
      <c r="BB27" s="116">
        <f t="shared" si="10"/>
        <v>14.26158699</v>
      </c>
      <c r="BC27" s="54">
        <f t="shared" si="11"/>
        <v>5.245304377</v>
      </c>
      <c r="BD27" s="117">
        <f t="shared" si="12"/>
        <v>0.03038601286</v>
      </c>
      <c r="BE27" s="119">
        <v>662.22</v>
      </c>
      <c r="BF27" s="120">
        <v>135.56433014027837</v>
      </c>
      <c r="BG27" s="121">
        <v>231.60697628296967</v>
      </c>
      <c r="BH27" s="121">
        <v>231.60697628296967</v>
      </c>
      <c r="BI27" s="122">
        <f t="shared" si="13"/>
        <v>0.0492434935</v>
      </c>
      <c r="BJ27" s="123">
        <f t="shared" si="14"/>
        <v>-0.2755425183</v>
      </c>
    </row>
    <row r="28">
      <c r="B28" s="12"/>
      <c r="C28" s="13"/>
      <c r="D28" s="206"/>
      <c r="E28" s="48"/>
      <c r="F28" s="207" t="s">
        <v>201</v>
      </c>
      <c r="G28" s="198">
        <v>3730.6700982701113</v>
      </c>
      <c r="H28" s="13">
        <v>500.97101978087227</v>
      </c>
      <c r="I28" s="19">
        <v>131.83447888970323</v>
      </c>
      <c r="J28" s="19">
        <v>1764.0708841907906</v>
      </c>
      <c r="K28" s="15">
        <v>0.07473309608540926</v>
      </c>
      <c r="L28" s="16">
        <v>3.8</v>
      </c>
      <c r="M28" s="15">
        <v>15.410900767759953</v>
      </c>
      <c r="N28" s="184">
        <v>0.13428446005267777</v>
      </c>
      <c r="O28" s="197">
        <v>7720.414673366531</v>
      </c>
      <c r="P28" s="13">
        <v>3154.28</v>
      </c>
      <c r="Q28" s="19">
        <v>117.0</v>
      </c>
      <c r="R28" s="18">
        <v>0.06632386546851823</v>
      </c>
      <c r="S28" s="13">
        <v>4.281803587870703</v>
      </c>
      <c r="T28" s="197">
        <v>4393.921910906662</v>
      </c>
      <c r="U28" s="188"/>
      <c r="V28" s="189"/>
      <c r="W28" s="190">
        <f t="shared" si="22"/>
        <v>9733.151241</v>
      </c>
      <c r="X28" s="191">
        <f t="shared" si="17"/>
        <v>3.8</v>
      </c>
      <c r="Y28" s="192">
        <f t="shared" si="18"/>
        <v>0.08826351135</v>
      </c>
      <c r="Z28" s="205">
        <f t="shared" si="23"/>
        <v>2561.35559</v>
      </c>
      <c r="AA28" s="191">
        <f t="shared" si="19"/>
        <v>4.235487921</v>
      </c>
      <c r="AB28" s="192">
        <f t="shared" si="20"/>
        <v>0.07918836022</v>
      </c>
      <c r="AC28" s="194">
        <f t="shared" si="24"/>
        <v>2298</v>
      </c>
      <c r="AD28" s="195">
        <f t="shared" si="21"/>
        <v>-0.1028188319</v>
      </c>
      <c r="AE28" s="14"/>
      <c r="AF28" s="52"/>
      <c r="AG28" s="54"/>
      <c r="AH28" s="100"/>
      <c r="AI28" s="110" t="s">
        <v>202</v>
      </c>
      <c r="AJ28" s="111">
        <v>255153.76059944354</v>
      </c>
      <c r="AK28" s="111">
        <v>1756.428305704431</v>
      </c>
      <c r="AL28" s="54">
        <v>217.81348686124878</v>
      </c>
      <c r="AM28" s="54">
        <v>57.31933864769705</v>
      </c>
      <c r="AN28" s="112">
        <v>2067.0445313286177</v>
      </c>
      <c r="AO28" s="113">
        <v>586.9192944368955</v>
      </c>
      <c r="AP28" s="112">
        <v>1785.42</v>
      </c>
      <c r="AQ28" s="112">
        <v>52.0</v>
      </c>
      <c r="AR28" s="113">
        <v>4669.8887075908915</v>
      </c>
      <c r="AS28" s="54">
        <f t="shared" si="1"/>
        <v>0</v>
      </c>
      <c r="AT28" s="115">
        <f t="shared" si="2"/>
        <v>0</v>
      </c>
      <c r="AU28" s="115">
        <f t="shared" si="3"/>
        <v>0</v>
      </c>
      <c r="AV28" s="115" t="str">
        <f t="shared" si="4"/>
        <v>Performance</v>
      </c>
      <c r="AW28" s="116">
        <f t="shared" si="5"/>
        <v>2.694595743</v>
      </c>
      <c r="AX28" s="54">
        <f t="shared" si="6"/>
        <v>3.8</v>
      </c>
      <c r="AY28" s="117">
        <f t="shared" si="7"/>
        <v>0.02773009375</v>
      </c>
      <c r="AZ28" s="117">
        <f t="shared" si="8"/>
        <v>0.03263403263</v>
      </c>
      <c r="BA28" s="118">
        <f t="shared" si="9"/>
        <v>0.006883803325</v>
      </c>
      <c r="BB28" s="116">
        <f t="shared" si="10"/>
        <v>21.43985102</v>
      </c>
      <c r="BC28" s="54">
        <f t="shared" si="11"/>
        <v>4.188720901</v>
      </c>
      <c r="BD28" s="117">
        <f t="shared" si="12"/>
        <v>0.02515669073</v>
      </c>
      <c r="BE28" s="119">
        <v>579.61</v>
      </c>
      <c r="BF28" s="120">
        <v>118.6530781199703</v>
      </c>
      <c r="BG28" s="121">
        <v>99.16040874127847</v>
      </c>
      <c r="BH28" s="121">
        <v>99.16040874127847</v>
      </c>
      <c r="BI28" s="122">
        <f t="shared" si="13"/>
        <v>0.01650605049</v>
      </c>
      <c r="BJ28" s="123">
        <f t="shared" si="14"/>
        <v>-0.09280181477</v>
      </c>
    </row>
    <row r="29">
      <c r="B29" s="12"/>
      <c r="C29" s="6"/>
      <c r="D29" s="55"/>
      <c r="E29" s="48"/>
      <c r="F29" s="8" t="s">
        <v>203</v>
      </c>
      <c r="G29" s="198">
        <v>3206.6075734911665</v>
      </c>
      <c r="H29" s="13">
        <v>351.6132002188731</v>
      </c>
      <c r="I29" s="19">
        <v>92.52978953128239</v>
      </c>
      <c r="J29" s="19">
        <v>1488.938058681845</v>
      </c>
      <c r="K29" s="15">
        <v>0.062144821264894595</v>
      </c>
      <c r="L29" s="16">
        <v>3.8000000000000003</v>
      </c>
      <c r="M29" s="15">
        <v>21.693486555070738</v>
      </c>
      <c r="N29" s="184">
        <v>0.10965270684371808</v>
      </c>
      <c r="O29" s="197">
        <v>7627.716231533519</v>
      </c>
      <c r="P29" s="13">
        <v>3046.82</v>
      </c>
      <c r="Q29" s="19">
        <v>88.0</v>
      </c>
      <c r="R29" s="18">
        <v>0.059102525781298314</v>
      </c>
      <c r="S29" s="13">
        <v>3.9956045479417397</v>
      </c>
      <c r="T29" s="197">
        <v>3586.456413843908</v>
      </c>
      <c r="U29" s="188"/>
      <c r="V29" s="189"/>
      <c r="W29" s="190">
        <f t="shared" si="22"/>
        <v>10084.76444</v>
      </c>
      <c r="X29" s="191">
        <f t="shared" si="17"/>
        <v>3.8</v>
      </c>
      <c r="Y29" s="192">
        <f t="shared" si="18"/>
        <v>0.08698880767</v>
      </c>
      <c r="Z29" s="205">
        <f t="shared" si="23"/>
        <v>2653.885379</v>
      </c>
      <c r="AA29" s="191">
        <f t="shared" si="19"/>
        <v>4.226640587</v>
      </c>
      <c r="AB29" s="192">
        <f t="shared" si="20"/>
        <v>0.07820808567</v>
      </c>
      <c r="AC29" s="194">
        <f t="shared" si="24"/>
        <v>2386</v>
      </c>
      <c r="AD29" s="195">
        <f t="shared" si="21"/>
        <v>-0.1009408249</v>
      </c>
      <c r="AE29" s="14"/>
      <c r="AF29" s="12" t="s">
        <v>204</v>
      </c>
      <c r="AH29" s="100"/>
      <c r="AI29" s="110" t="s">
        <v>205</v>
      </c>
      <c r="AJ29" s="111">
        <v>218760.07479663077</v>
      </c>
      <c r="AK29" s="111">
        <v>1354.3740874755845</v>
      </c>
      <c r="AL29" s="54">
        <v>152.46944080287417</v>
      </c>
      <c r="AM29" s="54">
        <v>40.12353705338794</v>
      </c>
      <c r="AN29" s="112">
        <v>1737.594808720188</v>
      </c>
      <c r="AO29" s="113">
        <v>3585.5579079208037</v>
      </c>
      <c r="AP29" s="112">
        <v>1224.6000000000001</v>
      </c>
      <c r="AQ29" s="112">
        <v>31.0</v>
      </c>
      <c r="AR29" s="113">
        <v>1661.625883581382</v>
      </c>
      <c r="AS29" s="54">
        <f t="shared" si="1"/>
        <v>0</v>
      </c>
      <c r="AT29" s="115">
        <f t="shared" si="2"/>
        <v>0</v>
      </c>
      <c r="AU29" s="115">
        <f t="shared" si="3"/>
        <v>0</v>
      </c>
      <c r="AV29" s="115" t="str">
        <f t="shared" si="4"/>
        <v>Performance</v>
      </c>
      <c r="AW29" s="116">
        <f t="shared" si="5"/>
        <v>23.51656758</v>
      </c>
      <c r="AX29" s="54">
        <f t="shared" si="6"/>
        <v>3.8</v>
      </c>
      <c r="AY29" s="117">
        <f t="shared" si="7"/>
        <v>0.02309142319</v>
      </c>
      <c r="AZ29" s="117">
        <f t="shared" si="8"/>
        <v>0.02962515115</v>
      </c>
      <c r="BA29" s="118">
        <f t="shared" si="9"/>
        <v>0.006191139259</v>
      </c>
      <c r="BB29" s="116">
        <f t="shared" si="10"/>
        <v>10.89809128</v>
      </c>
      <c r="BC29" s="54">
        <f t="shared" si="11"/>
        <v>4.918369058</v>
      </c>
      <c r="BD29" s="117">
        <f t="shared" si="12"/>
        <v>0.01784075312</v>
      </c>
      <c r="BE29" s="119">
        <v>465.72</v>
      </c>
      <c r="BF29" s="120">
        <v>95.33843712501955</v>
      </c>
      <c r="BG29" s="121">
        <v>57.13100367785462</v>
      </c>
      <c r="BH29" s="121">
        <v>57.13100367785462</v>
      </c>
      <c r="BI29" s="122">
        <f t="shared" si="13"/>
        <v>-0.09581849555</v>
      </c>
      <c r="BJ29" s="123">
        <f t="shared" si="14"/>
        <v>-0.2273861609</v>
      </c>
    </row>
    <row r="30">
      <c r="B30" s="12"/>
      <c r="C30" s="13"/>
      <c r="D30" s="55"/>
      <c r="E30" s="48"/>
      <c r="F30" s="8" t="s">
        <v>206</v>
      </c>
      <c r="G30" s="198">
        <v>1927.5674739525552</v>
      </c>
      <c r="H30" s="13">
        <v>283.1575329196234</v>
      </c>
      <c r="I30" s="19">
        <v>74.51514024200617</v>
      </c>
      <c r="J30" s="19">
        <v>1297.8735965228545</v>
      </c>
      <c r="K30" s="15">
        <v>0.057413249211356474</v>
      </c>
      <c r="L30" s="16">
        <v>3.7999999999999994</v>
      </c>
      <c r="M30" s="15">
        <v>16.446554205747553</v>
      </c>
      <c r="N30" s="184">
        <v>0.1468988954970263</v>
      </c>
      <c r="O30" s="197">
        <v>4656.965713928334</v>
      </c>
      <c r="P30" s="13">
        <v>1977.3</v>
      </c>
      <c r="Q30" s="19">
        <v>59.0</v>
      </c>
      <c r="R30" s="18">
        <v>0.04545897239767221</v>
      </c>
      <c r="S30" s="13">
        <v>4.799280218976668</v>
      </c>
      <c r="T30" s="197">
        <v>2374.1495845432732</v>
      </c>
      <c r="U30" s="188"/>
      <c r="V30" s="189"/>
      <c r="W30" s="190">
        <f t="shared" si="22"/>
        <v>10367.92197</v>
      </c>
      <c r="X30" s="191">
        <f t="shared" si="17"/>
        <v>3.8</v>
      </c>
      <c r="Y30" s="192">
        <f t="shared" si="18"/>
        <v>0.08578195798</v>
      </c>
      <c r="Z30" s="205">
        <f t="shared" si="23"/>
        <v>2728.40052</v>
      </c>
      <c r="AA30" s="191">
        <f t="shared" si="19"/>
        <v>4.240458885</v>
      </c>
      <c r="AB30" s="192">
        <f t="shared" si="20"/>
        <v>0.07687173704</v>
      </c>
      <c r="AC30" s="194">
        <f t="shared" si="24"/>
        <v>2445</v>
      </c>
      <c r="AD30" s="195">
        <f t="shared" si="21"/>
        <v>-0.1038705709</v>
      </c>
      <c r="AE30" s="14"/>
      <c r="AG30" s="84"/>
      <c r="AH30" s="100"/>
      <c r="AI30" s="110" t="s">
        <v>207</v>
      </c>
      <c r="AJ30" s="111">
        <v>210796.78096307573</v>
      </c>
      <c r="AK30" s="111">
        <v>1524.6944080287412</v>
      </c>
      <c r="AL30" s="54">
        <v>136.91133459849925</v>
      </c>
      <c r="AM30" s="54">
        <v>36.029298578552435</v>
      </c>
      <c r="AN30" s="112">
        <v>1798.462487379409</v>
      </c>
      <c r="AO30" s="113">
        <v>2392.1721315603813</v>
      </c>
      <c r="AP30" s="112">
        <v>1196.52</v>
      </c>
      <c r="AQ30" s="112">
        <v>26.0</v>
      </c>
      <c r="AR30" s="113">
        <v>1021.0358277934968</v>
      </c>
      <c r="AS30" s="54">
        <f t="shared" si="1"/>
        <v>0</v>
      </c>
      <c r="AT30" s="115">
        <f t="shared" si="2"/>
        <v>0</v>
      </c>
      <c r="AU30" s="115">
        <f t="shared" si="3"/>
        <v>0</v>
      </c>
      <c r="AV30" s="115" t="str">
        <f t="shared" si="4"/>
        <v>Performance</v>
      </c>
      <c r="AW30" s="116">
        <f t="shared" si="5"/>
        <v>17.47241847</v>
      </c>
      <c r="AX30" s="54">
        <f t="shared" si="6"/>
        <v>3.8</v>
      </c>
      <c r="AY30" s="117">
        <f t="shared" si="7"/>
        <v>0.02003338898</v>
      </c>
      <c r="AZ30" s="117">
        <f t="shared" si="8"/>
        <v>0.02363050483</v>
      </c>
      <c r="BA30" s="118">
        <f t="shared" si="9"/>
        <v>0.007233006126</v>
      </c>
      <c r="BB30" s="116">
        <f t="shared" si="10"/>
        <v>7.457642793</v>
      </c>
      <c r="BC30" s="54">
        <f t="shared" si="11"/>
        <v>5.265820561</v>
      </c>
      <c r="BD30" s="117">
        <f t="shared" si="12"/>
        <v>0.01445679306</v>
      </c>
      <c r="BE30" s="119">
        <v>384.99</v>
      </c>
      <c r="BF30" s="120">
        <v>78.81204352134603</v>
      </c>
      <c r="BG30" s="121">
        <v>58.099291077153225</v>
      </c>
      <c r="BH30" s="121">
        <v>58.099291077153225</v>
      </c>
      <c r="BI30" s="122">
        <f t="shared" si="13"/>
        <v>-0.2152394646</v>
      </c>
      <c r="BJ30" s="123">
        <f t="shared" si="14"/>
        <v>-0.2783650799</v>
      </c>
    </row>
    <row r="31">
      <c r="B31" s="6"/>
      <c r="C31" s="13"/>
      <c r="D31" s="206"/>
      <c r="E31" s="48"/>
      <c r="F31" s="8" t="s">
        <v>208</v>
      </c>
      <c r="G31" s="198">
        <v>1717.9424640409775</v>
      </c>
      <c r="H31" s="13">
        <v>245.81807802912363</v>
      </c>
      <c r="I31" s="19">
        <v>64.68896790240096</v>
      </c>
      <c r="J31" s="19">
        <v>1418.7901061463301</v>
      </c>
      <c r="K31" s="15">
        <v>0.045594459407464406</v>
      </c>
      <c r="L31" s="16">
        <v>3.8</v>
      </c>
      <c r="M31" s="15">
        <v>8.6073516128457</v>
      </c>
      <c r="N31" s="184">
        <v>0.1430886558627264</v>
      </c>
      <c r="O31" s="197">
        <v>2115.8426303906076</v>
      </c>
      <c r="P31" s="13">
        <v>1711.3200000000002</v>
      </c>
      <c r="Q31" s="19">
        <v>46.0</v>
      </c>
      <c r="R31" s="18">
        <v>0.03242199096309154</v>
      </c>
      <c r="S31" s="13">
        <v>5.343871261502687</v>
      </c>
      <c r="T31" s="197">
        <v>2652.6963578535533</v>
      </c>
      <c r="U31" s="188"/>
      <c r="V31" s="189"/>
      <c r="W31" s="190">
        <f t="shared" si="22"/>
        <v>10613.74005</v>
      </c>
      <c r="X31" s="191">
        <f t="shared" si="17"/>
        <v>3.8</v>
      </c>
      <c r="Y31" s="192">
        <f t="shared" si="18"/>
        <v>0.08406585282</v>
      </c>
      <c r="Z31" s="205">
        <f t="shared" si="23"/>
        <v>2793.089488</v>
      </c>
      <c r="AA31" s="191">
        <f t="shared" si="19"/>
        <v>4.260835027</v>
      </c>
      <c r="AB31" s="192">
        <f t="shared" si="20"/>
        <v>0.0749736234</v>
      </c>
      <c r="AC31" s="194">
        <f t="shared" si="24"/>
        <v>2491</v>
      </c>
      <c r="AD31" s="195">
        <f t="shared" si="21"/>
        <v>-0.1081560361</v>
      </c>
      <c r="AE31" s="14"/>
      <c r="AG31" s="54"/>
      <c r="AH31" s="100"/>
      <c r="AI31" s="110" t="s">
        <v>209</v>
      </c>
      <c r="AJ31" s="111">
        <v>163806.38713969366</v>
      </c>
      <c r="AK31" s="111">
        <v>1202.887263906671</v>
      </c>
      <c r="AL31" s="54">
        <v>233.3715930656237</v>
      </c>
      <c r="AM31" s="54">
        <v>61.41357712253256</v>
      </c>
      <c r="AN31" s="112">
        <v>3203.8780811746096</v>
      </c>
      <c r="AO31" s="113">
        <v>633.9789992307572</v>
      </c>
      <c r="AP31" s="112">
        <v>1425.06</v>
      </c>
      <c r="AQ31" s="112">
        <v>43.0</v>
      </c>
      <c r="AR31" s="113">
        <v>3362.4318028263533</v>
      </c>
      <c r="AS31" s="54">
        <f t="shared" si="1"/>
        <v>0</v>
      </c>
      <c r="AT31" s="115">
        <f t="shared" si="2"/>
        <v>0</v>
      </c>
      <c r="AU31" s="115">
        <f t="shared" si="3"/>
        <v>0</v>
      </c>
      <c r="AV31" s="115" t="str">
        <f t="shared" si="4"/>
        <v>Performance</v>
      </c>
      <c r="AW31" s="116">
        <f t="shared" si="5"/>
        <v>2.716607411</v>
      </c>
      <c r="AX31" s="54">
        <f t="shared" si="6"/>
        <v>3.8</v>
      </c>
      <c r="AY31" s="117">
        <f t="shared" si="7"/>
        <v>0.01916851252</v>
      </c>
      <c r="AZ31" s="117">
        <f t="shared" si="8"/>
        <v>0.05105513955</v>
      </c>
      <c r="BA31" s="118">
        <f t="shared" si="9"/>
        <v>0.007343347747</v>
      </c>
      <c r="BB31" s="116">
        <f t="shared" si="10"/>
        <v>14.40805952</v>
      </c>
      <c r="BC31" s="54">
        <f t="shared" si="11"/>
        <v>5.42724635</v>
      </c>
      <c r="BD31" s="117">
        <f t="shared" si="12"/>
        <v>0.0134212348</v>
      </c>
      <c r="BE31" s="119">
        <v>352.27</v>
      </c>
      <c r="BF31" s="120">
        <v>72.11386937651514</v>
      </c>
      <c r="BG31" s="121">
        <v>161.25772368910856</v>
      </c>
      <c r="BH31" s="121">
        <v>161.25772368910856</v>
      </c>
      <c r="BI31" s="122">
        <f t="shared" si="13"/>
        <v>0.1846995498</v>
      </c>
      <c r="BJ31" s="123">
        <f t="shared" si="14"/>
        <v>-0.2998290929</v>
      </c>
    </row>
    <row r="32">
      <c r="B32" s="6"/>
      <c r="D32" s="100"/>
      <c r="E32" s="48"/>
      <c r="F32" s="8" t="s">
        <v>210</v>
      </c>
      <c r="G32" s="198">
        <v>2645.6969024387026</v>
      </c>
      <c r="H32" s="13">
        <v>457.40832240862255</v>
      </c>
      <c r="I32" s="19">
        <v>120.37061116016383</v>
      </c>
      <c r="J32" s="19">
        <v>1880.620206107775</v>
      </c>
      <c r="K32" s="15">
        <v>0.06400580551523948</v>
      </c>
      <c r="L32" s="16">
        <v>3.8</v>
      </c>
      <c r="M32" s="15">
        <v>3.748928823186679</v>
      </c>
      <c r="N32" s="184">
        <v>0.17288765088207989</v>
      </c>
      <c r="O32" s="197">
        <v>1714.7912438431504</v>
      </c>
      <c r="P32" s="13">
        <v>2069.46</v>
      </c>
      <c r="Q32" s="19">
        <v>87.0</v>
      </c>
      <c r="R32" s="18">
        <v>0.04626133427549389</v>
      </c>
      <c r="S32" s="13">
        <v>5.25756692423704</v>
      </c>
      <c r="T32" s="197">
        <v>1432.7671757345452</v>
      </c>
      <c r="U32" s="188"/>
      <c r="V32" s="189"/>
      <c r="W32" s="190">
        <f t="shared" si="22"/>
        <v>11071.14838</v>
      </c>
      <c r="X32" s="191">
        <f t="shared" si="17"/>
        <v>3.8</v>
      </c>
      <c r="Y32" s="192">
        <f t="shared" si="18"/>
        <v>0.08299122971</v>
      </c>
      <c r="Z32" s="205">
        <f t="shared" si="23"/>
        <v>2913.460099</v>
      </c>
      <c r="AA32" s="191">
        <f t="shared" si="19"/>
        <v>4.294471829</v>
      </c>
      <c r="AB32" s="192">
        <f t="shared" si="20"/>
        <v>0.07343549695</v>
      </c>
      <c r="AC32" s="194">
        <f t="shared" si="24"/>
        <v>2578</v>
      </c>
      <c r="AD32" s="195">
        <f t="shared" si="21"/>
        <v>-0.1151414769</v>
      </c>
      <c r="AE32" s="14"/>
      <c r="AH32" s="100"/>
      <c r="AI32" s="110" t="s">
        <v>211</v>
      </c>
      <c r="AJ32" s="111">
        <v>211338.85813714395</v>
      </c>
      <c r="AK32" s="111">
        <v>1134.1040575294346</v>
      </c>
      <c r="AL32" s="54">
        <v>217.81348686124878</v>
      </c>
      <c r="AM32" s="54">
        <v>57.31933864769705</v>
      </c>
      <c r="AN32" s="112">
        <v>2471.28234341071</v>
      </c>
      <c r="AO32" s="113">
        <v>4001.3936801176847</v>
      </c>
      <c r="AP32" s="112">
        <v>1392.3</v>
      </c>
      <c r="AQ32" s="112">
        <v>39.0</v>
      </c>
      <c r="AR32" s="113">
        <v>2573.8021507405138</v>
      </c>
      <c r="AS32" s="54">
        <f t="shared" si="1"/>
        <v>0</v>
      </c>
      <c r="AT32" s="115">
        <f t="shared" si="2"/>
        <v>0</v>
      </c>
      <c r="AU32" s="115">
        <f t="shared" si="3"/>
        <v>0</v>
      </c>
      <c r="AV32" s="115" t="str">
        <f t="shared" si="4"/>
        <v>Performance</v>
      </c>
      <c r="AW32" s="116">
        <f t="shared" si="5"/>
        <v>18.37073424</v>
      </c>
      <c r="AX32" s="54">
        <f t="shared" si="6"/>
        <v>3.8</v>
      </c>
      <c r="AY32" s="117">
        <f t="shared" si="7"/>
        <v>0.02319416832</v>
      </c>
      <c r="AZ32" s="117">
        <f t="shared" si="8"/>
        <v>0.05054151625</v>
      </c>
      <c r="BA32" s="118">
        <f t="shared" si="9"/>
        <v>0.005366282697</v>
      </c>
      <c r="BB32" s="116">
        <f t="shared" si="10"/>
        <v>11.8165417</v>
      </c>
      <c r="BC32" s="54">
        <f t="shared" si="11"/>
        <v>5.584961202</v>
      </c>
      <c r="BD32" s="117">
        <f t="shared" si="12"/>
        <v>0.01578128056</v>
      </c>
      <c r="BE32" s="119">
        <v>417.62</v>
      </c>
      <c r="BF32" s="120">
        <v>85.49179359304017</v>
      </c>
      <c r="BG32" s="121">
        <v>132.3216932682086</v>
      </c>
      <c r="BH32" s="121">
        <v>132.3216932682086</v>
      </c>
      <c r="BI32" s="122">
        <f t="shared" si="13"/>
        <v>0.2276651254</v>
      </c>
      <c r="BJ32" s="123">
        <f t="shared" si="14"/>
        <v>-0.3196013611</v>
      </c>
    </row>
    <row r="33">
      <c r="B33" s="6"/>
      <c r="C33" s="6"/>
      <c r="D33" s="100"/>
      <c r="E33" s="48"/>
      <c r="F33" s="8" t="s">
        <v>212</v>
      </c>
      <c r="G33" s="198">
        <v>3096.8819823655745</v>
      </c>
      <c r="H33" s="13">
        <v>513.4175047443722</v>
      </c>
      <c r="I33" s="19">
        <v>135.10986966957162</v>
      </c>
      <c r="J33" s="19">
        <v>2040.0225573947039</v>
      </c>
      <c r="K33" s="15">
        <v>0.06622959593256622</v>
      </c>
      <c r="L33" s="16">
        <v>3.8000000000000003</v>
      </c>
      <c r="M33" s="15">
        <v>15.969506349856186</v>
      </c>
      <c r="N33" s="184">
        <v>0.16578529878371237</v>
      </c>
      <c r="O33" s="197">
        <v>8199.02410214257</v>
      </c>
      <c r="P33" s="13">
        <v>3070.54</v>
      </c>
      <c r="Q33" s="19">
        <v>105.0</v>
      </c>
      <c r="R33" s="18">
        <v>0.051470019103168466</v>
      </c>
      <c r="S33" s="13">
        <v>4.889690521374973</v>
      </c>
      <c r="T33" s="197">
        <v>4315.094890684924</v>
      </c>
      <c r="U33" s="188"/>
      <c r="V33" s="189"/>
      <c r="W33" s="190">
        <f t="shared" si="22"/>
        <v>11584.56588</v>
      </c>
      <c r="X33" s="191">
        <f t="shared" si="17"/>
        <v>3.8</v>
      </c>
      <c r="Y33" s="192">
        <f t="shared" si="18"/>
        <v>0.08207068851</v>
      </c>
      <c r="Z33" s="205">
        <f t="shared" si="23"/>
        <v>3048.569968</v>
      </c>
      <c r="AA33" s="191">
        <f t="shared" si="19"/>
        <v>4.317765889</v>
      </c>
      <c r="AB33" s="192">
        <f t="shared" si="20"/>
        <v>0.07222916304</v>
      </c>
      <c r="AC33" s="194">
        <f t="shared" si="24"/>
        <v>2683</v>
      </c>
      <c r="AD33" s="195">
        <f t="shared" si="21"/>
        <v>-0.1199152298</v>
      </c>
      <c r="AE33" s="14"/>
      <c r="AH33" s="100"/>
      <c r="AI33" s="110" t="s">
        <v>213</v>
      </c>
      <c r="AJ33" s="111">
        <v>225023.44081543412</v>
      </c>
      <c r="AK33" s="111">
        <v>1208.6191977714407</v>
      </c>
      <c r="AL33" s="54">
        <v>270.7110479561235</v>
      </c>
      <c r="AM33" s="54">
        <v>71.23974946213777</v>
      </c>
      <c r="AN33" s="112">
        <v>2755.149544332638</v>
      </c>
      <c r="AO33" s="113">
        <v>9399.493017880071</v>
      </c>
      <c r="AP33" s="112">
        <v>1648.14</v>
      </c>
      <c r="AQ33" s="112">
        <v>51.0</v>
      </c>
      <c r="AR33" s="113">
        <v>3797.883482742073</v>
      </c>
      <c r="AS33" s="54">
        <f t="shared" si="1"/>
        <v>0</v>
      </c>
      <c r="AT33" s="115">
        <f t="shared" si="2"/>
        <v>0</v>
      </c>
      <c r="AU33" s="115">
        <f t="shared" si="3"/>
        <v>0</v>
      </c>
      <c r="AV33" s="115" t="str">
        <f t="shared" si="4"/>
        <v>Performance</v>
      </c>
      <c r="AW33" s="116">
        <f t="shared" si="5"/>
        <v>34.72149766</v>
      </c>
      <c r="AX33" s="54">
        <f t="shared" si="6"/>
        <v>3.8</v>
      </c>
      <c r="AY33" s="117">
        <f t="shared" si="7"/>
        <v>0.02585694472</v>
      </c>
      <c r="AZ33" s="117">
        <f t="shared" si="8"/>
        <v>0.05894308943</v>
      </c>
      <c r="BA33" s="118">
        <f t="shared" si="9"/>
        <v>0.005371081312</v>
      </c>
      <c r="BB33" s="116">
        <f t="shared" si="10"/>
        <v>14.02928884</v>
      </c>
      <c r="BC33" s="54">
        <f t="shared" si="11"/>
        <v>5.308059764</v>
      </c>
      <c r="BD33" s="117">
        <f t="shared" si="12"/>
        <v>0.01851079195</v>
      </c>
      <c r="BE33" s="119">
        <v>478.87</v>
      </c>
      <c r="BF33" s="120">
        <v>98.03039892222391</v>
      </c>
      <c r="BG33" s="121">
        <v>172.68064903389956</v>
      </c>
      <c r="BH33" s="121">
        <v>172.68064903389956</v>
      </c>
      <c r="BI33" s="122">
        <f t="shared" si="13"/>
        <v>0.3636553209</v>
      </c>
      <c r="BJ33" s="123">
        <f t="shared" si="14"/>
        <v>-0.2841075329</v>
      </c>
    </row>
    <row r="34">
      <c r="B34" s="6"/>
      <c r="C34" s="6"/>
      <c r="D34" s="208"/>
      <c r="E34" s="48"/>
      <c r="F34" s="8" t="s">
        <v>214</v>
      </c>
      <c r="G34" s="198">
        <v>5376.553965153983</v>
      </c>
      <c r="H34" s="13">
        <v>528.9756109487471</v>
      </c>
      <c r="I34" s="19">
        <v>139.20410814440714</v>
      </c>
      <c r="J34" s="19">
        <v>1836.402430579551</v>
      </c>
      <c r="K34" s="15">
        <v>0.07580261593341263</v>
      </c>
      <c r="L34" s="16">
        <v>3.7999999999999994</v>
      </c>
      <c r="M34" s="15">
        <v>12.10517237454747</v>
      </c>
      <c r="N34" s="184">
        <v>0.09838562290587878</v>
      </c>
      <c r="O34" s="197">
        <v>6403.340952466144</v>
      </c>
      <c r="P34" s="13">
        <v>4901.52</v>
      </c>
      <c r="Q34" s="19">
        <v>126.0</v>
      </c>
      <c r="R34" s="18">
        <v>0.06861241191029986</v>
      </c>
      <c r="S34" s="13">
        <v>4.198219134513866</v>
      </c>
      <c r="T34" s="197">
        <v>4069.1102442448455</v>
      </c>
      <c r="U34" s="188"/>
      <c r="V34" s="189"/>
      <c r="W34" s="190">
        <f t="shared" si="22"/>
        <v>12113.54149</v>
      </c>
      <c r="X34" s="191">
        <f t="shared" si="17"/>
        <v>3.8</v>
      </c>
      <c r="Y34" s="192">
        <f t="shared" si="18"/>
        <v>0.08177540646</v>
      </c>
      <c r="Z34" s="205">
        <f t="shared" si="23"/>
        <v>3187.774077</v>
      </c>
      <c r="AA34" s="191">
        <f t="shared" si="19"/>
        <v>4.312403521</v>
      </c>
      <c r="AB34" s="192">
        <f t="shared" si="20"/>
        <v>0.07205878184</v>
      </c>
      <c r="AC34" s="194">
        <f t="shared" si="24"/>
        <v>2809</v>
      </c>
      <c r="AD34" s="195">
        <f t="shared" si="21"/>
        <v>-0.118820866</v>
      </c>
      <c r="AE34" s="14"/>
      <c r="AI34" s="110" t="s">
        <v>215</v>
      </c>
      <c r="AJ34" s="111">
        <v>216969.25488773768</v>
      </c>
      <c r="AK34" s="111">
        <v>1300.330139607756</v>
      </c>
      <c r="AL34" s="54">
        <v>255.15294175174859</v>
      </c>
      <c r="AM34" s="54">
        <v>67.14551098730226</v>
      </c>
      <c r="AN34" s="112">
        <v>2644.8780547437354</v>
      </c>
      <c r="AO34" s="113">
        <v>432.19342797214205</v>
      </c>
      <c r="AP34" s="112">
        <v>1628.64</v>
      </c>
      <c r="AQ34" s="112">
        <v>48.0</v>
      </c>
      <c r="AR34" s="113">
        <v>1413.9850802706742</v>
      </c>
      <c r="AS34" s="54">
        <f t="shared" si="1"/>
        <v>0</v>
      </c>
      <c r="AT34" s="115">
        <f t="shared" si="2"/>
        <v>0</v>
      </c>
      <c r="AU34" s="115">
        <f t="shared" si="3"/>
        <v>0</v>
      </c>
      <c r="AV34" s="115" t="str">
        <f t="shared" si="4"/>
        <v>Performance</v>
      </c>
      <c r="AW34" s="116">
        <f t="shared" si="5"/>
        <v>1.693860259</v>
      </c>
      <c r="AX34" s="54">
        <f t="shared" si="6"/>
        <v>3.8</v>
      </c>
      <c r="AY34" s="117">
        <f t="shared" si="7"/>
        <v>0.0253869969</v>
      </c>
      <c r="AZ34" s="117">
        <f t="shared" si="8"/>
        <v>0.0516372796</v>
      </c>
      <c r="BA34" s="118">
        <f t="shared" si="9"/>
        <v>0.005993153916</v>
      </c>
      <c r="BB34" s="116">
        <f t="shared" si="10"/>
        <v>5.541715767</v>
      </c>
      <c r="BC34" s="54">
        <f t="shared" si="11"/>
        <v>5.315686286</v>
      </c>
      <c r="BD34" s="117">
        <f t="shared" si="12"/>
        <v>0.01814828472</v>
      </c>
      <c r="BE34" s="119">
        <v>495.23</v>
      </c>
      <c r="BF34" s="120">
        <v>101.37948599463932</v>
      </c>
      <c r="BG34" s="121">
        <v>153.77345575710928</v>
      </c>
      <c r="BH34" s="121">
        <v>153.77345575710928</v>
      </c>
      <c r="BI34" s="122">
        <f t="shared" si="13"/>
        <v>0.2524819278</v>
      </c>
      <c r="BJ34" s="123">
        <f t="shared" si="14"/>
        <v>-0.2851346383</v>
      </c>
    </row>
    <row r="35">
      <c r="B35" s="6"/>
      <c r="C35" s="6"/>
      <c r="D35" s="100"/>
      <c r="E35" s="48"/>
      <c r="F35" s="8" t="s">
        <v>216</v>
      </c>
      <c r="G35" s="198">
        <v>4818.918684881388</v>
      </c>
      <c r="H35" s="13">
        <v>519.6407472261221</v>
      </c>
      <c r="I35" s="19">
        <v>136.74756505950583</v>
      </c>
      <c r="J35" s="19">
        <v>2273.121201228672</v>
      </c>
      <c r="K35" s="15">
        <v>0.060158501440922184</v>
      </c>
      <c r="L35" s="16">
        <v>3.8</v>
      </c>
      <c r="M35" s="15">
        <v>13.682758331834863</v>
      </c>
      <c r="N35" s="184">
        <v>0.10783347493627868</v>
      </c>
      <c r="O35" s="197">
        <v>7110.118763669117</v>
      </c>
      <c r="P35" s="13">
        <v>4509.18</v>
      </c>
      <c r="Q35" s="19">
        <v>114.0</v>
      </c>
      <c r="R35" s="18">
        <v>0.050151307347087566</v>
      </c>
      <c r="S35" s="13">
        <v>4.558252168650194</v>
      </c>
      <c r="T35" s="197">
        <v>4416.426160148742</v>
      </c>
      <c r="U35" s="188"/>
      <c r="V35" s="189"/>
      <c r="W35" s="190">
        <f t="shared" si="22"/>
        <v>12633.18224</v>
      </c>
      <c r="X35" s="191">
        <f t="shared" si="17"/>
        <v>3.8</v>
      </c>
      <c r="Y35" s="192">
        <f t="shared" si="18"/>
        <v>0.08058433568</v>
      </c>
      <c r="Z35" s="205">
        <f t="shared" si="23"/>
        <v>3324.521642</v>
      </c>
      <c r="AA35" s="191">
        <f t="shared" si="19"/>
        <v>4.321991871</v>
      </c>
      <c r="AB35" s="192">
        <f t="shared" si="20"/>
        <v>0.07085170096</v>
      </c>
      <c r="AC35" s="194">
        <f t="shared" si="24"/>
        <v>2923</v>
      </c>
      <c r="AD35" s="195">
        <f t="shared" si="21"/>
        <v>-0.1207757641</v>
      </c>
      <c r="AE35" s="14"/>
      <c r="AI35" s="110" t="s">
        <v>217</v>
      </c>
      <c r="AJ35" s="111">
        <v>146307.61189824675</v>
      </c>
      <c r="AK35" s="111">
        <v>858.9712320204887</v>
      </c>
      <c r="AL35" s="54">
        <v>158.6926832846241</v>
      </c>
      <c r="AM35" s="54">
        <v>41.761232443322136</v>
      </c>
      <c r="AN35" s="112">
        <v>2254.0147550127726</v>
      </c>
      <c r="AO35" s="113">
        <v>3258.7192709580763</v>
      </c>
      <c r="AP35" s="112">
        <v>1165.32</v>
      </c>
      <c r="AQ35" s="112">
        <v>36.0</v>
      </c>
      <c r="AR35" s="113">
        <v>2164.5936705679087</v>
      </c>
      <c r="AS35" s="54">
        <f t="shared" si="1"/>
        <v>0</v>
      </c>
      <c r="AT35" s="115">
        <f t="shared" si="2"/>
        <v>0</v>
      </c>
      <c r="AU35" s="115">
        <f t="shared" si="3"/>
        <v>0</v>
      </c>
      <c r="AV35" s="115" t="str">
        <f t="shared" si="4"/>
        <v>Performance</v>
      </c>
      <c r="AW35" s="116">
        <f t="shared" si="5"/>
        <v>20.53477957</v>
      </c>
      <c r="AX35" s="54">
        <f t="shared" si="6"/>
        <v>3.8</v>
      </c>
      <c r="AY35" s="117">
        <f t="shared" si="7"/>
        <v>0.0185274885</v>
      </c>
      <c r="AZ35" s="117">
        <f t="shared" si="8"/>
        <v>0.04861773117</v>
      </c>
      <c r="BA35" s="118">
        <f t="shared" si="9"/>
        <v>0.005870994823</v>
      </c>
      <c r="BB35" s="116">
        <f t="shared" si="10"/>
        <v>13.6401605</v>
      </c>
      <c r="BC35" s="54">
        <f t="shared" si="11"/>
        <v>4.408130091</v>
      </c>
      <c r="BD35" s="117">
        <f t="shared" si="12"/>
        <v>0.01597150148</v>
      </c>
      <c r="BE35" s="119">
        <v>316.35</v>
      </c>
      <c r="BF35" s="120">
        <v>64.76061707571058</v>
      </c>
      <c r="BG35" s="121">
        <v>93.93206620891353</v>
      </c>
      <c r="BH35" s="121">
        <v>93.93206620891353</v>
      </c>
      <c r="BI35" s="122">
        <f t="shared" si="13"/>
        <v>0.3566461327</v>
      </c>
      <c r="BJ35" s="123">
        <f t="shared" si="14"/>
        <v>-0.1379564756</v>
      </c>
    </row>
    <row r="36">
      <c r="B36" s="209"/>
      <c r="D36" s="100"/>
      <c r="E36" s="48"/>
      <c r="F36" s="8" t="s">
        <v>218</v>
      </c>
      <c r="G36" s="198">
        <v>5493.649185534278</v>
      </c>
      <c r="H36" s="13">
        <v>522.752368466997</v>
      </c>
      <c r="I36" s="19">
        <v>137.5664127544729</v>
      </c>
      <c r="J36" s="19">
        <v>2078.2354498265017</v>
      </c>
      <c r="K36" s="15">
        <v>0.06619385342789597</v>
      </c>
      <c r="L36" s="16">
        <v>3.8</v>
      </c>
      <c r="M36" s="15">
        <v>9.37303851158552</v>
      </c>
      <c r="N36" s="184">
        <v>0.09515576091816962</v>
      </c>
      <c r="O36" s="197">
        <v>4899.778081663707</v>
      </c>
      <c r="P36" s="13">
        <v>4913.22</v>
      </c>
      <c r="Q36" s="19">
        <v>114.0</v>
      </c>
      <c r="R36" s="18">
        <v>0.054854227421400746</v>
      </c>
      <c r="S36" s="13">
        <v>4.585547091815764</v>
      </c>
      <c r="T36" s="197">
        <v>4042.8972786028185</v>
      </c>
      <c r="U36" s="188"/>
      <c r="V36" s="189"/>
      <c r="W36" s="190">
        <f t="shared" si="22"/>
        <v>13155.93461</v>
      </c>
      <c r="X36" s="191">
        <f t="shared" si="17"/>
        <v>3.8</v>
      </c>
      <c r="Y36" s="192">
        <f t="shared" si="18"/>
        <v>0.07989417989</v>
      </c>
      <c r="Z36" s="205">
        <f t="shared" si="23"/>
        <v>3462.088054</v>
      </c>
      <c r="AA36" s="191">
        <f t="shared" si="19"/>
        <v>4.331884954</v>
      </c>
      <c r="AB36" s="192">
        <f t="shared" si="20"/>
        <v>0.07008447519</v>
      </c>
      <c r="AC36" s="194">
        <f t="shared" si="24"/>
        <v>3037</v>
      </c>
      <c r="AD36" s="195">
        <f t="shared" si="21"/>
        <v>-0.1227837212</v>
      </c>
      <c r="AE36" s="14"/>
      <c r="AI36" s="110" t="s">
        <v>219</v>
      </c>
      <c r="AJ36" s="111">
        <v>102166.80805335019</v>
      </c>
      <c r="AK36" s="111">
        <v>571.5556910870363</v>
      </c>
      <c r="AL36" s="54">
        <v>164.9159257663741</v>
      </c>
      <c r="AM36" s="54">
        <v>43.398927833256344</v>
      </c>
      <c r="AN36" s="112">
        <v>1812.3828981938498</v>
      </c>
      <c r="AO36" s="113">
        <v>2012.126080439709</v>
      </c>
      <c r="AP36" s="112">
        <v>769.08</v>
      </c>
      <c r="AQ36" s="112">
        <v>35.0</v>
      </c>
      <c r="AR36" s="113">
        <v>1052.6506194963206</v>
      </c>
      <c r="AS36" s="54">
        <f t="shared" si="1"/>
        <v>0</v>
      </c>
      <c r="AT36" s="115">
        <f t="shared" si="2"/>
        <v>0</v>
      </c>
      <c r="AU36" s="115">
        <f t="shared" si="3"/>
        <v>0</v>
      </c>
      <c r="AV36" s="115" t="str">
        <f t="shared" si="4"/>
        <v>Performance</v>
      </c>
      <c r="AW36" s="116">
        <f t="shared" si="5"/>
        <v>12.20092038</v>
      </c>
      <c r="AX36" s="54">
        <f t="shared" si="6"/>
        <v>3.8</v>
      </c>
      <c r="AY36" s="117">
        <f t="shared" si="7"/>
        <v>0.02394578313</v>
      </c>
      <c r="AZ36" s="117">
        <f t="shared" si="8"/>
        <v>0.07593123209</v>
      </c>
      <c r="BA36" s="118">
        <f t="shared" si="9"/>
        <v>0.005594338337</v>
      </c>
      <c r="BB36" s="116">
        <f t="shared" si="10"/>
        <v>6.382953099</v>
      </c>
      <c r="BC36" s="54">
        <f t="shared" si="11"/>
        <v>4.711883593</v>
      </c>
      <c r="BD36" s="117">
        <f t="shared" si="12"/>
        <v>0.01931159251</v>
      </c>
      <c r="BE36" s="210">
        <v>220.37</v>
      </c>
      <c r="BF36" s="120">
        <v>45.112366634975004</v>
      </c>
      <c r="BG36" s="121">
        <v>119.8035591313991</v>
      </c>
      <c r="BH36" s="121">
        <v>119.8035591313991</v>
      </c>
      <c r="BI36" s="122">
        <f t="shared" si="13"/>
        <v>0.3455906607</v>
      </c>
      <c r="BJ36" s="123">
        <f t="shared" si="14"/>
        <v>-0.1935284638</v>
      </c>
    </row>
    <row r="37">
      <c r="B37" s="209"/>
      <c r="D37" s="100"/>
      <c r="E37" s="48"/>
      <c r="F37" s="8" t="s">
        <v>220</v>
      </c>
      <c r="G37" s="198">
        <v>3410.5006495379744</v>
      </c>
      <c r="H37" s="13">
        <v>392.0642763502478</v>
      </c>
      <c r="I37" s="19">
        <v>103.17480956585469</v>
      </c>
      <c r="J37" s="19">
        <v>1612.8570098535326</v>
      </c>
      <c r="K37" s="15">
        <v>0.06397021492638348</v>
      </c>
      <c r="L37" s="16">
        <v>3.8</v>
      </c>
      <c r="M37" s="15">
        <v>25.609873383257455</v>
      </c>
      <c r="N37" s="184">
        <v>0.1149579831932773</v>
      </c>
      <c r="O37" s="197">
        <v>10040.716475428306</v>
      </c>
      <c r="P37" s="13">
        <v>2886.78</v>
      </c>
      <c r="Q37" s="19">
        <v>86.0</v>
      </c>
      <c r="R37" s="18">
        <v>0.05332152786923738</v>
      </c>
      <c r="S37" s="13">
        <v>4.558886934305207</v>
      </c>
      <c r="T37" s="197">
        <v>4312.988581642563</v>
      </c>
      <c r="U37" s="188"/>
      <c r="V37" s="189"/>
      <c r="W37" s="190">
        <f t="shared" si="22"/>
        <v>13547.99888</v>
      </c>
      <c r="X37" s="191">
        <f t="shared" si="17"/>
        <v>3.8</v>
      </c>
      <c r="Y37" s="192">
        <f t="shared" si="18"/>
        <v>0.07932276263</v>
      </c>
      <c r="Z37" s="205">
        <f t="shared" si="23"/>
        <v>3565.262864</v>
      </c>
      <c r="AA37" s="191">
        <f t="shared" si="19"/>
        <v>4.33813605</v>
      </c>
      <c r="AB37" s="192">
        <f t="shared" si="20"/>
        <v>0.06948295179</v>
      </c>
      <c r="AC37" s="194">
        <f t="shared" si="24"/>
        <v>3123</v>
      </c>
      <c r="AD37" s="195">
        <f t="shared" si="21"/>
        <v>-0.1240477577</v>
      </c>
      <c r="AE37" s="14"/>
      <c r="AI37" s="110" t="s">
        <v>221</v>
      </c>
      <c r="AJ37" s="111">
        <v>82926.34376470823</v>
      </c>
      <c r="AK37" s="111">
        <v>517.5117432192077</v>
      </c>
      <c r="AL37" s="54">
        <v>93.3486372262495</v>
      </c>
      <c r="AM37" s="54">
        <v>24.565430849013026</v>
      </c>
      <c r="AN37" s="112">
        <v>1880.8931553394305</v>
      </c>
      <c r="AO37" s="113">
        <v>956.0912142891675</v>
      </c>
      <c r="AP37" s="112">
        <v>578.76</v>
      </c>
      <c r="AQ37" s="112">
        <v>21.0</v>
      </c>
      <c r="AR37" s="113">
        <v>1022.990966330426</v>
      </c>
      <c r="AS37" s="54">
        <f t="shared" si="1"/>
        <v>0</v>
      </c>
      <c r="AT37" s="115">
        <f t="shared" si="2"/>
        <v>0</v>
      </c>
      <c r="AU37" s="115">
        <f t="shared" si="3"/>
        <v>0</v>
      </c>
      <c r="AV37" s="115" t="str">
        <f t="shared" si="4"/>
        <v>Performance</v>
      </c>
      <c r="AW37" s="116">
        <f t="shared" si="5"/>
        <v>10.24215503</v>
      </c>
      <c r="AX37" s="54">
        <f t="shared" si="6"/>
        <v>3.8</v>
      </c>
      <c r="AY37" s="117">
        <f t="shared" si="7"/>
        <v>0.01306051371</v>
      </c>
      <c r="AZ37" s="117">
        <f t="shared" si="8"/>
        <v>0.04746835443</v>
      </c>
      <c r="BA37" s="118">
        <f t="shared" si="9"/>
        <v>0.006240619322</v>
      </c>
      <c r="BB37" s="116">
        <f t="shared" si="10"/>
        <v>10.95882058</v>
      </c>
      <c r="BC37" s="54">
        <f t="shared" si="11"/>
        <v>4.445173201</v>
      </c>
      <c r="BD37" s="117">
        <f t="shared" si="12"/>
        <v>0.01116490851</v>
      </c>
      <c r="BE37" s="210">
        <v>157.21</v>
      </c>
      <c r="BF37" s="120">
        <v>32.18276153144448</v>
      </c>
      <c r="BG37" s="121">
        <v>61.16587569480502</v>
      </c>
      <c r="BH37" s="121">
        <v>61.16587569480502</v>
      </c>
      <c r="BI37" s="122">
        <f t="shared" si="13"/>
        <v>0.1183514337</v>
      </c>
      <c r="BJ37" s="123">
        <f t="shared" si="14"/>
        <v>-0.1451401716</v>
      </c>
    </row>
    <row r="38">
      <c r="B38" s="209"/>
      <c r="D38" s="100"/>
      <c r="E38" s="48"/>
      <c r="F38" s="211" t="s">
        <v>222</v>
      </c>
      <c r="G38" s="198">
        <v>3218.0714412207058</v>
      </c>
      <c r="H38" s="13">
        <v>385.84103386849785</v>
      </c>
      <c r="I38" s="19">
        <v>101.5371141759205</v>
      </c>
      <c r="J38" s="19">
        <v>1682.7320131573922</v>
      </c>
      <c r="K38" s="15">
        <v>0.06034063260340632</v>
      </c>
      <c r="L38" s="16">
        <v>3.8</v>
      </c>
      <c r="M38" s="15">
        <v>34.005392901075766</v>
      </c>
      <c r="N38" s="184">
        <v>0.11989821882951654</v>
      </c>
      <c r="O38" s="197">
        <v>13120.67595405555</v>
      </c>
      <c r="P38" s="13">
        <v>2795.52</v>
      </c>
      <c r="Q38" s="19">
        <v>79.0</v>
      </c>
      <c r="R38" s="18">
        <v>0.04694746363787805</v>
      </c>
      <c r="S38" s="13">
        <v>4.884063719854403</v>
      </c>
      <c r="T38" s="197">
        <v>5595.75094450853</v>
      </c>
      <c r="U38" s="188"/>
      <c r="V38" s="189"/>
      <c r="W38" s="190">
        <f t="shared" si="22"/>
        <v>13933.83992</v>
      </c>
      <c r="X38" s="191">
        <f t="shared" si="17"/>
        <v>3.8</v>
      </c>
      <c r="Y38" s="192">
        <f t="shared" si="18"/>
        <v>0.0786377419</v>
      </c>
      <c r="Z38" s="205">
        <f t="shared" si="23"/>
        <v>3666.799978</v>
      </c>
      <c r="AA38" s="191">
        <f t="shared" si="19"/>
        <v>4.351605221</v>
      </c>
      <c r="AB38" s="192">
        <f t="shared" si="20"/>
        <v>0.06866969867</v>
      </c>
      <c r="AC38" s="194">
        <f t="shared" si="24"/>
        <v>3202</v>
      </c>
      <c r="AD38" s="195">
        <f t="shared" si="21"/>
        <v>-0.1267590217</v>
      </c>
      <c r="AE38" s="14"/>
      <c r="AI38" s="110" t="s">
        <v>223</v>
      </c>
      <c r="AJ38" s="111">
        <v>158926.05487768975</v>
      </c>
      <c r="AK38" s="111">
        <v>858.9712320204887</v>
      </c>
      <c r="AL38" s="54">
        <v>171.13916824812404</v>
      </c>
      <c r="AM38" s="54">
        <v>45.03662322319054</v>
      </c>
      <c r="AN38" s="112">
        <v>2539.2467020929794</v>
      </c>
      <c r="AO38" s="113">
        <v>2440.9380103951476</v>
      </c>
      <c r="AP38" s="112">
        <v>1066.26</v>
      </c>
      <c r="AQ38" s="112">
        <v>31.0</v>
      </c>
      <c r="AR38" s="113">
        <v>1398.602641506756</v>
      </c>
      <c r="AS38" s="54">
        <f t="shared" si="1"/>
        <v>0</v>
      </c>
      <c r="AT38" s="115">
        <f t="shared" si="2"/>
        <v>0</v>
      </c>
      <c r="AU38" s="115">
        <f t="shared" si="3"/>
        <v>0</v>
      </c>
      <c r="AV38" s="115" t="str">
        <f t="shared" si="4"/>
        <v>Performance</v>
      </c>
      <c r="AW38" s="116">
        <f t="shared" si="5"/>
        <v>14.26288345</v>
      </c>
      <c r="AX38" s="54">
        <f t="shared" si="6"/>
        <v>3.8</v>
      </c>
      <c r="AY38" s="117">
        <f t="shared" si="7"/>
        <v>0.01773621412</v>
      </c>
      <c r="AZ38" s="117">
        <f t="shared" si="8"/>
        <v>0.05243088656</v>
      </c>
      <c r="BA38" s="118">
        <f t="shared" si="9"/>
        <v>0.005404848391</v>
      </c>
      <c r="BB38" s="116">
        <f t="shared" si="10"/>
        <v>8.172311785</v>
      </c>
      <c r="BC38" s="54">
        <f t="shared" si="11"/>
        <v>5.520618331</v>
      </c>
      <c r="BD38" s="117">
        <f t="shared" si="12"/>
        <v>0.01220834509</v>
      </c>
      <c r="BE38" s="210">
        <v>312.09</v>
      </c>
      <c r="BF38" s="120">
        <v>63.888544280570606</v>
      </c>
      <c r="BG38" s="121">
        <v>107.25062396755342</v>
      </c>
      <c r="BH38" s="121">
        <v>107.25062396755342</v>
      </c>
      <c r="BI38" s="122">
        <f t="shared" si="13"/>
        <v>0.2413221308</v>
      </c>
      <c r="BJ38" s="123">
        <f t="shared" si="14"/>
        <v>-0.311671307</v>
      </c>
    </row>
    <row r="39">
      <c r="C39" s="15"/>
      <c r="D39" s="100"/>
      <c r="E39" s="48"/>
      <c r="F39" s="201" t="s">
        <v>224</v>
      </c>
      <c r="G39" s="198">
        <v>6098.777632114965</v>
      </c>
      <c r="H39" s="13">
        <v>609.8777632114967</v>
      </c>
      <c r="I39" s="19">
        <v>160.49414821355177</v>
      </c>
      <c r="J39" s="19">
        <v>2104.1656268337933</v>
      </c>
      <c r="K39" s="15">
        <v>0.07627448436891945</v>
      </c>
      <c r="L39" s="16">
        <v>3.8</v>
      </c>
      <c r="M39" s="15">
        <v>20.16875714107481</v>
      </c>
      <c r="N39" s="184">
        <v>0.10000000000000003</v>
      </c>
      <c r="O39" s="197">
        <v>12300.476491954607</v>
      </c>
      <c r="P39" s="13">
        <v>5599.62</v>
      </c>
      <c r="Q39" s="19">
        <v>153.0</v>
      </c>
      <c r="R39" s="18">
        <v>0.07271290722024772</v>
      </c>
      <c r="S39" s="13">
        <v>3.9861291713169718</v>
      </c>
      <c r="T39" s="197">
        <v>7488.173877750853</v>
      </c>
      <c r="U39" s="188"/>
      <c r="V39" s="189"/>
      <c r="W39" s="190">
        <f t="shared" si="22"/>
        <v>14543.71768</v>
      </c>
      <c r="X39" s="191">
        <f t="shared" si="17"/>
        <v>3.8</v>
      </c>
      <c r="Y39" s="192">
        <f t="shared" si="18"/>
        <v>0.07853570288</v>
      </c>
      <c r="Z39" s="205">
        <f t="shared" si="23"/>
        <v>3827.294126</v>
      </c>
      <c r="AA39" s="191">
        <f t="shared" si="19"/>
        <v>4.334938206</v>
      </c>
      <c r="AB39" s="192">
        <f t="shared" si="20"/>
        <v>0.06884427339</v>
      </c>
      <c r="AC39" s="194">
        <f t="shared" si="24"/>
        <v>3355</v>
      </c>
      <c r="AD39" s="195">
        <f t="shared" si="21"/>
        <v>-0.1234015758</v>
      </c>
      <c r="AE39" s="14"/>
      <c r="AI39" s="110" t="s">
        <v>225</v>
      </c>
      <c r="AJ39" s="111">
        <v>195889.65867619964</v>
      </c>
      <c r="AK39" s="111">
        <v>1047.3062018629219</v>
      </c>
      <c r="AL39" s="54">
        <v>155.5810620437491</v>
      </c>
      <c r="AM39" s="54">
        <v>40.94238474835503</v>
      </c>
      <c r="AN39" s="112">
        <v>2831.0294307329227</v>
      </c>
      <c r="AO39" s="113">
        <v>2633.6235288502307</v>
      </c>
      <c r="AP39" s="112">
        <v>1218.3600000000001</v>
      </c>
      <c r="AQ39" s="112">
        <v>39.0</v>
      </c>
      <c r="AR39" s="113">
        <v>1284.2001623398596</v>
      </c>
      <c r="AS39" s="54">
        <f t="shared" si="1"/>
        <v>0</v>
      </c>
      <c r="AT39" s="115">
        <f t="shared" si="2"/>
        <v>0</v>
      </c>
      <c r="AU39" s="115">
        <f t="shared" si="3"/>
        <v>0</v>
      </c>
      <c r="AV39" s="115" t="str">
        <f t="shared" si="4"/>
        <v>Performance</v>
      </c>
      <c r="AW39" s="116">
        <f t="shared" si="5"/>
        <v>16.92766134</v>
      </c>
      <c r="AX39" s="54">
        <f t="shared" si="6"/>
        <v>3.8</v>
      </c>
      <c r="AY39" s="117">
        <f t="shared" si="7"/>
        <v>0.01446201311</v>
      </c>
      <c r="AZ39" s="117">
        <f t="shared" si="8"/>
        <v>0.03909304144</v>
      </c>
      <c r="BA39" s="118">
        <f t="shared" si="9"/>
        <v>0.005346408835</v>
      </c>
      <c r="BB39" s="116">
        <f t="shared" si="10"/>
        <v>8.254219026</v>
      </c>
      <c r="BC39" s="54">
        <f t="shared" si="11"/>
        <v>3.989258001</v>
      </c>
      <c r="BD39" s="117">
        <f t="shared" si="12"/>
        <v>0.01377590765</v>
      </c>
      <c r="BE39" s="210">
        <v>369.33</v>
      </c>
      <c r="BF39" s="120">
        <v>75.60625479554983</v>
      </c>
      <c r="BG39" s="121">
        <v>79.97480724819928</v>
      </c>
      <c r="BH39" s="121">
        <v>79.97480724819928</v>
      </c>
      <c r="BI39" s="122">
        <f t="shared" si="13"/>
        <v>0.1633273992</v>
      </c>
      <c r="BJ39" s="123">
        <f t="shared" si="14"/>
        <v>-0.0474419055</v>
      </c>
    </row>
    <row r="40">
      <c r="D40" s="100"/>
      <c r="E40" s="48"/>
      <c r="F40" s="8" t="s">
        <v>226</v>
      </c>
      <c r="G40" s="198">
        <v>7250.896338933678</v>
      </c>
      <c r="H40" s="13">
        <v>697.0031579559961</v>
      </c>
      <c r="I40" s="19">
        <v>183.42188367263057</v>
      </c>
      <c r="J40" s="19">
        <v>2066.225683633651</v>
      </c>
      <c r="K40" s="15">
        <v>0.08877146631439894</v>
      </c>
      <c r="L40" s="16">
        <v>3.8</v>
      </c>
      <c r="M40" s="15">
        <v>15.028394181676582</v>
      </c>
      <c r="N40" s="184">
        <v>0.09612648221343872</v>
      </c>
      <c r="O40" s="197">
        <v>10474.838203636096</v>
      </c>
      <c r="P40" s="13">
        <v>6725.16</v>
      </c>
      <c r="Q40" s="19">
        <v>156.0</v>
      </c>
      <c r="R40" s="18">
        <v>0.07549998106966681</v>
      </c>
      <c r="S40" s="13">
        <v>4.4679689612563855</v>
      </c>
      <c r="T40" s="197">
        <v>5921.086668922511</v>
      </c>
      <c r="U40" s="188"/>
      <c r="V40" s="189"/>
      <c r="W40" s="190">
        <f t="shared" si="22"/>
        <v>15240.72084</v>
      </c>
      <c r="X40" s="191">
        <f t="shared" si="17"/>
        <v>3.8</v>
      </c>
      <c r="Y40" s="192">
        <f t="shared" si="18"/>
        <v>0.07895203452</v>
      </c>
      <c r="Z40" s="205">
        <f t="shared" si="23"/>
        <v>4010.71601</v>
      </c>
      <c r="AA40" s="191">
        <f t="shared" si="19"/>
        <v>4.340849</v>
      </c>
      <c r="AB40" s="192">
        <f t="shared" si="20"/>
        <v>0.06911498907</v>
      </c>
      <c r="AC40" s="194">
        <f t="shared" si="24"/>
        <v>3511</v>
      </c>
      <c r="AD40" s="195">
        <f t="shared" si="21"/>
        <v>-0.1245952116</v>
      </c>
      <c r="AE40" s="14"/>
      <c r="AI40" s="110" t="s">
        <v>227</v>
      </c>
      <c r="AJ40" s="111">
        <v>204774.1561665927</v>
      </c>
      <c r="AK40" s="111">
        <v>1093.9805204760466</v>
      </c>
      <c r="AL40" s="54">
        <v>248.92969926999862</v>
      </c>
      <c r="AM40" s="54">
        <v>65.50781559736807</v>
      </c>
      <c r="AN40" s="112">
        <v>3278.666170648272</v>
      </c>
      <c r="AO40" s="113">
        <v>1747.7717465626224</v>
      </c>
      <c r="AP40" s="112">
        <v>1265.94</v>
      </c>
      <c r="AQ40" s="112">
        <v>47.0</v>
      </c>
      <c r="AR40" s="113">
        <v>2023.3500283252956</v>
      </c>
      <c r="AS40" s="54">
        <f t="shared" si="1"/>
        <v>0</v>
      </c>
      <c r="AT40" s="115">
        <f t="shared" si="2"/>
        <v>0</v>
      </c>
      <c r="AU40" s="115">
        <f t="shared" si="3"/>
        <v>0</v>
      </c>
      <c r="AV40" s="115" t="str">
        <f t="shared" si="4"/>
        <v>Performance</v>
      </c>
      <c r="AW40" s="116">
        <f t="shared" si="5"/>
        <v>7.021145937</v>
      </c>
      <c r="AX40" s="54">
        <f t="shared" si="6"/>
        <v>3.8</v>
      </c>
      <c r="AY40" s="117">
        <f t="shared" si="7"/>
        <v>0.01998001998</v>
      </c>
      <c r="AZ40" s="117">
        <f t="shared" si="8"/>
        <v>0.05988023952</v>
      </c>
      <c r="BA40" s="118">
        <f t="shared" si="9"/>
        <v>0.005342375918</v>
      </c>
      <c r="BB40" s="116">
        <f t="shared" si="10"/>
        <v>8.128198581</v>
      </c>
      <c r="BC40" s="54">
        <f t="shared" si="11"/>
        <v>5.29637658</v>
      </c>
      <c r="BD40" s="117">
        <f t="shared" si="12"/>
        <v>0.01433509774</v>
      </c>
      <c r="BE40" s="210">
        <v>374.82</v>
      </c>
      <c r="BF40" s="120">
        <v>76.73012325689218</v>
      </c>
      <c r="BG40" s="121">
        <v>172.19957601310642</v>
      </c>
      <c r="BH40" s="121">
        <v>172.19957601310642</v>
      </c>
      <c r="BI40" s="122">
        <f t="shared" si="13"/>
        <v>0.1571869666</v>
      </c>
      <c r="BJ40" s="123">
        <f t="shared" si="14"/>
        <v>-0.2825283583</v>
      </c>
    </row>
    <row r="41">
      <c r="D41" s="100"/>
      <c r="E41" s="48"/>
      <c r="F41" s="201" t="s">
        <v>228</v>
      </c>
      <c r="G41" s="198">
        <v>6285.474906567465</v>
      </c>
      <c r="H41" s="13">
        <v>768.5704464961207</v>
      </c>
      <c r="I41" s="19">
        <v>202.25538065687388</v>
      </c>
      <c r="J41" s="19">
        <v>2111.8082053201524</v>
      </c>
      <c r="K41" s="15">
        <v>0.09577355564172162</v>
      </c>
      <c r="L41" s="16">
        <v>3.7999999999999994</v>
      </c>
      <c r="M41" s="15">
        <v>3.973440786512906</v>
      </c>
      <c r="N41" s="19">
        <v>0.12227722772277227</v>
      </c>
      <c r="O41" s="197">
        <v>3053.869159416121</v>
      </c>
      <c r="P41" s="13">
        <v>6093.360000000001</v>
      </c>
      <c r="Q41" s="19">
        <v>164.0</v>
      </c>
      <c r="R41" s="18">
        <v>0.07765856747163145</v>
      </c>
      <c r="S41" s="13">
        <v>4.686405161561711</v>
      </c>
      <c r="T41" s="197">
        <v>6614.368044215102</v>
      </c>
      <c r="U41" s="188"/>
      <c r="V41" s="189"/>
      <c r="W41" s="190">
        <f t="shared" si="22"/>
        <v>16009.29128</v>
      </c>
      <c r="X41" s="191">
        <f t="shared" si="17"/>
        <v>3.8</v>
      </c>
      <c r="Y41" s="192">
        <f t="shared" si="18"/>
        <v>0.07962342017</v>
      </c>
      <c r="Z41" s="205">
        <f t="shared" si="23"/>
        <v>4212.971391</v>
      </c>
      <c r="AA41" s="191">
        <f t="shared" si="19"/>
        <v>4.356269737</v>
      </c>
      <c r="AB41" s="192">
        <f t="shared" si="20"/>
        <v>0.06945598296</v>
      </c>
      <c r="AC41" s="194">
        <f t="shared" si="24"/>
        <v>3675</v>
      </c>
      <c r="AD41" s="195">
        <f t="shared" si="21"/>
        <v>-0.1276940527</v>
      </c>
      <c r="AE41" s="14"/>
      <c r="AI41" s="110" t="s">
        <v>229</v>
      </c>
      <c r="AJ41" s="111">
        <v>254180.1506901277</v>
      </c>
      <c r="AK41" s="111">
        <v>1487.027414060255</v>
      </c>
      <c r="AL41" s="54">
        <v>211.5902443794988</v>
      </c>
      <c r="AM41" s="54">
        <v>55.68164325776285</v>
      </c>
      <c r="AN41" s="112">
        <v>3257.922029042438</v>
      </c>
      <c r="AO41" s="113">
        <v>4875.982786644537</v>
      </c>
      <c r="AP41" s="112">
        <v>1463.28</v>
      </c>
      <c r="AQ41" s="112">
        <v>39.0</v>
      </c>
      <c r="AR41" s="113">
        <v>2255.648705006867</v>
      </c>
      <c r="AS41" s="54">
        <f t="shared" si="1"/>
        <v>0</v>
      </c>
      <c r="AT41" s="115">
        <f t="shared" si="2"/>
        <v>0</v>
      </c>
      <c r="AU41" s="115">
        <f t="shared" si="3"/>
        <v>0</v>
      </c>
      <c r="AV41" s="115" t="str">
        <f t="shared" si="4"/>
        <v>Performance</v>
      </c>
      <c r="AW41" s="116">
        <f t="shared" si="5"/>
        <v>23.04445936</v>
      </c>
      <c r="AX41" s="54">
        <f t="shared" si="6"/>
        <v>3.8</v>
      </c>
      <c r="AY41" s="117">
        <f t="shared" si="7"/>
        <v>0.01709115282</v>
      </c>
      <c r="AZ41" s="117">
        <f t="shared" si="8"/>
        <v>0.03744493392</v>
      </c>
      <c r="BA41" s="118">
        <f t="shared" si="9"/>
        <v>0.005850289293</v>
      </c>
      <c r="BB41" s="116">
        <f t="shared" si="10"/>
        <v>10.66045702</v>
      </c>
      <c r="BC41" s="54">
        <f t="shared" si="11"/>
        <v>5.425390882</v>
      </c>
      <c r="BD41" s="117">
        <f t="shared" si="12"/>
        <v>0.01197082056</v>
      </c>
      <c r="BE41" s="210">
        <v>478.12</v>
      </c>
      <c r="BF41" s="120">
        <v>97.87686497941753</v>
      </c>
      <c r="BG41" s="121">
        <v>113.71337940008128</v>
      </c>
      <c r="BH41" s="121">
        <v>113.71337940008128</v>
      </c>
      <c r="BI41" s="122">
        <f t="shared" si="13"/>
        <v>-0.01596972177</v>
      </c>
      <c r="BJ41" s="123">
        <f t="shared" si="14"/>
        <v>-0.2995896364</v>
      </c>
    </row>
    <row r="42">
      <c r="D42" s="100"/>
      <c r="E42" s="48"/>
      <c r="F42" s="8" t="s">
        <v>230</v>
      </c>
      <c r="G42" s="198">
        <v>6818.544755991048</v>
      </c>
      <c r="H42" s="13">
        <v>777.9053102187456</v>
      </c>
      <c r="I42" s="19">
        <v>204.71192374177517</v>
      </c>
      <c r="J42" s="19">
        <v>2189.5987363420277</v>
      </c>
      <c r="K42" s="15">
        <v>0.09349289454001494</v>
      </c>
      <c r="L42" s="16">
        <v>3.8</v>
      </c>
      <c r="M42" s="15">
        <v>19.195908192130567</v>
      </c>
      <c r="N42" s="19">
        <v>0.11408670589648132</v>
      </c>
      <c r="O42" s="197">
        <v>14932.59891712989</v>
      </c>
      <c r="P42" s="13">
        <v>6281.34</v>
      </c>
      <c r="Q42" s="19">
        <v>204.0</v>
      </c>
      <c r="R42" s="18">
        <v>0.09316775563215983</v>
      </c>
      <c r="S42" s="13">
        <v>3.813261324601694</v>
      </c>
      <c r="T42" s="197">
        <v>7726.505937271471</v>
      </c>
      <c r="U42" s="188"/>
      <c r="V42" s="189"/>
      <c r="W42" s="190">
        <f t="shared" si="22"/>
        <v>16787.19659</v>
      </c>
      <c r="X42" s="191">
        <f t="shared" si="17"/>
        <v>3.8</v>
      </c>
      <c r="Y42" s="192">
        <f t="shared" si="18"/>
        <v>0.08017456606</v>
      </c>
      <c r="Z42" s="205">
        <f t="shared" si="23"/>
        <v>4417.683314</v>
      </c>
      <c r="AA42" s="191">
        <f t="shared" si="19"/>
        <v>4.32771245</v>
      </c>
      <c r="AB42" s="192">
        <f t="shared" si="20"/>
        <v>0.07039824261</v>
      </c>
      <c r="AC42" s="194">
        <f t="shared" si="24"/>
        <v>3879</v>
      </c>
      <c r="AD42" s="195">
        <f t="shared" si="21"/>
        <v>-0.1219379652</v>
      </c>
      <c r="AE42" s="14"/>
      <c r="AI42" s="110" t="s">
        <v>231</v>
      </c>
      <c r="AJ42" s="111">
        <v>183317.89001536972</v>
      </c>
      <c r="AK42" s="111">
        <v>1193.061091567066</v>
      </c>
      <c r="AL42" s="54">
        <v>217.81348686124878</v>
      </c>
      <c r="AM42" s="54">
        <v>57.31933864769705</v>
      </c>
      <c r="AN42" s="112">
        <v>2290.0440535913253</v>
      </c>
      <c r="AO42" s="113">
        <v>773.2537147484567</v>
      </c>
      <c r="AP42" s="112">
        <v>1279.2</v>
      </c>
      <c r="AQ42" s="112">
        <v>43.0</v>
      </c>
      <c r="AR42" s="113">
        <v>3962.2662903495834</v>
      </c>
      <c r="AS42" s="54">
        <f t="shared" si="1"/>
        <v>0</v>
      </c>
      <c r="AT42" s="115">
        <f t="shared" si="2"/>
        <v>0</v>
      </c>
      <c r="AU42" s="115">
        <f t="shared" si="3"/>
        <v>0</v>
      </c>
      <c r="AV42" s="115" t="str">
        <f t="shared" si="4"/>
        <v>Performance</v>
      </c>
      <c r="AW42" s="116">
        <f t="shared" si="5"/>
        <v>3.550072706</v>
      </c>
      <c r="AX42" s="54">
        <f t="shared" si="6"/>
        <v>3.8</v>
      </c>
      <c r="AY42" s="117">
        <f t="shared" si="7"/>
        <v>0.02502979738</v>
      </c>
      <c r="AZ42" s="117">
        <f t="shared" si="8"/>
        <v>0.04804392588</v>
      </c>
      <c r="BA42" s="118">
        <f t="shared" si="9"/>
        <v>0.006508154177</v>
      </c>
      <c r="BB42" s="116">
        <f t="shared" si="10"/>
        <v>18.19109711</v>
      </c>
      <c r="BC42" s="54">
        <f t="shared" si="11"/>
        <v>5.065429927</v>
      </c>
      <c r="BD42" s="117">
        <f t="shared" si="12"/>
        <v>0.01877693136</v>
      </c>
      <c r="BE42" s="210">
        <v>357.56</v>
      </c>
      <c r="BF42" s="120">
        <v>73.19679545310915</v>
      </c>
      <c r="BG42" s="121">
        <v>144.61669140813962</v>
      </c>
      <c r="BH42" s="121">
        <v>144.61669140813962</v>
      </c>
      <c r="BI42" s="122">
        <f t="shared" si="13"/>
        <v>0.07219991419</v>
      </c>
      <c r="BJ42" s="123">
        <f t="shared" si="14"/>
        <v>-0.2498168853</v>
      </c>
    </row>
    <row r="43">
      <c r="D43" s="100"/>
      <c r="E43" s="48"/>
      <c r="F43" s="8" t="s">
        <v>232</v>
      </c>
      <c r="G43" s="198">
        <v>5700.8176523609545</v>
      </c>
      <c r="H43" s="13">
        <v>818.3563863501205</v>
      </c>
      <c r="I43" s="19">
        <v>215.3569437763475</v>
      </c>
      <c r="J43" s="19">
        <v>1917.7413016129497</v>
      </c>
      <c r="K43" s="15">
        <v>0.11229718189581556</v>
      </c>
      <c r="L43" s="16">
        <v>3.8000000000000003</v>
      </c>
      <c r="M43" s="15">
        <v>4.382242658190091</v>
      </c>
      <c r="N43" s="19">
        <v>0.1435507038207412</v>
      </c>
      <c r="O43" s="197">
        <v>3586.236265865789</v>
      </c>
      <c r="P43" s="13">
        <v>5525.52</v>
      </c>
      <c r="Q43" s="19">
        <v>180.0</v>
      </c>
      <c r="R43" s="18">
        <v>0.09386041790339911</v>
      </c>
      <c r="S43" s="13">
        <v>4.54642436861178</v>
      </c>
      <c r="T43" s="197">
        <v>7234.237662725012</v>
      </c>
      <c r="U43" s="188"/>
      <c r="V43" s="189"/>
      <c r="W43" s="190">
        <f t="shared" si="22"/>
        <v>17605.55298</v>
      </c>
      <c r="X43" s="212">
        <f t="shared" si="17"/>
        <v>3.8</v>
      </c>
      <c r="Y43" s="192">
        <f t="shared" si="18"/>
        <v>0.08125496654</v>
      </c>
      <c r="Z43" s="205">
        <f t="shared" si="23"/>
        <v>4633.040258</v>
      </c>
      <c r="AA43" s="191">
        <f t="shared" si="19"/>
        <v>4.337411427</v>
      </c>
      <c r="AB43" s="192">
        <f t="shared" si="20"/>
        <v>0.07118736096</v>
      </c>
      <c r="AC43" s="194">
        <f t="shared" si="24"/>
        <v>4059</v>
      </c>
      <c r="AD43" s="195">
        <f t="shared" si="21"/>
        <v>-0.1239014181</v>
      </c>
      <c r="AI43" s="110" t="s">
        <v>233</v>
      </c>
      <c r="AJ43" s="111">
        <v>81863.47945664093</v>
      </c>
      <c r="AK43" s="111">
        <v>697.6582361119698</v>
      </c>
      <c r="AL43" s="54">
        <v>108.90674343062439</v>
      </c>
      <c r="AM43" s="54">
        <v>28.659669323848526</v>
      </c>
      <c r="AN43" s="112">
        <v>1659.804277698313</v>
      </c>
      <c r="AO43" s="113">
        <v>2122.518587853412</v>
      </c>
      <c r="AP43" s="112">
        <v>695.76</v>
      </c>
      <c r="AQ43" s="112">
        <v>18.0</v>
      </c>
      <c r="AR43" s="113">
        <v>939.6892991478818</v>
      </c>
      <c r="AS43" s="54">
        <f t="shared" si="1"/>
        <v>0</v>
      </c>
      <c r="AT43" s="115">
        <f t="shared" si="2"/>
        <v>0</v>
      </c>
      <c r="AU43" s="115">
        <f t="shared" si="3"/>
        <v>0</v>
      </c>
      <c r="AV43" s="115" t="str">
        <f t="shared" si="4"/>
        <v>Performance</v>
      </c>
      <c r="AW43" s="116">
        <f t="shared" si="5"/>
        <v>19.48932197</v>
      </c>
      <c r="AX43" s="54">
        <f t="shared" si="6"/>
        <v>3.8</v>
      </c>
      <c r="AY43" s="117">
        <f t="shared" si="7"/>
        <v>0.01726689689</v>
      </c>
      <c r="AZ43" s="117">
        <f t="shared" si="8"/>
        <v>0.04107981221</v>
      </c>
      <c r="BA43" s="118">
        <f t="shared" si="9"/>
        <v>0.008522215776</v>
      </c>
      <c r="BB43" s="116">
        <f t="shared" si="10"/>
        <v>8.628384887</v>
      </c>
      <c r="BC43" s="54">
        <f t="shared" si="11"/>
        <v>6.050374635</v>
      </c>
      <c r="BD43" s="117">
        <f t="shared" si="12"/>
        <v>0.01084465213</v>
      </c>
      <c r="BE43" s="210">
        <v>146.19</v>
      </c>
      <c r="BF43" s="120">
        <v>29.926836131810116</v>
      </c>
      <c r="BG43" s="121">
        <v>78.97990729881427</v>
      </c>
      <c r="BH43" s="121">
        <v>78.97990729881427</v>
      </c>
      <c r="BI43" s="122">
        <f t="shared" si="13"/>
        <v>-0.002720868204</v>
      </c>
      <c r="BJ43" s="123">
        <f t="shared" si="14"/>
        <v>-0.3719397179</v>
      </c>
    </row>
    <row r="44">
      <c r="D44" s="100"/>
      <c r="E44" s="48"/>
      <c r="F44" s="64" t="s">
        <v>234</v>
      </c>
      <c r="S44" s="13"/>
      <c r="U44" s="50"/>
      <c r="V44" s="50"/>
      <c r="AC44" s="6"/>
      <c r="AI44" s="110" t="s">
        <v>235</v>
      </c>
      <c r="AJ44" s="111">
        <v>74344.81992145302</v>
      </c>
      <c r="AK44" s="111">
        <v>661.6289375334175</v>
      </c>
      <c r="AL44" s="54">
        <v>40.451076131374776</v>
      </c>
      <c r="AM44" s="54">
        <v>10.64502003457231</v>
      </c>
      <c r="AN44" s="112">
        <v>1720.126057894223</v>
      </c>
      <c r="AO44" s="113">
        <v>1629.936869568976</v>
      </c>
      <c r="AP44" s="112">
        <v>585.0</v>
      </c>
      <c r="AQ44" s="112">
        <v>8.0</v>
      </c>
      <c r="AR44" s="113">
        <v>949.5153820010069</v>
      </c>
      <c r="AS44" s="54">
        <f t="shared" si="1"/>
        <v>0</v>
      </c>
      <c r="AT44" s="115">
        <f t="shared" si="2"/>
        <v>0</v>
      </c>
      <c r="AU44" s="115">
        <f t="shared" si="3"/>
        <v>0</v>
      </c>
      <c r="AV44" s="115" t="str">
        <f t="shared" si="4"/>
        <v>Performance</v>
      </c>
      <c r="AW44" s="116">
        <f t="shared" si="5"/>
        <v>40.29402986</v>
      </c>
      <c r="AX44" s="54">
        <f t="shared" si="6"/>
        <v>3.8</v>
      </c>
      <c r="AY44" s="117">
        <f t="shared" si="7"/>
        <v>0.006188511584</v>
      </c>
      <c r="AZ44" s="117">
        <f t="shared" si="8"/>
        <v>0.01608910891</v>
      </c>
      <c r="BA44" s="118">
        <f t="shared" si="9"/>
        <v>0.008899462508</v>
      </c>
      <c r="BB44" s="116">
        <f t="shared" si="10"/>
        <v>23.47317977</v>
      </c>
      <c r="BC44" s="54">
        <f t="shared" si="11"/>
        <v>5.056384516</v>
      </c>
      <c r="BD44" s="117">
        <f t="shared" si="12"/>
        <v>0.004650821934</v>
      </c>
      <c r="BE44" s="210">
        <v>143.79</v>
      </c>
      <c r="BF44" s="120">
        <v>29.435527514829854</v>
      </c>
      <c r="BG44" s="121">
        <v>11.015548616544923</v>
      </c>
      <c r="BH44" s="121">
        <v>11.015548616544923</v>
      </c>
      <c r="BI44" s="122">
        <f t="shared" si="13"/>
        <v>-0.1158186004</v>
      </c>
      <c r="BJ44" s="123">
        <f t="shared" si="14"/>
        <v>-0.2484748761</v>
      </c>
    </row>
    <row r="45">
      <c r="D45" s="100"/>
      <c r="E45" s="48"/>
      <c r="F45" s="12" t="s">
        <v>236</v>
      </c>
      <c r="N45" s="12" t="s">
        <v>237</v>
      </c>
      <c r="U45" s="50"/>
      <c r="V45" s="50"/>
      <c r="AC45" s="6"/>
      <c r="AI45" s="110" t="s">
        <v>238</v>
      </c>
      <c r="AJ45" s="111">
        <v>81094.58147106682</v>
      </c>
      <c r="AK45" s="111">
        <v>684.5566729924961</v>
      </c>
      <c r="AL45" s="54">
        <v>84.01377350362453</v>
      </c>
      <c r="AM45" s="54">
        <v>22.10888776411172</v>
      </c>
      <c r="AN45" s="112">
        <v>2569.544066806762</v>
      </c>
      <c r="AO45" s="113">
        <v>851.8635508461766</v>
      </c>
      <c r="AP45" s="112">
        <v>673.14</v>
      </c>
      <c r="AQ45" s="112">
        <v>18.0</v>
      </c>
      <c r="AR45" s="113">
        <v>1314.289811610096</v>
      </c>
      <c r="AS45" s="54">
        <f t="shared" si="1"/>
        <v>0</v>
      </c>
      <c r="AT45" s="115">
        <f t="shared" si="2"/>
        <v>0</v>
      </c>
      <c r="AU45" s="115">
        <f t="shared" si="3"/>
        <v>0</v>
      </c>
      <c r="AV45" s="115" t="str">
        <f t="shared" si="4"/>
        <v>Performance</v>
      </c>
      <c r="AW45" s="116">
        <f t="shared" si="5"/>
        <v>10.13957016</v>
      </c>
      <c r="AX45" s="54">
        <f t="shared" si="6"/>
        <v>3.8</v>
      </c>
      <c r="AY45" s="117">
        <f t="shared" si="7"/>
        <v>0.008604206501</v>
      </c>
      <c r="AZ45" s="117">
        <f t="shared" si="8"/>
        <v>0.03229665072</v>
      </c>
      <c r="BA45" s="118">
        <f t="shared" si="9"/>
        <v>0.00844146009</v>
      </c>
      <c r="BB45" s="116">
        <f t="shared" si="10"/>
        <v>15.64374217</v>
      </c>
      <c r="BC45" s="54">
        <f t="shared" si="11"/>
        <v>4.667431861</v>
      </c>
      <c r="BD45" s="117">
        <f t="shared" si="12"/>
        <v>0.007005133803</v>
      </c>
      <c r="BE45" s="210">
        <v>135.45</v>
      </c>
      <c r="BF45" s="120">
        <v>27.728230070823454</v>
      </c>
      <c r="BG45" s="121">
        <v>56.28554343280108</v>
      </c>
      <c r="BH45" s="121">
        <v>56.28554343280108</v>
      </c>
      <c r="BI45" s="122">
        <f t="shared" si="13"/>
        <v>-0.01667746944</v>
      </c>
      <c r="BJ45" s="123">
        <f t="shared" si="14"/>
        <v>-0.1858477825</v>
      </c>
    </row>
    <row r="46">
      <c r="D46" s="100"/>
      <c r="E46" s="48"/>
      <c r="U46" s="50"/>
      <c r="V46" s="50"/>
      <c r="AC46" s="6"/>
      <c r="AI46" s="110" t="s">
        <v>239</v>
      </c>
      <c r="AJ46" s="111">
        <v>129069.23022379931</v>
      </c>
      <c r="AK46" s="111">
        <v>933.4863722624947</v>
      </c>
      <c r="AL46" s="54">
        <v>177.362410729874</v>
      </c>
      <c r="AM46" s="54">
        <v>46.67431861312474</v>
      </c>
      <c r="AN46" s="112">
        <v>2573.6383052815977</v>
      </c>
      <c r="AO46" s="113">
        <v>5667.440239461585</v>
      </c>
      <c r="AP46" s="112">
        <v>1106.82</v>
      </c>
      <c r="AQ46" s="112">
        <v>35.0</v>
      </c>
      <c r="AR46" s="113">
        <v>6587.38578866765</v>
      </c>
      <c r="AS46" s="54">
        <f t="shared" si="1"/>
        <v>0</v>
      </c>
      <c r="AT46" s="115">
        <f t="shared" si="2"/>
        <v>0</v>
      </c>
      <c r="AU46" s="115">
        <f t="shared" si="3"/>
        <v>0</v>
      </c>
      <c r="AV46" s="115" t="str">
        <f t="shared" si="4"/>
        <v>Performance</v>
      </c>
      <c r="AW46" s="116">
        <f t="shared" si="5"/>
        <v>31.95400996</v>
      </c>
      <c r="AX46" s="54">
        <f t="shared" si="6"/>
        <v>3.8</v>
      </c>
      <c r="AY46" s="117">
        <f t="shared" si="7"/>
        <v>0.01813553929</v>
      </c>
      <c r="AZ46" s="117">
        <f t="shared" si="8"/>
        <v>0.05</v>
      </c>
      <c r="BA46" s="118">
        <f t="shared" si="9"/>
        <v>0.007232447041</v>
      </c>
      <c r="BB46" s="116">
        <f t="shared" si="10"/>
        <v>37.14082235</v>
      </c>
      <c r="BC46" s="54">
        <f t="shared" si="11"/>
        <v>5.067497449</v>
      </c>
      <c r="BD46" s="117">
        <f t="shared" si="12"/>
        <v>0.01359942457</v>
      </c>
      <c r="BE46" s="210">
        <v>220.1</v>
      </c>
      <c r="BF46" s="120">
        <v>45.05709441556471</v>
      </c>
      <c r="BG46" s="121">
        <v>132.3053163143093</v>
      </c>
      <c r="BH46" s="121">
        <v>132.3053163143093</v>
      </c>
      <c r="BI46" s="122">
        <f t="shared" si="13"/>
        <v>0.1856841545</v>
      </c>
      <c r="BJ46" s="123">
        <f t="shared" si="14"/>
        <v>-0.2501229575</v>
      </c>
    </row>
    <row r="47">
      <c r="D47" s="100"/>
      <c r="E47" s="48"/>
      <c r="U47" s="50"/>
      <c r="V47" s="50"/>
      <c r="AC47" s="6"/>
      <c r="AI47" s="110" t="s">
        <v>240</v>
      </c>
      <c r="AJ47" s="111">
        <v>154821.17138281968</v>
      </c>
      <c r="AK47" s="111">
        <v>1108.7197789854545</v>
      </c>
      <c r="AL47" s="54">
        <v>127.57647087587429</v>
      </c>
      <c r="AM47" s="54">
        <v>33.57275549365113</v>
      </c>
      <c r="AN47" s="112">
        <v>2879.3414447359823</v>
      </c>
      <c r="AO47" s="113">
        <v>2870.5993774536346</v>
      </c>
      <c r="AP47" s="112">
        <v>1290.1200000000001</v>
      </c>
      <c r="AQ47" s="112">
        <v>30.0</v>
      </c>
      <c r="AR47" s="113">
        <v>1590.532074548669</v>
      </c>
      <c r="AS47" s="54">
        <f t="shared" si="1"/>
        <v>0</v>
      </c>
      <c r="AT47" s="115">
        <f t="shared" si="2"/>
        <v>0</v>
      </c>
      <c r="AU47" s="115">
        <f t="shared" si="3"/>
        <v>0</v>
      </c>
      <c r="AV47" s="115" t="str">
        <f t="shared" si="4"/>
        <v>Performance</v>
      </c>
      <c r="AW47" s="116">
        <f t="shared" si="5"/>
        <v>22.50100946</v>
      </c>
      <c r="AX47" s="54">
        <f t="shared" si="6"/>
        <v>3.8</v>
      </c>
      <c r="AY47" s="117">
        <f t="shared" si="7"/>
        <v>0.01165987297</v>
      </c>
      <c r="AZ47" s="117">
        <f t="shared" si="8"/>
        <v>0.03028064993</v>
      </c>
      <c r="BA47" s="118">
        <f t="shared" si="9"/>
        <v>0.007161293052</v>
      </c>
      <c r="BB47" s="116">
        <f t="shared" si="10"/>
        <v>12.46728385</v>
      </c>
      <c r="BC47" s="54">
        <f t="shared" si="11"/>
        <v>4.252549029</v>
      </c>
      <c r="BD47" s="117">
        <f t="shared" si="12"/>
        <v>0.01041904914</v>
      </c>
      <c r="BE47" s="210">
        <v>271.26</v>
      </c>
      <c r="BF47" s="120">
        <v>55.53015643419393</v>
      </c>
      <c r="BG47" s="121">
        <v>72.04631444168037</v>
      </c>
      <c r="BH47" s="121">
        <v>72.04631444168037</v>
      </c>
      <c r="BI47" s="122">
        <f t="shared" si="13"/>
        <v>0.1636123252</v>
      </c>
      <c r="BJ47" s="123">
        <f t="shared" si="14"/>
        <v>-0.1064182978</v>
      </c>
    </row>
    <row r="48">
      <c r="D48" s="100"/>
      <c r="E48" s="48"/>
      <c r="U48" s="50"/>
      <c r="V48" s="50"/>
      <c r="AC48" s="6"/>
      <c r="AI48" s="110" t="s">
        <v>241</v>
      </c>
      <c r="AJ48" s="111">
        <v>158949.8014608438</v>
      </c>
      <c r="AK48" s="111">
        <v>1130.009819054599</v>
      </c>
      <c r="AL48" s="54">
        <v>152.46944080287417</v>
      </c>
      <c r="AM48" s="54">
        <v>40.12353705338794</v>
      </c>
      <c r="AN48" s="112">
        <v>2564.3580314053042</v>
      </c>
      <c r="AO48" s="113">
        <v>6733.900255809881</v>
      </c>
      <c r="AP48" s="112">
        <v>1252.68</v>
      </c>
      <c r="AQ48" s="112">
        <v>30.0</v>
      </c>
      <c r="AR48" s="113">
        <v>5792.144946477555</v>
      </c>
      <c r="AS48" s="54">
        <f t="shared" si="1"/>
        <v>0</v>
      </c>
      <c r="AT48" s="115">
        <f t="shared" si="2"/>
        <v>0</v>
      </c>
      <c r="AU48" s="115">
        <f t="shared" si="3"/>
        <v>0</v>
      </c>
      <c r="AV48" s="115" t="str">
        <f t="shared" si="4"/>
        <v>Performance</v>
      </c>
      <c r="AW48" s="116">
        <f t="shared" si="5"/>
        <v>44.16557325</v>
      </c>
      <c r="AX48" s="54">
        <f t="shared" si="6"/>
        <v>3.8</v>
      </c>
      <c r="AY48" s="117">
        <f t="shared" si="7"/>
        <v>0.01564662054</v>
      </c>
      <c r="AZ48" s="117">
        <f t="shared" si="8"/>
        <v>0.03550724638</v>
      </c>
      <c r="BA48" s="118">
        <f t="shared" si="9"/>
        <v>0.007109224476</v>
      </c>
      <c r="BB48" s="116">
        <f t="shared" si="10"/>
        <v>37.98889086</v>
      </c>
      <c r="BC48" s="54">
        <f t="shared" si="11"/>
        <v>5.082314693</v>
      </c>
      <c r="BD48" s="117">
        <f t="shared" si="12"/>
        <v>0.01169883442</v>
      </c>
      <c r="BE48" s="210">
        <v>281.94</v>
      </c>
      <c r="BF48" s="120">
        <v>57.7164797797561</v>
      </c>
      <c r="BG48" s="121">
        <v>94.75296102311808</v>
      </c>
      <c r="BH48" s="121">
        <v>94.75296102311808</v>
      </c>
      <c r="BI48" s="122">
        <f t="shared" si="13"/>
        <v>0.108556739</v>
      </c>
      <c r="BJ48" s="123">
        <f t="shared" si="14"/>
        <v>-0.252309188</v>
      </c>
    </row>
    <row r="49">
      <c r="D49" s="100"/>
      <c r="E49" s="48"/>
      <c r="U49" s="50"/>
      <c r="V49" s="50"/>
      <c r="AC49" s="6"/>
      <c r="AI49" s="110" t="s">
        <v>242</v>
      </c>
      <c r="AJ49" s="111">
        <v>132141.5467753159</v>
      </c>
      <c r="AK49" s="111">
        <v>959.689498501442</v>
      </c>
      <c r="AL49" s="54">
        <v>140.02295583937422</v>
      </c>
      <c r="AM49" s="54">
        <v>36.84814627351953</v>
      </c>
      <c r="AN49" s="112">
        <v>2583.737426852859</v>
      </c>
      <c r="AO49" s="113">
        <v>1089.9846183607744</v>
      </c>
      <c r="AP49" s="112">
        <v>1115.4</v>
      </c>
      <c r="AQ49" s="112">
        <v>34.0</v>
      </c>
      <c r="AR49" s="113">
        <v>2883.82262328188</v>
      </c>
      <c r="AS49" s="54">
        <f t="shared" si="1"/>
        <v>0</v>
      </c>
      <c r="AT49" s="115">
        <f t="shared" si="2"/>
        <v>0</v>
      </c>
      <c r="AU49" s="115">
        <f t="shared" si="3"/>
        <v>0</v>
      </c>
      <c r="AV49" s="115" t="str">
        <f t="shared" si="4"/>
        <v>Performance</v>
      </c>
      <c r="AW49" s="116">
        <f t="shared" si="5"/>
        <v>7.784328018</v>
      </c>
      <c r="AX49" s="54">
        <f t="shared" si="6"/>
        <v>3.8</v>
      </c>
      <c r="AY49" s="117">
        <f t="shared" si="7"/>
        <v>0.01426156772</v>
      </c>
      <c r="AZ49" s="117">
        <f t="shared" si="8"/>
        <v>0.03839590444</v>
      </c>
      <c r="BA49" s="118">
        <f t="shared" si="9"/>
        <v>0.007262587142</v>
      </c>
      <c r="BB49" s="116">
        <f t="shared" si="10"/>
        <v>20.595356</v>
      </c>
      <c r="BC49" s="54">
        <f t="shared" si="11"/>
        <v>4.118322231</v>
      </c>
      <c r="BD49" s="117">
        <f t="shared" si="12"/>
        <v>0.01315923191</v>
      </c>
      <c r="BE49" s="210">
        <v>256.57</v>
      </c>
      <c r="BF49" s="120">
        <v>52.52293827442727</v>
      </c>
      <c r="BG49" s="121">
        <v>87.50001756494694</v>
      </c>
      <c r="BH49" s="121">
        <v>87.50001756494694</v>
      </c>
      <c r="BI49" s="122">
        <f t="shared" si="13"/>
        <v>0.1622509173</v>
      </c>
      <c r="BJ49" s="123">
        <f t="shared" si="14"/>
        <v>-0.07729415348</v>
      </c>
    </row>
    <row r="50">
      <c r="D50" s="100"/>
      <c r="E50" s="48"/>
      <c r="U50" s="50"/>
      <c r="V50" s="50"/>
      <c r="AC50" s="6"/>
      <c r="AI50" s="110" t="s">
        <v>243</v>
      </c>
      <c r="AJ50" s="111">
        <v>121196.8284843856</v>
      </c>
      <c r="AK50" s="111">
        <v>1131.6475144445333</v>
      </c>
      <c r="AL50" s="54">
        <v>127.57647087587429</v>
      </c>
      <c r="AM50" s="54">
        <v>33.57275549365113</v>
      </c>
      <c r="AN50" s="112">
        <v>2774.528939780193</v>
      </c>
      <c r="AO50" s="113">
        <v>2799.8440698266045</v>
      </c>
      <c r="AP50" s="112">
        <v>859.5600000000001</v>
      </c>
      <c r="AQ50" s="112">
        <v>28.0</v>
      </c>
      <c r="AR50" s="113">
        <v>1813.424586447762</v>
      </c>
      <c r="AS50" s="54">
        <f t="shared" si="1"/>
        <v>0</v>
      </c>
      <c r="AT50" s="115">
        <f t="shared" si="2"/>
        <v>0</v>
      </c>
      <c r="AU50" s="115">
        <f t="shared" si="3"/>
        <v>0</v>
      </c>
      <c r="AV50" s="115" t="str">
        <f t="shared" si="4"/>
        <v>Performance</v>
      </c>
      <c r="AW50" s="116">
        <f t="shared" si="5"/>
        <v>21.94639851</v>
      </c>
      <c r="AX50" s="54">
        <f t="shared" si="6"/>
        <v>3.8</v>
      </c>
      <c r="AY50" s="117">
        <f t="shared" si="7"/>
        <v>0.01210034432</v>
      </c>
      <c r="AZ50" s="117">
        <f t="shared" si="8"/>
        <v>0.02966714906</v>
      </c>
      <c r="BA50" s="118">
        <f t="shared" si="9"/>
        <v>0.009337270031</v>
      </c>
      <c r="BB50" s="116">
        <f t="shared" si="10"/>
        <v>14.21441253</v>
      </c>
      <c r="BC50" s="54">
        <f t="shared" si="11"/>
        <v>4.556302531</v>
      </c>
      <c r="BD50" s="117">
        <f t="shared" si="12"/>
        <v>0.01009180319</v>
      </c>
      <c r="BE50" s="210">
        <v>196.63</v>
      </c>
      <c r="BF50" s="120">
        <v>40.25250556534526</v>
      </c>
      <c r="BG50" s="121">
        <v>87.32396531052903</v>
      </c>
      <c r="BH50" s="121">
        <v>87.32396531052903</v>
      </c>
      <c r="BI50" s="122">
        <f t="shared" si="13"/>
        <v>-0.2404348624</v>
      </c>
      <c r="BJ50" s="123">
        <f t="shared" si="14"/>
        <v>-0.1659904113</v>
      </c>
    </row>
    <row r="51">
      <c r="D51" s="100"/>
      <c r="E51" s="48"/>
      <c r="U51" s="50"/>
      <c r="V51" s="50"/>
      <c r="AC51" s="6"/>
      <c r="AI51" s="110" t="s">
        <v>244</v>
      </c>
      <c r="AJ51" s="111">
        <v>35939.22533210605</v>
      </c>
      <c r="AK51" s="111">
        <v>377.48878737983347</v>
      </c>
      <c r="AL51" s="54">
        <v>155.5810620437491</v>
      </c>
      <c r="AM51" s="54">
        <v>40.94238474835503</v>
      </c>
      <c r="AN51" s="112">
        <v>1780.993736553444</v>
      </c>
      <c r="AO51" s="113">
        <v>2514.8882902133837</v>
      </c>
      <c r="AP51" s="112">
        <v>689.52</v>
      </c>
      <c r="AQ51" s="112">
        <v>26.0</v>
      </c>
      <c r="AR51" s="113">
        <v>2576.9061851187316</v>
      </c>
      <c r="AS51" s="54">
        <f t="shared" si="1"/>
        <v>0</v>
      </c>
      <c r="AT51" s="115">
        <f t="shared" si="2"/>
        <v>0</v>
      </c>
      <c r="AU51" s="115">
        <f t="shared" si="3"/>
        <v>0</v>
      </c>
      <c r="AV51" s="115" t="str">
        <f t="shared" si="4"/>
        <v>Performance</v>
      </c>
      <c r="AW51" s="116">
        <f t="shared" si="5"/>
        <v>16.16448851</v>
      </c>
      <c r="AX51" s="54">
        <f t="shared" si="6"/>
        <v>3.8</v>
      </c>
      <c r="AY51" s="117">
        <f t="shared" si="7"/>
        <v>0.02298850575</v>
      </c>
      <c r="AZ51" s="117">
        <f t="shared" si="8"/>
        <v>0.1084598698</v>
      </c>
      <c r="BA51" s="118">
        <f t="shared" si="9"/>
        <v>0.01050353156</v>
      </c>
      <c r="BB51" s="116">
        <f t="shared" si="10"/>
        <v>16.56310962</v>
      </c>
      <c r="BC51" s="54">
        <f t="shared" si="11"/>
        <v>5.983887002</v>
      </c>
      <c r="BD51" s="117">
        <f t="shared" si="12"/>
        <v>0.01459859149</v>
      </c>
      <c r="BE51" s="210">
        <v>46.52</v>
      </c>
      <c r="BF51" s="120">
        <v>9.523198692467382</v>
      </c>
      <c r="BG51" s="121">
        <v>146.05786335128172</v>
      </c>
      <c r="BH51" s="121">
        <v>146.05786335128172</v>
      </c>
      <c r="BI51" s="122">
        <f t="shared" si="13"/>
        <v>0.8265973005</v>
      </c>
      <c r="BJ51" s="123">
        <f t="shared" si="14"/>
        <v>-0.3649612703</v>
      </c>
    </row>
    <row r="52">
      <c r="D52" s="100"/>
      <c r="E52" s="48"/>
      <c r="U52" s="50"/>
      <c r="V52" s="50"/>
      <c r="AC52" s="6"/>
      <c r="AI52" s="110" t="s">
        <v>245</v>
      </c>
      <c r="AJ52" s="111">
        <v>136143.2554606201</v>
      </c>
      <c r="AK52" s="111">
        <v>917.1094183631528</v>
      </c>
      <c r="AL52" s="54">
        <v>84.01377350362453</v>
      </c>
      <c r="AM52" s="54">
        <v>22.10888776411172</v>
      </c>
      <c r="AN52" s="112">
        <v>2093.247657567565</v>
      </c>
      <c r="AO52" s="113">
        <v>10654.398868232405</v>
      </c>
      <c r="AP52" s="112">
        <v>724.62</v>
      </c>
      <c r="AQ52" s="112">
        <v>25.0</v>
      </c>
      <c r="AR52" s="113">
        <v>5109.45222525438</v>
      </c>
      <c r="AS52" s="54">
        <f t="shared" si="1"/>
        <v>0</v>
      </c>
      <c r="AT52" s="115">
        <f t="shared" si="2"/>
        <v>0</v>
      </c>
      <c r="AU52" s="115">
        <f t="shared" si="3"/>
        <v>0</v>
      </c>
      <c r="AV52" s="115" t="str">
        <f t="shared" si="4"/>
        <v>Performance</v>
      </c>
      <c r="AW52" s="116">
        <f t="shared" si="5"/>
        <v>126.8172875</v>
      </c>
      <c r="AX52" s="54">
        <f t="shared" si="6"/>
        <v>3.8</v>
      </c>
      <c r="AY52" s="117">
        <f t="shared" si="7"/>
        <v>0.01056200287</v>
      </c>
      <c r="AZ52" s="117">
        <f t="shared" si="8"/>
        <v>0.02410714286</v>
      </c>
      <c r="BA52" s="118">
        <f t="shared" si="9"/>
        <v>0.006736355872</v>
      </c>
      <c r="BB52" s="116">
        <f t="shared" si="10"/>
        <v>60.81684005</v>
      </c>
      <c r="BC52" s="54">
        <f t="shared" si="11"/>
        <v>3.36055094</v>
      </c>
      <c r="BD52" s="117">
        <f t="shared" si="12"/>
        <v>0.01194316397</v>
      </c>
      <c r="BE52" s="210">
        <v>159.39</v>
      </c>
      <c r="BF52" s="120">
        <v>32.62903352520154</v>
      </c>
      <c r="BG52" s="121">
        <v>51.38473997842299</v>
      </c>
      <c r="BH52" s="121">
        <v>51.38473997842299</v>
      </c>
      <c r="BI52" s="122">
        <f t="shared" si="13"/>
        <v>-0.2098870805</v>
      </c>
      <c r="BJ52" s="123">
        <f t="shared" si="14"/>
        <v>0.1307669688</v>
      </c>
    </row>
    <row r="53">
      <c r="D53" s="100"/>
      <c r="E53" s="48"/>
      <c r="U53" s="50"/>
      <c r="V53" s="50"/>
      <c r="AC53" s="6"/>
      <c r="AI53" s="110" t="s">
        <v>246</v>
      </c>
      <c r="AJ53" s="111">
        <v>301381.80721881124</v>
      </c>
      <c r="AK53" s="111">
        <v>1961.9590771411736</v>
      </c>
      <c r="AL53" s="54">
        <v>161.8043045254991</v>
      </c>
      <c r="AM53" s="54">
        <v>42.58008013828924</v>
      </c>
      <c r="AN53" s="112">
        <v>2450.5382018048767</v>
      </c>
      <c r="AO53" s="113">
        <v>8342.286878735087</v>
      </c>
      <c r="AP53" s="112">
        <v>1818.96</v>
      </c>
      <c r="AQ53" s="112">
        <v>44.0</v>
      </c>
      <c r="AR53" s="113">
        <v>3782.695885962936</v>
      </c>
      <c r="AS53" s="54">
        <f t="shared" si="1"/>
        <v>0</v>
      </c>
      <c r="AT53" s="115">
        <f t="shared" si="2"/>
        <v>0</v>
      </c>
      <c r="AU53" s="115">
        <f t="shared" si="3"/>
        <v>0</v>
      </c>
      <c r="AV53" s="115" t="str">
        <f t="shared" si="4"/>
        <v>Performance</v>
      </c>
      <c r="AW53" s="116">
        <f t="shared" si="5"/>
        <v>51.55787977</v>
      </c>
      <c r="AX53" s="54">
        <f t="shared" si="6"/>
        <v>3.8</v>
      </c>
      <c r="AY53" s="117">
        <f t="shared" si="7"/>
        <v>0.01737580753</v>
      </c>
      <c r="AZ53" s="117">
        <f t="shared" si="8"/>
        <v>0.02170283806</v>
      </c>
      <c r="BA53" s="118">
        <f t="shared" si="9"/>
        <v>0.006509878931</v>
      </c>
      <c r="BB53" s="116">
        <f t="shared" si="10"/>
        <v>23.37821541</v>
      </c>
      <c r="BC53" s="54">
        <f t="shared" si="11"/>
        <v>3.677370557</v>
      </c>
      <c r="BD53" s="117">
        <f t="shared" si="12"/>
        <v>0.01795523937</v>
      </c>
      <c r="BE53" s="210">
        <v>368.85</v>
      </c>
      <c r="BF53" s="120">
        <v>75.50799307215378</v>
      </c>
      <c r="BG53" s="121">
        <v>86.29631145334533</v>
      </c>
      <c r="BH53" s="121">
        <v>86.29631145334533</v>
      </c>
      <c r="BI53" s="122">
        <f t="shared" si="13"/>
        <v>-0.07288586128</v>
      </c>
      <c r="BJ53" s="123">
        <f t="shared" si="14"/>
        <v>0.03334704531</v>
      </c>
    </row>
    <row r="54">
      <c r="B54" s="6"/>
      <c r="D54" s="100"/>
      <c r="E54" s="48"/>
      <c r="U54" s="50"/>
      <c r="V54" s="50"/>
      <c r="AC54" s="6"/>
      <c r="AI54" s="110" t="s">
        <v>247</v>
      </c>
      <c r="AJ54" s="111">
        <v>269635.9009326317</v>
      </c>
      <c r="AK54" s="111">
        <v>1841.5884659810097</v>
      </c>
      <c r="AL54" s="54">
        <v>180.474031970749</v>
      </c>
      <c r="AM54" s="54">
        <v>47.493166308091844</v>
      </c>
      <c r="AN54" s="112">
        <v>2457.6348818279253</v>
      </c>
      <c r="AO54" s="113">
        <v>8263.68138665755</v>
      </c>
      <c r="AP54" s="112">
        <v>1821.3</v>
      </c>
      <c r="AQ54" s="112">
        <v>48.0</v>
      </c>
      <c r="AR54" s="113">
        <v>3660.980113677662</v>
      </c>
      <c r="AS54" s="54">
        <f t="shared" si="1"/>
        <v>0</v>
      </c>
      <c r="AT54" s="115">
        <f t="shared" si="2"/>
        <v>0</v>
      </c>
      <c r="AU54" s="115">
        <f t="shared" si="3"/>
        <v>0</v>
      </c>
      <c r="AV54" s="115" t="str">
        <f t="shared" si="4"/>
        <v>Performance</v>
      </c>
      <c r="AW54" s="116">
        <f t="shared" si="5"/>
        <v>45.78875585</v>
      </c>
      <c r="AX54" s="54">
        <f t="shared" si="6"/>
        <v>3.8</v>
      </c>
      <c r="AY54" s="117">
        <f t="shared" si="7"/>
        <v>0.01932474456</v>
      </c>
      <c r="AZ54" s="117">
        <f t="shared" si="8"/>
        <v>0.02578923966</v>
      </c>
      <c r="BA54" s="118">
        <f t="shared" si="9"/>
        <v>0.006829908256</v>
      </c>
      <c r="BB54" s="116">
        <f t="shared" si="10"/>
        <v>20.2853567</v>
      </c>
      <c r="BC54" s="54">
        <f t="shared" si="11"/>
        <v>3.759875666</v>
      </c>
      <c r="BD54" s="117">
        <f t="shared" si="12"/>
        <v>0.01953097279</v>
      </c>
      <c r="BE54" s="210">
        <v>349.62</v>
      </c>
      <c r="BF54" s="120">
        <v>71.57138277859944</v>
      </c>
      <c r="BG54" s="121">
        <v>108.90264919214955</v>
      </c>
      <c r="BH54" s="121">
        <v>108.90264919214955</v>
      </c>
      <c r="BI54" s="122">
        <f t="shared" si="13"/>
        <v>-0.01101682941</v>
      </c>
      <c r="BJ54" s="123">
        <f t="shared" si="14"/>
        <v>0.0106717183</v>
      </c>
    </row>
    <row r="55">
      <c r="D55" s="100"/>
      <c r="E55" s="48"/>
      <c r="U55" s="50"/>
      <c r="V55" s="50"/>
      <c r="AC55" s="6"/>
      <c r="AI55" s="110" t="s">
        <v>248</v>
      </c>
      <c r="AJ55" s="111">
        <v>249447.21101321783</v>
      </c>
      <c r="AK55" s="111">
        <v>1762.160239569201</v>
      </c>
      <c r="AL55" s="54">
        <v>168.02754700724907</v>
      </c>
      <c r="AM55" s="54">
        <v>44.21777552822344</v>
      </c>
      <c r="AN55" s="112">
        <v>2389.9434723773115</v>
      </c>
      <c r="AO55" s="113">
        <v>3996.752343041287</v>
      </c>
      <c r="AP55" s="112">
        <v>1860.3</v>
      </c>
      <c r="AQ55" s="112">
        <v>44.0</v>
      </c>
      <c r="AR55" s="113">
        <v>2895.251113492593</v>
      </c>
      <c r="AS55" s="54">
        <f t="shared" si="1"/>
        <v>0</v>
      </c>
      <c r="AT55" s="115">
        <f t="shared" si="2"/>
        <v>0</v>
      </c>
      <c r="AU55" s="115">
        <f t="shared" si="3"/>
        <v>0</v>
      </c>
      <c r="AV55" s="115" t="str">
        <f t="shared" si="4"/>
        <v>Performance</v>
      </c>
      <c r="AW55" s="116">
        <f t="shared" si="5"/>
        <v>23.78629227</v>
      </c>
      <c r="AX55" s="54">
        <f t="shared" si="6"/>
        <v>3.8</v>
      </c>
      <c r="AY55" s="117">
        <f t="shared" si="7"/>
        <v>0.0185015989</v>
      </c>
      <c r="AZ55" s="117">
        <f t="shared" si="8"/>
        <v>0.0250929368</v>
      </c>
      <c r="BA55" s="118">
        <f t="shared" si="9"/>
        <v>0.007064261141</v>
      </c>
      <c r="BB55" s="116">
        <f t="shared" si="10"/>
        <v>17.23081224</v>
      </c>
      <c r="BC55" s="54">
        <f t="shared" si="11"/>
        <v>3.818807887</v>
      </c>
      <c r="BD55" s="117">
        <f t="shared" si="12"/>
        <v>0.01841047728</v>
      </c>
      <c r="BE55" s="210">
        <v>357.8</v>
      </c>
      <c r="BF55" s="120">
        <v>73.24592631480716</v>
      </c>
      <c r="BG55" s="121">
        <v>94.7816206924419</v>
      </c>
      <c r="BH55" s="121">
        <v>94.7816206924419</v>
      </c>
      <c r="BI55" s="122">
        <f t="shared" si="13"/>
        <v>0.0556928696</v>
      </c>
      <c r="BJ55" s="123">
        <f t="shared" si="14"/>
        <v>-0.004925067478</v>
      </c>
    </row>
    <row r="56">
      <c r="D56" s="100"/>
      <c r="E56" s="48"/>
      <c r="U56" s="50"/>
      <c r="V56" s="50"/>
      <c r="AC56" s="6"/>
      <c r="AI56" s="110" t="s">
        <v>249</v>
      </c>
      <c r="AJ56" s="111">
        <v>277568.89740147296</v>
      </c>
      <c r="AK56" s="111">
        <v>1846.5015521508121</v>
      </c>
      <c r="AL56" s="54">
        <v>168.02754700724907</v>
      </c>
      <c r="AM56" s="54">
        <v>44.21777552822344</v>
      </c>
      <c r="AN56" s="112">
        <v>2249.9205165379376</v>
      </c>
      <c r="AO56" s="113">
        <v>4256.241475375845</v>
      </c>
      <c r="AP56" s="112">
        <v>1935.96</v>
      </c>
      <c r="AQ56" s="112">
        <v>34.0</v>
      </c>
      <c r="AR56" s="113">
        <v>2983.7832801631084</v>
      </c>
      <c r="AS56" s="54">
        <f t="shared" si="1"/>
        <v>0</v>
      </c>
      <c r="AT56" s="115">
        <f t="shared" si="2"/>
        <v>0</v>
      </c>
      <c r="AU56" s="115">
        <f t="shared" si="3"/>
        <v>0</v>
      </c>
      <c r="AV56" s="115" t="str">
        <f t="shared" si="4"/>
        <v>Performance</v>
      </c>
      <c r="AW56" s="116">
        <f t="shared" si="5"/>
        <v>25.33061722</v>
      </c>
      <c r="AX56" s="54">
        <f t="shared" si="6"/>
        <v>3.8</v>
      </c>
      <c r="AY56" s="117">
        <f t="shared" si="7"/>
        <v>0.01965303894</v>
      </c>
      <c r="AZ56" s="117">
        <f t="shared" si="8"/>
        <v>0.02394678492</v>
      </c>
      <c r="BA56" s="118">
        <f t="shared" si="9"/>
        <v>0.006652407995</v>
      </c>
      <c r="BB56" s="116">
        <f t="shared" si="10"/>
        <v>17.75770303</v>
      </c>
      <c r="BC56" s="54">
        <f t="shared" si="11"/>
        <v>4.941986677</v>
      </c>
      <c r="BD56" s="117">
        <f t="shared" si="12"/>
        <v>0.01511164494</v>
      </c>
      <c r="BE56" s="210">
        <v>366.82</v>
      </c>
      <c r="BF56" s="120">
        <v>75.09242786695796</v>
      </c>
      <c r="BG56" s="121">
        <v>92.9351191402911</v>
      </c>
      <c r="BH56" s="121">
        <v>92.9351191402911</v>
      </c>
      <c r="BI56" s="122">
        <f t="shared" si="13"/>
        <v>0.04844753461</v>
      </c>
      <c r="BJ56" s="123">
        <f t="shared" si="14"/>
        <v>-0.2310784612</v>
      </c>
    </row>
    <row r="57">
      <c r="C57" s="46"/>
      <c r="D57" s="100"/>
      <c r="E57" s="48"/>
      <c r="U57" s="50"/>
      <c r="V57" s="50"/>
      <c r="AC57" s="6"/>
      <c r="AI57" s="110" t="s">
        <v>250</v>
      </c>
      <c r="AJ57" s="111">
        <v>149908.08521301707</v>
      </c>
      <c r="AK57" s="111">
        <v>1301.148987302723</v>
      </c>
      <c r="AL57" s="54">
        <v>155.5810620437491</v>
      </c>
      <c r="AM57" s="54">
        <v>40.94238474835503</v>
      </c>
      <c r="AN57" s="112">
        <v>2102.8008806755147</v>
      </c>
      <c r="AO57" s="113">
        <v>2969.004564895988</v>
      </c>
      <c r="AP57" s="112">
        <v>1154.4</v>
      </c>
      <c r="AQ57" s="112">
        <v>30.0</v>
      </c>
      <c r="AR57" s="113">
        <v>2405.4754726134925</v>
      </c>
      <c r="AS57" s="54">
        <f t="shared" si="1"/>
        <v>0</v>
      </c>
      <c r="AT57" s="115">
        <f t="shared" si="2"/>
        <v>0</v>
      </c>
      <c r="AU57" s="115">
        <f t="shared" si="3"/>
        <v>0</v>
      </c>
      <c r="AV57" s="115" t="str">
        <f t="shared" si="4"/>
        <v>Performance</v>
      </c>
      <c r="AW57" s="116">
        <f t="shared" si="5"/>
        <v>19.08332882</v>
      </c>
      <c r="AX57" s="54">
        <f t="shared" si="6"/>
        <v>3.8</v>
      </c>
      <c r="AY57" s="117">
        <f t="shared" si="7"/>
        <v>0.01947040498</v>
      </c>
      <c r="AZ57" s="117">
        <f t="shared" si="8"/>
        <v>0.03146633103</v>
      </c>
      <c r="BA57" s="118">
        <f t="shared" si="9"/>
        <v>0.008679645167</v>
      </c>
      <c r="BB57" s="116">
        <f t="shared" si="10"/>
        <v>15.46123571</v>
      </c>
      <c r="BC57" s="54">
        <f t="shared" si="11"/>
        <v>5.186035401</v>
      </c>
      <c r="BD57" s="117">
        <f t="shared" si="12"/>
        <v>0.01426668605</v>
      </c>
      <c r="BE57" s="210">
        <v>202.48</v>
      </c>
      <c r="BF57" s="120">
        <v>41.450070319234634</v>
      </c>
      <c r="BG57" s="121">
        <v>114.13099172451447</v>
      </c>
      <c r="BH57" s="121">
        <v>114.13099172451447</v>
      </c>
      <c r="BI57" s="122">
        <f t="shared" si="13"/>
        <v>-0.1127841536</v>
      </c>
      <c r="BJ57" s="123">
        <f t="shared" si="14"/>
        <v>-0.2672630042</v>
      </c>
    </row>
    <row r="58">
      <c r="C58" s="14"/>
      <c r="D58" s="100"/>
      <c r="E58" s="48"/>
      <c r="U58" s="50"/>
      <c r="V58" s="50"/>
      <c r="AC58" s="6"/>
      <c r="AI58" s="110" t="s">
        <v>251</v>
      </c>
      <c r="AJ58" s="111">
        <v>162274.3231024102</v>
      </c>
      <c r="AK58" s="111">
        <v>1342.9102197460452</v>
      </c>
      <c r="AL58" s="54">
        <v>65.34404605837463</v>
      </c>
      <c r="AM58" s="54">
        <v>17.195801594309113</v>
      </c>
      <c r="AN58" s="112">
        <v>1925.929778562621</v>
      </c>
      <c r="AO58" s="113">
        <v>3694.559749188531</v>
      </c>
      <c r="AP58" s="112">
        <v>836.94</v>
      </c>
      <c r="AQ58" s="112">
        <v>22.0</v>
      </c>
      <c r="AR58" s="113">
        <v>1850.669639641813</v>
      </c>
      <c r="AS58" s="54">
        <f t="shared" si="1"/>
        <v>0</v>
      </c>
      <c r="AT58" s="115">
        <f t="shared" si="2"/>
        <v>0</v>
      </c>
      <c r="AU58" s="115">
        <f t="shared" si="3"/>
        <v>0</v>
      </c>
      <c r="AV58" s="115" t="str">
        <f t="shared" si="4"/>
        <v>Performance</v>
      </c>
      <c r="AW58" s="116">
        <f t="shared" si="5"/>
        <v>56.54011302</v>
      </c>
      <c r="AX58" s="54">
        <f t="shared" si="6"/>
        <v>3.8</v>
      </c>
      <c r="AY58" s="117">
        <f t="shared" si="7"/>
        <v>0.008928571429</v>
      </c>
      <c r="AZ58" s="117">
        <f t="shared" si="8"/>
        <v>0.01280487805</v>
      </c>
      <c r="BA58" s="118">
        <f t="shared" si="9"/>
        <v>0.008275555825</v>
      </c>
      <c r="BB58" s="116">
        <f t="shared" si="10"/>
        <v>28.32193216</v>
      </c>
      <c r="BC58" s="54">
        <f t="shared" si="11"/>
        <v>2.970183912</v>
      </c>
      <c r="BD58" s="117">
        <f t="shared" si="12"/>
        <v>0.01142305407</v>
      </c>
      <c r="BE58" s="210">
        <v>205.11</v>
      </c>
      <c r="BF58" s="120">
        <v>41.98846267867551</v>
      </c>
      <c r="BG58" s="121">
        <v>23.35558337969912</v>
      </c>
      <c r="BH58" s="121">
        <v>23.35558337969912</v>
      </c>
      <c r="BI58" s="122">
        <f t="shared" si="13"/>
        <v>-0.3767714418</v>
      </c>
      <c r="BJ58" s="123">
        <f t="shared" si="14"/>
        <v>0.2793820561</v>
      </c>
    </row>
    <row r="59">
      <c r="D59" s="100"/>
      <c r="E59" s="48"/>
      <c r="U59" s="50"/>
      <c r="V59" s="50"/>
      <c r="AC59" s="6"/>
      <c r="AI59" s="110" t="s">
        <v>252</v>
      </c>
      <c r="AJ59" s="111">
        <v>297634.7601666418</v>
      </c>
      <c r="AK59" s="111">
        <v>1995.5318326348242</v>
      </c>
      <c r="AL59" s="54">
        <v>205.36700189774888</v>
      </c>
      <c r="AM59" s="54">
        <v>54.043947867828656</v>
      </c>
      <c r="AN59" s="112">
        <v>2419.694938627783</v>
      </c>
      <c r="AO59" s="113">
        <v>2725.8076694887586</v>
      </c>
      <c r="AP59" s="112">
        <v>1986.66</v>
      </c>
      <c r="AQ59" s="112">
        <v>51.0</v>
      </c>
      <c r="AR59" s="113">
        <v>3328.01195841161</v>
      </c>
      <c r="AS59" s="54">
        <f t="shared" si="1"/>
        <v>0</v>
      </c>
      <c r="AT59" s="115">
        <f t="shared" si="2"/>
        <v>0</v>
      </c>
      <c r="AU59" s="115">
        <f t="shared" si="3"/>
        <v>0</v>
      </c>
      <c r="AV59" s="115" t="str">
        <f t="shared" si="4"/>
        <v>Performance</v>
      </c>
      <c r="AW59" s="116">
        <f t="shared" si="5"/>
        <v>13.272861</v>
      </c>
      <c r="AX59" s="54">
        <f t="shared" si="6"/>
        <v>3.8</v>
      </c>
      <c r="AY59" s="117">
        <f t="shared" si="7"/>
        <v>0.02233502538</v>
      </c>
      <c r="AZ59" s="117">
        <f t="shared" si="8"/>
        <v>0.02708247846</v>
      </c>
      <c r="BA59" s="118">
        <f t="shared" si="9"/>
        <v>0.006704632992</v>
      </c>
      <c r="BB59" s="116">
        <f t="shared" si="10"/>
        <v>16.20519328</v>
      </c>
      <c r="BC59" s="54">
        <f t="shared" si="11"/>
        <v>4.026803959</v>
      </c>
      <c r="BD59" s="117">
        <f t="shared" si="12"/>
        <v>0.0210770371</v>
      </c>
      <c r="BE59" s="210">
        <v>463.98</v>
      </c>
      <c r="BF59" s="120">
        <v>94.98223837770887</v>
      </c>
      <c r="BG59" s="121">
        <v>110.38476352004001</v>
      </c>
      <c r="BH59" s="121">
        <v>110.38476352004001</v>
      </c>
      <c r="BI59" s="122">
        <f t="shared" si="13"/>
        <v>-0.004445848715</v>
      </c>
      <c r="BJ59" s="123">
        <f t="shared" si="14"/>
        <v>-0.05632356606</v>
      </c>
    </row>
    <row r="60">
      <c r="B60" s="6"/>
      <c r="D60" s="100"/>
      <c r="E60" s="48"/>
      <c r="U60" s="50"/>
      <c r="V60" s="50"/>
      <c r="AC60" s="6"/>
      <c r="AI60" s="110" t="s">
        <v>253</v>
      </c>
      <c r="AJ60" s="111">
        <v>487692.58555928577</v>
      </c>
      <c r="AK60" s="111">
        <v>3184.498685727055</v>
      </c>
      <c r="AL60" s="54">
        <v>270.7110479561235</v>
      </c>
      <c r="AM60" s="54">
        <v>71.23974946213777</v>
      </c>
      <c r="AN60" s="112">
        <v>2267.116318132246</v>
      </c>
      <c r="AO60" s="113">
        <v>325.31640989873443</v>
      </c>
      <c r="AP60" s="112">
        <v>2917.2000000000003</v>
      </c>
      <c r="AQ60" s="112">
        <v>72.0</v>
      </c>
      <c r="AR60" s="113">
        <v>7101.926517681189</v>
      </c>
      <c r="AS60" s="54">
        <f t="shared" si="1"/>
        <v>0</v>
      </c>
      <c r="AT60" s="115">
        <f t="shared" si="2"/>
        <v>0</v>
      </c>
      <c r="AU60" s="115">
        <f t="shared" si="3"/>
        <v>0</v>
      </c>
      <c r="AV60" s="115" t="str">
        <f t="shared" si="4"/>
        <v>Performance</v>
      </c>
      <c r="AW60" s="116">
        <f t="shared" si="5"/>
        <v>1.201710873</v>
      </c>
      <c r="AX60" s="54">
        <f t="shared" si="6"/>
        <v>3.8</v>
      </c>
      <c r="AY60" s="117">
        <f t="shared" si="7"/>
        <v>0.03142306766</v>
      </c>
      <c r="AZ60" s="117">
        <f t="shared" si="8"/>
        <v>0.02237078941</v>
      </c>
      <c r="BA60" s="118">
        <f t="shared" si="9"/>
        <v>0.006529725446</v>
      </c>
      <c r="BB60" s="116">
        <f t="shared" si="10"/>
        <v>26.23434312</v>
      </c>
      <c r="BC60" s="54">
        <f t="shared" si="11"/>
        <v>3.759875666</v>
      </c>
      <c r="BD60" s="117">
        <f t="shared" si="12"/>
        <v>0.03175840579</v>
      </c>
      <c r="BE60" s="210">
        <v>914.1</v>
      </c>
      <c r="BF60" s="120">
        <v>187.1271694923567</v>
      </c>
      <c r="BG60" s="121">
        <v>83.58387846376678</v>
      </c>
      <c r="BH60" s="121">
        <v>83.58387846376678</v>
      </c>
      <c r="BI60" s="122">
        <f t="shared" si="13"/>
        <v>-0.08393744577</v>
      </c>
      <c r="BJ60" s="123">
        <f t="shared" si="14"/>
        <v>0.0106717183</v>
      </c>
    </row>
    <row r="61">
      <c r="C61" s="14"/>
      <c r="D61" s="100"/>
      <c r="E61" s="48"/>
      <c r="U61" s="50"/>
      <c r="V61" s="50"/>
      <c r="AC61" s="6"/>
      <c r="AI61" s="110" t="s">
        <v>254</v>
      </c>
      <c r="AJ61" s="111">
        <v>503608.5282063613</v>
      </c>
      <c r="AK61" s="111">
        <v>3676.626150402282</v>
      </c>
      <c r="AL61" s="54">
        <v>457.40832240862255</v>
      </c>
      <c r="AM61" s="54">
        <v>120.37061116016383</v>
      </c>
      <c r="AN61" s="112">
        <v>3185.5904826536776</v>
      </c>
      <c r="AO61" s="113">
        <v>6441.274750117863</v>
      </c>
      <c r="AP61" s="112">
        <v>3487.38</v>
      </c>
      <c r="AQ61" s="112">
        <v>108.0</v>
      </c>
      <c r="AR61" s="113">
        <v>5266.521739743514</v>
      </c>
      <c r="AS61" s="54">
        <f t="shared" si="1"/>
        <v>0</v>
      </c>
      <c r="AT61" s="115">
        <f t="shared" si="2"/>
        <v>0</v>
      </c>
      <c r="AU61" s="115">
        <f t="shared" si="3"/>
        <v>0</v>
      </c>
      <c r="AV61" s="115" t="str">
        <f t="shared" si="4"/>
        <v>Performance</v>
      </c>
      <c r="AW61" s="116">
        <f t="shared" si="5"/>
        <v>14.08211096</v>
      </c>
      <c r="AX61" s="54">
        <f t="shared" si="6"/>
        <v>3.8</v>
      </c>
      <c r="AY61" s="117">
        <f t="shared" si="7"/>
        <v>0.03778596521</v>
      </c>
      <c r="AZ61" s="117">
        <f t="shared" si="8"/>
        <v>0.03273942094</v>
      </c>
      <c r="BA61" s="118">
        <f t="shared" si="9"/>
        <v>0.007300563721</v>
      </c>
      <c r="BB61" s="116">
        <f t="shared" si="10"/>
        <v>11.51383016</v>
      </c>
      <c r="BC61" s="54">
        <f t="shared" si="11"/>
        <v>4.235262245</v>
      </c>
      <c r="BD61" s="117">
        <f t="shared" si="12"/>
        <v>0.03390266281</v>
      </c>
      <c r="BE61" s="210">
        <v>992.65</v>
      </c>
      <c r="BF61" s="120">
        <v>203.2072911022731</v>
      </c>
      <c r="BG61" s="121">
        <v>254.20103130634945</v>
      </c>
      <c r="BH61" s="121">
        <v>254.20103130634945</v>
      </c>
      <c r="BI61" s="122">
        <f t="shared" si="13"/>
        <v>-0.05147277495</v>
      </c>
      <c r="BJ61" s="123">
        <f t="shared" si="14"/>
        <v>-0.1027710256</v>
      </c>
    </row>
    <row r="62">
      <c r="D62" s="100"/>
      <c r="E62" s="48"/>
      <c r="U62" s="50"/>
      <c r="V62" s="50"/>
      <c r="AC62" s="6"/>
      <c r="AI62" s="110" t="s">
        <v>255</v>
      </c>
      <c r="AJ62" s="111">
        <v>614862.9079784565</v>
      </c>
      <c r="AK62" s="111">
        <v>4764.055889318592</v>
      </c>
      <c r="AL62" s="54">
        <v>395.17589759112286</v>
      </c>
      <c r="AM62" s="54">
        <v>103.9936572608218</v>
      </c>
      <c r="AN62" s="112">
        <v>2170.2193408944727</v>
      </c>
      <c r="AO62" s="113">
        <v>4923.9132191691315</v>
      </c>
      <c r="AP62" s="112">
        <v>4296.24</v>
      </c>
      <c r="AQ62" s="112">
        <v>93.0</v>
      </c>
      <c r="AR62" s="113">
        <v>3094.577823267012</v>
      </c>
      <c r="AS62" s="54">
        <f t="shared" si="1"/>
        <v>0</v>
      </c>
      <c r="AT62" s="115">
        <f t="shared" si="2"/>
        <v>0</v>
      </c>
      <c r="AU62" s="115">
        <f t="shared" si="3"/>
        <v>0</v>
      </c>
      <c r="AV62" s="115" t="str">
        <f t="shared" si="4"/>
        <v>Performance</v>
      </c>
      <c r="AW62" s="116">
        <f t="shared" si="5"/>
        <v>12.4600545</v>
      </c>
      <c r="AX62" s="54">
        <f t="shared" si="6"/>
        <v>3.8</v>
      </c>
      <c r="AY62" s="117">
        <f t="shared" si="7"/>
        <v>0.04791850082</v>
      </c>
      <c r="AZ62" s="117">
        <f t="shared" si="8"/>
        <v>0.02182880715</v>
      </c>
      <c r="BA62" s="118">
        <f t="shared" si="9"/>
        <v>0.007748159512</v>
      </c>
      <c r="BB62" s="116">
        <f t="shared" si="10"/>
        <v>7.830887061</v>
      </c>
      <c r="BC62" s="54">
        <f t="shared" si="11"/>
        <v>4.2492032</v>
      </c>
      <c r="BD62" s="117">
        <f t="shared" si="12"/>
        <v>0.04285281135</v>
      </c>
      <c r="BE62" s="210">
        <v>1154.63</v>
      </c>
      <c r="BF62" s="120">
        <v>236.36652850996592</v>
      </c>
      <c r="BG62" s="121">
        <v>158.80936908115694</v>
      </c>
      <c r="BH62" s="121">
        <v>158.80936908115694</v>
      </c>
      <c r="BI62" s="122">
        <f t="shared" si="13"/>
        <v>-0.09819697757</v>
      </c>
      <c r="BJ62" s="123">
        <f t="shared" si="14"/>
        <v>-0.1057146902</v>
      </c>
    </row>
    <row r="63">
      <c r="B63" s="6"/>
      <c r="D63" s="100"/>
      <c r="E63" s="48"/>
      <c r="U63" s="50"/>
      <c r="V63" s="50"/>
      <c r="AC63" s="6"/>
      <c r="AI63" s="110" t="s">
        <v>256</v>
      </c>
      <c r="AJ63" s="111">
        <v>519016.78528255725</v>
      </c>
      <c r="AK63" s="111">
        <v>4054.9337854770824</v>
      </c>
      <c r="AL63" s="54">
        <v>329.8318515327482</v>
      </c>
      <c r="AM63" s="54">
        <v>86.79785566651269</v>
      </c>
      <c r="AN63" s="112">
        <v>1939.3042909137503</v>
      </c>
      <c r="AO63" s="113">
        <v>615.4547203389079</v>
      </c>
      <c r="AP63" s="112">
        <v>3943.6800000000003</v>
      </c>
      <c r="AQ63" s="112">
        <v>76.0</v>
      </c>
      <c r="AR63" s="113">
        <v>2600.519018067318</v>
      </c>
      <c r="AS63" s="54">
        <f t="shared" si="1"/>
        <v>0</v>
      </c>
      <c r="AT63" s="115">
        <f t="shared" si="2"/>
        <v>0</v>
      </c>
      <c r="AU63" s="115">
        <f t="shared" si="3"/>
        <v>0</v>
      </c>
      <c r="AV63" s="115" t="str">
        <f t="shared" si="4"/>
        <v>Performance</v>
      </c>
      <c r="AW63" s="116">
        <f t="shared" si="5"/>
        <v>1.865965089</v>
      </c>
      <c r="AX63" s="54">
        <f t="shared" si="6"/>
        <v>3.8</v>
      </c>
      <c r="AY63" s="117">
        <f t="shared" si="7"/>
        <v>0.04475721323</v>
      </c>
      <c r="AZ63" s="117">
        <f t="shared" si="8"/>
        <v>0.02140549273</v>
      </c>
      <c r="BA63" s="118">
        <f t="shared" si="9"/>
        <v>0.007812721863</v>
      </c>
      <c r="BB63" s="116">
        <f t="shared" si="10"/>
        <v>7.884378073</v>
      </c>
      <c r="BC63" s="54">
        <f t="shared" si="11"/>
        <v>4.339892783</v>
      </c>
      <c r="BD63" s="117">
        <f t="shared" si="12"/>
        <v>0.03918931153</v>
      </c>
      <c r="BE63" s="210">
        <v>922.05</v>
      </c>
      <c r="BF63" s="120">
        <v>188.75462928610378</v>
      </c>
      <c r="BG63" s="121">
        <v>141.07722224664442</v>
      </c>
      <c r="BH63" s="121">
        <v>141.07722224664442</v>
      </c>
      <c r="BI63" s="122">
        <f t="shared" si="13"/>
        <v>-0.02743664665</v>
      </c>
      <c r="BJ63" s="123">
        <f t="shared" si="14"/>
        <v>-0.1244023321</v>
      </c>
    </row>
    <row r="64">
      <c r="B64" s="6"/>
      <c r="D64" s="100"/>
      <c r="E64" s="48"/>
      <c r="U64" s="50"/>
      <c r="V64" s="50"/>
      <c r="AC64" s="6"/>
      <c r="AI64" s="110" t="s">
        <v>257</v>
      </c>
      <c r="AJ64" s="111">
        <v>346907.2825158971</v>
      </c>
      <c r="AK64" s="111">
        <v>2758.697884344162</v>
      </c>
      <c r="AL64" s="54">
        <v>214.70186562037378</v>
      </c>
      <c r="AM64" s="54">
        <v>56.50049095272995</v>
      </c>
      <c r="AN64" s="112">
        <v>1758.3389503260212</v>
      </c>
      <c r="AO64" s="113">
        <v>6287.872067002659</v>
      </c>
      <c r="AP64" s="112">
        <v>2379.0</v>
      </c>
      <c r="AQ64" s="112">
        <v>56.0</v>
      </c>
      <c r="AR64" s="113">
        <v>11375.546940364515</v>
      </c>
      <c r="AS64" s="54">
        <f t="shared" si="1"/>
        <v>0</v>
      </c>
      <c r="AT64" s="115">
        <f t="shared" si="2"/>
        <v>0</v>
      </c>
      <c r="AU64" s="115">
        <f t="shared" si="3"/>
        <v>0</v>
      </c>
      <c r="AV64" s="115" t="str">
        <f t="shared" si="4"/>
        <v>Performance</v>
      </c>
      <c r="AW64" s="116">
        <f t="shared" si="5"/>
        <v>29.28652738</v>
      </c>
      <c r="AX64" s="54">
        <f t="shared" si="6"/>
        <v>3.8</v>
      </c>
      <c r="AY64" s="117">
        <f t="shared" si="7"/>
        <v>0.03213287799</v>
      </c>
      <c r="AZ64" s="117">
        <f t="shared" si="8"/>
        <v>0.02048085485</v>
      </c>
      <c r="BA64" s="118">
        <f t="shared" si="9"/>
        <v>0.007952262819</v>
      </c>
      <c r="BB64" s="116">
        <f t="shared" si="10"/>
        <v>52.98299066</v>
      </c>
      <c r="BC64" s="54">
        <f t="shared" si="11"/>
        <v>3.833961886</v>
      </c>
      <c r="BD64" s="117">
        <f t="shared" si="12"/>
        <v>0.03184823949</v>
      </c>
      <c r="BE64" s="210">
        <v>562.65</v>
      </c>
      <c r="BF64" s="120">
        <v>115.18116389330982</v>
      </c>
      <c r="BG64" s="121">
        <v>99.52070172706397</v>
      </c>
      <c r="BH64" s="121">
        <v>99.52070172706397</v>
      </c>
      <c r="BI64" s="122">
        <f t="shared" si="13"/>
        <v>-0.1376366316</v>
      </c>
      <c r="BJ64" s="123">
        <f t="shared" si="14"/>
        <v>-0.008858169979</v>
      </c>
    </row>
    <row r="65">
      <c r="B65" s="6"/>
      <c r="C65" s="14"/>
      <c r="D65" s="100"/>
      <c r="E65" s="48"/>
      <c r="U65" s="50"/>
      <c r="V65" s="50"/>
      <c r="AC65" s="6"/>
      <c r="AI65" s="110" t="s">
        <v>258</v>
      </c>
      <c r="AJ65" s="111">
        <v>292830.5807402698</v>
      </c>
      <c r="AK65" s="111">
        <v>2246.9180749897246</v>
      </c>
      <c r="AL65" s="54">
        <v>236.48321430649867</v>
      </c>
      <c r="AM65" s="54">
        <v>62.232424817499655</v>
      </c>
      <c r="AN65" s="112">
        <v>1738.6866056468107</v>
      </c>
      <c r="AO65" s="113">
        <v>525.0936846387243</v>
      </c>
      <c r="AP65" s="112">
        <v>2035.02</v>
      </c>
      <c r="AQ65" s="112">
        <v>46.0</v>
      </c>
      <c r="AR65" s="113">
        <v>6263.749892603644</v>
      </c>
      <c r="AS65" s="54">
        <f t="shared" si="1"/>
        <v>0</v>
      </c>
      <c r="AT65" s="115">
        <f t="shared" si="2"/>
        <v>0</v>
      </c>
      <c r="AU65" s="115">
        <f t="shared" si="3"/>
        <v>0</v>
      </c>
      <c r="AV65" s="115" t="str">
        <f t="shared" si="4"/>
        <v>Performance</v>
      </c>
      <c r="AW65" s="116">
        <f t="shared" si="5"/>
        <v>2.220426875</v>
      </c>
      <c r="AX65" s="54">
        <f t="shared" si="6"/>
        <v>3.8</v>
      </c>
      <c r="AY65" s="117">
        <f t="shared" si="7"/>
        <v>0.03579277865</v>
      </c>
      <c r="AZ65" s="117">
        <f t="shared" si="8"/>
        <v>0.027696793</v>
      </c>
      <c r="BA65" s="118">
        <f t="shared" si="9"/>
        <v>0.007673099132</v>
      </c>
      <c r="BB65" s="116">
        <f t="shared" si="10"/>
        <v>26.48708032</v>
      </c>
      <c r="BC65" s="54">
        <f t="shared" si="11"/>
        <v>5.140939441</v>
      </c>
      <c r="BD65" s="117">
        <f t="shared" si="12"/>
        <v>0.02645675181</v>
      </c>
      <c r="BE65" s="210">
        <v>468.03</v>
      </c>
      <c r="BF65" s="120">
        <v>95.81132166886303</v>
      </c>
      <c r="BG65" s="121">
        <v>140.67189263763564</v>
      </c>
      <c r="BH65" s="121">
        <v>140.67189263763564</v>
      </c>
      <c r="BI65" s="122">
        <f t="shared" si="13"/>
        <v>-0.09430609747</v>
      </c>
      <c r="BJ65" s="123">
        <f t="shared" si="14"/>
        <v>-0.2608354867</v>
      </c>
    </row>
    <row r="66">
      <c r="D66" s="100"/>
      <c r="E66" s="48"/>
      <c r="U66" s="50"/>
      <c r="V66" s="50"/>
      <c r="AC66" s="6"/>
      <c r="AI66" s="110" t="s">
        <v>259</v>
      </c>
      <c r="AJ66" s="111">
        <v>443288.9316043047</v>
      </c>
      <c r="AK66" s="111">
        <v>3165.665188742812</v>
      </c>
      <c r="AL66" s="54">
        <v>454.2967011677475</v>
      </c>
      <c r="AM66" s="54">
        <v>119.55176346519673</v>
      </c>
      <c r="AN66" s="112">
        <v>2124.6368192079703</v>
      </c>
      <c r="AO66" s="113">
        <v>14230.208054556653</v>
      </c>
      <c r="AP66" s="112">
        <v>3502.98</v>
      </c>
      <c r="AQ66" s="112">
        <v>113.0</v>
      </c>
      <c r="AR66" s="113">
        <v>6069.519308534589</v>
      </c>
      <c r="AS66" s="54">
        <f t="shared" si="1"/>
        <v>0</v>
      </c>
      <c r="AT66" s="115">
        <f t="shared" si="2"/>
        <v>0</v>
      </c>
      <c r="AU66" s="115">
        <f t="shared" si="3"/>
        <v>0</v>
      </c>
      <c r="AV66" s="115" t="str">
        <f t="shared" si="4"/>
        <v>Performance</v>
      </c>
      <c r="AW66" s="116">
        <f t="shared" si="5"/>
        <v>31.32359979</v>
      </c>
      <c r="AX66" s="54">
        <f t="shared" si="6"/>
        <v>3.8</v>
      </c>
      <c r="AY66" s="117">
        <f t="shared" si="7"/>
        <v>0.0562692703</v>
      </c>
      <c r="AZ66" s="117">
        <f t="shared" si="8"/>
        <v>0.03776513192</v>
      </c>
      <c r="BA66" s="118">
        <f t="shared" si="9"/>
        <v>0.007141313403</v>
      </c>
      <c r="BB66" s="116">
        <f t="shared" si="10"/>
        <v>13.36025398</v>
      </c>
      <c r="BC66" s="54">
        <f t="shared" si="11"/>
        <v>4.020324789</v>
      </c>
      <c r="BD66" s="117">
        <f t="shared" si="12"/>
        <v>0.05318556046</v>
      </c>
      <c r="BE66" s="210">
        <v>860.37</v>
      </c>
      <c r="BF66" s="120">
        <v>176.12799782971112</v>
      </c>
      <c r="BG66" s="121">
        <v>278.1687033380364</v>
      </c>
      <c r="BH66" s="121">
        <v>278.1687033380364</v>
      </c>
      <c r="BI66" s="122">
        <f t="shared" si="13"/>
        <v>0.1065541651</v>
      </c>
      <c r="BJ66" s="123">
        <f t="shared" si="14"/>
        <v>-0.05480273377</v>
      </c>
    </row>
    <row r="67">
      <c r="D67" s="100"/>
      <c r="E67" s="48"/>
      <c r="U67" s="50"/>
      <c r="V67" s="50"/>
      <c r="AC67" s="6"/>
      <c r="AI67" s="110" t="s">
        <v>260</v>
      </c>
      <c r="AJ67" s="111">
        <v>423828.1972857166</v>
      </c>
      <c r="AK67" s="111">
        <v>3095.244286975641</v>
      </c>
      <c r="AL67" s="54">
        <v>441.85021620424754</v>
      </c>
      <c r="AM67" s="54">
        <v>116.27637268532831</v>
      </c>
      <c r="AN67" s="112">
        <v>2064.587988243716</v>
      </c>
      <c r="AO67" s="113">
        <v>19230.631865995263</v>
      </c>
      <c r="AP67" s="112">
        <v>3500.6400000000003</v>
      </c>
      <c r="AQ67" s="112">
        <v>114.0</v>
      </c>
      <c r="AR67" s="113">
        <v>8402.543796911039</v>
      </c>
      <c r="AS67" s="54">
        <f t="shared" si="1"/>
        <v>0</v>
      </c>
      <c r="AT67" s="115">
        <f t="shared" si="2"/>
        <v>0</v>
      </c>
      <c r="AU67" s="115">
        <f t="shared" si="3"/>
        <v>0</v>
      </c>
      <c r="AV67" s="115" t="str">
        <f t="shared" si="4"/>
        <v>Performance</v>
      </c>
      <c r="AW67" s="116">
        <f t="shared" si="5"/>
        <v>43.52296584</v>
      </c>
      <c r="AX67" s="54">
        <f t="shared" si="6"/>
        <v>3.8</v>
      </c>
      <c r="AY67" s="117">
        <f t="shared" si="7"/>
        <v>0.05631940772</v>
      </c>
      <c r="AZ67" s="117">
        <f t="shared" si="8"/>
        <v>0.03756613757</v>
      </c>
      <c r="BA67" s="118">
        <f t="shared" si="9"/>
        <v>0.007303063616</v>
      </c>
      <c r="BB67" s="116">
        <f t="shared" si="10"/>
        <v>19.01672442</v>
      </c>
      <c r="BC67" s="54">
        <f t="shared" si="11"/>
        <v>3.87587909</v>
      </c>
      <c r="BD67" s="117">
        <f t="shared" si="12"/>
        <v>0.05521682808</v>
      </c>
      <c r="BE67" s="210">
        <v>827.29</v>
      </c>
      <c r="BF67" s="120">
        <v>169.35612739233318</v>
      </c>
      <c r="BG67" s="121">
        <v>272.49408881191437</v>
      </c>
      <c r="BH67" s="121">
        <v>272.49408881191437</v>
      </c>
      <c r="BI67" s="122">
        <f t="shared" si="13"/>
        <v>0.1309737376</v>
      </c>
      <c r="BJ67" s="123">
        <f t="shared" si="14"/>
        <v>-0.01957725919</v>
      </c>
    </row>
    <row r="68">
      <c r="D68" s="100"/>
      <c r="E68" s="48"/>
      <c r="U68" s="50"/>
      <c r="V68" s="50"/>
      <c r="AC68" s="6"/>
      <c r="AI68" s="110" t="s">
        <v>261</v>
      </c>
      <c r="AJ68" s="111">
        <v>477392.30040429457</v>
      </c>
      <c r="AK68" s="111">
        <v>3249.187653629456</v>
      </c>
      <c r="AL68" s="54">
        <v>451.18507992687245</v>
      </c>
      <c r="AM68" s="54">
        <v>118.7329157702296</v>
      </c>
      <c r="AN68" s="112">
        <v>2136.373636169166</v>
      </c>
      <c r="AO68" s="113">
        <v>18119.279064991046</v>
      </c>
      <c r="AP68" s="112">
        <v>3508.44</v>
      </c>
      <c r="AQ68" s="112">
        <v>101.0</v>
      </c>
      <c r="AR68" s="113">
        <v>7912.808468166721</v>
      </c>
      <c r="AS68" s="54">
        <f t="shared" si="1"/>
        <v>0</v>
      </c>
      <c r="AT68" s="115">
        <f t="shared" si="2"/>
        <v>0</v>
      </c>
      <c r="AU68" s="115">
        <f t="shared" si="3"/>
        <v>0</v>
      </c>
      <c r="AV68" s="115" t="str">
        <f t="shared" si="4"/>
        <v>Performance</v>
      </c>
      <c r="AW68" s="116">
        <f t="shared" si="5"/>
        <v>40.15930462</v>
      </c>
      <c r="AX68" s="54">
        <f t="shared" si="6"/>
        <v>3.8</v>
      </c>
      <c r="AY68" s="117">
        <f t="shared" si="7"/>
        <v>0.05557684937</v>
      </c>
      <c r="AZ68" s="117">
        <f t="shared" si="8"/>
        <v>0.03654233871</v>
      </c>
      <c r="BA68" s="118">
        <f t="shared" si="9"/>
        <v>0.006806116586</v>
      </c>
      <c r="BB68" s="116">
        <f t="shared" si="10"/>
        <v>17.53783274</v>
      </c>
      <c r="BC68" s="54">
        <f t="shared" si="11"/>
        <v>4.467179009</v>
      </c>
      <c r="BD68" s="117">
        <f t="shared" si="12"/>
        <v>0.04727637446</v>
      </c>
      <c r="BE68" s="210">
        <v>1037.75</v>
      </c>
      <c r="BF68" s="120">
        <v>212.43979886302716</v>
      </c>
      <c r="BG68" s="121">
        <v>238.74528106384528</v>
      </c>
      <c r="BH68" s="121">
        <v>238.74528106384528</v>
      </c>
      <c r="BI68" s="122">
        <f t="shared" si="13"/>
        <v>0.07978989643</v>
      </c>
      <c r="BJ68" s="123">
        <f t="shared" si="14"/>
        <v>-0.1493513038</v>
      </c>
    </row>
    <row r="69">
      <c r="D69" s="100"/>
      <c r="E69" s="48"/>
      <c r="U69" s="50"/>
      <c r="V69" s="50"/>
      <c r="AC69" s="6"/>
      <c r="AI69" s="110" t="s">
        <v>262</v>
      </c>
      <c r="AJ69" s="111">
        <v>557766.2959037903</v>
      </c>
      <c r="AK69" s="111">
        <v>4011.5348576438264</v>
      </c>
      <c r="AL69" s="54">
        <v>500.97101978087227</v>
      </c>
      <c r="AM69" s="54">
        <v>131.83447888970323</v>
      </c>
      <c r="AN69" s="112">
        <v>2340.266712215974</v>
      </c>
      <c r="AO69" s="113">
        <v>19272.909658152304</v>
      </c>
      <c r="AP69" s="112">
        <v>3918.7200000000003</v>
      </c>
      <c r="AQ69" s="112">
        <v>112.0</v>
      </c>
      <c r="AR69" s="113">
        <v>8190.9890729193985</v>
      </c>
      <c r="AS69" s="54">
        <f t="shared" si="1"/>
        <v>0</v>
      </c>
      <c r="AT69" s="115">
        <f t="shared" si="2"/>
        <v>0</v>
      </c>
      <c r="AU69" s="115">
        <f t="shared" si="3"/>
        <v>0</v>
      </c>
      <c r="AV69" s="115" t="str">
        <f t="shared" si="4"/>
        <v>Performance</v>
      </c>
      <c r="AW69" s="116">
        <f t="shared" si="5"/>
        <v>38.4711069</v>
      </c>
      <c r="AX69" s="54">
        <f t="shared" si="6"/>
        <v>3.8</v>
      </c>
      <c r="AY69" s="117">
        <f t="shared" si="7"/>
        <v>0.05633310007</v>
      </c>
      <c r="AZ69" s="117">
        <f t="shared" si="8"/>
        <v>0.03286384977</v>
      </c>
      <c r="BA69" s="118">
        <f t="shared" si="9"/>
        <v>0.007192142815</v>
      </c>
      <c r="BB69" s="116">
        <f t="shared" si="10"/>
        <v>16.35022536</v>
      </c>
      <c r="BC69" s="54">
        <f t="shared" si="11"/>
        <v>4.472955534</v>
      </c>
      <c r="BD69" s="117">
        <f t="shared" si="12"/>
        <v>0.04785779305</v>
      </c>
      <c r="BE69" s="210">
        <v>1173.57</v>
      </c>
      <c r="BF69" s="120">
        <v>240.24377234563508</v>
      </c>
      <c r="BG69" s="121">
        <v>260.7272474352372</v>
      </c>
      <c r="BH69" s="121">
        <v>260.7272474352372</v>
      </c>
      <c r="BI69" s="122">
        <f t="shared" si="13"/>
        <v>-0.02313699393</v>
      </c>
      <c r="BJ69" s="123">
        <f t="shared" si="14"/>
        <v>-0.15044986</v>
      </c>
    </row>
    <row r="70">
      <c r="D70" s="100"/>
      <c r="E70" s="48"/>
      <c r="U70" s="50"/>
      <c r="V70" s="50"/>
      <c r="AC70" s="6"/>
      <c r="AI70" s="110" t="s">
        <v>263</v>
      </c>
      <c r="AJ70" s="111">
        <v>513463.36021529033</v>
      </c>
      <c r="AK70" s="111">
        <v>3807.641781597018</v>
      </c>
      <c r="AL70" s="54">
        <v>432.5153524816226</v>
      </c>
      <c r="AM70" s="54">
        <v>113.819829600427</v>
      </c>
      <c r="AN70" s="112">
        <v>1975.3335894923027</v>
      </c>
      <c r="AO70" s="113">
        <v>15239.399786158663</v>
      </c>
      <c r="AP70" s="112">
        <v>3790.02</v>
      </c>
      <c r="AQ70" s="112">
        <v>115.0</v>
      </c>
      <c r="AR70" s="113">
        <v>11009.50939719892</v>
      </c>
      <c r="AS70" s="54">
        <f t="shared" si="1"/>
        <v>0</v>
      </c>
      <c r="AT70" s="115">
        <f t="shared" si="2"/>
        <v>0</v>
      </c>
      <c r="AU70" s="115">
        <f t="shared" si="3"/>
        <v>0</v>
      </c>
      <c r="AV70" s="115" t="str">
        <f t="shared" si="4"/>
        <v>Performance</v>
      </c>
      <c r="AW70" s="116">
        <f t="shared" si="5"/>
        <v>35.23435573</v>
      </c>
      <c r="AX70" s="54">
        <f t="shared" si="6"/>
        <v>3.8</v>
      </c>
      <c r="AY70" s="117">
        <f t="shared" si="7"/>
        <v>0.05762056101</v>
      </c>
      <c r="AZ70" s="117">
        <f t="shared" si="8"/>
        <v>0.02989247312</v>
      </c>
      <c r="BA70" s="118">
        <f t="shared" si="9"/>
        <v>0.007415605624</v>
      </c>
      <c r="BB70" s="116">
        <f t="shared" si="10"/>
        <v>25.45460949</v>
      </c>
      <c r="BC70" s="54">
        <f t="shared" si="11"/>
        <v>3.761003065</v>
      </c>
      <c r="BD70" s="117">
        <f t="shared" si="12"/>
        <v>0.05821801473</v>
      </c>
      <c r="BE70" s="210">
        <v>1158.26</v>
      </c>
      <c r="BF70" s="120">
        <v>237.1096327931485</v>
      </c>
      <c r="BG70" s="121">
        <v>195.40571968847408</v>
      </c>
      <c r="BH70" s="121">
        <v>195.40571968847408</v>
      </c>
      <c r="BI70" s="122">
        <f t="shared" si="13"/>
        <v>-0.004628004053</v>
      </c>
      <c r="BJ70" s="123">
        <f t="shared" si="14"/>
        <v>0.01036875915</v>
      </c>
    </row>
    <row r="71">
      <c r="D71" s="100"/>
      <c r="E71" s="48"/>
      <c r="U71" s="50"/>
      <c r="V71" s="50"/>
      <c r="AC71" s="6"/>
      <c r="AI71" s="110" t="s">
        <v>264</v>
      </c>
      <c r="AJ71" s="111">
        <v>328950.77141296363</v>
      </c>
      <c r="AK71" s="111">
        <v>2673.537724067584</v>
      </c>
      <c r="AL71" s="54">
        <v>208.47862313862387</v>
      </c>
      <c r="AM71" s="54">
        <v>54.86279556279576</v>
      </c>
      <c r="AN71" s="112">
        <v>1696.9253732034886</v>
      </c>
      <c r="AO71" s="113">
        <v>3380.852946864078</v>
      </c>
      <c r="AP71" s="112">
        <v>2322.84</v>
      </c>
      <c r="AQ71" s="112">
        <v>60.0</v>
      </c>
      <c r="AR71" s="113">
        <v>2854.932260021411</v>
      </c>
      <c r="AS71" s="54">
        <f t="shared" si="1"/>
        <v>0</v>
      </c>
      <c r="AT71" s="115">
        <f t="shared" si="2"/>
        <v>0</v>
      </c>
      <c r="AU71" s="115">
        <f t="shared" si="3"/>
        <v>0</v>
      </c>
      <c r="AV71" s="115" t="str">
        <f t="shared" si="4"/>
        <v>Performance</v>
      </c>
      <c r="AW71" s="116">
        <f t="shared" si="5"/>
        <v>16.2167847</v>
      </c>
      <c r="AX71" s="54">
        <f t="shared" si="6"/>
        <v>3.8</v>
      </c>
      <c r="AY71" s="117">
        <f t="shared" si="7"/>
        <v>0.03233070613</v>
      </c>
      <c r="AZ71" s="117">
        <f t="shared" si="8"/>
        <v>0.02052067381</v>
      </c>
      <c r="BA71" s="118">
        <f t="shared" si="9"/>
        <v>0.008127470602</v>
      </c>
      <c r="BB71" s="116">
        <f t="shared" si="10"/>
        <v>13.69412469</v>
      </c>
      <c r="BC71" s="54">
        <f t="shared" si="11"/>
        <v>3.474643719</v>
      </c>
      <c r="BD71" s="117">
        <f t="shared" si="12"/>
        <v>0.03535806639</v>
      </c>
      <c r="BE71" s="210">
        <v>663.95</v>
      </c>
      <c r="BF71" s="120">
        <v>135.91848176835163</v>
      </c>
      <c r="BG71" s="121">
        <v>72.56014137027225</v>
      </c>
      <c r="BH71" s="121">
        <v>72.56014137027225</v>
      </c>
      <c r="BI71" s="122">
        <f t="shared" si="13"/>
        <v>-0.1311736584</v>
      </c>
      <c r="BJ71" s="123">
        <f t="shared" si="14"/>
        <v>0.09363730711</v>
      </c>
    </row>
    <row r="72">
      <c r="D72" s="100"/>
      <c r="E72" s="48"/>
      <c r="U72" s="50"/>
      <c r="V72" s="50"/>
      <c r="AC72" s="6"/>
      <c r="AI72" s="110" t="s">
        <v>265</v>
      </c>
      <c r="AJ72" s="111">
        <v>360229.11566531693</v>
      </c>
      <c r="AK72" s="111">
        <v>2507.3116419892626</v>
      </c>
      <c r="AL72" s="54">
        <v>242.70645678824866</v>
      </c>
      <c r="AM72" s="54">
        <v>63.870120207433864</v>
      </c>
      <c r="AN72" s="112">
        <v>2293.319444371193</v>
      </c>
      <c r="AO72" s="113">
        <v>7954.518453596258</v>
      </c>
      <c r="AP72" s="112">
        <v>2186.34</v>
      </c>
      <c r="AQ72" s="112">
        <v>62.0</v>
      </c>
      <c r="AR72" s="113">
        <v>3206.353294983945</v>
      </c>
      <c r="AS72" s="54">
        <f t="shared" si="1"/>
        <v>0</v>
      </c>
      <c r="AT72" s="115">
        <f t="shared" si="2"/>
        <v>0</v>
      </c>
      <c r="AU72" s="115">
        <f t="shared" si="3"/>
        <v>0</v>
      </c>
      <c r="AV72" s="115" t="str">
        <f t="shared" si="4"/>
        <v>Performance</v>
      </c>
      <c r="AW72" s="116">
        <f t="shared" si="5"/>
        <v>32.77423501</v>
      </c>
      <c r="AX72" s="54">
        <f t="shared" si="6"/>
        <v>3.8</v>
      </c>
      <c r="AY72" s="117">
        <f t="shared" si="7"/>
        <v>0.02785051178</v>
      </c>
      <c r="AZ72" s="117">
        <f t="shared" si="8"/>
        <v>0.0254735467</v>
      </c>
      <c r="BA72" s="118">
        <f t="shared" si="9"/>
        <v>0.006960324785</v>
      </c>
      <c r="BB72" s="116">
        <f t="shared" si="10"/>
        <v>13.21082816</v>
      </c>
      <c r="BC72" s="54">
        <f t="shared" si="11"/>
        <v>3.914620271</v>
      </c>
      <c r="BD72" s="117">
        <f t="shared" si="12"/>
        <v>0.02703504745</v>
      </c>
      <c r="BE72" s="210">
        <v>731.56</v>
      </c>
      <c r="BF72" s="120">
        <v>149.75905493253305</v>
      </c>
      <c r="BG72" s="121">
        <v>92.94740185571561</v>
      </c>
      <c r="BH72" s="121">
        <v>92.94740185571561</v>
      </c>
      <c r="BI72" s="122">
        <f t="shared" si="13"/>
        <v>-0.128014259</v>
      </c>
      <c r="BJ72" s="123">
        <f t="shared" si="14"/>
        <v>-0.02928004834</v>
      </c>
    </row>
    <row r="73">
      <c r="D73" s="100"/>
      <c r="E73" s="48"/>
      <c r="U73" s="50"/>
      <c r="V73" s="50"/>
      <c r="AC73" s="6"/>
      <c r="AI73" s="110" t="s">
        <v>266</v>
      </c>
      <c r="AJ73" s="111">
        <v>570351.1661277397</v>
      </c>
      <c r="AK73" s="111">
        <v>3670.075368842546</v>
      </c>
      <c r="AL73" s="54">
        <v>426.29210999987265</v>
      </c>
      <c r="AM73" s="54">
        <v>112.1821342104928</v>
      </c>
      <c r="AN73" s="112">
        <v>1866.1538968300226</v>
      </c>
      <c r="AO73" s="113">
        <v>6065.842043938734</v>
      </c>
      <c r="AP73" s="112">
        <v>3756.48</v>
      </c>
      <c r="AQ73" s="112">
        <v>95.0</v>
      </c>
      <c r="AR73" s="113">
        <v>5588.561947139061</v>
      </c>
      <c r="AS73" s="54">
        <f t="shared" si="1"/>
        <v>0</v>
      </c>
      <c r="AT73" s="115">
        <f t="shared" si="2"/>
        <v>0</v>
      </c>
      <c r="AU73" s="115">
        <f t="shared" si="3"/>
        <v>0</v>
      </c>
      <c r="AV73" s="115" t="str">
        <f t="shared" si="4"/>
        <v>Performance</v>
      </c>
      <c r="AW73" s="116">
        <f t="shared" si="5"/>
        <v>14.22930873</v>
      </c>
      <c r="AX73" s="54">
        <f t="shared" si="6"/>
        <v>3.8</v>
      </c>
      <c r="AY73" s="117">
        <f t="shared" si="7"/>
        <v>0.06011408513</v>
      </c>
      <c r="AZ73" s="117">
        <f t="shared" si="8"/>
        <v>0.03056671129</v>
      </c>
      <c r="BA73" s="118">
        <f t="shared" si="9"/>
        <v>0.006434764382</v>
      </c>
      <c r="BB73" s="116">
        <f t="shared" si="10"/>
        <v>13.10970064</v>
      </c>
      <c r="BC73" s="54">
        <f t="shared" si="11"/>
        <v>4.487285368</v>
      </c>
      <c r="BD73" s="117">
        <f t="shared" si="12"/>
        <v>0.05090684116</v>
      </c>
      <c r="BE73" s="210">
        <v>1322.93</v>
      </c>
      <c r="BF73" s="120">
        <v>270.8195452757067</v>
      </c>
      <c r="BG73" s="121">
        <v>155.47256472416598</v>
      </c>
      <c r="BH73" s="121">
        <v>155.47256472416598</v>
      </c>
      <c r="BI73" s="122">
        <f t="shared" si="13"/>
        <v>0.02354301274</v>
      </c>
      <c r="BJ73" s="123">
        <f t="shared" si="14"/>
        <v>-0.1531628394</v>
      </c>
    </row>
    <row r="74">
      <c r="D74" s="100"/>
      <c r="E74" s="48"/>
      <c r="U74" s="50"/>
      <c r="V74" s="50"/>
      <c r="AC74" s="6"/>
      <c r="AI74" s="110" t="s">
        <v>267</v>
      </c>
      <c r="AJ74" s="111">
        <v>556517.5531689655</v>
      </c>
      <c r="AK74" s="111">
        <v>3575.0890362263617</v>
      </c>
      <c r="AL74" s="54">
        <v>348.50157897799807</v>
      </c>
      <c r="AM74" s="54">
        <v>91.71094183631529</v>
      </c>
      <c r="AN74" s="112">
        <v>1631.9634560694315</v>
      </c>
      <c r="AO74" s="113">
        <v>3956.7578933547998</v>
      </c>
      <c r="AP74" s="112">
        <v>2784.6</v>
      </c>
      <c r="AQ74" s="112">
        <v>73.0</v>
      </c>
      <c r="AR74" s="113">
        <v>3182.864757784269</v>
      </c>
      <c r="AS74" s="54">
        <f t="shared" si="1"/>
        <v>0</v>
      </c>
      <c r="AT74" s="115">
        <f t="shared" si="2"/>
        <v>0</v>
      </c>
      <c r="AU74" s="115">
        <f t="shared" si="3"/>
        <v>0</v>
      </c>
      <c r="AV74" s="115" t="str">
        <f t="shared" si="4"/>
        <v>Performance</v>
      </c>
      <c r="AW74" s="116">
        <f t="shared" si="5"/>
        <v>11.35362975</v>
      </c>
      <c r="AX74" s="54">
        <f t="shared" si="6"/>
        <v>3.8</v>
      </c>
      <c r="AY74" s="117">
        <f t="shared" si="7"/>
        <v>0.05619668841</v>
      </c>
      <c r="AZ74" s="117">
        <f t="shared" si="8"/>
        <v>0.02565277142</v>
      </c>
      <c r="BA74" s="118">
        <f t="shared" si="9"/>
        <v>0.006424036431</v>
      </c>
      <c r="BB74" s="116">
        <f t="shared" si="10"/>
        <v>9.132999532</v>
      </c>
      <c r="BC74" s="54">
        <f t="shared" si="11"/>
        <v>4.773994233</v>
      </c>
      <c r="BD74" s="117">
        <f t="shared" si="12"/>
        <v>0.04473139379</v>
      </c>
      <c r="BE74" s="210">
        <v>1187.21</v>
      </c>
      <c r="BF74" s="120">
        <v>243.03604298547293</v>
      </c>
      <c r="BG74" s="121">
        <v>105.46553599252513</v>
      </c>
      <c r="BH74" s="121">
        <v>105.46553599252513</v>
      </c>
      <c r="BI74" s="122">
        <f t="shared" si="13"/>
        <v>-0.2211103075</v>
      </c>
      <c r="BJ74" s="123">
        <f t="shared" si="14"/>
        <v>-0.2040208231</v>
      </c>
    </row>
    <row r="75">
      <c r="D75" s="100"/>
      <c r="E75" s="48"/>
      <c r="U75" s="50"/>
      <c r="V75" s="50"/>
      <c r="AC75" s="6"/>
      <c r="AI75" s="110" t="s">
        <v>268</v>
      </c>
      <c r="AJ75" s="111">
        <v>571065.2013177511</v>
      </c>
      <c r="AK75" s="111">
        <v>3215.6148981358047</v>
      </c>
      <c r="AL75" s="54">
        <v>264.48780547437354</v>
      </c>
      <c r="AM75" s="54">
        <v>69.60205407220357</v>
      </c>
      <c r="AN75" s="112">
        <v>1458.0947955047507</v>
      </c>
      <c r="AO75" s="113">
        <v>8310.244636899948</v>
      </c>
      <c r="AP75" s="112">
        <v>3224.52</v>
      </c>
      <c r="AQ75" s="112">
        <v>34.0</v>
      </c>
      <c r="AR75" s="113">
        <v>3929.8116625054677</v>
      </c>
      <c r="AS75" s="54">
        <f t="shared" si="1"/>
        <v>0</v>
      </c>
      <c r="AT75" s="115">
        <f t="shared" si="2"/>
        <v>0</v>
      </c>
      <c r="AU75" s="115">
        <f t="shared" si="3"/>
        <v>0</v>
      </c>
      <c r="AV75" s="115" t="str">
        <f t="shared" si="4"/>
        <v>Performance</v>
      </c>
      <c r="AW75" s="116">
        <f t="shared" si="5"/>
        <v>31.42014288</v>
      </c>
      <c r="AX75" s="54">
        <f t="shared" si="6"/>
        <v>3.8</v>
      </c>
      <c r="AY75" s="117">
        <f t="shared" si="7"/>
        <v>0.04773493074</v>
      </c>
      <c r="AZ75" s="117">
        <f t="shared" si="8"/>
        <v>0.02164502165</v>
      </c>
      <c r="BA75" s="118">
        <f t="shared" si="9"/>
        <v>0.005630906752</v>
      </c>
      <c r="BB75" s="116">
        <f t="shared" si="10"/>
        <v>14.85819603</v>
      </c>
      <c r="BC75" s="54">
        <f t="shared" si="11"/>
        <v>7.779053102</v>
      </c>
      <c r="BD75" s="117">
        <f t="shared" si="12"/>
        <v>0.02331809983</v>
      </c>
      <c r="BE75" s="210">
        <v>1210.42</v>
      </c>
      <c r="BF75" s="120">
        <v>247.78740673551954</v>
      </c>
      <c r="BG75" s="121">
        <v>16.700398738854005</v>
      </c>
      <c r="BH75" s="121">
        <v>16.700398738854005</v>
      </c>
      <c r="BI75" s="122">
        <f t="shared" si="13"/>
        <v>0.002769330951</v>
      </c>
      <c r="BJ75" s="123">
        <f t="shared" si="14"/>
        <v>-0.5115086695</v>
      </c>
    </row>
    <row r="76">
      <c r="D76" s="100"/>
      <c r="E76" s="48"/>
      <c r="U76" s="50"/>
      <c r="V76" s="50"/>
      <c r="AC76" s="6"/>
      <c r="AI76" s="110" t="s">
        <v>269</v>
      </c>
      <c r="AJ76" s="111">
        <v>552409.3942833156</v>
      </c>
      <c r="AK76" s="111">
        <v>3260.6515213589946</v>
      </c>
      <c r="AL76" s="54">
        <v>301.82726036487327</v>
      </c>
      <c r="AM76" s="54">
        <v>79.42822641180877</v>
      </c>
      <c r="AN76" s="112">
        <v>1329.2627581632603</v>
      </c>
      <c r="AO76" s="113">
        <v>5241.591906313438</v>
      </c>
      <c r="AP76" s="112">
        <v>3094.26</v>
      </c>
      <c r="AQ76" s="112">
        <v>69.0</v>
      </c>
      <c r="AR76" s="113">
        <v>3415.5296030234454</v>
      </c>
      <c r="AS76" s="54">
        <f t="shared" si="1"/>
        <v>0</v>
      </c>
      <c r="AT76" s="115">
        <f t="shared" si="2"/>
        <v>0</v>
      </c>
      <c r="AU76" s="115">
        <f t="shared" si="3"/>
        <v>0</v>
      </c>
      <c r="AV76" s="115" t="str">
        <f t="shared" si="4"/>
        <v>Performance</v>
      </c>
      <c r="AW76" s="116">
        <f t="shared" si="5"/>
        <v>17.3661978</v>
      </c>
      <c r="AX76" s="54">
        <f t="shared" si="6"/>
        <v>3.8</v>
      </c>
      <c r="AY76" s="117">
        <f t="shared" si="7"/>
        <v>0.05975359343</v>
      </c>
      <c r="AZ76" s="117">
        <f t="shared" si="8"/>
        <v>0.02435961828</v>
      </c>
      <c r="BA76" s="118">
        <f t="shared" si="9"/>
        <v>0.005902599693</v>
      </c>
      <c r="BB76" s="116">
        <f t="shared" si="10"/>
        <v>11.31617336</v>
      </c>
      <c r="BC76" s="54">
        <f t="shared" si="11"/>
        <v>4.374308121</v>
      </c>
      <c r="BD76" s="117">
        <f t="shared" si="12"/>
        <v>0.05190847301</v>
      </c>
      <c r="BE76" s="210">
        <v>1254.47</v>
      </c>
      <c r="BF76" s="120">
        <v>256.8049669763447</v>
      </c>
      <c r="BG76" s="121">
        <v>45.02229338852857</v>
      </c>
      <c r="BH76" s="121">
        <v>45.02229338852857</v>
      </c>
      <c r="BI76" s="122">
        <f t="shared" si="13"/>
        <v>-0.05103014544</v>
      </c>
      <c r="BJ76" s="123">
        <f t="shared" si="14"/>
        <v>-0.1312911906</v>
      </c>
    </row>
    <row r="77">
      <c r="D77" s="100"/>
      <c r="E77" s="48"/>
      <c r="U77" s="50"/>
      <c r="V77" s="50"/>
      <c r="AC77" s="6"/>
      <c r="AI77" s="110" t="s">
        <v>270</v>
      </c>
      <c r="AJ77" s="111">
        <v>343335.4688704507</v>
      </c>
      <c r="AK77" s="111">
        <v>2134.7359407792314</v>
      </c>
      <c r="AL77" s="54">
        <v>199.1437594159989</v>
      </c>
      <c r="AM77" s="54">
        <v>52.40625247789445</v>
      </c>
      <c r="AN77" s="112">
        <v>1212.7134362462764</v>
      </c>
      <c r="AO77" s="113">
        <v>1350.9396848837116</v>
      </c>
      <c r="AP77" s="112">
        <v>2133.3</v>
      </c>
      <c r="AQ77" s="112">
        <v>49.0</v>
      </c>
      <c r="AR77" s="113">
        <v>2902.309096424017</v>
      </c>
      <c r="AS77" s="54">
        <f t="shared" si="1"/>
        <v>0</v>
      </c>
      <c r="AT77" s="115">
        <f t="shared" si="2"/>
        <v>0</v>
      </c>
      <c r="AU77" s="115">
        <f t="shared" si="3"/>
        <v>0</v>
      </c>
      <c r="AV77" s="115" t="str">
        <f t="shared" si="4"/>
        <v>Performance</v>
      </c>
      <c r="AW77" s="116">
        <f t="shared" si="5"/>
        <v>6.783740996</v>
      </c>
      <c r="AX77" s="54">
        <f t="shared" si="6"/>
        <v>3.8</v>
      </c>
      <c r="AY77" s="117">
        <f t="shared" si="7"/>
        <v>0.04321404456</v>
      </c>
      <c r="AZ77" s="117">
        <f t="shared" si="8"/>
        <v>0.02454929037</v>
      </c>
      <c r="BA77" s="118">
        <f t="shared" si="9"/>
        <v>0.006217638824</v>
      </c>
      <c r="BB77" s="116">
        <f t="shared" si="10"/>
        <v>14.57393947</v>
      </c>
      <c r="BC77" s="54">
        <f t="shared" si="11"/>
        <v>4.064158355</v>
      </c>
      <c r="BD77" s="117">
        <f t="shared" si="12"/>
        <v>0.0404052586</v>
      </c>
      <c r="BE77" s="210">
        <v>799.03</v>
      </c>
      <c r="BF77" s="120">
        <v>163.5709684273906</v>
      </c>
      <c r="BG77" s="121">
        <v>35.57279098860829</v>
      </c>
      <c r="BH77" s="121">
        <v>35.57279098860829</v>
      </c>
      <c r="BI77" s="122">
        <f t="shared" si="13"/>
        <v>-0.0006726549883</v>
      </c>
      <c r="BJ77" s="123">
        <f t="shared" si="14"/>
        <v>-0.06499706269</v>
      </c>
    </row>
    <row r="78">
      <c r="D78" s="100"/>
      <c r="E78" s="48"/>
      <c r="U78" s="50"/>
      <c r="V78" s="50"/>
      <c r="AC78" s="6"/>
      <c r="AI78" s="110" t="s">
        <v>271</v>
      </c>
      <c r="AJ78" s="111">
        <v>217517.06399567073</v>
      </c>
      <c r="AK78" s="111">
        <v>1540.2525142331167</v>
      </c>
      <c r="AL78" s="54">
        <v>87.12539474449952</v>
      </c>
      <c r="AM78" s="54">
        <v>22.92773545907882</v>
      </c>
      <c r="AN78" s="112">
        <v>933.7593214941504</v>
      </c>
      <c r="AO78" s="113">
        <v>495.6814379606905</v>
      </c>
      <c r="AP78" s="112">
        <v>1358.76</v>
      </c>
      <c r="AQ78" s="112">
        <v>15.0</v>
      </c>
      <c r="AR78" s="113">
        <v>739.7747040745579</v>
      </c>
      <c r="AS78" s="54">
        <f t="shared" si="1"/>
        <v>0</v>
      </c>
      <c r="AT78" s="115">
        <f t="shared" si="2"/>
        <v>0</v>
      </c>
      <c r="AU78" s="115">
        <f t="shared" si="3"/>
        <v>0</v>
      </c>
      <c r="AV78" s="115" t="str">
        <f t="shared" si="4"/>
        <v>Performance</v>
      </c>
      <c r="AW78" s="116">
        <f t="shared" si="5"/>
        <v>5.689287715</v>
      </c>
      <c r="AX78" s="54">
        <f t="shared" si="6"/>
        <v>3.8</v>
      </c>
      <c r="AY78" s="117">
        <f t="shared" si="7"/>
        <v>0.02455422391</v>
      </c>
      <c r="AZ78" s="117">
        <f t="shared" si="8"/>
        <v>0.0148856991</v>
      </c>
      <c r="BA78" s="118">
        <f t="shared" si="9"/>
        <v>0.007081065209</v>
      </c>
      <c r="BB78" s="116">
        <f t="shared" si="10"/>
        <v>8.490919395</v>
      </c>
      <c r="BC78" s="54">
        <f t="shared" si="11"/>
        <v>5.80835965</v>
      </c>
      <c r="BD78" s="117">
        <f t="shared" si="12"/>
        <v>0.01606409666</v>
      </c>
      <c r="BE78" s="210">
        <v>403.52</v>
      </c>
      <c r="BF78" s="120">
        <v>82.60535546828112</v>
      </c>
      <c r="BG78" s="121">
        <v>4.520039276218398</v>
      </c>
      <c r="BH78" s="121">
        <v>4.520039276218398</v>
      </c>
      <c r="BI78" s="122">
        <f t="shared" si="13"/>
        <v>-0.1178329609</v>
      </c>
      <c r="BJ78" s="123">
        <f t="shared" si="14"/>
        <v>-0.3457705395</v>
      </c>
    </row>
    <row r="79">
      <c r="D79" s="100"/>
      <c r="E79" s="48"/>
      <c r="U79" s="50"/>
      <c r="V79" s="50"/>
      <c r="AC79" s="6"/>
      <c r="AI79" s="110" t="s">
        <v>272</v>
      </c>
      <c r="AJ79" s="111">
        <v>303126.7716567861</v>
      </c>
      <c r="AK79" s="111">
        <v>2232.9976641752837</v>
      </c>
      <c r="AL79" s="54">
        <v>99.57187970799944</v>
      </c>
      <c r="AM79" s="54">
        <v>26.203126238947224</v>
      </c>
      <c r="AN79" s="112">
        <v>1004.1802232613213</v>
      </c>
      <c r="AO79" s="113">
        <v>511.36539504834434</v>
      </c>
      <c r="AP79" s="112">
        <v>1625.52</v>
      </c>
      <c r="AQ79" s="112">
        <v>23.0</v>
      </c>
      <c r="AR79" s="113">
        <v>695.1995610393045</v>
      </c>
      <c r="AS79" s="54">
        <f t="shared" si="1"/>
        <v>0</v>
      </c>
      <c r="AT79" s="115">
        <f t="shared" si="2"/>
        <v>0</v>
      </c>
      <c r="AU79" s="115">
        <f t="shared" si="3"/>
        <v>0</v>
      </c>
      <c r="AV79" s="115" t="str">
        <f t="shared" si="4"/>
        <v>Performance</v>
      </c>
      <c r="AW79" s="116">
        <f t="shared" si="5"/>
        <v>5.13564067</v>
      </c>
      <c r="AX79" s="54">
        <f t="shared" si="6"/>
        <v>3.8</v>
      </c>
      <c r="AY79" s="117">
        <f t="shared" si="7"/>
        <v>0.0260940473</v>
      </c>
      <c r="AZ79" s="117">
        <f t="shared" si="8"/>
        <v>0.01173450678</v>
      </c>
      <c r="BA79" s="118">
        <f t="shared" si="9"/>
        <v>0.007366547178</v>
      </c>
      <c r="BB79" s="116">
        <f t="shared" si="10"/>
        <v>6.981886483</v>
      </c>
      <c r="BC79" s="54">
        <f t="shared" si="11"/>
        <v>4.329212161</v>
      </c>
      <c r="BD79" s="117">
        <f t="shared" si="12"/>
        <v>0.0229042551</v>
      </c>
      <c r="BE79" s="210">
        <v>497.29</v>
      </c>
      <c r="BF79" s="120">
        <v>101.80119255754738</v>
      </c>
      <c r="BG79" s="121">
        <v>-2.229312849547938</v>
      </c>
      <c r="BH79" s="121">
        <v>-2.229312849547938</v>
      </c>
      <c r="BI79" s="122">
        <f t="shared" si="13"/>
        <v>-0.2720458126</v>
      </c>
      <c r="BJ79" s="123">
        <f t="shared" si="14"/>
        <v>-0.1222421405</v>
      </c>
    </row>
    <row r="80">
      <c r="D80" s="100"/>
      <c r="E80" s="48"/>
      <c r="U80" s="50"/>
      <c r="V80" s="50"/>
      <c r="AC80" s="6"/>
      <c r="AI80" s="110" t="s">
        <v>273</v>
      </c>
      <c r="AJ80" s="111">
        <v>395411.7257272734</v>
      </c>
      <c r="AK80" s="111">
        <v>3297.499667632515</v>
      </c>
      <c r="AL80" s="54">
        <v>214.70186562037378</v>
      </c>
      <c r="AM80" s="54">
        <v>56.50049095272995</v>
      </c>
      <c r="AN80" s="112">
        <v>1256.1123640795327</v>
      </c>
      <c r="AO80" s="113">
        <v>2433.459183964308</v>
      </c>
      <c r="AP80" s="112">
        <v>2508.48</v>
      </c>
      <c r="AQ80" s="112">
        <v>50.0</v>
      </c>
      <c r="AR80" s="113">
        <v>2184.2727110306805</v>
      </c>
      <c r="AS80" s="54">
        <f t="shared" si="1"/>
        <v>0</v>
      </c>
      <c r="AT80" s="115">
        <f t="shared" si="2"/>
        <v>0</v>
      </c>
      <c r="AU80" s="115">
        <f t="shared" si="3"/>
        <v>0</v>
      </c>
      <c r="AV80" s="115" t="str">
        <f t="shared" si="4"/>
        <v>Performance</v>
      </c>
      <c r="AW80" s="116">
        <f t="shared" si="5"/>
        <v>11.33413153</v>
      </c>
      <c r="AX80" s="54">
        <f t="shared" si="6"/>
        <v>3.8</v>
      </c>
      <c r="AY80" s="117">
        <f t="shared" si="7"/>
        <v>0.04498044329</v>
      </c>
      <c r="AZ80" s="117">
        <f t="shared" si="8"/>
        <v>0.01713434318</v>
      </c>
      <c r="BA80" s="118">
        <f t="shared" si="9"/>
        <v>0.008339407896</v>
      </c>
      <c r="BB80" s="116">
        <f t="shared" si="10"/>
        <v>10.17351528</v>
      </c>
      <c r="BC80" s="54">
        <f t="shared" si="11"/>
        <v>4.294037312</v>
      </c>
      <c r="BD80" s="117">
        <f t="shared" si="12"/>
        <v>0.03980535614</v>
      </c>
      <c r="BE80" s="210">
        <v>633.78</v>
      </c>
      <c r="BF80" s="120">
        <v>129.74232302906228</v>
      </c>
      <c r="BG80" s="121">
        <v>84.9595425913115</v>
      </c>
      <c r="BH80" s="121">
        <v>84.9595425913115</v>
      </c>
      <c r="BI80" s="122">
        <f t="shared" si="13"/>
        <v>-0.2392781644</v>
      </c>
      <c r="BJ80" s="123">
        <f t="shared" si="14"/>
        <v>-0.1150519375</v>
      </c>
    </row>
    <row r="81">
      <c r="D81" s="100"/>
      <c r="E81" s="48"/>
      <c r="U81" s="50"/>
      <c r="V81" s="50"/>
      <c r="AC81" s="6"/>
      <c r="AI81" s="110" t="s">
        <v>274</v>
      </c>
      <c r="AJ81" s="111">
        <v>145377.40091676408</v>
      </c>
      <c r="AK81" s="111">
        <v>1165.2202699381844</v>
      </c>
      <c r="AL81" s="54">
        <v>289.38077540137334</v>
      </c>
      <c r="AM81" s="54">
        <v>76.15283563194036</v>
      </c>
      <c r="AN81" s="112">
        <v>1830.9434459464374</v>
      </c>
      <c r="AO81" s="113">
        <v>4186.41027219557</v>
      </c>
      <c r="AP81" s="112">
        <v>2088.84</v>
      </c>
      <c r="AQ81" s="112">
        <v>61.0</v>
      </c>
      <c r="AR81" s="113">
        <v>2732.826803766576</v>
      </c>
      <c r="AS81" s="54">
        <f t="shared" si="1"/>
        <v>0</v>
      </c>
      <c r="AT81" s="115">
        <f t="shared" si="2"/>
        <v>0</v>
      </c>
      <c r="AU81" s="115">
        <f t="shared" si="3"/>
        <v>0</v>
      </c>
      <c r="AV81" s="115" t="str">
        <f t="shared" si="4"/>
        <v>Performance</v>
      </c>
      <c r="AW81" s="116">
        <f t="shared" si="5"/>
        <v>14.4667878</v>
      </c>
      <c r="AX81" s="54">
        <f t="shared" si="6"/>
        <v>3.8</v>
      </c>
      <c r="AY81" s="117">
        <f t="shared" si="7"/>
        <v>0.0415921288</v>
      </c>
      <c r="AZ81" s="117">
        <f t="shared" si="8"/>
        <v>0.06535488405</v>
      </c>
      <c r="BA81" s="118">
        <f t="shared" si="9"/>
        <v>0.008015140335</v>
      </c>
      <c r="BB81" s="116">
        <f t="shared" si="10"/>
        <v>9.443705443</v>
      </c>
      <c r="BC81" s="54">
        <f t="shared" si="11"/>
        <v>4.743947138</v>
      </c>
      <c r="BD81" s="117">
        <f t="shared" si="12"/>
        <v>0.03331615738</v>
      </c>
      <c r="BE81" s="210">
        <v>275.87</v>
      </c>
      <c r="BF81" s="120">
        <v>56.47387840264352</v>
      </c>
      <c r="BG81" s="121">
        <v>232.90689699872982</v>
      </c>
      <c r="BH81" s="121">
        <v>232.90689699872982</v>
      </c>
      <c r="BI81" s="122">
        <f t="shared" si="13"/>
        <v>0.7926567653</v>
      </c>
      <c r="BJ81" s="123">
        <f t="shared" si="14"/>
        <v>-0.1989792699</v>
      </c>
    </row>
    <row r="82">
      <c r="D82" s="100"/>
      <c r="E82" s="48"/>
      <c r="U82" s="50"/>
      <c r="V82" s="50"/>
      <c r="AC82" s="6"/>
      <c r="AI82" s="110" t="s">
        <v>275</v>
      </c>
      <c r="AJ82" s="111">
        <v>625217.2370813154</v>
      </c>
      <c r="AK82" s="111">
        <v>3563.6251684968224</v>
      </c>
      <c r="AL82" s="54">
        <v>311.1621240874982</v>
      </c>
      <c r="AM82" s="54">
        <v>81.88476949671006</v>
      </c>
      <c r="AN82" s="112">
        <v>1825.2115120816673</v>
      </c>
      <c r="AO82" s="113">
        <v>3620.2329930134956</v>
      </c>
      <c r="AP82" s="112">
        <v>3063.06</v>
      </c>
      <c r="AQ82" s="112">
        <v>79.0</v>
      </c>
      <c r="AR82" s="113">
        <v>3460.689272013038</v>
      </c>
      <c r="AS82" s="54">
        <f t="shared" si="1"/>
        <v>0</v>
      </c>
      <c r="AT82" s="115">
        <f t="shared" si="2"/>
        <v>0</v>
      </c>
      <c r="AU82" s="115">
        <f t="shared" si="3"/>
        <v>0</v>
      </c>
      <c r="AV82" s="115" t="str">
        <f t="shared" si="4"/>
        <v>Performance</v>
      </c>
      <c r="AW82" s="116">
        <f t="shared" si="5"/>
        <v>11.63455547</v>
      </c>
      <c r="AX82" s="54">
        <f t="shared" si="6"/>
        <v>3.8</v>
      </c>
      <c r="AY82" s="117">
        <f t="shared" si="7"/>
        <v>0.04486316734</v>
      </c>
      <c r="AZ82" s="117">
        <f t="shared" si="8"/>
        <v>0.02297794118</v>
      </c>
      <c r="BA82" s="118">
        <f t="shared" si="9"/>
        <v>0.00569981913</v>
      </c>
      <c r="BB82" s="116">
        <f t="shared" si="10"/>
        <v>11.12182044</v>
      </c>
      <c r="BC82" s="54">
        <f t="shared" si="11"/>
        <v>3.938761064</v>
      </c>
      <c r="BD82" s="117">
        <f t="shared" si="12"/>
        <v>0.0432826549</v>
      </c>
      <c r="BE82" s="210">
        <v>1152.9</v>
      </c>
      <c r="BF82" s="120">
        <v>236.01237688189266</v>
      </c>
      <c r="BG82" s="121">
        <v>75.14974720560556</v>
      </c>
      <c r="BH82" s="121">
        <v>75.14974720560556</v>
      </c>
      <c r="BI82" s="122">
        <f t="shared" si="13"/>
        <v>-0.1404651569</v>
      </c>
      <c r="BJ82" s="123">
        <f t="shared" si="14"/>
        <v>-0.03522962224</v>
      </c>
    </row>
    <row r="83">
      <c r="D83" s="100"/>
      <c r="E83" s="48"/>
      <c r="U83" s="50"/>
      <c r="V83" s="50"/>
      <c r="AC83" s="6"/>
      <c r="AI83" s="110" t="s">
        <v>276</v>
      </c>
      <c r="AJ83" s="111">
        <v>885090.0169468543</v>
      </c>
      <c r="AK83" s="111">
        <v>5497.743424009114</v>
      </c>
      <c r="AL83" s="54">
        <v>457.40832240862255</v>
      </c>
      <c r="AM83" s="54">
        <v>120.37061116016383</v>
      </c>
      <c r="AN83" s="112">
        <v>1878.436612254529</v>
      </c>
      <c r="AO83" s="113">
        <v>9723.207237243078</v>
      </c>
      <c r="AP83" s="112">
        <v>4904.64</v>
      </c>
      <c r="AQ83" s="112">
        <v>122.0</v>
      </c>
      <c r="AR83" s="113">
        <v>7218.562960983927</v>
      </c>
      <c r="AS83" s="54">
        <f t="shared" si="1"/>
        <v>0</v>
      </c>
      <c r="AT83" s="115">
        <f t="shared" si="2"/>
        <v>0</v>
      </c>
      <c r="AU83" s="115">
        <f t="shared" si="3"/>
        <v>0</v>
      </c>
      <c r="AV83" s="115" t="str">
        <f t="shared" si="4"/>
        <v>Performance</v>
      </c>
      <c r="AW83" s="116">
        <f t="shared" si="5"/>
        <v>21.25717168</v>
      </c>
      <c r="AX83" s="54">
        <f t="shared" si="6"/>
        <v>3.8</v>
      </c>
      <c r="AY83" s="117">
        <f t="shared" si="7"/>
        <v>0.06408020924</v>
      </c>
      <c r="AZ83" s="117">
        <f t="shared" si="8"/>
        <v>0.0218945487</v>
      </c>
      <c r="BA83" s="118">
        <f t="shared" si="9"/>
        <v>0.006211507664</v>
      </c>
      <c r="BB83" s="116">
        <f t="shared" si="10"/>
        <v>15.78144211</v>
      </c>
      <c r="BC83" s="54">
        <f t="shared" si="11"/>
        <v>3.749248544</v>
      </c>
      <c r="BD83" s="117">
        <f t="shared" si="12"/>
        <v>0.06494762677</v>
      </c>
      <c r="BE83" s="210">
        <v>1825.29</v>
      </c>
      <c r="BF83" s="120">
        <v>373.65862728662484</v>
      </c>
      <c r="BG83" s="121">
        <v>83.74969512199772</v>
      </c>
      <c r="BH83" s="121">
        <v>83.74969512199772</v>
      </c>
      <c r="BI83" s="122">
        <f t="shared" si="13"/>
        <v>-0.1078812484</v>
      </c>
      <c r="BJ83" s="123">
        <f t="shared" si="14"/>
        <v>0.01353643405</v>
      </c>
    </row>
    <row r="84">
      <c r="D84" s="100"/>
      <c r="E84" s="48"/>
      <c r="U84" s="50"/>
      <c r="V84" s="50"/>
      <c r="AC84" s="6"/>
      <c r="AI84" s="110" t="s">
        <v>277</v>
      </c>
      <c r="AJ84" s="111">
        <v>801167.135537371</v>
      </c>
      <c r="AK84" s="111">
        <v>4734.577372299776</v>
      </c>
      <c r="AL84" s="54">
        <v>423.1804887589976</v>
      </c>
      <c r="AM84" s="54">
        <v>111.3632865155257</v>
      </c>
      <c r="AN84" s="112">
        <v>1735.4112148669421</v>
      </c>
      <c r="AO84" s="113">
        <v>5166.547320155349</v>
      </c>
      <c r="AP84" s="112">
        <v>4464.72</v>
      </c>
      <c r="AQ84" s="112">
        <v>105.0</v>
      </c>
      <c r="AR84" s="113">
        <v>6174.505544885313</v>
      </c>
      <c r="AS84" s="54">
        <f t="shared" si="1"/>
        <v>0</v>
      </c>
      <c r="AT84" s="115">
        <f t="shared" si="2"/>
        <v>0</v>
      </c>
      <c r="AU84" s="115">
        <f t="shared" si="3"/>
        <v>0</v>
      </c>
      <c r="AV84" s="115" t="str">
        <f t="shared" si="4"/>
        <v>Performance</v>
      </c>
      <c r="AW84" s="116">
        <f t="shared" si="5"/>
        <v>12.2088505</v>
      </c>
      <c r="AX84" s="54">
        <f t="shared" si="6"/>
        <v>3.8</v>
      </c>
      <c r="AY84" s="117">
        <f t="shared" si="7"/>
        <v>0.06417112299</v>
      </c>
      <c r="AZ84" s="117">
        <f t="shared" si="8"/>
        <v>0.02352127292</v>
      </c>
      <c r="BA84" s="118">
        <f t="shared" si="9"/>
        <v>0.005909600085</v>
      </c>
      <c r="BB84" s="116">
        <f t="shared" si="10"/>
        <v>14.59071415</v>
      </c>
      <c r="BC84" s="54">
        <f t="shared" si="11"/>
        <v>4.030290369</v>
      </c>
      <c r="BD84" s="117">
        <f t="shared" si="12"/>
        <v>0.06050439175</v>
      </c>
      <c r="BE84" s="210">
        <v>1606.47</v>
      </c>
      <c r="BF84" s="120">
        <v>328.8635641334496</v>
      </c>
      <c r="BG84" s="121">
        <v>94.31692462554804</v>
      </c>
      <c r="BH84" s="121">
        <v>94.31692462554804</v>
      </c>
      <c r="BI84" s="122">
        <f t="shared" si="13"/>
        <v>-0.05699714063</v>
      </c>
      <c r="BJ84" s="123">
        <f t="shared" si="14"/>
        <v>-0.05713989515</v>
      </c>
    </row>
    <row r="85">
      <c r="D85" s="100"/>
      <c r="E85" s="48"/>
      <c r="U85" s="50"/>
      <c r="V85" s="50"/>
      <c r="AC85" s="6"/>
      <c r="AI85" s="110" t="s">
        <v>278</v>
      </c>
      <c r="AJ85" s="111">
        <v>428581.60815500066</v>
      </c>
      <c r="AK85" s="111">
        <v>2888.8946678439315</v>
      </c>
      <c r="AL85" s="54">
        <v>236.48321430649867</v>
      </c>
      <c r="AM85" s="54">
        <v>62.232424817499655</v>
      </c>
      <c r="AN85" s="112">
        <v>1459.1865924313736</v>
      </c>
      <c r="AO85" s="113">
        <v>10607.330443776662</v>
      </c>
      <c r="AP85" s="112">
        <v>2559.96</v>
      </c>
      <c r="AQ85" s="112">
        <v>70.0</v>
      </c>
      <c r="AR85" s="113">
        <v>5932.8107814549585</v>
      </c>
      <c r="AS85" s="54">
        <f t="shared" si="1"/>
        <v>0</v>
      </c>
      <c r="AT85" s="115">
        <f t="shared" si="2"/>
        <v>0</v>
      </c>
      <c r="AU85" s="115">
        <f t="shared" si="3"/>
        <v>0</v>
      </c>
      <c r="AV85" s="115" t="str">
        <f t="shared" si="4"/>
        <v>Performance</v>
      </c>
      <c r="AW85" s="116">
        <f t="shared" si="5"/>
        <v>44.85447508</v>
      </c>
      <c r="AX85" s="54">
        <f t="shared" si="6"/>
        <v>3.8</v>
      </c>
      <c r="AY85" s="117">
        <f t="shared" si="7"/>
        <v>0.04264870932</v>
      </c>
      <c r="AZ85" s="117">
        <f t="shared" si="8"/>
        <v>0.02154195011</v>
      </c>
      <c r="BA85" s="118">
        <f t="shared" si="9"/>
        <v>0.00674059412</v>
      </c>
      <c r="BB85" s="116">
        <f t="shared" si="10"/>
        <v>25.08766129</v>
      </c>
      <c r="BC85" s="54">
        <f t="shared" si="11"/>
        <v>3.378331633</v>
      </c>
      <c r="BD85" s="117">
        <f t="shared" si="12"/>
        <v>0.04797193201</v>
      </c>
      <c r="BE85" s="210">
        <v>764.78</v>
      </c>
      <c r="BF85" s="120">
        <v>156.55958503923483</v>
      </c>
      <c r="BG85" s="121">
        <v>79.92362926726383</v>
      </c>
      <c r="BH85" s="121">
        <v>79.92362926726383</v>
      </c>
      <c r="BI85" s="122">
        <f t="shared" si="13"/>
        <v>-0.1138617726</v>
      </c>
      <c r="BJ85" s="123">
        <f t="shared" si="14"/>
        <v>0.1248155637</v>
      </c>
    </row>
    <row r="86">
      <c r="D86" s="100"/>
      <c r="E86" s="48"/>
      <c r="U86" s="50"/>
      <c r="V86" s="50"/>
      <c r="AC86" s="6"/>
      <c r="AI86" s="110" t="s">
        <v>279</v>
      </c>
      <c r="AJ86" s="111">
        <v>401213.2616461152</v>
      </c>
      <c r="AK86" s="111">
        <v>2562.9932852470256</v>
      </c>
      <c r="AL86" s="54">
        <v>189.80889569337393</v>
      </c>
      <c r="AM86" s="54">
        <v>49.94970939299314</v>
      </c>
      <c r="AN86" s="112">
        <v>1530.1533926618558</v>
      </c>
      <c r="AO86" s="113">
        <v>1585.8503180888522</v>
      </c>
      <c r="AP86" s="112">
        <v>2450.76</v>
      </c>
      <c r="AQ86" s="112">
        <v>46.0</v>
      </c>
      <c r="AR86" s="113">
        <v>2878.0311132515267</v>
      </c>
      <c r="AS86" s="54">
        <f t="shared" si="1"/>
        <v>0</v>
      </c>
      <c r="AT86" s="115">
        <f t="shared" si="2"/>
        <v>0</v>
      </c>
      <c r="AU86" s="115">
        <f t="shared" si="3"/>
        <v>0</v>
      </c>
      <c r="AV86" s="115" t="str">
        <f t="shared" si="4"/>
        <v>Performance</v>
      </c>
      <c r="AW86" s="116">
        <f t="shared" si="5"/>
        <v>8.354984166</v>
      </c>
      <c r="AX86" s="54">
        <f t="shared" si="6"/>
        <v>3.8</v>
      </c>
      <c r="AY86" s="117">
        <f t="shared" si="7"/>
        <v>0.03264359615</v>
      </c>
      <c r="AZ86" s="117">
        <f t="shared" si="8"/>
        <v>0.01948881789</v>
      </c>
      <c r="BA86" s="118">
        <f t="shared" si="9"/>
        <v>0.0063881071</v>
      </c>
      <c r="BB86" s="116">
        <f t="shared" si="10"/>
        <v>15.16278309</v>
      </c>
      <c r="BC86" s="54">
        <f t="shared" si="11"/>
        <v>4.126280341</v>
      </c>
      <c r="BD86" s="117">
        <f t="shared" si="12"/>
        <v>0.03006234553</v>
      </c>
      <c r="BE86" s="210">
        <v>758.6</v>
      </c>
      <c r="BF86" s="120">
        <v>155.29446535051065</v>
      </c>
      <c r="BG86" s="121">
        <v>34.51443034286328</v>
      </c>
      <c r="BH86" s="121">
        <v>34.51443034286328</v>
      </c>
      <c r="BI86" s="122">
        <f t="shared" si="13"/>
        <v>-0.04378992559</v>
      </c>
      <c r="BJ86" s="123">
        <f t="shared" si="14"/>
        <v>-0.07907372117</v>
      </c>
    </row>
    <row r="87">
      <c r="D87" s="100"/>
      <c r="E87" s="48"/>
      <c r="U87" s="50"/>
      <c r="V87" s="50"/>
      <c r="AC87" s="6"/>
      <c r="AI87" s="110" t="s">
        <v>280</v>
      </c>
      <c r="AJ87" s="111">
        <v>692673.9101927051</v>
      </c>
      <c r="AK87" s="111">
        <v>4183.492873586918</v>
      </c>
      <c r="AL87" s="54">
        <v>370.282927664123</v>
      </c>
      <c r="AM87" s="54">
        <v>97.442875701085</v>
      </c>
      <c r="AN87" s="112">
        <v>2179.226665539111</v>
      </c>
      <c r="AO87" s="113">
        <v>7754.837073151261</v>
      </c>
      <c r="AP87" s="112">
        <v>4271.28</v>
      </c>
      <c r="AQ87" s="112">
        <v>92.0</v>
      </c>
      <c r="AR87" s="113">
        <v>4820.0984404779465</v>
      </c>
      <c r="AS87" s="54">
        <f t="shared" si="1"/>
        <v>0</v>
      </c>
      <c r="AT87" s="115">
        <f t="shared" si="2"/>
        <v>0</v>
      </c>
      <c r="AU87" s="115">
        <f t="shared" si="3"/>
        <v>0</v>
      </c>
      <c r="AV87" s="115" t="str">
        <f t="shared" si="4"/>
        <v>Performance</v>
      </c>
      <c r="AW87" s="116">
        <f t="shared" si="5"/>
        <v>20.94300464</v>
      </c>
      <c r="AX87" s="54">
        <f t="shared" si="6"/>
        <v>3.8</v>
      </c>
      <c r="AY87" s="117">
        <f t="shared" si="7"/>
        <v>0.04471442886</v>
      </c>
      <c r="AZ87" s="117">
        <f t="shared" si="8"/>
        <v>0.0232922294</v>
      </c>
      <c r="BA87" s="118">
        <f t="shared" si="9"/>
        <v>0.006039628189</v>
      </c>
      <c r="BB87" s="116">
        <f t="shared" si="10"/>
        <v>13.01733912</v>
      </c>
      <c r="BC87" s="54">
        <f t="shared" si="11"/>
        <v>4.024814431</v>
      </c>
      <c r="BD87" s="117">
        <f t="shared" si="12"/>
        <v>0.04221681088</v>
      </c>
      <c r="BE87" s="210">
        <v>1557.35</v>
      </c>
      <c r="BF87" s="120">
        <v>318.80811443925353</v>
      </c>
      <c r="BG87" s="121">
        <v>51.47481322486948</v>
      </c>
      <c r="BH87" s="121">
        <v>51.47481322486948</v>
      </c>
      <c r="BI87" s="122">
        <f t="shared" si="13"/>
        <v>0.02098417018</v>
      </c>
      <c r="BJ87" s="123">
        <f t="shared" si="14"/>
        <v>-0.05585709229</v>
      </c>
    </row>
    <row r="88">
      <c r="D88" s="100"/>
      <c r="E88" s="48"/>
      <c r="U88" s="50"/>
      <c r="V88" s="50"/>
      <c r="AC88" s="6"/>
      <c r="AI88" s="110" t="s">
        <v>281</v>
      </c>
      <c r="AJ88" s="111">
        <v>788416.0392313434</v>
      </c>
      <c r="AK88" s="111">
        <v>4633.859105818823</v>
      </c>
      <c r="AL88" s="54">
        <v>472.96642861299733</v>
      </c>
      <c r="AM88" s="54">
        <v>124.46484963499931</v>
      </c>
      <c r="AN88" s="112">
        <v>1993.89413724489</v>
      </c>
      <c r="AO88" s="113">
        <v>6170.732602633214</v>
      </c>
      <c r="AP88" s="112">
        <v>4404.66</v>
      </c>
      <c r="AQ88" s="112">
        <v>109.0</v>
      </c>
      <c r="AR88" s="113">
        <v>7065.306302576261</v>
      </c>
      <c r="AS88" s="54">
        <f t="shared" si="1"/>
        <v>0</v>
      </c>
      <c r="AT88" s="115">
        <f t="shared" si="2"/>
        <v>0</v>
      </c>
      <c r="AU88" s="115">
        <f t="shared" si="3"/>
        <v>0</v>
      </c>
      <c r="AV88" s="115" t="str">
        <f t="shared" si="4"/>
        <v>Performance</v>
      </c>
      <c r="AW88" s="116">
        <f t="shared" si="5"/>
        <v>13.04687231</v>
      </c>
      <c r="AX88" s="54">
        <f t="shared" si="6"/>
        <v>3.8</v>
      </c>
      <c r="AY88" s="117">
        <f t="shared" si="7"/>
        <v>0.06242299795</v>
      </c>
      <c r="AZ88" s="117">
        <f t="shared" si="8"/>
        <v>0.02685986923</v>
      </c>
      <c r="BA88" s="118">
        <f t="shared" si="9"/>
        <v>0.005877428763</v>
      </c>
      <c r="BB88" s="116">
        <f t="shared" si="10"/>
        <v>14.93828288</v>
      </c>
      <c r="BC88" s="54">
        <f t="shared" si="11"/>
        <v>4.339141547</v>
      </c>
      <c r="BD88" s="117">
        <f t="shared" si="12"/>
        <v>0.05466689428</v>
      </c>
      <c r="BE88" s="210">
        <v>1567.89</v>
      </c>
      <c r="BF88" s="120">
        <v>320.9657781154919</v>
      </c>
      <c r="BG88" s="121">
        <v>152.00065049750543</v>
      </c>
      <c r="BH88" s="121">
        <v>152.00065049750543</v>
      </c>
      <c r="BI88" s="122">
        <f t="shared" si="13"/>
        <v>-0.04946182018</v>
      </c>
      <c r="BJ88" s="123">
        <f t="shared" si="14"/>
        <v>-0.1242507397</v>
      </c>
    </row>
    <row r="89">
      <c r="D89" s="100"/>
      <c r="E89" s="48"/>
      <c r="U89" s="50"/>
      <c r="V89" s="50"/>
      <c r="AC89" s="6"/>
      <c r="AI89" s="110" t="s">
        <v>282</v>
      </c>
      <c r="AJ89" s="111">
        <v>963634.7066957935</v>
      </c>
      <c r="AK89" s="111">
        <v>5330.698494235826</v>
      </c>
      <c r="AL89" s="54">
        <v>469.85480737212237</v>
      </c>
      <c r="AM89" s="54">
        <v>123.6460019400322</v>
      </c>
      <c r="AN89" s="112">
        <v>1826.5762582399464</v>
      </c>
      <c r="AO89" s="113">
        <v>953.8289552729799</v>
      </c>
      <c r="AP89" s="112">
        <v>4948.320000000001</v>
      </c>
      <c r="AQ89" s="112">
        <v>122.0</v>
      </c>
      <c r="AR89" s="113">
        <v>9248.964253551516</v>
      </c>
      <c r="AS89" s="54">
        <f t="shared" si="1"/>
        <v>0</v>
      </c>
      <c r="AT89" s="115">
        <f t="shared" si="2"/>
        <v>0</v>
      </c>
      <c r="AU89" s="115">
        <f t="shared" si="3"/>
        <v>0</v>
      </c>
      <c r="AV89" s="115" t="str">
        <f t="shared" si="4"/>
        <v>Performance</v>
      </c>
      <c r="AW89" s="116">
        <f t="shared" si="5"/>
        <v>2.030050433</v>
      </c>
      <c r="AX89" s="54">
        <f t="shared" si="6"/>
        <v>3.8</v>
      </c>
      <c r="AY89" s="117">
        <f t="shared" si="7"/>
        <v>0.06769276748</v>
      </c>
      <c r="AZ89" s="117">
        <f t="shared" si="8"/>
        <v>0.02319508449</v>
      </c>
      <c r="BA89" s="118">
        <f t="shared" si="9"/>
        <v>0.00553186644</v>
      </c>
      <c r="BB89" s="116">
        <f t="shared" si="10"/>
        <v>19.68472836</v>
      </c>
      <c r="BC89" s="54">
        <f t="shared" si="11"/>
        <v>3.851268913</v>
      </c>
      <c r="BD89" s="117">
        <f t="shared" si="12"/>
        <v>0.06679162693</v>
      </c>
      <c r="BE89" s="210">
        <v>2071.37</v>
      </c>
      <c r="BF89" s="120">
        <v>424.03413748100087</v>
      </c>
      <c r="BG89" s="121">
        <v>45.8206698911215</v>
      </c>
      <c r="BH89" s="121">
        <v>45.8206698911215</v>
      </c>
      <c r="BI89" s="122">
        <f t="shared" si="13"/>
        <v>-0.0717314053</v>
      </c>
      <c r="BJ89" s="123">
        <f t="shared" si="14"/>
        <v>-0.01331221321</v>
      </c>
    </row>
    <row r="90">
      <c r="D90" s="100"/>
      <c r="E90" s="48"/>
      <c r="U90" s="50"/>
      <c r="V90" s="50"/>
      <c r="AC90" s="6"/>
      <c r="AI90" s="110" t="s">
        <v>283</v>
      </c>
      <c r="AJ90" s="111">
        <v>697483.8215529419</v>
      </c>
      <c r="AK90" s="111">
        <v>4123.7169918543195</v>
      </c>
      <c r="AL90" s="54">
        <v>429.40373124074756</v>
      </c>
      <c r="AM90" s="54">
        <v>113.0009819054599</v>
      </c>
      <c r="AN90" s="112">
        <v>1676.4541808293106</v>
      </c>
      <c r="AO90" s="113">
        <v>8126.3245618720575</v>
      </c>
      <c r="AP90" s="112">
        <v>3759.6</v>
      </c>
      <c r="AQ90" s="112">
        <v>90.0</v>
      </c>
      <c r="AR90" s="113">
        <v>5898.824292489122</v>
      </c>
      <c r="AS90" s="54">
        <f t="shared" si="1"/>
        <v>0</v>
      </c>
      <c r="AT90" s="115">
        <f t="shared" si="2"/>
        <v>0</v>
      </c>
      <c r="AU90" s="115">
        <f t="shared" si="3"/>
        <v>0</v>
      </c>
      <c r="AV90" s="115" t="str">
        <f t="shared" si="4"/>
        <v>Performance</v>
      </c>
      <c r="AW90" s="116">
        <f t="shared" si="5"/>
        <v>18.92467152</v>
      </c>
      <c r="AX90" s="54">
        <f t="shared" si="6"/>
        <v>3.8</v>
      </c>
      <c r="AY90" s="117">
        <f t="shared" si="7"/>
        <v>0.06740475415</v>
      </c>
      <c r="AZ90" s="117">
        <f t="shared" si="8"/>
        <v>0.02740270056</v>
      </c>
      <c r="BA90" s="118">
        <f t="shared" si="9"/>
        <v>0.005912276191</v>
      </c>
      <c r="BB90" s="116">
        <f t="shared" si="10"/>
        <v>13.73724508</v>
      </c>
      <c r="BC90" s="54">
        <f t="shared" si="11"/>
        <v>4.771152569</v>
      </c>
      <c r="BD90" s="117">
        <f t="shared" si="12"/>
        <v>0.05368473593</v>
      </c>
      <c r="BE90" s="210">
        <v>1574.32</v>
      </c>
      <c r="BF90" s="120">
        <v>322.2820757851515</v>
      </c>
      <c r="BG90" s="121">
        <v>107.12165545559606</v>
      </c>
      <c r="BH90" s="121">
        <v>107.12165545559606</v>
      </c>
      <c r="BI90" s="122">
        <f t="shared" si="13"/>
        <v>-0.08829824951</v>
      </c>
      <c r="BJ90" s="123">
        <f t="shared" si="14"/>
        <v>-0.2035467437</v>
      </c>
    </row>
    <row r="91">
      <c r="D91" s="100"/>
      <c r="E91" s="48"/>
      <c r="U91" s="50"/>
      <c r="V91" s="50"/>
      <c r="AC91" s="6"/>
      <c r="AI91" s="110" t="s">
        <v>284</v>
      </c>
      <c r="AJ91" s="111">
        <v>820354.3747258403</v>
      </c>
      <c r="AK91" s="111">
        <v>4568.351290221456</v>
      </c>
      <c r="AL91" s="54">
        <v>494.74777729912216</v>
      </c>
      <c r="AM91" s="54">
        <v>130.196783499769</v>
      </c>
      <c r="AN91" s="112">
        <v>1661.4419730882476</v>
      </c>
      <c r="AO91" s="113">
        <v>13446.943202599425</v>
      </c>
      <c r="AP91" s="112">
        <v>4522.4400000000005</v>
      </c>
      <c r="AQ91" s="112">
        <v>120.0</v>
      </c>
      <c r="AR91" s="113">
        <v>7325.144886003105</v>
      </c>
      <c r="AS91" s="54">
        <f t="shared" si="1"/>
        <v>0</v>
      </c>
      <c r="AT91" s="115">
        <f t="shared" si="2"/>
        <v>0</v>
      </c>
      <c r="AU91" s="115">
        <f t="shared" si="3"/>
        <v>0</v>
      </c>
      <c r="AV91" s="115" t="str">
        <f t="shared" si="4"/>
        <v>Performance</v>
      </c>
      <c r="AW91" s="116">
        <f t="shared" si="5"/>
        <v>27.17939083</v>
      </c>
      <c r="AX91" s="54">
        <f t="shared" si="6"/>
        <v>3.8</v>
      </c>
      <c r="AY91" s="117">
        <f t="shared" si="7"/>
        <v>0.07836372597</v>
      </c>
      <c r="AZ91" s="117">
        <f t="shared" si="8"/>
        <v>0.02849973113</v>
      </c>
      <c r="BA91" s="118">
        <f t="shared" si="9"/>
        <v>0.005568753494</v>
      </c>
      <c r="BB91" s="116">
        <f t="shared" si="10"/>
        <v>14.80581666</v>
      </c>
      <c r="BC91" s="54">
        <f t="shared" si="11"/>
        <v>4.122898144</v>
      </c>
      <c r="BD91" s="117">
        <f t="shared" si="12"/>
        <v>0.07222641654</v>
      </c>
      <c r="BE91" s="210">
        <v>1974.71</v>
      </c>
      <c r="BF91" s="120">
        <v>404.24668293212096</v>
      </c>
      <c r="BG91" s="121">
        <v>90.5010943670012</v>
      </c>
      <c r="BH91" s="121">
        <v>90.5010943670012</v>
      </c>
      <c r="BI91" s="122">
        <f t="shared" si="13"/>
        <v>-0.01004985985</v>
      </c>
      <c r="BJ91" s="123">
        <f t="shared" si="14"/>
        <v>-0.07831824432</v>
      </c>
    </row>
    <row r="92">
      <c r="D92" s="100"/>
      <c r="E92" s="48"/>
      <c r="U92" s="50"/>
      <c r="V92" s="50"/>
      <c r="AC92" s="6"/>
      <c r="AI92" s="110" t="s">
        <v>285</v>
      </c>
      <c r="AJ92" s="111">
        <v>501447.58913934306</v>
      </c>
      <c r="AK92" s="111">
        <v>2988.7940866299173</v>
      </c>
      <c r="AL92" s="54">
        <v>357.836442700623</v>
      </c>
      <c r="AM92" s="54">
        <v>94.16748492121658</v>
      </c>
      <c r="AN92" s="112">
        <v>2151.6587931418853</v>
      </c>
      <c r="AO92" s="113">
        <v>2854.5981372447286</v>
      </c>
      <c r="AP92" s="112">
        <v>2851.6800000000003</v>
      </c>
      <c r="AQ92" s="112">
        <v>76.0</v>
      </c>
      <c r="AR92" s="113">
        <v>3807.0444153712956</v>
      </c>
      <c r="AS92" s="54">
        <f t="shared" si="1"/>
        <v>0</v>
      </c>
      <c r="AT92" s="115">
        <f t="shared" si="2"/>
        <v>0</v>
      </c>
      <c r="AU92" s="115">
        <f t="shared" si="3"/>
        <v>0</v>
      </c>
      <c r="AV92" s="115" t="str">
        <f t="shared" si="4"/>
        <v>Performance</v>
      </c>
      <c r="AW92" s="116">
        <f t="shared" si="5"/>
        <v>7.977382392</v>
      </c>
      <c r="AX92" s="54">
        <f t="shared" si="6"/>
        <v>3.8</v>
      </c>
      <c r="AY92" s="117">
        <f t="shared" si="7"/>
        <v>0.04376506406</v>
      </c>
      <c r="AZ92" s="117">
        <f t="shared" si="8"/>
        <v>0.03150684932</v>
      </c>
      <c r="BA92" s="118">
        <f t="shared" si="9"/>
        <v>0.00596033195</v>
      </c>
      <c r="BB92" s="116">
        <f t="shared" si="10"/>
        <v>10.63906288</v>
      </c>
      <c r="BC92" s="54">
        <f t="shared" si="11"/>
        <v>4.708374246</v>
      </c>
      <c r="BD92" s="117">
        <f t="shared" si="12"/>
        <v>0.03532158549</v>
      </c>
      <c r="BE92" s="210">
        <v>1086.29</v>
      </c>
      <c r="BF92" s="120">
        <v>222.37651564145295</v>
      </c>
      <c r="BG92" s="121">
        <v>135.45992705917007</v>
      </c>
      <c r="BH92" s="121">
        <v>135.45992705917007</v>
      </c>
      <c r="BI92" s="122">
        <f t="shared" si="13"/>
        <v>-0.04587605658</v>
      </c>
      <c r="BJ92" s="123">
        <f t="shared" si="14"/>
        <v>-0.192927367</v>
      </c>
    </row>
    <row r="93">
      <c r="D93" s="100"/>
      <c r="E93" s="48"/>
      <c r="U93" s="50"/>
      <c r="V93" s="50"/>
      <c r="AC93" s="6"/>
      <c r="AI93" s="110" t="s">
        <v>286</v>
      </c>
      <c r="AJ93" s="111">
        <v>573470.9758455644</v>
      </c>
      <c r="AK93" s="111">
        <v>3374.471350959422</v>
      </c>
      <c r="AL93" s="54">
        <v>261.3761842334985</v>
      </c>
      <c r="AM93" s="54">
        <v>68.78320637723645</v>
      </c>
      <c r="AN93" s="112">
        <v>1436.2588569722948</v>
      </c>
      <c r="AO93" s="113">
        <v>5225.8804132433615</v>
      </c>
      <c r="AP93" s="112">
        <v>2922.6600000000003</v>
      </c>
      <c r="AQ93" s="112">
        <v>67.0</v>
      </c>
      <c r="AR93" s="113">
        <v>4292.258066330893</v>
      </c>
      <c r="AS93" s="54">
        <f t="shared" si="1"/>
        <v>0</v>
      </c>
      <c r="AT93" s="115">
        <f t="shared" si="2"/>
        <v>0</v>
      </c>
      <c r="AU93" s="115">
        <f t="shared" si="3"/>
        <v>0</v>
      </c>
      <c r="AV93" s="115" t="str">
        <f t="shared" si="4"/>
        <v>Performance</v>
      </c>
      <c r="AW93" s="116">
        <f t="shared" si="5"/>
        <v>19.993713</v>
      </c>
      <c r="AX93" s="54">
        <f t="shared" si="6"/>
        <v>3.8</v>
      </c>
      <c r="AY93" s="117">
        <f t="shared" si="7"/>
        <v>0.04789053592</v>
      </c>
      <c r="AZ93" s="117">
        <f t="shared" si="8"/>
        <v>0.02038340209</v>
      </c>
      <c r="BA93" s="118">
        <f t="shared" si="9"/>
        <v>0.005884293178</v>
      </c>
      <c r="BB93" s="116">
        <f t="shared" si="10"/>
        <v>16.42176421</v>
      </c>
      <c r="BC93" s="54">
        <f t="shared" si="11"/>
        <v>3.901137078</v>
      </c>
      <c r="BD93" s="117">
        <f t="shared" si="12"/>
        <v>0.04664897255</v>
      </c>
      <c r="BE93" s="210">
        <v>1193.34</v>
      </c>
      <c r="BF93" s="120">
        <v>244.29092707801</v>
      </c>
      <c r="BG93" s="121">
        <v>17.085257155488534</v>
      </c>
      <c r="BH93" s="121">
        <v>17.085257155488534</v>
      </c>
      <c r="BI93" s="122">
        <f t="shared" si="13"/>
        <v>-0.1338910022</v>
      </c>
      <c r="BJ93" s="123">
        <f t="shared" si="14"/>
        <v>-0.02592502547</v>
      </c>
    </row>
    <row r="94">
      <c r="D94" s="100"/>
      <c r="E94" s="48"/>
      <c r="U94" s="50"/>
      <c r="V94" s="50"/>
      <c r="AC94" s="6"/>
      <c r="AI94" s="110" t="s">
        <v>287</v>
      </c>
      <c r="AJ94" s="111">
        <v>954181.1100573983</v>
      </c>
      <c r="AK94" s="111">
        <v>5206.233644600827</v>
      </c>
      <c r="AL94" s="54">
        <v>463.63156489037243</v>
      </c>
      <c r="AM94" s="54">
        <v>122.00830655009801</v>
      </c>
      <c r="AN94" s="112">
        <v>1919.1060477712288</v>
      </c>
      <c r="AO94" s="113">
        <v>5388.178511989741</v>
      </c>
      <c r="AP94" s="112">
        <v>5116.8</v>
      </c>
      <c r="AQ94" s="112">
        <v>107.0</v>
      </c>
      <c r="AR94" s="113">
        <v>4015.354012512981</v>
      </c>
      <c r="AS94" s="54">
        <f t="shared" si="1"/>
        <v>0</v>
      </c>
      <c r="AT94" s="115">
        <f t="shared" si="2"/>
        <v>0</v>
      </c>
      <c r="AU94" s="115">
        <f t="shared" si="3"/>
        <v>0</v>
      </c>
      <c r="AV94" s="115" t="str">
        <f t="shared" si="4"/>
        <v>Performance</v>
      </c>
      <c r="AW94" s="116">
        <f t="shared" si="5"/>
        <v>11.62168178</v>
      </c>
      <c r="AX94" s="54">
        <f t="shared" si="6"/>
        <v>3.8</v>
      </c>
      <c r="AY94" s="117">
        <f t="shared" si="7"/>
        <v>0.0635755938</v>
      </c>
      <c r="AZ94" s="117">
        <f t="shared" si="8"/>
        <v>0.02343504247</v>
      </c>
      <c r="BA94" s="118">
        <f t="shared" si="9"/>
        <v>0.005456232145</v>
      </c>
      <c r="BB94" s="116">
        <f t="shared" si="10"/>
        <v>8.660657118</v>
      </c>
      <c r="BC94" s="54">
        <f t="shared" si="11"/>
        <v>4.333005279</v>
      </c>
      <c r="BD94" s="117">
        <f t="shared" si="12"/>
        <v>0.05575512626</v>
      </c>
      <c r="BE94" s="210">
        <v>1972.3</v>
      </c>
      <c r="BF94" s="120">
        <v>403.75332719590324</v>
      </c>
      <c r="BG94" s="121">
        <v>59.87823769446919</v>
      </c>
      <c r="BH94" s="121">
        <v>59.87823769446919</v>
      </c>
      <c r="BI94" s="122">
        <f t="shared" si="13"/>
        <v>-0.01717818498</v>
      </c>
      <c r="BJ94" s="123">
        <f t="shared" si="14"/>
        <v>-0.1230105308</v>
      </c>
    </row>
    <row r="95">
      <c r="D95" s="100"/>
      <c r="E95" s="48"/>
      <c r="U95" s="50"/>
      <c r="V95" s="50"/>
      <c r="AC95" s="6"/>
      <c r="AI95" s="110" t="s">
        <v>288</v>
      </c>
      <c r="AJ95" s="111">
        <v>920841.7261568129</v>
      </c>
      <c r="AK95" s="111">
        <v>5118.6169412393465</v>
      </c>
      <c r="AL95" s="54">
        <v>494.74777729912216</v>
      </c>
      <c r="AM95" s="54">
        <v>130.196783499769</v>
      </c>
      <c r="AN95" s="112">
        <v>1601.3931421239934</v>
      </c>
      <c r="AO95" s="113">
        <v>3409.9978408610696</v>
      </c>
      <c r="AP95" s="112">
        <v>4655.82</v>
      </c>
      <c r="AQ95" s="112">
        <v>123.0</v>
      </c>
      <c r="AR95" s="113">
        <v>5345.879536406548</v>
      </c>
      <c r="AS95" s="54">
        <f t="shared" si="1"/>
        <v>0</v>
      </c>
      <c r="AT95" s="115">
        <f t="shared" si="2"/>
        <v>0</v>
      </c>
      <c r="AU95" s="115">
        <f t="shared" si="3"/>
        <v>0</v>
      </c>
      <c r="AV95" s="115" t="str">
        <f t="shared" si="4"/>
        <v>Performance</v>
      </c>
      <c r="AW95" s="116">
        <f t="shared" si="5"/>
        <v>6.892396484</v>
      </c>
      <c r="AX95" s="54">
        <f t="shared" si="6"/>
        <v>3.8</v>
      </c>
      <c r="AY95" s="117">
        <f t="shared" si="7"/>
        <v>0.08130219874</v>
      </c>
      <c r="AZ95" s="117">
        <f t="shared" si="8"/>
        <v>0.02543593025</v>
      </c>
      <c r="BA95" s="118">
        <f t="shared" si="9"/>
        <v>0.005558628368</v>
      </c>
      <c r="BB95" s="116">
        <f t="shared" si="10"/>
        <v>10.80526236</v>
      </c>
      <c r="BC95" s="54">
        <f t="shared" si="11"/>
        <v>4.022339653</v>
      </c>
      <c r="BD95" s="117">
        <f t="shared" si="12"/>
        <v>0.07680812211</v>
      </c>
      <c r="BE95" s="210">
        <v>2291.73</v>
      </c>
      <c r="BF95" s="120">
        <v>469.1444569967384</v>
      </c>
      <c r="BG95" s="121">
        <v>25.603320302383736</v>
      </c>
      <c r="BH95" s="121">
        <v>25.603320302383736</v>
      </c>
      <c r="BI95" s="122">
        <f t="shared" si="13"/>
        <v>-0.09041445112</v>
      </c>
      <c r="BJ95" s="123">
        <f t="shared" si="14"/>
        <v>-0.05527620043</v>
      </c>
    </row>
    <row r="96">
      <c r="D96" s="100"/>
      <c r="E96" s="48"/>
      <c r="U96" s="50"/>
      <c r="V96" s="50"/>
      <c r="AC96" s="6"/>
      <c r="AI96" s="110" t="s">
        <v>289</v>
      </c>
      <c r="AJ96" s="111">
        <v>893147.4782653305</v>
      </c>
      <c r="AK96" s="111">
        <v>5004.79711163892</v>
      </c>
      <c r="AL96" s="54">
        <v>466.7431861312474</v>
      </c>
      <c r="AM96" s="54">
        <v>122.82715424506512</v>
      </c>
      <c r="AN96" s="112">
        <v>1845.6827044558452</v>
      </c>
      <c r="AO96" s="113">
        <v>13846.09552509045</v>
      </c>
      <c r="AP96" s="112">
        <v>4973.28</v>
      </c>
      <c r="AQ96" s="112">
        <v>118.0</v>
      </c>
      <c r="AR96" s="113">
        <v>7532.799410954582</v>
      </c>
      <c r="AS96" s="54">
        <f t="shared" si="1"/>
        <v>0</v>
      </c>
      <c r="AT96" s="115">
        <f t="shared" si="2"/>
        <v>0</v>
      </c>
      <c r="AU96" s="115">
        <f t="shared" si="3"/>
        <v>0</v>
      </c>
      <c r="AV96" s="115" t="str">
        <f t="shared" si="4"/>
        <v>Performance</v>
      </c>
      <c r="AW96" s="116">
        <f t="shared" si="5"/>
        <v>29.66534046</v>
      </c>
      <c r="AX96" s="54">
        <f t="shared" si="6"/>
        <v>3.8</v>
      </c>
      <c r="AY96" s="117">
        <f t="shared" si="7"/>
        <v>0.06654835847</v>
      </c>
      <c r="AZ96" s="117">
        <f t="shared" si="8"/>
        <v>0.02454188482</v>
      </c>
      <c r="BA96" s="118">
        <f t="shared" si="9"/>
        <v>0.005603550627</v>
      </c>
      <c r="BB96" s="116">
        <f t="shared" si="10"/>
        <v>16.1390667</v>
      </c>
      <c r="BC96" s="54">
        <f t="shared" si="11"/>
        <v>3.95545073</v>
      </c>
      <c r="BD96" s="117">
        <f t="shared" si="12"/>
        <v>0.06393298248</v>
      </c>
      <c r="BE96" s="210">
        <v>2164.8</v>
      </c>
      <c r="BF96" s="120">
        <v>443.16037251619497</v>
      </c>
      <c r="BG96" s="121">
        <v>23.58281361505243</v>
      </c>
      <c r="BH96" s="121">
        <v>23.58281361505243</v>
      </c>
      <c r="BI96" s="122">
        <f t="shared" si="13"/>
        <v>-0.00629738048</v>
      </c>
      <c r="BJ96" s="123">
        <f t="shared" si="14"/>
        <v>-0.03930038333</v>
      </c>
    </row>
    <row r="97">
      <c r="D97" s="100"/>
      <c r="E97" s="48"/>
      <c r="U97" s="50"/>
      <c r="V97" s="50"/>
      <c r="AC97" s="6"/>
      <c r="AI97" s="110" t="s">
        <v>290</v>
      </c>
      <c r="AJ97" s="111">
        <v>1250052.072289081</v>
      </c>
      <c r="AK97" s="111">
        <v>6730.109204934602</v>
      </c>
      <c r="AL97" s="54">
        <v>591.2080357662467</v>
      </c>
      <c r="AM97" s="54">
        <v>155.58106204374914</v>
      </c>
      <c r="AN97" s="112">
        <v>1725.312093295681</v>
      </c>
      <c r="AO97" s="113">
        <v>15069.610871125518</v>
      </c>
      <c r="AP97" s="112">
        <v>6247.8</v>
      </c>
      <c r="AQ97" s="112">
        <v>150.0</v>
      </c>
      <c r="AR97" s="113">
        <v>8253.40233559571</v>
      </c>
      <c r="AS97" s="54">
        <f t="shared" si="1"/>
        <v>0</v>
      </c>
      <c r="AT97" s="115">
        <f t="shared" si="2"/>
        <v>0</v>
      </c>
      <c r="AU97" s="115">
        <f t="shared" si="3"/>
        <v>0</v>
      </c>
      <c r="AV97" s="115" t="str">
        <f t="shared" si="4"/>
        <v>Performance</v>
      </c>
      <c r="AW97" s="116">
        <f t="shared" si="5"/>
        <v>25.48952308</v>
      </c>
      <c r="AX97" s="54">
        <f t="shared" si="6"/>
        <v>3.8</v>
      </c>
      <c r="AY97" s="117">
        <f t="shared" si="7"/>
        <v>0.09017560513</v>
      </c>
      <c r="AZ97" s="117">
        <f t="shared" si="8"/>
        <v>0.02311716754</v>
      </c>
      <c r="BA97" s="118">
        <f t="shared" si="9"/>
        <v>0.005383863084</v>
      </c>
      <c r="BB97" s="116">
        <f t="shared" si="10"/>
        <v>13.96023368</v>
      </c>
      <c r="BC97" s="54">
        <f t="shared" si="11"/>
        <v>3.941386905</v>
      </c>
      <c r="BD97" s="117">
        <f t="shared" si="12"/>
        <v>0.08694079209</v>
      </c>
      <c r="BE97" s="210">
        <v>2822.2</v>
      </c>
      <c r="BF97" s="120">
        <v>577.7379911840378</v>
      </c>
      <c r="BG97" s="121">
        <v>13.470044582208857</v>
      </c>
      <c r="BH97" s="121">
        <v>13.470044582208857</v>
      </c>
      <c r="BI97" s="122">
        <f t="shared" si="13"/>
        <v>-0.07166439507</v>
      </c>
      <c r="BJ97" s="123">
        <f t="shared" si="14"/>
        <v>-0.03587237399</v>
      </c>
    </row>
    <row r="98">
      <c r="D98" s="100"/>
      <c r="E98" s="48"/>
      <c r="U98" s="50"/>
      <c r="V98" s="50"/>
      <c r="AC98" s="6"/>
      <c r="AI98" s="110" t="s">
        <v>291</v>
      </c>
      <c r="AJ98" s="111">
        <v>904962.631656011</v>
      </c>
      <c r="AK98" s="111">
        <v>4811.549055626684</v>
      </c>
      <c r="AL98" s="54">
        <v>435.62697372249755</v>
      </c>
      <c r="AM98" s="54">
        <v>114.6386772953941</v>
      </c>
      <c r="AN98" s="112">
        <v>1659.5313284666574</v>
      </c>
      <c r="AO98" s="113">
        <v>1054.9773819283737</v>
      </c>
      <c r="AP98" s="112">
        <v>5225.22</v>
      </c>
      <c r="AQ98" s="112">
        <v>113.0</v>
      </c>
      <c r="AR98" s="113">
        <v>6086.893838625654</v>
      </c>
      <c r="AS98" s="54">
        <f t="shared" si="1"/>
        <v>0</v>
      </c>
      <c r="AT98" s="115">
        <f t="shared" si="2"/>
        <v>0</v>
      </c>
      <c r="AU98" s="115">
        <f t="shared" si="3"/>
        <v>0</v>
      </c>
      <c r="AV98" s="115" t="str">
        <f t="shared" si="4"/>
        <v>Performance</v>
      </c>
      <c r="AW98" s="116">
        <f t="shared" si="5"/>
        <v>2.421744854</v>
      </c>
      <c r="AX98" s="54">
        <f t="shared" si="6"/>
        <v>3.8</v>
      </c>
      <c r="AY98" s="117">
        <f t="shared" si="7"/>
        <v>0.06907894737</v>
      </c>
      <c r="AZ98" s="117">
        <f t="shared" si="8"/>
        <v>0.02382573179</v>
      </c>
      <c r="BA98" s="118">
        <f t="shared" si="9"/>
        <v>0.005316848329</v>
      </c>
      <c r="BB98" s="116">
        <f t="shared" si="10"/>
        <v>13.97272025</v>
      </c>
      <c r="BC98" s="54">
        <f t="shared" si="11"/>
        <v>3.855105962</v>
      </c>
      <c r="BD98" s="117">
        <f t="shared" si="12"/>
        <v>0.06809151359</v>
      </c>
      <c r="BE98" s="210">
        <v>2118.86</v>
      </c>
      <c r="BF98" s="120">
        <v>433.7559067394978</v>
      </c>
      <c r="BG98" s="121">
        <v>1.8710669829997642</v>
      </c>
      <c r="BH98" s="121">
        <v>1.8710669829997642</v>
      </c>
      <c r="BI98" s="122">
        <f t="shared" si="13"/>
        <v>0.08597458731</v>
      </c>
      <c r="BJ98" s="123">
        <f t="shared" si="14"/>
        <v>-0.01429427951</v>
      </c>
    </row>
    <row r="99">
      <c r="D99" s="100"/>
      <c r="E99" s="48"/>
      <c r="U99" s="50"/>
      <c r="V99" s="50"/>
      <c r="AC99" s="6"/>
      <c r="AI99" s="110" t="s">
        <v>292</v>
      </c>
      <c r="AJ99" s="111">
        <v>639090.1547294479</v>
      </c>
      <c r="AK99" s="111">
        <v>4009.0783145589253</v>
      </c>
      <c r="AL99" s="54">
        <v>280.04591167874844</v>
      </c>
      <c r="AM99" s="54">
        <v>73.69629254703906</v>
      </c>
      <c r="AN99" s="112">
        <v>1466.829170917733</v>
      </c>
      <c r="AO99" s="113">
        <v>6568.181549204162</v>
      </c>
      <c r="AP99" s="112">
        <v>3552.1200000000003</v>
      </c>
      <c r="AQ99" s="112">
        <v>68.0</v>
      </c>
      <c r="AR99" s="113">
        <v>7175.7044430214755</v>
      </c>
      <c r="AS99" s="54">
        <f t="shared" si="1"/>
        <v>0</v>
      </c>
      <c r="AT99" s="115">
        <f t="shared" si="2"/>
        <v>0</v>
      </c>
      <c r="AU99" s="115">
        <f t="shared" si="3"/>
        <v>0</v>
      </c>
      <c r="AV99" s="115" t="str">
        <f t="shared" si="4"/>
        <v>Performance</v>
      </c>
      <c r="AW99" s="116">
        <f t="shared" si="5"/>
        <v>23.4539455</v>
      </c>
      <c r="AX99" s="54">
        <f t="shared" si="6"/>
        <v>3.8</v>
      </c>
      <c r="AY99" s="117">
        <f t="shared" si="7"/>
        <v>0.05024190547</v>
      </c>
      <c r="AZ99" s="117">
        <f t="shared" si="8"/>
        <v>0.01838235294</v>
      </c>
      <c r="BA99" s="118">
        <f t="shared" si="9"/>
        <v>0.006273102918</v>
      </c>
      <c r="BB99" s="116">
        <f t="shared" si="10"/>
        <v>25.62331441</v>
      </c>
      <c r="BC99" s="54">
        <f t="shared" si="11"/>
        <v>4.118322231</v>
      </c>
      <c r="BD99" s="117">
        <f t="shared" si="12"/>
        <v>0.04635849992</v>
      </c>
      <c r="BE99" s="210">
        <v>1341.41</v>
      </c>
      <c r="BF99" s="120">
        <v>274.60262162645466</v>
      </c>
      <c r="BG99" s="121">
        <v>5.443290052293776</v>
      </c>
      <c r="BH99" s="121">
        <v>5.443290052293776</v>
      </c>
      <c r="BI99" s="122">
        <f t="shared" si="13"/>
        <v>-0.11398089</v>
      </c>
      <c r="BJ99" s="123">
        <f t="shared" si="14"/>
        <v>-0.07729415348</v>
      </c>
    </row>
    <row r="100">
      <c r="D100" s="100"/>
      <c r="E100" s="48"/>
      <c r="U100" s="50"/>
      <c r="V100" s="50"/>
      <c r="AC100" s="6"/>
      <c r="AI100" s="110" t="s">
        <v>293</v>
      </c>
      <c r="AJ100" s="111">
        <v>592785.1364267534</v>
      </c>
      <c r="AK100" s="111">
        <v>3651.241871858302</v>
      </c>
      <c r="AL100" s="54">
        <v>295.60401788312333</v>
      </c>
      <c r="AM100" s="54">
        <v>77.79053102187457</v>
      </c>
      <c r="AN100" s="112">
        <v>1534.7935296000023</v>
      </c>
      <c r="AO100" s="113">
        <v>8340.868747535333</v>
      </c>
      <c r="AP100" s="112">
        <v>3280.6800000000003</v>
      </c>
      <c r="AQ100" s="112">
        <v>69.0</v>
      </c>
      <c r="AR100" s="113">
        <v>3559.511111086673</v>
      </c>
      <c r="AS100" s="54">
        <f t="shared" si="1"/>
        <v>0</v>
      </c>
      <c r="AT100" s="115">
        <f t="shared" si="2"/>
        <v>0</v>
      </c>
      <c r="AU100" s="115">
        <f t="shared" si="3"/>
        <v>0</v>
      </c>
      <c r="AV100" s="115" t="str">
        <f t="shared" si="4"/>
        <v>Performance</v>
      </c>
      <c r="AW100" s="116">
        <f t="shared" si="5"/>
        <v>28.21635784</v>
      </c>
      <c r="AX100" s="54">
        <f t="shared" si="6"/>
        <v>3.8</v>
      </c>
      <c r="AY100" s="117">
        <f t="shared" si="7"/>
        <v>0.05068468789</v>
      </c>
      <c r="AZ100" s="117">
        <f t="shared" si="8"/>
        <v>0.02130522539</v>
      </c>
      <c r="BA100" s="118">
        <f t="shared" si="9"/>
        <v>0.006159469338</v>
      </c>
      <c r="BB100" s="116">
        <f t="shared" si="10"/>
        <v>12.0414842</v>
      </c>
      <c r="BC100" s="54">
        <f t="shared" si="11"/>
        <v>4.284116201</v>
      </c>
      <c r="BD100" s="117">
        <f t="shared" si="12"/>
        <v>0.04495718718</v>
      </c>
      <c r="BE100" s="210">
        <v>1555.23</v>
      </c>
      <c r="BF100" s="120">
        <v>318.3741251609211</v>
      </c>
      <c r="BG100" s="121">
        <v>-22.770107277797763</v>
      </c>
      <c r="BH100" s="121">
        <v>-22.770107277797763</v>
      </c>
      <c r="BI100" s="122">
        <f t="shared" si="13"/>
        <v>-0.1014892699</v>
      </c>
      <c r="BJ100" s="123">
        <f t="shared" si="14"/>
        <v>-0.1130025841</v>
      </c>
    </row>
    <row r="101">
      <c r="D101" s="100"/>
      <c r="E101" s="48"/>
      <c r="U101" s="50"/>
      <c r="V101" s="50"/>
      <c r="AC101" s="6"/>
      <c r="AI101" s="110" t="s">
        <v>294</v>
      </c>
      <c r="AJ101" s="111">
        <v>1011723.9941258214</v>
      </c>
      <c r="AK101" s="111">
        <v>5310.227301861649</v>
      </c>
      <c r="AL101" s="54">
        <v>600.5428994888717</v>
      </c>
      <c r="AM101" s="54">
        <v>158.03760512865045</v>
      </c>
      <c r="AN101" s="112">
        <v>1918.833098539573</v>
      </c>
      <c r="AO101" s="113">
        <v>1099.4058028162312</v>
      </c>
      <c r="AP101" s="112">
        <v>5346.12</v>
      </c>
      <c r="AQ101" s="112">
        <v>136.0</v>
      </c>
      <c r="AR101" s="113">
        <v>7070.049697102283</v>
      </c>
      <c r="AS101" s="54">
        <f t="shared" si="1"/>
        <v>0</v>
      </c>
      <c r="AT101" s="115">
        <f t="shared" si="2"/>
        <v>0</v>
      </c>
      <c r="AU101" s="115">
        <f t="shared" si="3"/>
        <v>0</v>
      </c>
      <c r="AV101" s="115" t="str">
        <f t="shared" si="4"/>
        <v>Performance</v>
      </c>
      <c r="AW101" s="116">
        <f t="shared" si="5"/>
        <v>1.83068654</v>
      </c>
      <c r="AX101" s="54">
        <f t="shared" si="6"/>
        <v>3.8</v>
      </c>
      <c r="AY101" s="117">
        <f t="shared" si="7"/>
        <v>0.08236130868</v>
      </c>
      <c r="AZ101" s="117">
        <f t="shared" si="8"/>
        <v>0.02976098689</v>
      </c>
      <c r="BA101" s="118">
        <f t="shared" si="9"/>
        <v>0.005248691672</v>
      </c>
      <c r="BB101" s="116">
        <f t="shared" si="10"/>
        <v>11.77276378</v>
      </c>
      <c r="BC101" s="54">
        <f t="shared" si="11"/>
        <v>4.415756614</v>
      </c>
      <c r="BD101" s="117">
        <f t="shared" si="12"/>
        <v>0.07087640926</v>
      </c>
      <c r="BE101" s="210">
        <v>2246.54</v>
      </c>
      <c r="BF101" s="120">
        <v>459.89352516284754</v>
      </c>
      <c r="BG101" s="121">
        <v>140.6493743260242</v>
      </c>
      <c r="BH101" s="121">
        <v>140.6493743260242</v>
      </c>
      <c r="BI101" s="122">
        <f t="shared" si="13"/>
        <v>0.006759164175</v>
      </c>
      <c r="BJ101" s="123">
        <f t="shared" si="14"/>
        <v>-0.1394453245</v>
      </c>
    </row>
    <row r="102">
      <c r="D102" s="100"/>
      <c r="E102" s="48"/>
      <c r="U102" s="50"/>
      <c r="V102" s="50"/>
      <c r="AC102" s="6"/>
      <c r="AI102" s="110" t="s">
        <v>295</v>
      </c>
      <c r="AJ102" s="111">
        <v>979624.3456354162</v>
      </c>
      <c r="AK102" s="111">
        <v>5437.1486945815495</v>
      </c>
      <c r="AL102" s="54">
        <v>519.6407472261221</v>
      </c>
      <c r="AM102" s="54">
        <v>136.74756505950583</v>
      </c>
      <c r="AN102" s="112">
        <v>1849.2310444673692</v>
      </c>
      <c r="AO102" s="113">
        <v>782.9912340983379</v>
      </c>
      <c r="AP102" s="112">
        <v>5594.9400000000005</v>
      </c>
      <c r="AQ102" s="112">
        <v>132.0</v>
      </c>
      <c r="AR102" s="113">
        <v>7924.542658732863</v>
      </c>
      <c r="AS102" s="54">
        <f t="shared" si="1"/>
        <v>0</v>
      </c>
      <c r="AT102" s="115">
        <f t="shared" si="2"/>
        <v>0</v>
      </c>
      <c r="AU102" s="115">
        <f t="shared" si="3"/>
        <v>0</v>
      </c>
      <c r="AV102" s="115" t="str">
        <f t="shared" si="4"/>
        <v>Performance</v>
      </c>
      <c r="AW102" s="116">
        <f t="shared" si="5"/>
        <v>1.506793373</v>
      </c>
      <c r="AX102" s="54">
        <f t="shared" si="6"/>
        <v>3.8</v>
      </c>
      <c r="AY102" s="117">
        <f t="shared" si="7"/>
        <v>0.07394833948</v>
      </c>
      <c r="AZ102" s="117">
        <f t="shared" si="8"/>
        <v>0.02515060241</v>
      </c>
      <c r="BA102" s="118">
        <f t="shared" si="9"/>
        <v>0.005550238435</v>
      </c>
      <c r="BB102" s="116">
        <f t="shared" si="10"/>
        <v>15.25004092</v>
      </c>
      <c r="BC102" s="54">
        <f t="shared" si="11"/>
        <v>3.936672327</v>
      </c>
      <c r="BD102" s="117">
        <f t="shared" si="12"/>
        <v>0.07138102099</v>
      </c>
      <c r="BE102" s="210">
        <v>2255.93</v>
      </c>
      <c r="BF102" s="120">
        <v>461.8157701267829</v>
      </c>
      <c r="BG102" s="121">
        <v>57.82497709933921</v>
      </c>
      <c r="BH102" s="121">
        <v>57.82497709933921</v>
      </c>
      <c r="BI102" s="122">
        <f t="shared" si="13"/>
        <v>0.02902096564</v>
      </c>
      <c r="BJ102" s="123">
        <f t="shared" si="14"/>
        <v>-0.03471773013</v>
      </c>
    </row>
    <row r="103">
      <c r="D103" s="100"/>
      <c r="E103" s="48"/>
      <c r="U103" s="50"/>
      <c r="V103" s="50"/>
      <c r="AC103" s="6"/>
      <c r="AI103" s="110" t="s">
        <v>296</v>
      </c>
      <c r="AJ103" s="111">
        <v>854304.6190068711</v>
      </c>
      <c r="AK103" s="111">
        <v>5155.465087512866</v>
      </c>
      <c r="AL103" s="54">
        <v>609.8777632114967</v>
      </c>
      <c r="AM103" s="54">
        <v>160.49414821355177</v>
      </c>
      <c r="AN103" s="112">
        <v>2136.9195346324773</v>
      </c>
      <c r="AO103" s="113">
        <v>9595.202840363516</v>
      </c>
      <c r="AP103" s="112">
        <v>5258.76</v>
      </c>
      <c r="AQ103" s="112">
        <v>145.0</v>
      </c>
      <c r="AR103" s="113">
        <v>9942.527813787581</v>
      </c>
      <c r="AS103" s="54">
        <f t="shared" si="1"/>
        <v>0</v>
      </c>
      <c r="AT103" s="115">
        <f t="shared" si="2"/>
        <v>0</v>
      </c>
      <c r="AU103" s="115">
        <f t="shared" si="3"/>
        <v>0</v>
      </c>
      <c r="AV103" s="115" t="str">
        <f t="shared" si="4"/>
        <v>Performance</v>
      </c>
      <c r="AW103" s="116">
        <f t="shared" si="5"/>
        <v>15.73299343</v>
      </c>
      <c r="AX103" s="54">
        <f t="shared" si="6"/>
        <v>3.8</v>
      </c>
      <c r="AY103" s="117">
        <f t="shared" si="7"/>
        <v>0.07510537744</v>
      </c>
      <c r="AZ103" s="117">
        <f t="shared" si="8"/>
        <v>0.03113087675</v>
      </c>
      <c r="BA103" s="118">
        <f t="shared" si="9"/>
        <v>0.00603469181</v>
      </c>
      <c r="BB103" s="116">
        <f t="shared" si="10"/>
        <v>16.30249275</v>
      </c>
      <c r="BC103" s="54">
        <f t="shared" si="11"/>
        <v>4.206053539</v>
      </c>
      <c r="BD103" s="117">
        <f t="shared" si="12"/>
        <v>0.06785468411</v>
      </c>
      <c r="BE103" s="210">
        <v>1986.78</v>
      </c>
      <c r="BF103" s="120">
        <v>406.71755585168404</v>
      </c>
      <c r="BG103" s="121">
        <v>203.16020735981266</v>
      </c>
      <c r="BH103" s="121">
        <v>203.16020735981266</v>
      </c>
      <c r="BI103" s="122">
        <f t="shared" si="13"/>
        <v>0.02003600271</v>
      </c>
      <c r="BJ103" s="123">
        <f t="shared" si="14"/>
        <v>-0.09654026883</v>
      </c>
    </row>
    <row r="104">
      <c r="D104" s="100"/>
      <c r="E104" s="48"/>
      <c r="U104" s="50"/>
      <c r="V104" s="50"/>
      <c r="AC104" s="6"/>
      <c r="AI104" s="110" t="s">
        <v>297</v>
      </c>
      <c r="AJ104" s="111">
        <v>923214.7467768274</v>
      </c>
      <c r="AK104" s="111">
        <v>5580.447041200791</v>
      </c>
      <c r="AL104" s="54">
        <v>541.422095912247</v>
      </c>
      <c r="AM104" s="54">
        <v>142.47949892427553</v>
      </c>
      <c r="AN104" s="112">
        <v>1800.9190304643105</v>
      </c>
      <c r="AO104" s="113">
        <v>13846.323275524155</v>
      </c>
      <c r="AP104" s="112">
        <v>5540.34</v>
      </c>
      <c r="AQ104" s="112">
        <v>123.0</v>
      </c>
      <c r="AR104" s="113">
        <v>8911.97832218552</v>
      </c>
      <c r="AS104" s="54">
        <f t="shared" si="1"/>
        <v>0</v>
      </c>
      <c r="AT104" s="115">
        <f t="shared" si="2"/>
        <v>0</v>
      </c>
      <c r="AU104" s="115">
        <f t="shared" si="3"/>
        <v>0</v>
      </c>
      <c r="AV104" s="115" t="str">
        <f t="shared" si="4"/>
        <v>Performance</v>
      </c>
      <c r="AW104" s="116">
        <f t="shared" si="5"/>
        <v>25.57399002</v>
      </c>
      <c r="AX104" s="54">
        <f t="shared" si="6"/>
        <v>3.8</v>
      </c>
      <c r="AY104" s="117">
        <f t="shared" si="7"/>
        <v>0.0791148833</v>
      </c>
      <c r="AZ104" s="117">
        <f t="shared" si="8"/>
        <v>0.02553191489</v>
      </c>
      <c r="BA104" s="118">
        <f t="shared" si="9"/>
        <v>0.006044581784</v>
      </c>
      <c r="BB104" s="116">
        <f t="shared" si="10"/>
        <v>16.46031514</v>
      </c>
      <c r="BC104" s="54">
        <f t="shared" si="11"/>
        <v>4.401805658</v>
      </c>
      <c r="BD104" s="117">
        <f t="shared" si="12"/>
        <v>0.06829846202</v>
      </c>
      <c r="BE104" s="210">
        <v>2184.03</v>
      </c>
      <c r="BF104" s="120">
        <v>447.0969828097493</v>
      </c>
      <c r="BG104" s="121">
        <v>94.32511310249765</v>
      </c>
      <c r="BH104" s="121">
        <v>94.32511310249765</v>
      </c>
      <c r="BI104" s="122">
        <f t="shared" si="13"/>
        <v>-0.007187066001</v>
      </c>
      <c r="BJ104" s="123">
        <f t="shared" si="14"/>
        <v>-0.1367179073</v>
      </c>
    </row>
    <row r="105">
      <c r="D105" s="100"/>
      <c r="E105" s="48"/>
      <c r="U105" s="50"/>
      <c r="V105" s="50"/>
      <c r="AC105" s="6"/>
      <c r="AI105" s="110" t="s">
        <v>298</v>
      </c>
      <c r="AJ105" s="111">
        <v>900176.4668789284</v>
      </c>
      <c r="AK105" s="111">
        <v>5466.627211600365</v>
      </c>
      <c r="AL105" s="54">
        <v>600.5428994888717</v>
      </c>
      <c r="AM105" s="54">
        <v>158.03760512865045</v>
      </c>
      <c r="AN105" s="112">
        <v>1604.395583672206</v>
      </c>
      <c r="AO105" s="113">
        <v>4879.512266322539</v>
      </c>
      <c r="AP105" s="112">
        <v>5313.360000000001</v>
      </c>
      <c r="AQ105" s="112">
        <v>149.0</v>
      </c>
      <c r="AR105" s="113">
        <v>7513.852707607019</v>
      </c>
      <c r="AS105" s="54">
        <f t="shared" si="1"/>
        <v>0</v>
      </c>
      <c r="AT105" s="115">
        <f t="shared" si="2"/>
        <v>0</v>
      </c>
      <c r="AU105" s="115">
        <f t="shared" si="3"/>
        <v>0</v>
      </c>
      <c r="AV105" s="115" t="str">
        <f t="shared" si="4"/>
        <v>Performance</v>
      </c>
      <c r="AW105" s="116">
        <f t="shared" si="5"/>
        <v>8.125168527</v>
      </c>
      <c r="AX105" s="54">
        <f t="shared" si="6"/>
        <v>3.8</v>
      </c>
      <c r="AY105" s="117">
        <f t="shared" si="7"/>
        <v>0.09850289214</v>
      </c>
      <c r="AZ105" s="117">
        <f t="shared" si="8"/>
        <v>0.02890952666</v>
      </c>
      <c r="BA105" s="118">
        <f t="shared" si="9"/>
        <v>0.006072839507</v>
      </c>
      <c r="BB105" s="116">
        <f t="shared" si="10"/>
        <v>12.51176679</v>
      </c>
      <c r="BC105" s="54">
        <f t="shared" si="11"/>
        <v>4.030489258</v>
      </c>
      <c r="BD105" s="117">
        <f t="shared" si="12"/>
        <v>0.09286986421</v>
      </c>
      <c r="BE105" s="210">
        <v>2110.75</v>
      </c>
      <c r="BF105" s="120">
        <v>432.09569303795195</v>
      </c>
      <c r="BG105" s="121">
        <v>168.4472064509198</v>
      </c>
      <c r="BH105" s="121">
        <v>168.4472064509198</v>
      </c>
      <c r="BI105" s="122">
        <f t="shared" si="13"/>
        <v>-0.0280368874</v>
      </c>
      <c r="BJ105" s="123">
        <f t="shared" si="14"/>
        <v>-0.05718642168</v>
      </c>
    </row>
    <row r="106">
      <c r="D106" s="100"/>
      <c r="E106" s="48"/>
      <c r="U106" s="50"/>
      <c r="V106" s="50"/>
      <c r="AC106" s="6"/>
      <c r="AI106" s="110" t="s">
        <v>299</v>
      </c>
      <c r="AJ106" s="111">
        <v>581981.2599393574</v>
      </c>
      <c r="AK106" s="111">
        <v>3768.337092238598</v>
      </c>
      <c r="AL106" s="54">
        <v>404.51076131374776</v>
      </c>
      <c r="AM106" s="54">
        <v>106.4502003457231</v>
      </c>
      <c r="AN106" s="112">
        <v>1467.6480186127003</v>
      </c>
      <c r="AO106" s="113">
        <v>194.36241735049055</v>
      </c>
      <c r="AP106" s="112">
        <v>3229.2000000000003</v>
      </c>
      <c r="AQ106" s="112">
        <v>73.0</v>
      </c>
      <c r="AR106" s="113">
        <v>3668.1019241558247</v>
      </c>
      <c r="AS106" s="54">
        <f t="shared" si="1"/>
        <v>0</v>
      </c>
      <c r="AT106" s="115">
        <f t="shared" si="2"/>
        <v>0</v>
      </c>
      <c r="AU106" s="115">
        <f t="shared" si="3"/>
        <v>0</v>
      </c>
      <c r="AV106" s="115" t="str">
        <f t="shared" si="4"/>
        <v>Performance</v>
      </c>
      <c r="AW106" s="116">
        <f t="shared" si="5"/>
        <v>0.4804876308</v>
      </c>
      <c r="AX106" s="54">
        <f t="shared" si="6"/>
        <v>3.8</v>
      </c>
      <c r="AY106" s="117">
        <f t="shared" si="7"/>
        <v>0.0725311512</v>
      </c>
      <c r="AZ106" s="117">
        <f t="shared" si="8"/>
        <v>0.02824858757</v>
      </c>
      <c r="BA106" s="118">
        <f t="shared" si="9"/>
        <v>0.006475014492</v>
      </c>
      <c r="BB106" s="116">
        <f t="shared" si="10"/>
        <v>9.067995898</v>
      </c>
      <c r="BC106" s="54">
        <f t="shared" si="11"/>
        <v>5.541243306</v>
      </c>
      <c r="BD106" s="117">
        <f t="shared" si="12"/>
        <v>0.04973944643</v>
      </c>
      <c r="BE106" s="210">
        <v>1343.32</v>
      </c>
      <c r="BF106" s="120">
        <v>274.99362140080143</v>
      </c>
      <c r="BG106" s="121">
        <v>129.51713991294633</v>
      </c>
      <c r="BH106" s="121">
        <v>129.51713991294633</v>
      </c>
      <c r="BI106" s="122">
        <f t="shared" si="13"/>
        <v>-0.1430702931</v>
      </c>
      <c r="BJ106" s="123">
        <f t="shared" si="14"/>
        <v>-0.3142333245</v>
      </c>
    </row>
    <row r="107">
      <c r="D107" s="100"/>
      <c r="E107" s="48"/>
      <c r="U107" s="50"/>
      <c r="V107" s="50"/>
      <c r="AC107" s="6"/>
      <c r="AI107" s="110" t="s">
        <v>300</v>
      </c>
      <c r="AJ107" s="111">
        <v>513294.6775901271</v>
      </c>
      <c r="AK107" s="111">
        <v>3497.2985052044864</v>
      </c>
      <c r="AL107" s="54">
        <v>314.27374532837325</v>
      </c>
      <c r="AM107" s="54">
        <v>82.70361719167718</v>
      </c>
      <c r="AN107" s="112">
        <v>1562.0884527655726</v>
      </c>
      <c r="AO107" s="113">
        <v>9522.996022691686</v>
      </c>
      <c r="AP107" s="112">
        <v>3391.44</v>
      </c>
      <c r="AQ107" s="112">
        <v>69.0</v>
      </c>
      <c r="AR107" s="113">
        <v>4266.76400042581</v>
      </c>
      <c r="AS107" s="54">
        <f t="shared" si="1"/>
        <v>0</v>
      </c>
      <c r="AT107" s="115">
        <f t="shared" si="2"/>
        <v>0</v>
      </c>
      <c r="AU107" s="115">
        <f t="shared" si="3"/>
        <v>0</v>
      </c>
      <c r="AV107" s="115" t="str">
        <f t="shared" si="4"/>
        <v>Performance</v>
      </c>
      <c r="AW107" s="116">
        <f t="shared" si="5"/>
        <v>30.30159587</v>
      </c>
      <c r="AX107" s="54">
        <f t="shared" si="6"/>
        <v>3.8</v>
      </c>
      <c r="AY107" s="117">
        <f t="shared" si="7"/>
        <v>0.05294426</v>
      </c>
      <c r="AZ107" s="117">
        <f t="shared" si="8"/>
        <v>0.02364785764</v>
      </c>
      <c r="BA107" s="118">
        <f t="shared" si="9"/>
        <v>0.006813432241</v>
      </c>
      <c r="BB107" s="116">
        <f t="shared" si="10"/>
        <v>13.57658431</v>
      </c>
      <c r="BC107" s="54">
        <f t="shared" si="11"/>
        <v>4.554691961</v>
      </c>
      <c r="BD107" s="117">
        <f t="shared" si="12"/>
        <v>0.04417163438</v>
      </c>
      <c r="BE107" s="210">
        <v>1081.38</v>
      </c>
      <c r="BF107" s="120">
        <v>221.37138009588088</v>
      </c>
      <c r="BG107" s="121">
        <v>92.90236523249237</v>
      </c>
      <c r="BH107" s="121">
        <v>92.90236523249237</v>
      </c>
      <c r="BI107" s="122">
        <f t="shared" si="13"/>
        <v>-0.03026865023</v>
      </c>
      <c r="BJ107" s="123">
        <f t="shared" si="14"/>
        <v>-0.1656954999</v>
      </c>
    </row>
    <row r="108">
      <c r="D108" s="100"/>
      <c r="E108" s="48"/>
      <c r="U108" s="50"/>
      <c r="V108" s="50"/>
      <c r="AC108" s="6"/>
      <c r="AI108" s="110" t="s">
        <v>301</v>
      </c>
      <c r="AJ108" s="111">
        <v>456789.0</v>
      </c>
      <c r="AK108" s="111">
        <v>0.0</v>
      </c>
      <c r="AL108" s="54">
        <v>401.3991400728728</v>
      </c>
      <c r="AM108" s="54">
        <v>105.631352650756</v>
      </c>
      <c r="AN108" s="112">
        <v>2247.463973453036</v>
      </c>
      <c r="AO108" s="113">
        <v>12079.36801984107</v>
      </c>
      <c r="AP108" s="112">
        <v>1911.78</v>
      </c>
      <c r="AQ108" s="112">
        <v>80.0</v>
      </c>
      <c r="AR108" s="113">
        <v>5428.502615986928</v>
      </c>
      <c r="AS108" s="54">
        <f t="shared" si="1"/>
        <v>0</v>
      </c>
      <c r="AT108" s="115">
        <f t="shared" si="2"/>
        <v>0</v>
      </c>
      <c r="AU108" s="115">
        <f t="shared" si="3"/>
        <v>0</v>
      </c>
      <c r="AV108" s="115" t="str">
        <f t="shared" si="4"/>
        <v>Performance</v>
      </c>
      <c r="AW108" s="116">
        <f t="shared" si="5"/>
        <v>30.09315869</v>
      </c>
      <c r="AX108" s="54">
        <f t="shared" si="6"/>
        <v>3.8</v>
      </c>
      <c r="AY108" s="117">
        <f t="shared" si="7"/>
        <v>0.0470002429</v>
      </c>
      <c r="AZ108" s="117" t="str">
        <f t="shared" si="8"/>
        <v/>
      </c>
      <c r="BA108" s="118">
        <f t="shared" si="9"/>
        <v>0</v>
      </c>
      <c r="BB108" s="116">
        <f t="shared" si="10"/>
        <v>13.52395178</v>
      </c>
      <c r="BC108" s="54">
        <f t="shared" si="11"/>
        <v>5.017489251</v>
      </c>
      <c r="BD108" s="117">
        <f t="shared" si="12"/>
        <v>0.03559567626</v>
      </c>
      <c r="BE108" s="210">
        <v>1200.4</v>
      </c>
      <c r="BF108" s="120">
        <v>245.736193259627</v>
      </c>
      <c r="BG108" s="121">
        <v>155.6629468132458</v>
      </c>
      <c r="BH108" s="121">
        <v>155.6629468132458</v>
      </c>
      <c r="BI108" s="122" t="str">
        <f t="shared" si="13"/>
        <v/>
      </c>
      <c r="BJ108" s="123">
        <f t="shared" si="14"/>
        <v>-0.2426491</v>
      </c>
    </row>
    <row r="109">
      <c r="D109" s="100"/>
      <c r="E109" s="48"/>
      <c r="U109" s="50"/>
      <c r="V109" s="50"/>
      <c r="AC109" s="6"/>
      <c r="AI109" s="110" t="s">
        <v>302</v>
      </c>
      <c r="AJ109" s="111">
        <v>105249.76962490134</v>
      </c>
      <c r="AK109" s="111">
        <v>777.0864625237787</v>
      </c>
      <c r="AL109" s="54">
        <v>370.282927664123</v>
      </c>
      <c r="AM109" s="54">
        <v>97.442875701085</v>
      </c>
      <c r="AN109" s="112">
        <v>2095.158302189155</v>
      </c>
      <c r="AO109" s="113">
        <v>4985.203269594757</v>
      </c>
      <c r="AP109" s="112">
        <v>1453.14</v>
      </c>
      <c r="AQ109" s="112">
        <v>67.0</v>
      </c>
      <c r="AR109" s="113">
        <v>2137.2620431856776</v>
      </c>
      <c r="AS109" s="54">
        <f t="shared" si="1"/>
        <v>0</v>
      </c>
      <c r="AT109" s="115">
        <f t="shared" si="2"/>
        <v>0</v>
      </c>
      <c r="AU109" s="115">
        <f t="shared" si="3"/>
        <v>0</v>
      </c>
      <c r="AV109" s="115" t="str">
        <f t="shared" si="4"/>
        <v>Performance</v>
      </c>
      <c r="AW109" s="116">
        <f t="shared" si="5"/>
        <v>13.46322743</v>
      </c>
      <c r="AX109" s="54">
        <f t="shared" si="6"/>
        <v>3.8</v>
      </c>
      <c r="AY109" s="117">
        <f t="shared" si="7"/>
        <v>0.04650859823</v>
      </c>
      <c r="AZ109" s="117">
        <f t="shared" si="8"/>
        <v>0.1253951528</v>
      </c>
      <c r="BA109" s="118">
        <f t="shared" si="9"/>
        <v>0.00738326046</v>
      </c>
      <c r="BB109" s="116">
        <f t="shared" si="10"/>
        <v>5.771970252</v>
      </c>
      <c r="BC109" s="54">
        <f t="shared" si="11"/>
        <v>5.526610861</v>
      </c>
      <c r="BD109" s="117">
        <f t="shared" si="12"/>
        <v>0.03197849057</v>
      </c>
      <c r="BE109" s="210">
        <v>1985.14</v>
      </c>
      <c r="BF109" s="120">
        <v>406.3818282967476</v>
      </c>
      <c r="BG109" s="121">
        <v>-36.09890063262458</v>
      </c>
      <c r="BH109" s="121">
        <v>-36.09890063262458</v>
      </c>
      <c r="BI109" s="122">
        <f t="shared" si="13"/>
        <v>0.8699849632</v>
      </c>
      <c r="BJ109" s="123">
        <f t="shared" si="14"/>
        <v>-0.312417665</v>
      </c>
    </row>
    <row r="110">
      <c r="D110" s="100"/>
      <c r="E110" s="48"/>
      <c r="U110" s="50"/>
      <c r="V110" s="50"/>
      <c r="AC110" s="6"/>
      <c r="AI110" s="110" t="s">
        <v>151</v>
      </c>
      <c r="AJ110" s="111">
        <v>1392112.3211935333</v>
      </c>
      <c r="AK110" s="111">
        <v>9849.100075064287</v>
      </c>
      <c r="AL110" s="54">
        <v>840.1377350362453</v>
      </c>
      <c r="AM110" s="54">
        <v>221.0888776411172</v>
      </c>
      <c r="AN110" s="112">
        <v>2026.1021465802633</v>
      </c>
      <c r="AO110" s="113">
        <v>2979.388597793558</v>
      </c>
      <c r="AP110" s="112">
        <v>8253.18</v>
      </c>
      <c r="AQ110" s="112">
        <v>218.0</v>
      </c>
      <c r="AR110" s="113">
        <v>6514.521605049093</v>
      </c>
      <c r="AS110" s="54">
        <f t="shared" si="1"/>
        <v>1</v>
      </c>
      <c r="AT110" s="115">
        <f t="shared" si="2"/>
        <v>1</v>
      </c>
      <c r="AU110" s="115">
        <f t="shared" si="3"/>
        <v>1</v>
      </c>
      <c r="AV110" s="115" t="str">
        <f t="shared" si="4"/>
        <v>Performance</v>
      </c>
      <c r="AW110" s="116">
        <f t="shared" si="5"/>
        <v>3.546309698</v>
      </c>
      <c r="AX110" s="54">
        <f t="shared" si="6"/>
        <v>3.8</v>
      </c>
      <c r="AY110" s="117">
        <f t="shared" si="7"/>
        <v>0.1091203018</v>
      </c>
      <c r="AZ110" s="117">
        <f t="shared" si="8"/>
        <v>0.02244762221</v>
      </c>
      <c r="BA110" s="118">
        <f t="shared" si="9"/>
        <v>0.007074932048</v>
      </c>
      <c r="BB110" s="116">
        <f t="shared" si="10"/>
        <v>7.754111419</v>
      </c>
      <c r="BC110" s="54">
        <f t="shared" si="11"/>
        <v>3.853842821</v>
      </c>
      <c r="BD110" s="117">
        <f t="shared" si="12"/>
        <v>0.1075957599</v>
      </c>
      <c r="BE110" s="210">
        <v>2827.36</v>
      </c>
      <c r="BF110" s="120">
        <v>578.7943047105456</v>
      </c>
      <c r="BG110" s="121">
        <v>261.3434303256997</v>
      </c>
      <c r="BH110" s="121">
        <v>261.3434303256997</v>
      </c>
      <c r="BI110" s="122">
        <f t="shared" si="13"/>
        <v>-0.1620371468</v>
      </c>
      <c r="BJ110" s="123">
        <f t="shared" si="14"/>
        <v>-0.01397120323</v>
      </c>
    </row>
    <row r="111">
      <c r="D111" s="100"/>
      <c r="E111" s="48"/>
      <c r="U111" s="50"/>
      <c r="V111" s="50"/>
      <c r="AC111" s="6"/>
      <c r="AI111" s="110" t="s">
        <v>155</v>
      </c>
      <c r="AJ111" s="111">
        <v>1323898.213964299</v>
      </c>
      <c r="AK111" s="111">
        <v>7765.9515390679835</v>
      </c>
      <c r="AL111" s="54">
        <v>849.4725987588703</v>
      </c>
      <c r="AM111" s="54">
        <v>223.5454207260185</v>
      </c>
      <c r="AN111" s="112">
        <v>1929.7510678058006</v>
      </c>
      <c r="AO111" s="113">
        <v>3868.565120324495</v>
      </c>
      <c r="AP111" s="112">
        <v>7311.72</v>
      </c>
      <c r="AQ111" s="112">
        <v>204.0</v>
      </c>
      <c r="AR111" s="113">
        <v>7447.428387519893</v>
      </c>
      <c r="AS111" s="54">
        <f t="shared" si="1"/>
        <v>1</v>
      </c>
      <c r="AT111" s="115">
        <f t="shared" si="2"/>
        <v>1</v>
      </c>
      <c r="AU111" s="115">
        <f t="shared" si="3"/>
        <v>1</v>
      </c>
      <c r="AV111" s="115" t="str">
        <f t="shared" si="4"/>
        <v>Performance</v>
      </c>
      <c r="AW111" s="116">
        <f t="shared" si="5"/>
        <v>4.554078761</v>
      </c>
      <c r="AX111" s="54">
        <f t="shared" si="6"/>
        <v>3.8</v>
      </c>
      <c r="AY111" s="117">
        <f t="shared" si="7"/>
        <v>0.1158415842</v>
      </c>
      <c r="AZ111" s="117">
        <f t="shared" si="8"/>
        <v>0.02878532265</v>
      </c>
      <c r="BA111" s="118">
        <f t="shared" si="9"/>
        <v>0.005865973273</v>
      </c>
      <c r="BB111" s="116">
        <f t="shared" si="10"/>
        <v>8.767120209</v>
      </c>
      <c r="BC111" s="54">
        <f t="shared" si="11"/>
        <v>4.164081366</v>
      </c>
      <c r="BD111" s="117">
        <f t="shared" si="12"/>
        <v>0.1057131168</v>
      </c>
      <c r="BE111" s="210">
        <v>2640.72</v>
      </c>
      <c r="BF111" s="120">
        <v>540.5868712633805</v>
      </c>
      <c r="BG111" s="121">
        <v>308.88572749548973</v>
      </c>
      <c r="BH111" s="121">
        <v>308.88572749548973</v>
      </c>
      <c r="BI111" s="122">
        <f t="shared" si="13"/>
        <v>-0.05849013309</v>
      </c>
      <c r="BJ111" s="123">
        <f t="shared" si="14"/>
        <v>-0.08743377817</v>
      </c>
    </row>
    <row r="112">
      <c r="D112" s="100"/>
      <c r="E112" s="48"/>
      <c r="U112" s="50"/>
      <c r="V112" s="50"/>
      <c r="AC112" s="6"/>
      <c r="AI112" s="110" t="s">
        <v>159</v>
      </c>
      <c r="AJ112" s="111">
        <v>1110963.421669664</v>
      </c>
      <c r="AK112" s="111">
        <v>6198.677050900953</v>
      </c>
      <c r="AL112" s="54">
        <v>668.9985667881213</v>
      </c>
      <c r="AM112" s="54">
        <v>176.05225441792666</v>
      </c>
      <c r="AN112" s="112">
        <v>1690.1016424120955</v>
      </c>
      <c r="AO112" s="113">
        <v>9465.679449967945</v>
      </c>
      <c r="AP112" s="112">
        <v>6225.18</v>
      </c>
      <c r="AQ112" s="112">
        <v>182.0</v>
      </c>
      <c r="AR112" s="113">
        <v>7813.674210048527</v>
      </c>
      <c r="AS112" s="54">
        <f t="shared" si="1"/>
        <v>1</v>
      </c>
      <c r="AT112" s="115">
        <f t="shared" si="2"/>
        <v>1</v>
      </c>
      <c r="AU112" s="115">
        <f t="shared" si="3"/>
        <v>1</v>
      </c>
      <c r="AV112" s="115" t="str">
        <f t="shared" si="4"/>
        <v>Performance</v>
      </c>
      <c r="AW112" s="116">
        <f t="shared" si="5"/>
        <v>14.14902799</v>
      </c>
      <c r="AX112" s="54">
        <f t="shared" si="6"/>
        <v>3.8</v>
      </c>
      <c r="AY112" s="117">
        <f t="shared" si="7"/>
        <v>0.1041666667</v>
      </c>
      <c r="AZ112" s="117">
        <f t="shared" si="8"/>
        <v>0.0284015852</v>
      </c>
      <c r="BA112" s="118">
        <f t="shared" si="9"/>
        <v>0.005579550983</v>
      </c>
      <c r="BB112" s="116">
        <f t="shared" si="10"/>
        <v>11.67965762</v>
      </c>
      <c r="BC112" s="54">
        <f t="shared" si="11"/>
        <v>3.675816301</v>
      </c>
      <c r="BD112" s="117">
        <f t="shared" si="12"/>
        <v>0.1076858311</v>
      </c>
      <c r="BE112" s="210">
        <v>2337.36</v>
      </c>
      <c r="BF112" s="120">
        <v>478.4854620770756</v>
      </c>
      <c r="BG112" s="121">
        <v>190.51310471104563</v>
      </c>
      <c r="BH112" s="121">
        <v>190.51310471104563</v>
      </c>
      <c r="BI112" s="122">
        <f t="shared" si="13"/>
        <v>0.004275581528</v>
      </c>
      <c r="BJ112" s="123">
        <f t="shared" si="14"/>
        <v>0.03378397852</v>
      </c>
    </row>
    <row r="113">
      <c r="D113" s="100"/>
      <c r="E113" s="48"/>
      <c r="U113" s="50"/>
      <c r="V113" s="50"/>
      <c r="AC113" s="6"/>
      <c r="AI113" s="110" t="s">
        <v>161</v>
      </c>
      <c r="AJ113" s="111">
        <v>1032061.7143257192</v>
      </c>
      <c r="AK113" s="111">
        <v>6440.2371209162475</v>
      </c>
      <c r="AL113" s="54">
        <v>472.96642861299733</v>
      </c>
      <c r="AM113" s="54">
        <v>124.46484963499931</v>
      </c>
      <c r="AN113" s="112">
        <v>1481.0225309638297</v>
      </c>
      <c r="AO113" s="113">
        <v>6357.070962426607</v>
      </c>
      <c r="AP113" s="112">
        <v>5065.320000000001</v>
      </c>
      <c r="AQ113" s="112">
        <v>128.0</v>
      </c>
      <c r="AR113" s="113">
        <v>5434.24037650424</v>
      </c>
      <c r="AS113" s="54">
        <f t="shared" si="1"/>
        <v>1</v>
      </c>
      <c r="AT113" s="115">
        <f t="shared" si="2"/>
        <v>1</v>
      </c>
      <c r="AU113" s="115">
        <f t="shared" si="3"/>
        <v>1</v>
      </c>
      <c r="AV113" s="115" t="str">
        <f t="shared" si="4"/>
        <v>Performance</v>
      </c>
      <c r="AW113" s="116">
        <f t="shared" si="5"/>
        <v>13.4408503</v>
      </c>
      <c r="AX113" s="54">
        <f t="shared" si="6"/>
        <v>3.8</v>
      </c>
      <c r="AY113" s="117">
        <f t="shared" si="7"/>
        <v>0.08403980833</v>
      </c>
      <c r="AZ113" s="117">
        <f t="shared" si="8"/>
        <v>0.01932612842</v>
      </c>
      <c r="BA113" s="118">
        <f t="shared" si="9"/>
        <v>0.006240166679</v>
      </c>
      <c r="BB113" s="116">
        <f t="shared" si="10"/>
        <v>11.48969577</v>
      </c>
      <c r="BC113" s="54">
        <f t="shared" si="11"/>
        <v>3.695050224</v>
      </c>
      <c r="BD113" s="117">
        <f t="shared" si="12"/>
        <v>0.08642677429</v>
      </c>
      <c r="BE113" s="210">
        <v>2048.16</v>
      </c>
      <c r="BF113" s="120">
        <v>419.2827737309542</v>
      </c>
      <c r="BG113" s="121">
        <v>53.68365488204313</v>
      </c>
      <c r="BH113" s="121">
        <v>53.68365488204313</v>
      </c>
      <c r="BI113" s="122">
        <f t="shared" si="13"/>
        <v>-0.2134885867</v>
      </c>
      <c r="BJ113" s="123">
        <f t="shared" si="14"/>
        <v>0.02840280107</v>
      </c>
    </row>
    <row r="114">
      <c r="D114" s="100"/>
      <c r="E114" s="48"/>
      <c r="U114" s="50"/>
      <c r="V114" s="50"/>
      <c r="AC114" s="6"/>
      <c r="AI114" s="110" t="s">
        <v>166</v>
      </c>
      <c r="AJ114" s="111">
        <v>807640.945413781</v>
      </c>
      <c r="AK114" s="111">
        <v>4863.955308104578</v>
      </c>
      <c r="AL114" s="54">
        <v>298.7156391239983</v>
      </c>
      <c r="AM114" s="54">
        <v>78.60937871684166</v>
      </c>
      <c r="AN114" s="112">
        <v>1575.7359143483575</v>
      </c>
      <c r="AO114" s="113">
        <v>2871.422441631382</v>
      </c>
      <c r="AP114" s="112">
        <v>4165.9800000000005</v>
      </c>
      <c r="AQ114" s="112">
        <v>76.0</v>
      </c>
      <c r="AR114" s="113">
        <v>2839.660679628143</v>
      </c>
      <c r="AS114" s="54">
        <f t="shared" si="1"/>
        <v>1</v>
      </c>
      <c r="AT114" s="115">
        <f t="shared" si="2"/>
        <v>1</v>
      </c>
      <c r="AU114" s="115">
        <f t="shared" si="3"/>
        <v>1</v>
      </c>
      <c r="AV114" s="115" t="str">
        <f t="shared" si="4"/>
        <v>Performance</v>
      </c>
      <c r="AW114" s="116">
        <f t="shared" si="5"/>
        <v>9.612561465</v>
      </c>
      <c r="AX114" s="54">
        <f t="shared" si="6"/>
        <v>3.8</v>
      </c>
      <c r="AY114" s="117">
        <f t="shared" si="7"/>
        <v>0.04988740689</v>
      </c>
      <c r="AZ114" s="117">
        <f t="shared" si="8"/>
        <v>0.01616161616</v>
      </c>
      <c r="BA114" s="118">
        <f t="shared" si="9"/>
        <v>0.00602242288</v>
      </c>
      <c r="BB114" s="116">
        <f t="shared" si="10"/>
        <v>9.506233714</v>
      </c>
      <c r="BC114" s="54">
        <f t="shared" si="11"/>
        <v>3.930468936</v>
      </c>
      <c r="BD114" s="117">
        <f t="shared" si="12"/>
        <v>0.04823143225</v>
      </c>
      <c r="BE114" s="210">
        <v>1391.05</v>
      </c>
      <c r="BF114" s="120">
        <v>284.76452152099637</v>
      </c>
      <c r="BG114" s="121">
        <v>13.951117603001933</v>
      </c>
      <c r="BH114" s="121">
        <v>13.951117603001933</v>
      </c>
      <c r="BI114" s="122">
        <f t="shared" si="13"/>
        <v>-0.1434995315</v>
      </c>
      <c r="BJ114" s="123">
        <f t="shared" si="14"/>
        <v>-0.0331942417</v>
      </c>
    </row>
    <row r="115">
      <c r="D115" s="100"/>
      <c r="E115" s="48"/>
      <c r="U115" s="50"/>
      <c r="V115" s="50"/>
      <c r="AC115" s="6"/>
      <c r="AI115" s="110" t="s">
        <v>171</v>
      </c>
      <c r="AJ115" s="111">
        <v>1258586.9218137232</v>
      </c>
      <c r="AK115" s="111">
        <v>6481.99835335957</v>
      </c>
      <c r="AL115" s="54">
        <v>905.4817810946199</v>
      </c>
      <c r="AM115" s="54">
        <v>238.2846792354263</v>
      </c>
      <c r="AN115" s="112">
        <v>2186.3233455621594</v>
      </c>
      <c r="AO115" s="113">
        <v>7278.411127118052</v>
      </c>
      <c r="AP115" s="112">
        <v>7087.08</v>
      </c>
      <c r="AQ115" s="112">
        <v>208.0</v>
      </c>
      <c r="AR115" s="113">
        <v>5693.457481186528</v>
      </c>
      <c r="AS115" s="54">
        <f t="shared" si="1"/>
        <v>1</v>
      </c>
      <c r="AT115" s="115">
        <f t="shared" si="2"/>
        <v>1</v>
      </c>
      <c r="AU115" s="115">
        <f t="shared" si="3"/>
        <v>1</v>
      </c>
      <c r="AV115" s="115" t="str">
        <f t="shared" si="4"/>
        <v>Performance</v>
      </c>
      <c r="AW115" s="116">
        <f t="shared" si="5"/>
        <v>8.038164079</v>
      </c>
      <c r="AX115" s="54">
        <f t="shared" si="6"/>
        <v>3.8</v>
      </c>
      <c r="AY115" s="117">
        <f t="shared" si="7"/>
        <v>0.108988764</v>
      </c>
      <c r="AZ115" s="117">
        <f t="shared" si="8"/>
        <v>0.0367609904</v>
      </c>
      <c r="BA115" s="118">
        <f t="shared" si="9"/>
        <v>0.00515021906</v>
      </c>
      <c r="BB115" s="116">
        <f t="shared" si="10"/>
        <v>6.287765917</v>
      </c>
      <c r="BC115" s="54">
        <f t="shared" si="11"/>
        <v>4.353277794</v>
      </c>
      <c r="BD115" s="117">
        <f t="shared" si="12"/>
        <v>0.09513688834</v>
      </c>
      <c r="BE115" s="210">
        <v>2870.98</v>
      </c>
      <c r="BF115" s="120">
        <v>587.7238388241618</v>
      </c>
      <c r="BG115" s="121">
        <v>317.7579422704581</v>
      </c>
      <c r="BH115" s="121">
        <v>317.7579422704581</v>
      </c>
      <c r="BI115" s="122">
        <f t="shared" si="13"/>
        <v>0.09334800993</v>
      </c>
      <c r="BJ115" s="123">
        <f t="shared" si="14"/>
        <v>-0.1270945297</v>
      </c>
    </row>
    <row r="116">
      <c r="D116" s="100"/>
      <c r="E116" s="48"/>
      <c r="U116" s="50"/>
      <c r="V116" s="50"/>
      <c r="AC116" s="6"/>
      <c r="AI116" s="110" t="s">
        <v>175</v>
      </c>
      <c r="AJ116" s="111">
        <v>597677.7514041818</v>
      </c>
      <c r="AK116" s="111">
        <v>3555.436691547152</v>
      </c>
      <c r="AL116" s="54">
        <v>594.3196570071217</v>
      </c>
      <c r="AM116" s="54">
        <v>156.39990973871625</v>
      </c>
      <c r="AN116" s="112">
        <v>1965.5074171526974</v>
      </c>
      <c r="AO116" s="113">
        <v>6564.519248014408</v>
      </c>
      <c r="AP116" s="112">
        <v>4641.0</v>
      </c>
      <c r="AQ116" s="112">
        <v>142.0</v>
      </c>
      <c r="AR116" s="113">
        <v>4911.170271639729</v>
      </c>
      <c r="AS116" s="54">
        <f t="shared" si="1"/>
        <v>1</v>
      </c>
      <c r="AT116" s="115">
        <f t="shared" si="2"/>
        <v>1</v>
      </c>
      <c r="AU116" s="115">
        <f t="shared" si="3"/>
        <v>1</v>
      </c>
      <c r="AV116" s="115" t="str">
        <f t="shared" si="4"/>
        <v>Performance</v>
      </c>
      <c r="AW116" s="116">
        <f t="shared" si="5"/>
        <v>11.04543518</v>
      </c>
      <c r="AX116" s="54">
        <f t="shared" si="6"/>
        <v>3.8</v>
      </c>
      <c r="AY116" s="117">
        <f t="shared" si="7"/>
        <v>0.07957228163</v>
      </c>
      <c r="AZ116" s="117">
        <f t="shared" si="8"/>
        <v>0.04398894519</v>
      </c>
      <c r="BA116" s="118">
        <f t="shared" si="9"/>
        <v>0.005948751954</v>
      </c>
      <c r="BB116" s="116">
        <f t="shared" si="10"/>
        <v>8.263516466</v>
      </c>
      <c r="BC116" s="54">
        <f t="shared" si="11"/>
        <v>4.185349697</v>
      </c>
      <c r="BD116" s="117">
        <f t="shared" si="12"/>
        <v>0.07224597514</v>
      </c>
      <c r="BE116" s="210">
        <v>1038.51</v>
      </c>
      <c r="BF116" s="120">
        <v>212.59537992507097</v>
      </c>
      <c r="BG116" s="121">
        <v>381.7242770820507</v>
      </c>
      <c r="BH116" s="121">
        <v>381.7242770820507</v>
      </c>
      <c r="BI116" s="122">
        <f t="shared" si="13"/>
        <v>0.3053248877</v>
      </c>
      <c r="BJ116" s="123">
        <f t="shared" si="14"/>
        <v>-0.09207108727</v>
      </c>
    </row>
    <row r="117">
      <c r="D117" s="100"/>
      <c r="E117" s="48"/>
      <c r="U117" s="50"/>
      <c r="V117" s="50"/>
      <c r="AC117" s="6"/>
      <c r="AI117" s="110" t="s">
        <v>180</v>
      </c>
      <c r="AJ117" s="111">
        <v>550002.8009078072</v>
      </c>
      <c r="AK117" s="111">
        <v>3656.973805723072</v>
      </c>
      <c r="AL117" s="54">
        <v>709.449642919496</v>
      </c>
      <c r="AM117" s="54">
        <v>186.69727445249896</v>
      </c>
      <c r="AN117" s="112">
        <v>1845.4097552241894</v>
      </c>
      <c r="AO117" s="113">
        <v>8539.750178676888</v>
      </c>
      <c r="AP117" s="112">
        <v>4545.84</v>
      </c>
      <c r="AQ117" s="112">
        <v>164.0</v>
      </c>
      <c r="AR117" s="113">
        <v>11839.868827473314</v>
      </c>
      <c r="AS117" s="54">
        <f t="shared" si="1"/>
        <v>1</v>
      </c>
      <c r="AT117" s="115">
        <f t="shared" si="2"/>
        <v>1</v>
      </c>
      <c r="AU117" s="115">
        <f t="shared" si="3"/>
        <v>1</v>
      </c>
      <c r="AV117" s="115" t="str">
        <f t="shared" si="4"/>
        <v>Performance</v>
      </c>
      <c r="AW117" s="116">
        <f t="shared" si="5"/>
        <v>12.03714776</v>
      </c>
      <c r="AX117" s="54">
        <f t="shared" si="6"/>
        <v>3.8</v>
      </c>
      <c r="AY117" s="117">
        <f t="shared" si="7"/>
        <v>0.1011684662</v>
      </c>
      <c r="AZ117" s="117">
        <f t="shared" si="8"/>
        <v>0.05105239588</v>
      </c>
      <c r="BA117" s="118">
        <f t="shared" si="9"/>
        <v>0.006649009423</v>
      </c>
      <c r="BB117" s="116">
        <f t="shared" si="10"/>
        <v>16.68880793</v>
      </c>
      <c r="BC117" s="54">
        <f t="shared" si="11"/>
        <v>4.325912457</v>
      </c>
      <c r="BD117" s="117">
        <f t="shared" si="12"/>
        <v>0.08886915198</v>
      </c>
      <c r="BE117" s="210">
        <v>952.09</v>
      </c>
      <c r="BF117" s="120">
        <v>194.90417547530674</v>
      </c>
      <c r="BG117" s="121">
        <v>514.5454674441893</v>
      </c>
      <c r="BH117" s="121">
        <v>514.5454674441893</v>
      </c>
      <c r="BI117" s="122">
        <f t="shared" si="13"/>
        <v>0.2430605855</v>
      </c>
      <c r="BJ117" s="123">
        <f t="shared" si="14"/>
        <v>-0.1215726074</v>
      </c>
    </row>
    <row r="118">
      <c r="D118" s="100"/>
      <c r="E118" s="48"/>
      <c r="U118" s="50"/>
      <c r="V118" s="50"/>
      <c r="AC118" s="6"/>
      <c r="AI118" s="110" t="s">
        <v>182</v>
      </c>
      <c r="AJ118" s="111">
        <v>574606.7175984838</v>
      </c>
      <c r="AK118" s="111">
        <v>4155.652051958037</v>
      </c>
      <c r="AL118" s="54">
        <v>852.5842199997453</v>
      </c>
      <c r="AM118" s="54">
        <v>224.3642684209856</v>
      </c>
      <c r="AN118" s="112">
        <v>1890.4463784473794</v>
      </c>
      <c r="AO118" s="113">
        <v>19207.49138479289</v>
      </c>
      <c r="AP118" s="112">
        <v>4715.88</v>
      </c>
      <c r="AQ118" s="112">
        <v>193.0</v>
      </c>
      <c r="AR118" s="113">
        <v>8248.605191556646</v>
      </c>
      <c r="AS118" s="54">
        <f t="shared" si="1"/>
        <v>1</v>
      </c>
      <c r="AT118" s="115">
        <f t="shared" si="2"/>
        <v>1</v>
      </c>
      <c r="AU118" s="115">
        <f t="shared" si="3"/>
        <v>1</v>
      </c>
      <c r="AV118" s="115" t="str">
        <f t="shared" si="4"/>
        <v>Performance</v>
      </c>
      <c r="AW118" s="116">
        <f t="shared" si="5"/>
        <v>22.52855605</v>
      </c>
      <c r="AX118" s="54">
        <f t="shared" si="6"/>
        <v>3.8</v>
      </c>
      <c r="AY118" s="117">
        <f t="shared" si="7"/>
        <v>0.1186832226</v>
      </c>
      <c r="AZ118" s="117">
        <f t="shared" si="8"/>
        <v>0.05399014778</v>
      </c>
      <c r="BA118" s="118">
        <f t="shared" si="9"/>
        <v>0.007232167541</v>
      </c>
      <c r="BB118" s="116">
        <f t="shared" si="10"/>
        <v>9.674827422</v>
      </c>
      <c r="BC118" s="54">
        <f t="shared" si="11"/>
        <v>4.417534819</v>
      </c>
      <c r="BD118" s="117">
        <f t="shared" si="12"/>
        <v>0.1020922901</v>
      </c>
      <c r="BE118" s="210">
        <v>1029.81</v>
      </c>
      <c r="BF118" s="120">
        <v>210.8143861885175</v>
      </c>
      <c r="BG118" s="121">
        <v>641.7698338112278</v>
      </c>
      <c r="BH118" s="121">
        <v>641.7698338112278</v>
      </c>
      <c r="BI118" s="122">
        <f t="shared" si="13"/>
        <v>0.1348110816</v>
      </c>
      <c r="BJ118" s="123">
        <f t="shared" si="14"/>
        <v>-0.1397917264</v>
      </c>
    </row>
    <row r="119">
      <c r="D119" s="100"/>
      <c r="E119" s="48"/>
      <c r="U119" s="50"/>
      <c r="V119" s="50"/>
      <c r="AC119" s="6"/>
      <c r="AI119" s="110" t="s">
        <v>186</v>
      </c>
      <c r="AJ119" s="111">
        <v>474306.8822896585</v>
      </c>
      <c r="AK119" s="111">
        <v>3274.5719321734355</v>
      </c>
      <c r="AL119" s="54">
        <v>519.6407472261221</v>
      </c>
      <c r="AM119" s="54">
        <v>136.74756505950583</v>
      </c>
      <c r="AN119" s="112">
        <v>1610.9463652319428</v>
      </c>
      <c r="AO119" s="113">
        <v>10564.60687228442</v>
      </c>
      <c r="AP119" s="112">
        <v>3924.96</v>
      </c>
      <c r="AQ119" s="112">
        <v>123.0</v>
      </c>
      <c r="AR119" s="113">
        <v>5541.534482571235</v>
      </c>
      <c r="AS119" s="54">
        <f t="shared" si="1"/>
        <v>1</v>
      </c>
      <c r="AT119" s="115">
        <f t="shared" si="2"/>
        <v>1</v>
      </c>
      <c r="AU119" s="115">
        <f t="shared" si="3"/>
        <v>1</v>
      </c>
      <c r="AV119" s="115" t="str">
        <f t="shared" si="4"/>
        <v>Performance</v>
      </c>
      <c r="AW119" s="116">
        <f t="shared" si="5"/>
        <v>20.33059749</v>
      </c>
      <c r="AX119" s="54">
        <f t="shared" si="6"/>
        <v>3.8</v>
      </c>
      <c r="AY119" s="117">
        <f t="shared" si="7"/>
        <v>0.08488647916</v>
      </c>
      <c r="AZ119" s="117">
        <f t="shared" si="8"/>
        <v>0.04176044011</v>
      </c>
      <c r="BA119" s="118">
        <f t="shared" si="9"/>
        <v>0.006903909799</v>
      </c>
      <c r="BB119" s="116">
        <f t="shared" si="10"/>
        <v>10.66416464</v>
      </c>
      <c r="BC119" s="54">
        <f t="shared" si="11"/>
        <v>4.224721522</v>
      </c>
      <c r="BD119" s="117">
        <f t="shared" si="12"/>
        <v>0.07635263511</v>
      </c>
      <c r="BE119" s="210">
        <v>791.48</v>
      </c>
      <c r="BF119" s="120">
        <v>162.0253934031402</v>
      </c>
      <c r="BG119" s="121">
        <v>357.6153538229819</v>
      </c>
      <c r="BH119" s="121">
        <v>357.6153538229819</v>
      </c>
      <c r="BI119" s="122">
        <f t="shared" si="13"/>
        <v>0.1986177373</v>
      </c>
      <c r="BJ119" s="123">
        <f t="shared" si="14"/>
        <v>-0.1005324303</v>
      </c>
    </row>
    <row r="120">
      <c r="D120" s="100"/>
      <c r="E120" s="48"/>
      <c r="U120" s="50"/>
      <c r="V120" s="50"/>
      <c r="AC120" s="6"/>
      <c r="AI120" s="110" t="s">
        <v>189</v>
      </c>
      <c r="AJ120" s="111">
        <v>257046.9364702075</v>
      </c>
      <c r="AK120" s="111">
        <v>1842.4073136759764</v>
      </c>
      <c r="AL120" s="54">
        <v>451.18507992687245</v>
      </c>
      <c r="AM120" s="54">
        <v>118.7329157702296</v>
      </c>
      <c r="AN120" s="112">
        <v>1918.833098539573</v>
      </c>
      <c r="AO120" s="113">
        <v>12286.875169087154</v>
      </c>
      <c r="AP120" s="112">
        <v>2374.32</v>
      </c>
      <c r="AQ120" s="112">
        <v>93.0</v>
      </c>
      <c r="AR120" s="113">
        <v>6050.854790130498</v>
      </c>
      <c r="AS120" s="54">
        <f t="shared" si="1"/>
        <v>1</v>
      </c>
      <c r="AT120" s="115">
        <f t="shared" si="2"/>
        <v>1</v>
      </c>
      <c r="AU120" s="115">
        <f t="shared" si="3"/>
        <v>1</v>
      </c>
      <c r="AV120" s="115" t="str">
        <f t="shared" si="4"/>
        <v>Performance</v>
      </c>
      <c r="AW120" s="116">
        <f t="shared" si="5"/>
        <v>27.23245009</v>
      </c>
      <c r="AX120" s="54">
        <f t="shared" si="6"/>
        <v>3.8</v>
      </c>
      <c r="AY120" s="117">
        <f t="shared" si="7"/>
        <v>0.06187766714</v>
      </c>
      <c r="AZ120" s="117">
        <f t="shared" si="8"/>
        <v>0.06444444444</v>
      </c>
      <c r="BA120" s="118">
        <f t="shared" si="9"/>
        <v>0.00716759102</v>
      </c>
      <c r="BB120" s="116">
        <f t="shared" si="10"/>
        <v>13.41102589</v>
      </c>
      <c r="BC120" s="54">
        <f t="shared" si="11"/>
        <v>4.851452472</v>
      </c>
      <c r="BD120" s="117">
        <f t="shared" si="12"/>
        <v>0.04846695633</v>
      </c>
      <c r="BE120" s="210">
        <v>337.66</v>
      </c>
      <c r="BF120" s="120">
        <v>69.12302817064781</v>
      </c>
      <c r="BG120" s="121">
        <v>382.0620517562246</v>
      </c>
      <c r="BH120" s="121">
        <v>382.0620517562246</v>
      </c>
      <c r="BI120" s="122">
        <f t="shared" si="13"/>
        <v>0.2887052621</v>
      </c>
      <c r="BJ120" s="123">
        <f t="shared" si="14"/>
        <v>-0.2167294183</v>
      </c>
    </row>
    <row r="121">
      <c r="D121" s="100"/>
      <c r="E121" s="48"/>
      <c r="U121" s="50"/>
      <c r="V121" s="50"/>
      <c r="AC121" s="6"/>
      <c r="AI121" s="110" t="s">
        <v>193</v>
      </c>
      <c r="AJ121" s="111">
        <v>271990.08805566217</v>
      </c>
      <c r="AK121" s="111">
        <v>1850.5957906256476</v>
      </c>
      <c r="AL121" s="54">
        <v>326.7202302918732</v>
      </c>
      <c r="AM121" s="54">
        <v>85.97900797154558</v>
      </c>
      <c r="AN121" s="112">
        <v>1632.2364053010876</v>
      </c>
      <c r="AO121" s="113">
        <v>6400.425409138315</v>
      </c>
      <c r="AP121" s="112">
        <v>1990.5600000000002</v>
      </c>
      <c r="AQ121" s="112">
        <v>69.0</v>
      </c>
      <c r="AR121" s="113">
        <v>3852.9431401652246</v>
      </c>
      <c r="AS121" s="54">
        <f t="shared" si="1"/>
        <v>1</v>
      </c>
      <c r="AT121" s="115">
        <f t="shared" si="2"/>
        <v>1</v>
      </c>
      <c r="AU121" s="115">
        <f t="shared" si="3"/>
        <v>1</v>
      </c>
      <c r="AV121" s="115" t="str">
        <f t="shared" si="4"/>
        <v>Performance</v>
      </c>
      <c r="AW121" s="116">
        <f t="shared" si="5"/>
        <v>19.58992684</v>
      </c>
      <c r="AX121" s="54">
        <f t="shared" si="6"/>
        <v>3.8</v>
      </c>
      <c r="AY121" s="117">
        <f t="shared" si="7"/>
        <v>0.05267558528</v>
      </c>
      <c r="AZ121" s="117">
        <f t="shared" si="8"/>
        <v>0.04646017699</v>
      </c>
      <c r="BA121" s="118">
        <f t="shared" si="9"/>
        <v>0.006803908936</v>
      </c>
      <c r="BB121" s="116">
        <f t="shared" si="10"/>
        <v>11.79279023</v>
      </c>
      <c r="BC121" s="54">
        <f t="shared" si="11"/>
        <v>4.735075801</v>
      </c>
      <c r="BD121" s="117">
        <f t="shared" si="12"/>
        <v>0.04227328822</v>
      </c>
      <c r="BE121" s="210">
        <v>374.88</v>
      </c>
      <c r="BF121" s="120">
        <v>76.74240597231669</v>
      </c>
      <c r="BG121" s="121">
        <v>249.97782431955648</v>
      </c>
      <c r="BH121" s="121">
        <v>249.97782431955648</v>
      </c>
      <c r="BI121" s="122">
        <f t="shared" si="13"/>
        <v>0.07563197219</v>
      </c>
      <c r="BJ121" s="123">
        <f t="shared" si="14"/>
        <v>-0.1974785284</v>
      </c>
    </row>
    <row r="122">
      <c r="D122" s="100"/>
      <c r="E122" s="48"/>
      <c r="U122" s="50"/>
      <c r="V122" s="50"/>
      <c r="AC122" s="6"/>
      <c r="AI122" s="110" t="s">
        <v>195</v>
      </c>
      <c r="AJ122" s="111">
        <v>481331.7766647813</v>
      </c>
      <c r="AK122" s="111">
        <v>2942.93861571176</v>
      </c>
      <c r="AL122" s="54">
        <v>687.6682942333712</v>
      </c>
      <c r="AM122" s="54">
        <v>180.96534058772926</v>
      </c>
      <c r="AN122" s="112">
        <v>2041.9332020162938</v>
      </c>
      <c r="AO122" s="113">
        <v>8180.0572616448335</v>
      </c>
      <c r="AP122" s="112">
        <v>3785.34</v>
      </c>
      <c r="AQ122" s="112">
        <v>137.0</v>
      </c>
      <c r="AR122" s="113">
        <v>7887.253934059467</v>
      </c>
      <c r="AS122" s="54">
        <f t="shared" si="1"/>
        <v>1</v>
      </c>
      <c r="AT122" s="115">
        <f t="shared" si="2"/>
        <v>1</v>
      </c>
      <c r="AU122" s="115">
        <f t="shared" si="3"/>
        <v>1</v>
      </c>
      <c r="AV122" s="115" t="str">
        <f t="shared" si="4"/>
        <v>Performance</v>
      </c>
      <c r="AW122" s="116">
        <f t="shared" si="5"/>
        <v>11.89535323</v>
      </c>
      <c r="AX122" s="54">
        <f t="shared" si="6"/>
        <v>3.8</v>
      </c>
      <c r="AY122" s="117">
        <f t="shared" si="7"/>
        <v>0.08862451544</v>
      </c>
      <c r="AZ122" s="117">
        <f t="shared" si="8"/>
        <v>0.06149137451</v>
      </c>
      <c r="BA122" s="118">
        <f t="shared" si="9"/>
        <v>0.006114158172</v>
      </c>
      <c r="BB122" s="116">
        <f t="shared" si="10"/>
        <v>11.46956171</v>
      </c>
      <c r="BC122" s="54">
        <f t="shared" si="11"/>
        <v>5.0194766</v>
      </c>
      <c r="BD122" s="117">
        <f t="shared" si="12"/>
        <v>0.06709328193</v>
      </c>
      <c r="BE122" s="210">
        <v>743.45</v>
      </c>
      <c r="BF122" s="120">
        <v>152.19307970582275</v>
      </c>
      <c r="BG122" s="121">
        <v>535.4752145275484</v>
      </c>
      <c r="BH122" s="121">
        <v>535.4752145275484</v>
      </c>
      <c r="BI122" s="122">
        <f t="shared" si="13"/>
        <v>0.2862449729</v>
      </c>
      <c r="BJ122" s="123">
        <f t="shared" si="14"/>
        <v>-0.2429489561</v>
      </c>
    </row>
    <row r="123">
      <c r="D123" s="100"/>
      <c r="E123" s="48"/>
      <c r="U123" s="50"/>
      <c r="V123" s="50"/>
      <c r="AC123" s="6"/>
      <c r="AI123" s="110" t="s">
        <v>197</v>
      </c>
      <c r="AJ123" s="111">
        <v>551493.9225603424</v>
      </c>
      <c r="AK123" s="111">
        <v>3257.3761305791268</v>
      </c>
      <c r="AL123" s="54">
        <v>541.422095912247</v>
      </c>
      <c r="AM123" s="54">
        <v>142.47949892427553</v>
      </c>
      <c r="AN123" s="112">
        <v>1792.4576042829833</v>
      </c>
      <c r="AO123" s="113">
        <v>12268.91243606589</v>
      </c>
      <c r="AP123" s="112">
        <v>3949.1400000000003</v>
      </c>
      <c r="AQ123" s="112">
        <v>124.0</v>
      </c>
      <c r="AR123" s="113">
        <v>5272.296453051043</v>
      </c>
      <c r="AS123" s="54">
        <f t="shared" si="1"/>
        <v>1</v>
      </c>
      <c r="AT123" s="115">
        <f t="shared" si="2"/>
        <v>1</v>
      </c>
      <c r="AU123" s="115">
        <f t="shared" si="3"/>
        <v>1</v>
      </c>
      <c r="AV123" s="115" t="str">
        <f t="shared" si="4"/>
        <v>Performance</v>
      </c>
      <c r="AW123" s="116">
        <f t="shared" si="5"/>
        <v>22.66053146</v>
      </c>
      <c r="AX123" s="54">
        <f t="shared" si="6"/>
        <v>3.8</v>
      </c>
      <c r="AY123" s="117">
        <f t="shared" si="7"/>
        <v>0.07948835085</v>
      </c>
      <c r="AZ123" s="117">
        <f t="shared" si="8"/>
        <v>0.04374057315</v>
      </c>
      <c r="BA123" s="118">
        <f t="shared" si="9"/>
        <v>0.005906458797</v>
      </c>
      <c r="BB123" s="116">
        <f t="shared" si="10"/>
        <v>9.73786717</v>
      </c>
      <c r="BC123" s="54">
        <f t="shared" si="11"/>
        <v>4.366307225</v>
      </c>
      <c r="BD123" s="117">
        <f t="shared" si="12"/>
        <v>0.06917876311</v>
      </c>
      <c r="BE123" s="210">
        <v>872.96</v>
      </c>
      <c r="BF123" s="120">
        <v>178.70532094962007</v>
      </c>
      <c r="BG123" s="121">
        <v>362.7167749626269</v>
      </c>
      <c r="BH123" s="121">
        <v>362.7167749626269</v>
      </c>
      <c r="BI123" s="122">
        <f t="shared" si="13"/>
        <v>0.2123684345</v>
      </c>
      <c r="BJ123" s="123">
        <f t="shared" si="14"/>
        <v>-0.1296993537</v>
      </c>
    </row>
    <row r="124">
      <c r="D124" s="100"/>
      <c r="E124" s="48"/>
      <c r="U124" s="50"/>
      <c r="V124" s="50"/>
      <c r="AC124" s="6"/>
      <c r="AI124" s="110" t="s">
        <v>199</v>
      </c>
      <c r="AJ124" s="111">
        <v>624167.4743363674</v>
      </c>
      <c r="AK124" s="111">
        <v>3725.7570121003077</v>
      </c>
      <c r="AL124" s="54">
        <v>513.4175047443722</v>
      </c>
      <c r="AM124" s="54">
        <v>135.10986966957162</v>
      </c>
      <c r="AN124" s="112">
        <v>1668.5386531112956</v>
      </c>
      <c r="AO124" s="113">
        <v>11921.333846457095</v>
      </c>
      <c r="AP124" s="114">
        <v>3081.9</v>
      </c>
      <c r="AQ124" s="112">
        <v>120.0</v>
      </c>
      <c r="AR124" s="113">
        <v>4946.171282664246</v>
      </c>
      <c r="AS124" s="54">
        <f t="shared" si="1"/>
        <v>1</v>
      </c>
      <c r="AT124" s="115">
        <f t="shared" si="2"/>
        <v>1</v>
      </c>
      <c r="AU124" s="115">
        <f t="shared" si="3"/>
        <v>1</v>
      </c>
      <c r="AV124" s="115" t="str">
        <f t="shared" si="4"/>
        <v>Performance</v>
      </c>
      <c r="AW124" s="116">
        <f t="shared" si="5"/>
        <v>23.2195703</v>
      </c>
      <c r="AX124" s="54">
        <f t="shared" si="6"/>
        <v>3.8</v>
      </c>
      <c r="AY124" s="117">
        <f t="shared" si="7"/>
        <v>0.08097497137</v>
      </c>
      <c r="AZ124" s="117">
        <f t="shared" si="8"/>
        <v>0.03626373626</v>
      </c>
      <c r="BA124" s="118">
        <f t="shared" si="9"/>
        <v>0.005969162389</v>
      </c>
      <c r="BB124" s="116">
        <f t="shared" si="10"/>
        <v>9.633818943</v>
      </c>
      <c r="BC124" s="54">
        <f t="shared" si="11"/>
        <v>4.278479206</v>
      </c>
      <c r="BD124" s="117">
        <f t="shared" si="12"/>
        <v>0.07191922092</v>
      </c>
      <c r="BE124" s="210">
        <v>1052.95</v>
      </c>
      <c r="BF124" s="120">
        <v>215.55142010390222</v>
      </c>
      <c r="BG124" s="121">
        <v>297.86608464047</v>
      </c>
      <c r="BH124" s="121">
        <v>297.86608464047</v>
      </c>
      <c r="BI124" s="122">
        <f t="shared" si="13"/>
        <v>-0.1728124003</v>
      </c>
      <c r="BJ124" s="123">
        <f t="shared" si="14"/>
        <v>-0.1118339445</v>
      </c>
    </row>
    <row r="125">
      <c r="D125" s="100"/>
      <c r="E125" s="48"/>
      <c r="U125" s="50"/>
      <c r="V125" s="50"/>
      <c r="AC125" s="6"/>
      <c r="AI125" s="110" t="s">
        <v>201</v>
      </c>
      <c r="AJ125" s="111">
        <v>659609.6591176285</v>
      </c>
      <c r="AK125" s="111">
        <v>3730.6700982701113</v>
      </c>
      <c r="AL125" s="54">
        <v>500.97101978087227</v>
      </c>
      <c r="AM125" s="54">
        <v>131.83447888970323</v>
      </c>
      <c r="AN125" s="112">
        <v>1764.0708841907906</v>
      </c>
      <c r="AO125" s="113">
        <v>7720.414673366531</v>
      </c>
      <c r="AP125" s="114">
        <v>3154.28</v>
      </c>
      <c r="AQ125" s="112">
        <v>117.0</v>
      </c>
      <c r="AR125" s="113">
        <v>4393.921910906662</v>
      </c>
      <c r="AS125" s="54">
        <f t="shared" si="1"/>
        <v>1</v>
      </c>
      <c r="AT125" s="115">
        <f t="shared" si="2"/>
        <v>1</v>
      </c>
      <c r="AU125" s="115">
        <f t="shared" si="3"/>
        <v>1</v>
      </c>
      <c r="AV125" s="115" t="str">
        <f t="shared" si="4"/>
        <v>Performance</v>
      </c>
      <c r="AW125" s="116">
        <f t="shared" si="5"/>
        <v>15.41090077</v>
      </c>
      <c r="AX125" s="54">
        <f t="shared" si="6"/>
        <v>3.8</v>
      </c>
      <c r="AY125" s="117">
        <f t="shared" si="7"/>
        <v>0.07473309609</v>
      </c>
      <c r="AZ125" s="117">
        <f t="shared" si="8"/>
        <v>0.0353380158</v>
      </c>
      <c r="BA125" s="118">
        <f t="shared" si="9"/>
        <v>0.005655875481</v>
      </c>
      <c r="BB125" s="116">
        <f t="shared" si="10"/>
        <v>8.770810561</v>
      </c>
      <c r="BC125" s="54">
        <f t="shared" si="11"/>
        <v>4.281803588</v>
      </c>
      <c r="BD125" s="117">
        <f t="shared" si="12"/>
        <v>0.06632386547</v>
      </c>
      <c r="BE125" s="210">
        <v>1112.6</v>
      </c>
      <c r="BF125" s="120">
        <v>227.76248635509904</v>
      </c>
      <c r="BG125" s="121">
        <v>273.2085334257732</v>
      </c>
      <c r="BH125" s="121">
        <v>273.2085334257732</v>
      </c>
      <c r="BI125" s="122">
        <f t="shared" si="13"/>
        <v>-0.1545004203</v>
      </c>
      <c r="BJ125" s="123">
        <f t="shared" si="14"/>
        <v>-0.1125235144</v>
      </c>
    </row>
    <row r="126">
      <c r="D126" s="100"/>
      <c r="E126" s="48"/>
      <c r="U126" s="50"/>
      <c r="V126" s="50"/>
      <c r="AC126" s="6"/>
      <c r="AI126" s="110" t="s">
        <v>203</v>
      </c>
      <c r="AJ126" s="111">
        <v>535028.5331099438</v>
      </c>
      <c r="AK126" s="111">
        <v>3206.6075734911665</v>
      </c>
      <c r="AL126" s="54">
        <v>351.6132002188731</v>
      </c>
      <c r="AM126" s="54">
        <v>92.52978953128239</v>
      </c>
      <c r="AN126" s="112">
        <v>1488.938058681845</v>
      </c>
      <c r="AO126" s="113">
        <v>7627.716231533519</v>
      </c>
      <c r="AP126" s="114">
        <v>3046.82</v>
      </c>
      <c r="AQ126" s="112">
        <v>88.0</v>
      </c>
      <c r="AR126" s="113">
        <v>3586.456413843908</v>
      </c>
      <c r="AS126" s="54">
        <f t="shared" si="1"/>
        <v>1</v>
      </c>
      <c r="AT126" s="115">
        <f t="shared" si="2"/>
        <v>1</v>
      </c>
      <c r="AU126" s="115">
        <f t="shared" si="3"/>
        <v>1</v>
      </c>
      <c r="AV126" s="115" t="str">
        <f t="shared" si="4"/>
        <v>Performance</v>
      </c>
      <c r="AW126" s="116">
        <f t="shared" si="5"/>
        <v>21.69348656</v>
      </c>
      <c r="AX126" s="54">
        <f t="shared" si="6"/>
        <v>3.8</v>
      </c>
      <c r="AY126" s="117">
        <f t="shared" si="7"/>
        <v>0.06214482126</v>
      </c>
      <c r="AZ126" s="117">
        <f t="shared" si="8"/>
        <v>0.02885597549</v>
      </c>
      <c r="BA126" s="118">
        <f t="shared" si="9"/>
        <v>0.005993339374</v>
      </c>
      <c r="BB126" s="116">
        <f t="shared" si="10"/>
        <v>10.20000504</v>
      </c>
      <c r="BC126" s="54">
        <f t="shared" si="11"/>
        <v>3.995604548</v>
      </c>
      <c r="BD126" s="117">
        <f t="shared" si="12"/>
        <v>0.05910252578</v>
      </c>
      <c r="BE126" s="210">
        <v>883.35</v>
      </c>
      <c r="BF126" s="120">
        <v>180.8322778372971</v>
      </c>
      <c r="BG126" s="121">
        <v>170.78092238157598</v>
      </c>
      <c r="BH126" s="121">
        <v>170.78092238157598</v>
      </c>
      <c r="BI126" s="122">
        <f t="shared" si="13"/>
        <v>-0.04983072291</v>
      </c>
      <c r="BJ126" s="123">
        <f t="shared" si="14"/>
        <v>-0.04895493175</v>
      </c>
    </row>
    <row r="127">
      <c r="D127" s="100"/>
      <c r="E127" s="48"/>
      <c r="U127" s="50"/>
      <c r="V127" s="50"/>
      <c r="AC127" s="6"/>
      <c r="AI127" s="110" t="s">
        <v>206</v>
      </c>
      <c r="AJ127" s="111">
        <v>287535.9115446125</v>
      </c>
      <c r="AK127" s="111">
        <v>1927.5674739525552</v>
      </c>
      <c r="AL127" s="54">
        <v>283.1575329196234</v>
      </c>
      <c r="AM127" s="54">
        <v>74.51514024200617</v>
      </c>
      <c r="AN127" s="112">
        <v>1297.8735965228545</v>
      </c>
      <c r="AO127" s="113">
        <v>4656.965713928334</v>
      </c>
      <c r="AP127" s="112">
        <v>1977.3</v>
      </c>
      <c r="AQ127" s="112">
        <v>59.0</v>
      </c>
      <c r="AR127" s="113">
        <v>2374.1495845432732</v>
      </c>
      <c r="AS127" s="54">
        <f t="shared" si="1"/>
        <v>1</v>
      </c>
      <c r="AT127" s="115">
        <f t="shared" si="2"/>
        <v>1</v>
      </c>
      <c r="AU127" s="115">
        <f t="shared" si="3"/>
        <v>1</v>
      </c>
      <c r="AV127" s="115" t="str">
        <f t="shared" si="4"/>
        <v>Performance</v>
      </c>
      <c r="AW127" s="116">
        <f t="shared" si="5"/>
        <v>16.44655421</v>
      </c>
      <c r="AX127" s="54">
        <f t="shared" si="6"/>
        <v>3.8</v>
      </c>
      <c r="AY127" s="117">
        <f t="shared" si="7"/>
        <v>0.05741324921</v>
      </c>
      <c r="AZ127" s="117">
        <f t="shared" si="8"/>
        <v>0.03865760408</v>
      </c>
      <c r="BA127" s="118">
        <f t="shared" si="9"/>
        <v>0.006703745155</v>
      </c>
      <c r="BB127" s="116">
        <f t="shared" si="10"/>
        <v>8.384553856</v>
      </c>
      <c r="BC127" s="54">
        <f t="shared" si="11"/>
        <v>4.799280219</v>
      </c>
      <c r="BD127" s="117">
        <f t="shared" si="12"/>
        <v>0.0454589724</v>
      </c>
      <c r="BE127" s="210">
        <v>428.51</v>
      </c>
      <c r="BF127" s="120">
        <v>87.72110644258807</v>
      </c>
      <c r="BG127" s="121">
        <v>195.43642647703535</v>
      </c>
      <c r="BH127" s="121">
        <v>195.43642647703535</v>
      </c>
      <c r="BI127" s="122">
        <f t="shared" si="13"/>
        <v>0.02580066676</v>
      </c>
      <c r="BJ127" s="123">
        <f t="shared" si="14"/>
        <v>-0.2082146016</v>
      </c>
    </row>
    <row r="128">
      <c r="D128" s="100"/>
      <c r="E128" s="48"/>
      <c r="U128" s="50"/>
      <c r="V128" s="50"/>
      <c r="AC128" s="6"/>
      <c r="AI128" s="110" t="s">
        <v>208</v>
      </c>
      <c r="AJ128" s="111">
        <v>271306.3502303646</v>
      </c>
      <c r="AK128" s="111">
        <v>1717.9424640409775</v>
      </c>
      <c r="AL128" s="54">
        <v>245.81807802912363</v>
      </c>
      <c r="AM128" s="54">
        <v>64.68896790240096</v>
      </c>
      <c r="AN128" s="112">
        <v>1418.7901061463301</v>
      </c>
      <c r="AO128" s="113">
        <v>2115.8426303906076</v>
      </c>
      <c r="AP128" s="112">
        <v>1711.3200000000002</v>
      </c>
      <c r="AQ128" s="112">
        <v>46.0</v>
      </c>
      <c r="AR128" s="113">
        <v>2652.6963578535533</v>
      </c>
      <c r="AS128" s="54">
        <f t="shared" si="1"/>
        <v>1</v>
      </c>
      <c r="AT128" s="115">
        <f t="shared" si="2"/>
        <v>1</v>
      </c>
      <c r="AU128" s="115">
        <f t="shared" si="3"/>
        <v>1</v>
      </c>
      <c r="AV128" s="115" t="str">
        <f t="shared" si="4"/>
        <v>Performance</v>
      </c>
      <c r="AW128" s="116">
        <f t="shared" si="5"/>
        <v>8.607351613</v>
      </c>
      <c r="AX128" s="54">
        <f t="shared" si="6"/>
        <v>3.8</v>
      </c>
      <c r="AY128" s="117">
        <f t="shared" si="7"/>
        <v>0.04559445941</v>
      </c>
      <c r="AZ128" s="117">
        <f t="shared" si="8"/>
        <v>0.03765490944</v>
      </c>
      <c r="BA128" s="118">
        <f t="shared" si="9"/>
        <v>0.006332112988</v>
      </c>
      <c r="BB128" s="116">
        <f t="shared" si="10"/>
        <v>10.79129891</v>
      </c>
      <c r="BC128" s="54">
        <f t="shared" si="11"/>
        <v>5.343871262</v>
      </c>
      <c r="BD128" s="117">
        <f t="shared" si="12"/>
        <v>0.03242199096</v>
      </c>
      <c r="BE128" s="210">
        <v>381.06</v>
      </c>
      <c r="BF128" s="120">
        <v>78.00752566104086</v>
      </c>
      <c r="BG128" s="121">
        <v>167.81055236808277</v>
      </c>
      <c r="BH128" s="121">
        <v>167.81055236808277</v>
      </c>
      <c r="BI128" s="122">
        <f t="shared" si="13"/>
        <v>-0.003854881161</v>
      </c>
      <c r="BJ128" s="123">
        <f t="shared" si="14"/>
        <v>-0.2889050252</v>
      </c>
    </row>
    <row r="129">
      <c r="D129" s="100"/>
      <c r="E129" s="48"/>
      <c r="U129" s="50"/>
      <c r="V129" s="50"/>
      <c r="AC129" s="6"/>
      <c r="AI129" s="110" t="s">
        <v>210</v>
      </c>
      <c r="AJ129" s="111">
        <v>472003.46372371615</v>
      </c>
      <c r="AK129" s="111">
        <v>2645.6969024387026</v>
      </c>
      <c r="AL129" s="54">
        <v>457.40832240862255</v>
      </c>
      <c r="AM129" s="54">
        <v>120.37061116016383</v>
      </c>
      <c r="AN129" s="112">
        <v>1880.620206107775</v>
      </c>
      <c r="AO129" s="113">
        <v>1714.7912438431504</v>
      </c>
      <c r="AP129" s="114">
        <v>2069.46</v>
      </c>
      <c r="AQ129" s="112">
        <v>87.0</v>
      </c>
      <c r="AR129" s="113">
        <v>1432.7671757345452</v>
      </c>
      <c r="AS129" s="54">
        <f t="shared" si="1"/>
        <v>1</v>
      </c>
      <c r="AT129" s="115">
        <f t="shared" si="2"/>
        <v>1</v>
      </c>
      <c r="AU129" s="115">
        <f t="shared" si="3"/>
        <v>1</v>
      </c>
      <c r="AV129" s="115" t="str">
        <f t="shared" si="4"/>
        <v>Performance</v>
      </c>
      <c r="AW129" s="116">
        <f t="shared" si="5"/>
        <v>3.748928823</v>
      </c>
      <c r="AX129" s="54">
        <f t="shared" si="6"/>
        <v>3.8</v>
      </c>
      <c r="AY129" s="117">
        <f t="shared" si="7"/>
        <v>0.06400580552</v>
      </c>
      <c r="AZ129" s="117">
        <f t="shared" si="8"/>
        <v>0.04549675023</v>
      </c>
      <c r="BA129" s="118">
        <f t="shared" si="9"/>
        <v>0.005605248914</v>
      </c>
      <c r="BB129" s="116">
        <f t="shared" si="10"/>
        <v>3.132359219</v>
      </c>
      <c r="BC129" s="54">
        <f t="shared" si="11"/>
        <v>5.257566924</v>
      </c>
      <c r="BD129" s="117">
        <f t="shared" si="12"/>
        <v>0.04626133428</v>
      </c>
      <c r="BE129" s="210">
        <v>789.46</v>
      </c>
      <c r="BF129" s="120">
        <v>161.61187531718187</v>
      </c>
      <c r="BG129" s="121">
        <v>295.79644709144065</v>
      </c>
      <c r="BH129" s="121">
        <v>295.79644709144065</v>
      </c>
      <c r="BI129" s="122">
        <f t="shared" si="13"/>
        <v>-0.2178015561</v>
      </c>
      <c r="BJ129" s="123">
        <f t="shared" si="14"/>
        <v>-0.2772322151</v>
      </c>
    </row>
    <row r="130">
      <c r="D130" s="100"/>
      <c r="E130" s="48"/>
      <c r="U130" s="50"/>
      <c r="V130" s="50"/>
      <c r="AC130" s="6"/>
      <c r="AI130" s="110" t="s">
        <v>212</v>
      </c>
      <c r="AJ130" s="111">
        <v>572530.9386917421</v>
      </c>
      <c r="AK130" s="111">
        <v>3096.8819823655745</v>
      </c>
      <c r="AL130" s="54">
        <v>513.4175047443722</v>
      </c>
      <c r="AM130" s="54">
        <v>135.10986966957162</v>
      </c>
      <c r="AN130" s="112">
        <v>2040.0225573947039</v>
      </c>
      <c r="AO130" s="113">
        <v>8199.02410214257</v>
      </c>
      <c r="AP130" s="114">
        <v>3070.54</v>
      </c>
      <c r="AQ130" s="112">
        <v>105.0</v>
      </c>
      <c r="AR130" s="113">
        <v>4315.094890684924</v>
      </c>
      <c r="AS130" s="54">
        <f t="shared" si="1"/>
        <v>1</v>
      </c>
      <c r="AT130" s="115">
        <f t="shared" si="2"/>
        <v>1</v>
      </c>
      <c r="AU130" s="115">
        <f t="shared" si="3"/>
        <v>1</v>
      </c>
      <c r="AV130" s="115" t="str">
        <f t="shared" si="4"/>
        <v>Performance</v>
      </c>
      <c r="AW130" s="116">
        <f t="shared" si="5"/>
        <v>15.96950635</v>
      </c>
      <c r="AX130" s="54">
        <f t="shared" si="6"/>
        <v>3.8</v>
      </c>
      <c r="AY130" s="117">
        <f t="shared" si="7"/>
        <v>0.06622959593</v>
      </c>
      <c r="AZ130" s="117">
        <f t="shared" si="8"/>
        <v>0.04362771021</v>
      </c>
      <c r="BA130" s="118">
        <f t="shared" si="9"/>
        <v>0.005409108527</v>
      </c>
      <c r="BB130" s="116">
        <f t="shared" si="10"/>
        <v>8.404650895</v>
      </c>
      <c r="BC130" s="54">
        <f t="shared" si="11"/>
        <v>4.889690521</v>
      </c>
      <c r="BD130" s="117">
        <f t="shared" si="12"/>
        <v>0.0514700191</v>
      </c>
      <c r="BE130" s="210">
        <v>984.01</v>
      </c>
      <c r="BF130" s="120">
        <v>201.4385800811442</v>
      </c>
      <c r="BG130" s="121">
        <v>311.978924663228</v>
      </c>
      <c r="BH130" s="121">
        <v>311.978924663228</v>
      </c>
      <c r="BI130" s="122">
        <f t="shared" si="13"/>
        <v>-0.008505969073</v>
      </c>
      <c r="BJ130" s="123">
        <f t="shared" si="14"/>
        <v>-0.2228547015</v>
      </c>
    </row>
    <row r="131">
      <c r="D131" s="100"/>
      <c r="E131" s="48"/>
      <c r="U131" s="50"/>
      <c r="V131" s="50"/>
      <c r="AC131" s="6"/>
      <c r="AI131" s="110" t="s">
        <v>214</v>
      </c>
      <c r="AJ131" s="111">
        <v>1108768.9098471524</v>
      </c>
      <c r="AK131" s="111">
        <v>5376.553965153983</v>
      </c>
      <c r="AL131" s="54">
        <v>528.9756109487471</v>
      </c>
      <c r="AM131" s="54">
        <v>139.20410814440714</v>
      </c>
      <c r="AN131" s="112">
        <v>1836.402430579551</v>
      </c>
      <c r="AO131" s="113">
        <v>6403.340952466144</v>
      </c>
      <c r="AP131" s="112">
        <v>4901.52</v>
      </c>
      <c r="AQ131" s="112">
        <v>126.0</v>
      </c>
      <c r="AR131" s="113">
        <v>4069.1102442448455</v>
      </c>
      <c r="AS131" s="54">
        <f t="shared" si="1"/>
        <v>1</v>
      </c>
      <c r="AT131" s="115">
        <f t="shared" si="2"/>
        <v>1</v>
      </c>
      <c r="AU131" s="115">
        <f t="shared" si="3"/>
        <v>1</v>
      </c>
      <c r="AV131" s="115" t="str">
        <f t="shared" si="4"/>
        <v>Performance</v>
      </c>
      <c r="AW131" s="116">
        <f t="shared" si="5"/>
        <v>12.10517237</v>
      </c>
      <c r="AX131" s="54">
        <f t="shared" si="6"/>
        <v>3.8</v>
      </c>
      <c r="AY131" s="117">
        <f t="shared" si="7"/>
        <v>0.07580261593</v>
      </c>
      <c r="AZ131" s="117">
        <f t="shared" si="8"/>
        <v>0.0258909534</v>
      </c>
      <c r="BA131" s="118">
        <f t="shared" si="9"/>
        <v>0.004849120423</v>
      </c>
      <c r="BB131" s="116">
        <f t="shared" si="10"/>
        <v>7.692434509</v>
      </c>
      <c r="BC131" s="54">
        <f t="shared" si="11"/>
        <v>4.198219135</v>
      </c>
      <c r="BD131" s="117">
        <f t="shared" si="12"/>
        <v>0.06861241191</v>
      </c>
      <c r="BE131" s="210">
        <v>2325.99</v>
      </c>
      <c r="BF131" s="120">
        <v>476.1578875041317</v>
      </c>
      <c r="BG131" s="121">
        <v>52.81772344461541</v>
      </c>
      <c r="BH131" s="121">
        <v>52.81772344461541</v>
      </c>
      <c r="BI131" s="122">
        <f t="shared" si="13"/>
        <v>-0.08835286844</v>
      </c>
      <c r="BJ131" s="123">
        <f t="shared" si="14"/>
        <v>-0.09485429935</v>
      </c>
    </row>
    <row r="132">
      <c r="D132" s="100"/>
      <c r="E132" s="48"/>
      <c r="U132" s="50"/>
      <c r="V132" s="50"/>
      <c r="AC132" s="6"/>
      <c r="AI132" s="110" t="s">
        <v>216</v>
      </c>
      <c r="AJ132" s="111">
        <v>967731.401713714</v>
      </c>
      <c r="AK132" s="111">
        <v>4818.918684881388</v>
      </c>
      <c r="AL132" s="54">
        <v>519.6407472261221</v>
      </c>
      <c r="AM132" s="54">
        <v>136.74756505950583</v>
      </c>
      <c r="AN132" s="112">
        <v>2273.121201228672</v>
      </c>
      <c r="AO132" s="113">
        <v>7110.118763669117</v>
      </c>
      <c r="AP132" s="112">
        <v>4509.18</v>
      </c>
      <c r="AQ132" s="112">
        <v>114.0</v>
      </c>
      <c r="AR132" s="113">
        <v>4416.426160148742</v>
      </c>
      <c r="AS132" s="54">
        <f t="shared" si="1"/>
        <v>1</v>
      </c>
      <c r="AT132" s="115">
        <f t="shared" si="2"/>
        <v>1</v>
      </c>
      <c r="AU132" s="115">
        <f t="shared" si="3"/>
        <v>1</v>
      </c>
      <c r="AV132" s="115" t="str">
        <f t="shared" si="4"/>
        <v>Performance</v>
      </c>
      <c r="AW132" s="116">
        <f t="shared" si="5"/>
        <v>13.68275833</v>
      </c>
      <c r="AX132" s="54">
        <f t="shared" si="6"/>
        <v>3.8</v>
      </c>
      <c r="AY132" s="117">
        <f t="shared" si="7"/>
        <v>0.06015850144</v>
      </c>
      <c r="AZ132" s="117">
        <f t="shared" si="8"/>
        <v>0.02837723025</v>
      </c>
      <c r="BA132" s="118">
        <f t="shared" si="9"/>
        <v>0.00497960351</v>
      </c>
      <c r="BB132" s="116">
        <f t="shared" si="10"/>
        <v>8.498998941</v>
      </c>
      <c r="BC132" s="54">
        <f t="shared" si="11"/>
        <v>4.558252169</v>
      </c>
      <c r="BD132" s="117">
        <f t="shared" si="12"/>
        <v>0.05015130735</v>
      </c>
      <c r="BE132" s="210">
        <v>2107.57</v>
      </c>
      <c r="BF132" s="120">
        <v>431.4447091204532</v>
      </c>
      <c r="BG132" s="121">
        <v>88.19603810566895</v>
      </c>
      <c r="BH132" s="121">
        <v>88.19603810566895</v>
      </c>
      <c r="BI132" s="122">
        <f t="shared" si="13"/>
        <v>-0.06427555747</v>
      </c>
      <c r="BJ132" s="123">
        <f t="shared" si="14"/>
        <v>-0.1663471306</v>
      </c>
    </row>
    <row r="133">
      <c r="D133" s="100"/>
      <c r="E133" s="48"/>
      <c r="U133" s="50"/>
      <c r="V133" s="50"/>
      <c r="AC133" s="6"/>
      <c r="AI133" s="110" t="s">
        <v>218</v>
      </c>
      <c r="AJ133" s="111">
        <v>995320.8371002404</v>
      </c>
      <c r="AK133" s="111">
        <v>5493.649185534278</v>
      </c>
      <c r="AL133" s="54">
        <v>522.752368466997</v>
      </c>
      <c r="AM133" s="54">
        <v>137.5664127544729</v>
      </c>
      <c r="AN133" s="112">
        <v>2078.2354498265017</v>
      </c>
      <c r="AO133" s="113">
        <v>4899.778081663707</v>
      </c>
      <c r="AP133" s="112">
        <v>4913.22</v>
      </c>
      <c r="AQ133" s="112">
        <v>114.0</v>
      </c>
      <c r="AR133" s="113">
        <v>4042.8972786028185</v>
      </c>
      <c r="AS133" s="54">
        <f t="shared" si="1"/>
        <v>1</v>
      </c>
      <c r="AT133" s="115">
        <f t="shared" si="2"/>
        <v>1</v>
      </c>
      <c r="AU133" s="115">
        <f t="shared" si="3"/>
        <v>1</v>
      </c>
      <c r="AV133" s="115" t="str">
        <f t="shared" si="4"/>
        <v>Performance</v>
      </c>
      <c r="AW133" s="116">
        <f t="shared" si="5"/>
        <v>9.373038512</v>
      </c>
      <c r="AX133" s="54">
        <f t="shared" si="6"/>
        <v>3.8</v>
      </c>
      <c r="AY133" s="117">
        <f t="shared" si="7"/>
        <v>0.06619385343</v>
      </c>
      <c r="AZ133" s="117">
        <f t="shared" si="8"/>
        <v>0.02504098972</v>
      </c>
      <c r="BA133" s="118">
        <f t="shared" si="9"/>
        <v>0.005519475712</v>
      </c>
      <c r="BB133" s="116">
        <f t="shared" si="10"/>
        <v>7.733866975</v>
      </c>
      <c r="BC133" s="54">
        <f t="shared" si="11"/>
        <v>4.585547092</v>
      </c>
      <c r="BD133" s="117">
        <f t="shared" si="12"/>
        <v>0.05485422742</v>
      </c>
      <c r="BE133" s="210">
        <v>1010.23</v>
      </c>
      <c r="BF133" s="120">
        <v>206.80612672165358</v>
      </c>
      <c r="BG133" s="121">
        <v>315.94624174534346</v>
      </c>
      <c r="BH133" s="121">
        <v>315.94624174534346</v>
      </c>
      <c r="BI133" s="122">
        <f t="shared" si="13"/>
        <v>-0.1056545778</v>
      </c>
      <c r="BJ133" s="123">
        <f t="shared" si="14"/>
        <v>-0.17130935</v>
      </c>
    </row>
    <row r="134">
      <c r="D134" s="100"/>
      <c r="E134" s="48"/>
      <c r="U134" s="50"/>
      <c r="V134" s="50"/>
      <c r="AC134" s="6"/>
      <c r="AI134" s="110" t="s">
        <v>220</v>
      </c>
      <c r="AJ134" s="111">
        <v>553329.7790924587</v>
      </c>
      <c r="AK134" s="111">
        <v>3410.5006495379744</v>
      </c>
      <c r="AL134" s="54">
        <v>392.0642763502478</v>
      </c>
      <c r="AM134" s="54">
        <v>103.17480956585469</v>
      </c>
      <c r="AN134" s="112">
        <v>1612.8570098535326</v>
      </c>
      <c r="AO134" s="113">
        <v>10040.716475428306</v>
      </c>
      <c r="AP134" s="112">
        <v>2886.78</v>
      </c>
      <c r="AQ134" s="112">
        <v>86.0</v>
      </c>
      <c r="AR134" s="113">
        <v>4312.988581642563</v>
      </c>
      <c r="AS134" s="54">
        <f t="shared" si="1"/>
        <v>1</v>
      </c>
      <c r="AT134" s="115">
        <f t="shared" si="2"/>
        <v>1</v>
      </c>
      <c r="AU134" s="115">
        <f t="shared" si="3"/>
        <v>1</v>
      </c>
      <c r="AV134" s="115" t="str">
        <f t="shared" si="4"/>
        <v>Performance</v>
      </c>
      <c r="AW134" s="116">
        <f t="shared" si="5"/>
        <v>25.60987338</v>
      </c>
      <c r="AX134" s="54">
        <f t="shared" si="6"/>
        <v>3.8</v>
      </c>
      <c r="AY134" s="117">
        <f t="shared" si="7"/>
        <v>0.06397021493</v>
      </c>
      <c r="AZ134" s="117">
        <f t="shared" si="8"/>
        <v>0.03025210084</v>
      </c>
      <c r="BA134" s="118">
        <f t="shared" si="9"/>
        <v>0.006163594982</v>
      </c>
      <c r="BB134" s="116">
        <f t="shared" si="10"/>
        <v>11.0007181</v>
      </c>
      <c r="BC134" s="54">
        <f t="shared" si="11"/>
        <v>4.558886934</v>
      </c>
      <c r="BD134" s="117">
        <f t="shared" si="12"/>
        <v>0.05332152787</v>
      </c>
      <c r="BE134" s="210">
        <v>943.22</v>
      </c>
      <c r="BF134" s="120">
        <v>193.08838071171718</v>
      </c>
      <c r="BG134" s="121">
        <v>198.9758956385306</v>
      </c>
      <c r="BH134" s="121">
        <v>198.9758956385306</v>
      </c>
      <c r="BI134" s="122">
        <f t="shared" si="13"/>
        <v>-0.1535612226</v>
      </c>
      <c r="BJ134" s="123">
        <f t="shared" si="14"/>
        <v>-0.1664632059</v>
      </c>
    </row>
    <row r="135">
      <c r="D135" s="100"/>
      <c r="E135" s="48"/>
      <c r="U135" s="50"/>
      <c r="V135" s="50"/>
      <c r="AC135" s="6"/>
      <c r="AI135" s="110" t="s">
        <v>222</v>
      </c>
      <c r="AJ135" s="111">
        <v>537720.0854833008</v>
      </c>
      <c r="AK135" s="111">
        <v>3218.0714412207058</v>
      </c>
      <c r="AL135" s="54">
        <v>385.84103386849785</v>
      </c>
      <c r="AM135" s="54">
        <v>101.5371141759205</v>
      </c>
      <c r="AN135" s="112">
        <v>1682.7320131573922</v>
      </c>
      <c r="AO135" s="113">
        <v>13120.67595405555</v>
      </c>
      <c r="AP135" s="112">
        <v>2795.52</v>
      </c>
      <c r="AQ135" s="112">
        <v>79.0</v>
      </c>
      <c r="AR135" s="113">
        <v>5595.75094450853</v>
      </c>
      <c r="AS135" s="54">
        <f t="shared" si="1"/>
        <v>1</v>
      </c>
      <c r="AT135" s="115">
        <f t="shared" si="2"/>
        <v>1</v>
      </c>
      <c r="AU135" s="115">
        <f t="shared" si="3"/>
        <v>1</v>
      </c>
      <c r="AV135" s="115" t="str">
        <f t="shared" si="4"/>
        <v>Performance</v>
      </c>
      <c r="AW135" s="116">
        <f t="shared" si="5"/>
        <v>34.0053929</v>
      </c>
      <c r="AX135" s="54">
        <f t="shared" si="6"/>
        <v>3.8</v>
      </c>
      <c r="AY135" s="117">
        <f t="shared" si="7"/>
        <v>0.0603406326</v>
      </c>
      <c r="AZ135" s="117">
        <f t="shared" si="8"/>
        <v>0.03155216285</v>
      </c>
      <c r="BA135" s="118">
        <f t="shared" si="9"/>
        <v>0.005984659171</v>
      </c>
      <c r="BB135" s="116">
        <f t="shared" si="10"/>
        <v>14.50273676</v>
      </c>
      <c r="BC135" s="54">
        <f t="shared" si="11"/>
        <v>4.88406372</v>
      </c>
      <c r="BD135" s="117">
        <f t="shared" si="12"/>
        <v>0.04694746364</v>
      </c>
      <c r="BE135" s="210">
        <v>903.87</v>
      </c>
      <c r="BF135" s="120">
        <v>185.03296651247837</v>
      </c>
      <c r="BG135" s="121">
        <v>200.80806735601948</v>
      </c>
      <c r="BH135" s="121">
        <v>200.80806735601948</v>
      </c>
      <c r="BI135" s="122">
        <f t="shared" si="13"/>
        <v>-0.1313057988</v>
      </c>
      <c r="BJ135" s="123">
        <f t="shared" si="14"/>
        <v>-0.2219593728</v>
      </c>
    </row>
    <row r="136">
      <c r="D136" s="100"/>
      <c r="E136" s="48"/>
      <c r="U136" s="50"/>
      <c r="V136" s="50"/>
      <c r="AC136" s="6"/>
      <c r="AI136" s="110" t="s">
        <v>224</v>
      </c>
      <c r="AJ136" s="111">
        <v>1094660.1640628693</v>
      </c>
      <c r="AK136" s="111">
        <v>6098.777632114965</v>
      </c>
      <c r="AL136" s="54">
        <v>609.8777632114967</v>
      </c>
      <c r="AM136" s="54">
        <v>160.49414821355177</v>
      </c>
      <c r="AN136" s="112">
        <v>2104.1656268337933</v>
      </c>
      <c r="AO136" s="113">
        <v>12300.476491954607</v>
      </c>
      <c r="AP136" s="112">
        <v>5599.62</v>
      </c>
      <c r="AQ136" s="112">
        <v>153.0</v>
      </c>
      <c r="AR136" s="113">
        <v>7488.173877750853</v>
      </c>
      <c r="AS136" s="54">
        <f t="shared" si="1"/>
        <v>1</v>
      </c>
      <c r="AT136" s="115">
        <f t="shared" si="2"/>
        <v>1</v>
      </c>
      <c r="AU136" s="115">
        <f t="shared" si="3"/>
        <v>1</v>
      </c>
      <c r="AV136" s="115" t="str">
        <f t="shared" si="4"/>
        <v>Performance</v>
      </c>
      <c r="AW136" s="116">
        <f t="shared" si="5"/>
        <v>20.16875714</v>
      </c>
      <c r="AX136" s="54">
        <f t="shared" si="6"/>
        <v>3.8</v>
      </c>
      <c r="AY136" s="117">
        <f t="shared" si="7"/>
        <v>0.07627448437</v>
      </c>
      <c r="AZ136" s="117">
        <f t="shared" si="8"/>
        <v>0.02631578947</v>
      </c>
      <c r="BA136" s="118">
        <f t="shared" si="9"/>
        <v>0.005571389032</v>
      </c>
      <c r="BB136" s="116">
        <f t="shared" si="10"/>
        <v>12.27815528</v>
      </c>
      <c r="BC136" s="54">
        <f t="shared" si="11"/>
        <v>3.986129171</v>
      </c>
      <c r="BD136" s="117">
        <f t="shared" si="12"/>
        <v>0.07271290722</v>
      </c>
      <c r="BE136" s="210">
        <v>2082.79</v>
      </c>
      <c r="BF136" s="120">
        <v>426.3719476501319</v>
      </c>
      <c r="BG136" s="121">
        <v>183.50581556136478</v>
      </c>
      <c r="BH136" s="121">
        <v>183.50581556136478</v>
      </c>
      <c r="BI136" s="122">
        <f t="shared" si="13"/>
        <v>-0.08184552089</v>
      </c>
      <c r="BJ136" s="123">
        <f t="shared" si="14"/>
        <v>-0.04669421469</v>
      </c>
    </row>
    <row r="137">
      <c r="D137" s="100"/>
      <c r="E137" s="48"/>
      <c r="U137" s="50"/>
      <c r="V137" s="50"/>
      <c r="AC137" s="6"/>
      <c r="AI137" s="110" t="s">
        <v>226</v>
      </c>
      <c r="AJ137" s="111">
        <v>1280649.1352592218</v>
      </c>
      <c r="AK137" s="111">
        <v>7250.896338933678</v>
      </c>
      <c r="AL137" s="54">
        <v>697.0031579559961</v>
      </c>
      <c r="AM137" s="54">
        <v>183.42188367263057</v>
      </c>
      <c r="AN137" s="112">
        <v>2066.225683633651</v>
      </c>
      <c r="AO137" s="113">
        <v>10474.838203636096</v>
      </c>
      <c r="AP137" s="112">
        <v>6725.16</v>
      </c>
      <c r="AQ137" s="112">
        <v>156.0</v>
      </c>
      <c r="AR137" s="113">
        <v>5921.086668922511</v>
      </c>
      <c r="AS137" s="54">
        <f t="shared" si="1"/>
        <v>1</v>
      </c>
      <c r="AT137" s="115">
        <f t="shared" si="2"/>
        <v>1</v>
      </c>
      <c r="AU137" s="115">
        <f t="shared" si="3"/>
        <v>1</v>
      </c>
      <c r="AV137" s="115" t="str">
        <f t="shared" si="4"/>
        <v>Performance</v>
      </c>
      <c r="AW137" s="116">
        <f t="shared" si="5"/>
        <v>15.02839418</v>
      </c>
      <c r="AX137" s="54">
        <f t="shared" si="6"/>
        <v>3.8</v>
      </c>
      <c r="AY137" s="117">
        <f t="shared" si="7"/>
        <v>0.08877146631</v>
      </c>
      <c r="AZ137" s="117">
        <f t="shared" si="8"/>
        <v>0.02529644269</v>
      </c>
      <c r="BA137" s="118">
        <f t="shared" si="9"/>
        <v>0.005661891411</v>
      </c>
      <c r="BB137" s="116">
        <f t="shared" si="10"/>
        <v>8.495064336</v>
      </c>
      <c r="BC137" s="54">
        <f t="shared" si="11"/>
        <v>4.467968961</v>
      </c>
      <c r="BD137" s="117">
        <f t="shared" si="12"/>
        <v>0.07549998107</v>
      </c>
      <c r="BE137" s="210">
        <v>2558.92</v>
      </c>
      <c r="BF137" s="120">
        <v>523.8414359013034</v>
      </c>
      <c r="BG137" s="121">
        <v>173.16172205469275</v>
      </c>
      <c r="BH137" s="121">
        <v>173.16172205469275</v>
      </c>
      <c r="BI137" s="122">
        <f t="shared" si="13"/>
        <v>-0.07250639291</v>
      </c>
      <c r="BJ137" s="123">
        <f t="shared" si="14"/>
        <v>-0.1495017013</v>
      </c>
    </row>
    <row r="138">
      <c r="D138" s="100"/>
      <c r="E138" s="48"/>
      <c r="U138" s="50"/>
      <c r="V138" s="50"/>
      <c r="AC138" s="6"/>
      <c r="AI138" s="110" t="s">
        <v>228</v>
      </c>
      <c r="AJ138" s="111">
        <v>1143904.8455904957</v>
      </c>
      <c r="AK138" s="111">
        <v>6285.474906567465</v>
      </c>
      <c r="AL138" s="54">
        <v>768.5704464961207</v>
      </c>
      <c r="AM138" s="54">
        <v>202.25538065687388</v>
      </c>
      <c r="AN138" s="112">
        <v>2111.8082053201524</v>
      </c>
      <c r="AO138" s="113">
        <v>3053.869159416121</v>
      </c>
      <c r="AP138" s="112">
        <v>6093.360000000001</v>
      </c>
      <c r="AQ138" s="112">
        <v>164.0</v>
      </c>
      <c r="AR138" s="113">
        <v>6614.368044215102</v>
      </c>
      <c r="AS138" s="54">
        <f t="shared" si="1"/>
        <v>1</v>
      </c>
      <c r="AT138" s="115">
        <f t="shared" si="2"/>
        <v>1</v>
      </c>
      <c r="AU138" s="115">
        <f t="shared" si="3"/>
        <v>1</v>
      </c>
      <c r="AV138" s="115" t="str">
        <f t="shared" si="4"/>
        <v>Performance</v>
      </c>
      <c r="AW138" s="116">
        <f t="shared" si="5"/>
        <v>3.973440787</v>
      </c>
      <c r="AX138" s="54">
        <f t="shared" si="6"/>
        <v>3.8</v>
      </c>
      <c r="AY138" s="117">
        <f t="shared" si="7"/>
        <v>0.09577355564</v>
      </c>
      <c r="AZ138" s="117">
        <f t="shared" si="8"/>
        <v>0.03217821782</v>
      </c>
      <c r="BA138" s="118">
        <f t="shared" si="9"/>
        <v>0.005494753284</v>
      </c>
      <c r="BB138" s="116">
        <f t="shared" si="10"/>
        <v>8.606066073</v>
      </c>
      <c r="BC138" s="54">
        <f t="shared" si="11"/>
        <v>4.686405162</v>
      </c>
      <c r="BD138" s="117">
        <f t="shared" si="12"/>
        <v>0.07765856747</v>
      </c>
      <c r="BE138" s="210">
        <v>2063.95</v>
      </c>
      <c r="BF138" s="120">
        <v>422.5151750068368</v>
      </c>
      <c r="BG138" s="121">
        <v>346.0552714892839</v>
      </c>
      <c r="BH138" s="121">
        <v>346.0552714892839</v>
      </c>
      <c r="BI138" s="122">
        <f t="shared" si="13"/>
        <v>-0.03056489914</v>
      </c>
      <c r="BJ138" s="123">
        <f t="shared" si="14"/>
        <v>-0.1891439453</v>
      </c>
    </row>
    <row r="139">
      <c r="D139" s="100"/>
      <c r="E139" s="48"/>
      <c r="U139" s="50"/>
      <c r="V139" s="50"/>
      <c r="AC139" s="6"/>
      <c r="AI139" s="110" t="s">
        <v>230</v>
      </c>
      <c r="AJ139" s="111">
        <v>1219690.8374550908</v>
      </c>
      <c r="AK139" s="111">
        <v>6818.544755991048</v>
      </c>
      <c r="AL139" s="54">
        <v>777.9053102187456</v>
      </c>
      <c r="AM139" s="54">
        <v>204.71192374177517</v>
      </c>
      <c r="AN139" s="112">
        <v>2189.5987363420277</v>
      </c>
      <c r="AO139" s="113">
        <v>14932.59891712989</v>
      </c>
      <c r="AP139" s="112">
        <v>6281.34</v>
      </c>
      <c r="AQ139" s="112">
        <v>204.0</v>
      </c>
      <c r="AR139" s="113">
        <v>7726.505937271471</v>
      </c>
      <c r="AS139" s="54">
        <f t="shared" si="1"/>
        <v>1</v>
      </c>
      <c r="AT139" s="115">
        <f t="shared" si="2"/>
        <v>1</v>
      </c>
      <c r="AU139" s="115">
        <f t="shared" si="3"/>
        <v>1</v>
      </c>
      <c r="AV139" s="115" t="str">
        <f t="shared" si="4"/>
        <v>Performance</v>
      </c>
      <c r="AW139" s="116">
        <f t="shared" si="5"/>
        <v>19.19590819</v>
      </c>
      <c r="AX139" s="54">
        <f t="shared" si="6"/>
        <v>3.8</v>
      </c>
      <c r="AY139" s="117">
        <f t="shared" si="7"/>
        <v>0.09349289454</v>
      </c>
      <c r="AZ139" s="117">
        <f t="shared" si="8"/>
        <v>0.03002281734</v>
      </c>
      <c r="BA139" s="118">
        <f t="shared" si="9"/>
        <v>0.005590387782</v>
      </c>
      <c r="BB139" s="116">
        <f t="shared" si="10"/>
        <v>9.932450436</v>
      </c>
      <c r="BC139" s="54">
        <f t="shared" si="11"/>
        <v>3.813261325</v>
      </c>
      <c r="BD139" s="117">
        <f t="shared" si="12"/>
        <v>0.09316775563</v>
      </c>
      <c r="BE139" s="210">
        <v>2498.53</v>
      </c>
      <c r="BF139" s="120">
        <v>511.47888282653764</v>
      </c>
      <c r="BG139" s="121">
        <v>266.426427392208</v>
      </c>
      <c r="BH139" s="121">
        <v>266.426427392208</v>
      </c>
      <c r="BI139" s="122">
        <f t="shared" si="13"/>
        <v>-0.07878583704</v>
      </c>
      <c r="BJ139" s="123">
        <f t="shared" si="14"/>
        <v>-0.003477685758</v>
      </c>
    </row>
    <row r="140">
      <c r="D140" s="100"/>
      <c r="E140" s="48"/>
      <c r="U140" s="50"/>
      <c r="V140" s="50"/>
      <c r="AC140" s="6"/>
      <c r="AI140" s="110" t="s">
        <v>232</v>
      </c>
      <c r="AJ140" s="111">
        <v>1062730.8358930172</v>
      </c>
      <c r="AK140" s="111">
        <v>5700.8176523609545</v>
      </c>
      <c r="AL140" s="54">
        <v>818.3563863501205</v>
      </c>
      <c r="AM140" s="54">
        <v>215.3569437763475</v>
      </c>
      <c r="AN140" s="112">
        <v>1917.7413016129497</v>
      </c>
      <c r="AO140" s="113">
        <v>3586.236265865789</v>
      </c>
      <c r="AP140" s="112">
        <v>5525.52</v>
      </c>
      <c r="AQ140" s="112">
        <v>180.0</v>
      </c>
      <c r="AR140" s="113">
        <v>7234.237662725012</v>
      </c>
      <c r="AS140" s="54">
        <f t="shared" si="1"/>
        <v>1</v>
      </c>
      <c r="AT140" s="115">
        <f t="shared" si="2"/>
        <v>1</v>
      </c>
      <c r="AU140" s="115">
        <f t="shared" si="3"/>
        <v>1</v>
      </c>
      <c r="AV140" s="115" t="str">
        <f t="shared" si="4"/>
        <v>Performance</v>
      </c>
      <c r="AW140" s="116">
        <f t="shared" si="5"/>
        <v>4.382242658</v>
      </c>
      <c r="AX140" s="54">
        <f t="shared" si="6"/>
        <v>3.8</v>
      </c>
      <c r="AY140" s="117">
        <f t="shared" si="7"/>
        <v>0.1122971819</v>
      </c>
      <c r="AZ140" s="117">
        <f t="shared" si="8"/>
        <v>0.03777650101</v>
      </c>
      <c r="BA140" s="118">
        <f t="shared" si="9"/>
        <v>0.005364310002</v>
      </c>
      <c r="BB140" s="116">
        <f t="shared" si="10"/>
        <v>8.839959929</v>
      </c>
      <c r="BC140" s="54">
        <f t="shared" si="11"/>
        <v>4.546424369</v>
      </c>
      <c r="BD140" s="117">
        <f t="shared" si="12"/>
        <v>0.0938604179</v>
      </c>
      <c r="BE140" s="210">
        <v>2051.62</v>
      </c>
      <c r="BF140" s="120">
        <v>419.99107698710077</v>
      </c>
      <c r="BG140" s="121">
        <v>398.3653093630197</v>
      </c>
      <c r="BH140" s="121">
        <v>398.3653093630197</v>
      </c>
      <c r="BI140" s="122">
        <f t="shared" si="13"/>
        <v>-0.03074956314</v>
      </c>
      <c r="BJ140" s="123">
        <f t="shared" si="14"/>
        <v>-0.1641783318</v>
      </c>
    </row>
    <row r="141">
      <c r="D141" s="100"/>
      <c r="E141" s="48"/>
      <c r="U141" s="50"/>
      <c r="V141" s="50"/>
      <c r="AC141" s="6"/>
      <c r="AI141" s="110" t="s">
        <v>303</v>
      </c>
      <c r="AJ141" s="111">
        <v>862620.0173492621</v>
      </c>
      <c r="AK141" s="111">
        <v>6154.45927537273</v>
      </c>
      <c r="AL141" s="54">
        <v>423.1804887589976</v>
      </c>
      <c r="AM141" s="54">
        <v>111.3632865155257</v>
      </c>
      <c r="AN141" s="112">
        <v>1517.5977280056934</v>
      </c>
      <c r="AO141" s="113">
        <v>5485.804216331537</v>
      </c>
      <c r="AP141" s="112">
        <v>4527.12</v>
      </c>
      <c r="AQ141" s="112">
        <v>89.0</v>
      </c>
      <c r="AR141" s="113">
        <v>3240.071036384567</v>
      </c>
      <c r="AS141" s="54">
        <f t="shared" si="1"/>
        <v>0</v>
      </c>
      <c r="AT141" s="115">
        <f t="shared" si="2"/>
        <v>0</v>
      </c>
      <c r="AU141" s="115">
        <f t="shared" si="3"/>
        <v>0</v>
      </c>
      <c r="AV141" s="115" t="str">
        <f t="shared" si="4"/>
        <v>Performance</v>
      </c>
      <c r="AW141" s="116">
        <f t="shared" si="5"/>
        <v>12.96327303</v>
      </c>
      <c r="AX141" s="54">
        <f t="shared" si="6"/>
        <v>3.8</v>
      </c>
      <c r="AY141" s="117">
        <f t="shared" si="7"/>
        <v>0.07338129496</v>
      </c>
      <c r="AZ141" s="117">
        <f t="shared" si="8"/>
        <v>0.01809473124</v>
      </c>
      <c r="BA141" s="118">
        <f t="shared" si="9"/>
        <v>0.007134612172</v>
      </c>
      <c r="BB141" s="116">
        <f t="shared" si="10"/>
        <v>7.656475481</v>
      </c>
      <c r="BC141" s="54">
        <f t="shared" si="11"/>
        <v>4.754836952</v>
      </c>
      <c r="BD141" s="117">
        <f t="shared" si="12"/>
        <v>0.05864531711</v>
      </c>
      <c r="BE141" s="210">
        <v>1093.41</v>
      </c>
      <c r="BF141" s="120">
        <v>223.83406453849443</v>
      </c>
      <c r="BG141" s="121">
        <v>199.3464242205032</v>
      </c>
      <c r="BH141" s="121">
        <v>199.3464242205032</v>
      </c>
      <c r="BI141" s="122">
        <f t="shared" si="13"/>
        <v>-0.2644162879</v>
      </c>
      <c r="BJ141" s="123">
        <f t="shared" si="14"/>
        <v>-0.2008138159</v>
      </c>
    </row>
    <row r="142">
      <c r="D142" s="100"/>
      <c r="E142" s="48"/>
      <c r="U142" s="50"/>
      <c r="V142" s="50"/>
      <c r="AC142" s="6"/>
      <c r="AI142" s="110" t="s">
        <v>304</v>
      </c>
      <c r="AJ142" s="111">
        <v>796588.1392271152</v>
      </c>
      <c r="AK142" s="111">
        <v>5609.10671052464</v>
      </c>
      <c r="AL142" s="54">
        <v>354.724821459748</v>
      </c>
      <c r="AM142" s="54">
        <v>93.34863722624948</v>
      </c>
      <c r="AN142" s="112">
        <v>1569.4580820202764</v>
      </c>
      <c r="AO142" s="113">
        <v>14098.831390337475</v>
      </c>
      <c r="AP142" s="112">
        <v>4201.860000000001</v>
      </c>
      <c r="AQ142" s="112">
        <v>81.0</v>
      </c>
      <c r="AR142" s="113">
        <v>6176.628650650499</v>
      </c>
      <c r="AS142" s="54">
        <f t="shared" si="1"/>
        <v>0</v>
      </c>
      <c r="AT142" s="115">
        <f t="shared" si="2"/>
        <v>0</v>
      </c>
      <c r="AU142" s="115">
        <f t="shared" si="3"/>
        <v>0</v>
      </c>
      <c r="AV142" s="115" t="str">
        <f t="shared" si="4"/>
        <v>Performance</v>
      </c>
      <c r="AW142" s="116">
        <f t="shared" si="5"/>
        <v>39.74582701</v>
      </c>
      <c r="AX142" s="54">
        <f t="shared" si="6"/>
        <v>3.8</v>
      </c>
      <c r="AY142" s="117">
        <f t="shared" si="7"/>
        <v>0.05947826087</v>
      </c>
      <c r="AZ142" s="117">
        <f t="shared" si="8"/>
        <v>0.01664233577</v>
      </c>
      <c r="BA142" s="118">
        <f t="shared" si="9"/>
        <v>0.007041413793</v>
      </c>
      <c r="BB142" s="116">
        <f t="shared" si="10"/>
        <v>17.41245122</v>
      </c>
      <c r="BC142" s="54">
        <f t="shared" si="11"/>
        <v>4.379318783</v>
      </c>
      <c r="BD142" s="117">
        <f t="shared" si="12"/>
        <v>0.05161017101</v>
      </c>
      <c r="BE142" s="210">
        <v>957.76</v>
      </c>
      <c r="BF142" s="120">
        <v>196.0648920829226</v>
      </c>
      <c r="BG142" s="121">
        <v>158.6599293768254</v>
      </c>
      <c r="BH142" s="121">
        <v>158.6599293768254</v>
      </c>
      <c r="BI142" s="122">
        <f t="shared" si="13"/>
        <v>-0.250886065</v>
      </c>
      <c r="BJ142" s="123">
        <f t="shared" si="14"/>
        <v>-0.1322851366</v>
      </c>
    </row>
    <row r="143">
      <c r="D143" s="100"/>
      <c r="E143" s="48"/>
      <c r="U143" s="50"/>
      <c r="V143" s="50"/>
      <c r="AC143" s="6"/>
      <c r="AI143" s="110" t="s">
        <v>305</v>
      </c>
      <c r="AJ143" s="111">
        <v>1359839.0769917949</v>
      </c>
      <c r="AK143" s="111">
        <v>7206.678563405454</v>
      </c>
      <c r="AL143" s="54">
        <v>678.3334305107462</v>
      </c>
      <c r="AM143" s="54">
        <v>178.50879750282795</v>
      </c>
      <c r="AN143" s="112">
        <v>1958.1377878979936</v>
      </c>
      <c r="AO143" s="113">
        <v>6675.151714038848</v>
      </c>
      <c r="AP143" s="112">
        <v>6990.360000000001</v>
      </c>
      <c r="AQ143" s="112">
        <v>166.0</v>
      </c>
      <c r="AR143" s="113">
        <v>9846.232201826957</v>
      </c>
      <c r="AS143" s="54">
        <f t="shared" si="1"/>
        <v>0</v>
      </c>
      <c r="AT143" s="115">
        <f t="shared" si="2"/>
        <v>0</v>
      </c>
      <c r="AU143" s="115">
        <f t="shared" si="3"/>
        <v>0</v>
      </c>
      <c r="AV143" s="115" t="str">
        <f t="shared" si="4"/>
        <v>Performance</v>
      </c>
      <c r="AW143" s="116">
        <f t="shared" si="5"/>
        <v>9.840517088</v>
      </c>
      <c r="AX143" s="54">
        <f t="shared" si="6"/>
        <v>3.8</v>
      </c>
      <c r="AY143" s="117">
        <f t="shared" si="7"/>
        <v>0.09116253136</v>
      </c>
      <c r="AZ143" s="117">
        <f t="shared" si="8"/>
        <v>0.02476991251</v>
      </c>
      <c r="BA143" s="118">
        <f t="shared" si="9"/>
        <v>0.005299655441</v>
      </c>
      <c r="BB143" s="116">
        <f t="shared" si="10"/>
        <v>14.51532795</v>
      </c>
      <c r="BC143" s="54">
        <f t="shared" si="11"/>
        <v>4.086345967</v>
      </c>
      <c r="BD143" s="117">
        <f t="shared" si="12"/>
        <v>0.08477442243</v>
      </c>
      <c r="BE143" s="210">
        <v>2305.09</v>
      </c>
      <c r="BF143" s="120">
        <v>471.87940829792865</v>
      </c>
      <c r="BG143" s="121">
        <v>206.45402221281756</v>
      </c>
      <c r="BH143" s="121">
        <v>206.45402221281756</v>
      </c>
      <c r="BI143" s="122">
        <f t="shared" si="13"/>
        <v>-0.03001640236</v>
      </c>
      <c r="BJ143" s="123">
        <f t="shared" si="14"/>
        <v>-0.07007384329</v>
      </c>
    </row>
    <row r="144">
      <c r="D144" s="100"/>
      <c r="E144" s="48"/>
      <c r="U144" s="50"/>
      <c r="V144" s="50"/>
      <c r="AC144" s="6"/>
      <c r="AI144" s="110" t="s">
        <v>306</v>
      </c>
      <c r="AJ144" s="111">
        <v>1471445.5612727262</v>
      </c>
      <c r="AK144" s="111">
        <v>7349.976910024696</v>
      </c>
      <c r="AL144" s="54">
        <v>802.7982801457456</v>
      </c>
      <c r="AM144" s="54">
        <v>211.262705301512</v>
      </c>
      <c r="AN144" s="112">
        <v>2173.2217824426853</v>
      </c>
      <c r="AO144" s="113">
        <v>16074.548595681685</v>
      </c>
      <c r="AP144" s="112">
        <v>6933.42</v>
      </c>
      <c r="AQ144" s="112">
        <v>181.0</v>
      </c>
      <c r="AR144" s="113">
        <v>9140.302894246495</v>
      </c>
      <c r="AS144" s="54">
        <f t="shared" si="1"/>
        <v>0</v>
      </c>
      <c r="AT144" s="115">
        <f t="shared" si="2"/>
        <v>0</v>
      </c>
      <c r="AU144" s="115">
        <f t="shared" si="3"/>
        <v>0</v>
      </c>
      <c r="AV144" s="115" t="str">
        <f t="shared" si="4"/>
        <v>Performance</v>
      </c>
      <c r="AW144" s="116">
        <f t="shared" si="5"/>
        <v>20.02314777</v>
      </c>
      <c r="AX144" s="54">
        <f t="shared" si="6"/>
        <v>3.8</v>
      </c>
      <c r="AY144" s="117">
        <f t="shared" si="7"/>
        <v>0.09721175584</v>
      </c>
      <c r="AZ144" s="117">
        <f t="shared" si="8"/>
        <v>0.02874331551</v>
      </c>
      <c r="BA144" s="118">
        <f t="shared" si="9"/>
        <v>0.004995072263</v>
      </c>
      <c r="BB144" s="116">
        <f t="shared" si="10"/>
        <v>11.38555366</v>
      </c>
      <c r="BC144" s="54">
        <f t="shared" si="11"/>
        <v>4.435349614</v>
      </c>
      <c r="BD144" s="117">
        <f t="shared" si="12"/>
        <v>0.08328648344</v>
      </c>
      <c r="BE144" s="210">
        <v>2504.0</v>
      </c>
      <c r="BF144" s="120">
        <v>512.5986570494051</v>
      </c>
      <c r="BG144" s="121">
        <v>290.1996230963405</v>
      </c>
      <c r="BH144" s="121">
        <v>290.1996230963405</v>
      </c>
      <c r="BI144" s="122">
        <f t="shared" si="13"/>
        <v>-0.05667458757</v>
      </c>
      <c r="BJ144" s="123">
        <f t="shared" si="14"/>
        <v>-0.1432467944</v>
      </c>
    </row>
    <row r="145">
      <c r="D145" s="100"/>
      <c r="E145" s="48"/>
      <c r="U145" s="50"/>
      <c r="V145" s="50"/>
      <c r="AC145" s="6"/>
      <c r="AI145" s="110" t="s">
        <v>307</v>
      </c>
      <c r="AJ145" s="111">
        <v>1436841.8765311113</v>
      </c>
      <c r="AK145" s="111">
        <v>7148.54037706279</v>
      </c>
      <c r="AL145" s="54">
        <v>849.4725987588703</v>
      </c>
      <c r="AM145" s="54">
        <v>223.5454207260185</v>
      </c>
      <c r="AN145" s="112">
        <v>2066.7715820969624</v>
      </c>
      <c r="AO145" s="113">
        <v>14470.035934715648</v>
      </c>
      <c r="AP145" s="112">
        <v>6873.360000000001</v>
      </c>
      <c r="AQ145" s="112">
        <v>221.0</v>
      </c>
      <c r="AR145" s="113">
        <v>7457.8927458404005</v>
      </c>
      <c r="AS145" s="54">
        <f t="shared" si="1"/>
        <v>0</v>
      </c>
      <c r="AT145" s="115">
        <f t="shared" si="2"/>
        <v>0</v>
      </c>
      <c r="AU145" s="115">
        <f t="shared" si="3"/>
        <v>0</v>
      </c>
      <c r="AV145" s="115" t="str">
        <f t="shared" si="4"/>
        <v>Performance</v>
      </c>
      <c r="AW145" s="116">
        <f t="shared" si="5"/>
        <v>17.0341409</v>
      </c>
      <c r="AX145" s="54">
        <f t="shared" si="6"/>
        <v>3.8</v>
      </c>
      <c r="AY145" s="117">
        <f t="shared" si="7"/>
        <v>0.1081616482</v>
      </c>
      <c r="AZ145" s="117">
        <f t="shared" si="8"/>
        <v>0.03127147766</v>
      </c>
      <c r="BA145" s="118">
        <f t="shared" si="9"/>
        <v>0.004975175413</v>
      </c>
      <c r="BB145" s="116">
        <f t="shared" si="10"/>
        <v>8.779438862</v>
      </c>
      <c r="BC145" s="54">
        <f t="shared" si="11"/>
        <v>3.843767415</v>
      </c>
      <c r="BD145" s="117">
        <f t="shared" si="12"/>
        <v>0.1069300555</v>
      </c>
      <c r="BE145" s="210">
        <v>2449.35</v>
      </c>
      <c r="BF145" s="120">
        <v>501.411150416917</v>
      </c>
      <c r="BG145" s="121">
        <v>348.0614483419533</v>
      </c>
      <c r="BH145" s="121">
        <v>348.0614483419533</v>
      </c>
      <c r="BI145" s="122">
        <f t="shared" si="13"/>
        <v>-0.03849462443</v>
      </c>
      <c r="BJ145" s="123">
        <f t="shared" si="14"/>
        <v>-0.01138659301</v>
      </c>
    </row>
    <row r="146">
      <c r="D146" s="100"/>
      <c r="E146" s="48"/>
      <c r="U146" s="50"/>
      <c r="V146" s="50"/>
      <c r="AC146" s="6"/>
      <c r="AI146" s="110" t="s">
        <v>308</v>
      </c>
      <c r="AJ146" s="111">
        <v>1508232.293969123</v>
      </c>
      <c r="AK146" s="111">
        <v>7894.510627177819</v>
      </c>
      <c r="AL146" s="54">
        <v>700.1147791968713</v>
      </c>
      <c r="AM146" s="54">
        <v>184.2407313675977</v>
      </c>
      <c r="AN146" s="112">
        <v>2013.5464819241008</v>
      </c>
      <c r="AO146" s="113">
        <v>11392.263439480499</v>
      </c>
      <c r="AP146" s="112">
        <v>7264.14</v>
      </c>
      <c r="AQ146" s="112">
        <v>195.0</v>
      </c>
      <c r="AR146" s="113">
        <v>7587.08977847231</v>
      </c>
      <c r="AS146" s="54">
        <f t="shared" si="1"/>
        <v>0</v>
      </c>
      <c r="AT146" s="115">
        <f t="shared" si="2"/>
        <v>0</v>
      </c>
      <c r="AU146" s="115">
        <f t="shared" si="3"/>
        <v>0</v>
      </c>
      <c r="AV146" s="115" t="str">
        <f t="shared" si="4"/>
        <v>Performance</v>
      </c>
      <c r="AW146" s="116">
        <f t="shared" si="5"/>
        <v>16.27199393</v>
      </c>
      <c r="AX146" s="54">
        <f t="shared" si="6"/>
        <v>3.8</v>
      </c>
      <c r="AY146" s="117">
        <f t="shared" si="7"/>
        <v>0.09150061</v>
      </c>
      <c r="AZ146" s="117">
        <f t="shared" si="8"/>
        <v>0.02333782803</v>
      </c>
      <c r="BA146" s="118">
        <f t="shared" si="9"/>
        <v>0.005234280329</v>
      </c>
      <c r="BB146" s="116">
        <f t="shared" si="10"/>
        <v>10.83692275</v>
      </c>
      <c r="BC146" s="54">
        <f t="shared" si="11"/>
        <v>3.590332201</v>
      </c>
      <c r="BD146" s="117">
        <f t="shared" si="12"/>
        <v>0.0968440519</v>
      </c>
      <c r="BE146" s="210">
        <v>2714.25</v>
      </c>
      <c r="BF146" s="120">
        <v>555.6393390161132</v>
      </c>
      <c r="BG146" s="121">
        <v>144.47544018075803</v>
      </c>
      <c r="BH146" s="121">
        <v>144.47544018075803</v>
      </c>
      <c r="BI146" s="122">
        <f t="shared" si="13"/>
        <v>-0.0798492341</v>
      </c>
      <c r="BJ146" s="123">
        <f t="shared" si="14"/>
        <v>0.05839788277</v>
      </c>
    </row>
    <row r="147">
      <c r="D147" s="100"/>
      <c r="E147" s="48"/>
      <c r="U147" s="50"/>
      <c r="V147" s="50"/>
      <c r="AC147" s="6"/>
      <c r="AI147" s="110" t="s">
        <v>309</v>
      </c>
      <c r="AJ147" s="111">
        <v>1356693.0641477315</v>
      </c>
      <c r="AK147" s="111">
        <v>7250.896338933678</v>
      </c>
      <c r="AL147" s="54">
        <v>678.3334305107462</v>
      </c>
      <c r="AM147" s="54">
        <v>178.50879750282795</v>
      </c>
      <c r="AN147" s="112">
        <v>1795.732995062852</v>
      </c>
      <c r="AO147" s="113">
        <v>3171.060084724773</v>
      </c>
      <c r="AP147" s="112">
        <v>6537.18</v>
      </c>
      <c r="AQ147" s="112">
        <v>184.0</v>
      </c>
      <c r="AR147" s="113">
        <v>5784.609936617875</v>
      </c>
      <c r="AS147" s="54">
        <f t="shared" si="1"/>
        <v>0</v>
      </c>
      <c r="AT147" s="115">
        <f t="shared" si="2"/>
        <v>0</v>
      </c>
      <c r="AU147" s="115">
        <f t="shared" si="3"/>
        <v>0</v>
      </c>
      <c r="AV147" s="115" t="str">
        <f t="shared" si="4"/>
        <v>Performance</v>
      </c>
      <c r="AW147" s="116">
        <f t="shared" si="5"/>
        <v>4.674780782</v>
      </c>
      <c r="AX147" s="54">
        <f t="shared" si="6"/>
        <v>3.8</v>
      </c>
      <c r="AY147" s="117">
        <f t="shared" si="7"/>
        <v>0.09940720474</v>
      </c>
      <c r="AZ147" s="117">
        <f t="shared" si="8"/>
        <v>0.0246188594</v>
      </c>
      <c r="BA147" s="118">
        <f t="shared" si="9"/>
        <v>0.005344537044</v>
      </c>
      <c r="BB147" s="116">
        <f t="shared" si="10"/>
        <v>8.527679275</v>
      </c>
      <c r="BC147" s="54">
        <f t="shared" si="11"/>
        <v>3.686594731</v>
      </c>
      <c r="BD147" s="117">
        <f t="shared" si="12"/>
        <v>0.1024651218</v>
      </c>
      <c r="BE147" s="210">
        <v>2328.96</v>
      </c>
      <c r="BF147" s="120">
        <v>476.7658819176448</v>
      </c>
      <c r="BG147" s="121">
        <v>201.56754859310144</v>
      </c>
      <c r="BH147" s="121">
        <v>201.56754859310144</v>
      </c>
      <c r="BI147" s="122">
        <f t="shared" si="13"/>
        <v>-0.09843146358</v>
      </c>
      <c r="BJ147" s="123">
        <f t="shared" si="14"/>
        <v>0.0307615231</v>
      </c>
    </row>
    <row r="148">
      <c r="D148" s="100"/>
      <c r="E148" s="48"/>
      <c r="U148" s="50"/>
      <c r="V148" s="50"/>
      <c r="AC148" s="6"/>
      <c r="AI148" s="110" t="s">
        <v>310</v>
      </c>
      <c r="AJ148" s="111">
        <v>817900.2881840237</v>
      </c>
      <c r="AK148" s="111">
        <v>4732.120829214875</v>
      </c>
      <c r="AL148" s="54">
        <v>429.40373124074756</v>
      </c>
      <c r="AM148" s="54">
        <v>113.0009819054599</v>
      </c>
      <c r="AN148" s="112">
        <v>1508.5904033610552</v>
      </c>
      <c r="AO148" s="113">
        <v>314.88602496560327</v>
      </c>
      <c r="AP148" s="112">
        <v>3995.94</v>
      </c>
      <c r="AQ148" s="112">
        <v>89.0</v>
      </c>
      <c r="AR148" s="113">
        <v>3953.733555154051</v>
      </c>
      <c r="AS148" s="54">
        <f t="shared" si="1"/>
        <v>0</v>
      </c>
      <c r="AT148" s="115">
        <f t="shared" si="2"/>
        <v>0</v>
      </c>
      <c r="AU148" s="115">
        <f t="shared" si="3"/>
        <v>0</v>
      </c>
      <c r="AV148" s="115" t="str">
        <f t="shared" si="4"/>
        <v>Performance</v>
      </c>
      <c r="AW148" s="116">
        <f t="shared" si="5"/>
        <v>0.7333099413</v>
      </c>
      <c r="AX148" s="54">
        <f t="shared" si="6"/>
        <v>3.8</v>
      </c>
      <c r="AY148" s="117">
        <f t="shared" si="7"/>
        <v>0.07490501176</v>
      </c>
      <c r="AZ148" s="117">
        <f t="shared" si="8"/>
        <v>0.02387956394</v>
      </c>
      <c r="BA148" s="118">
        <f t="shared" si="9"/>
        <v>0.005785694048</v>
      </c>
      <c r="BB148" s="116">
        <f t="shared" si="10"/>
        <v>9.207496972</v>
      </c>
      <c r="BC148" s="54">
        <f t="shared" si="11"/>
        <v>4.824761025</v>
      </c>
      <c r="BD148" s="117">
        <f t="shared" si="12"/>
        <v>0.05899547008</v>
      </c>
      <c r="BE148" s="210">
        <v>1199.52</v>
      </c>
      <c r="BF148" s="120">
        <v>245.55604676673417</v>
      </c>
      <c r="BG148" s="121">
        <v>183.8476844740134</v>
      </c>
      <c r="BH148" s="121">
        <v>183.8476844740134</v>
      </c>
      <c r="BI148" s="122">
        <f t="shared" si="13"/>
        <v>-0.1555710126</v>
      </c>
      <c r="BJ148" s="123">
        <f t="shared" si="14"/>
        <v>-0.2123962244</v>
      </c>
    </row>
    <row r="149">
      <c r="D149" s="100"/>
      <c r="E149" s="48"/>
      <c r="U149" s="50"/>
      <c r="V149" s="50"/>
      <c r="AC149" s="6"/>
      <c r="AI149" s="110" t="s">
        <v>311</v>
      </c>
      <c r="AJ149" s="111">
        <v>762829.5053067064</v>
      </c>
      <c r="AK149" s="111">
        <v>4487.285368419712</v>
      </c>
      <c r="AL149" s="54">
        <v>404.51076131374776</v>
      </c>
      <c r="AM149" s="54">
        <v>106.4502003457231</v>
      </c>
      <c r="AN149" s="112">
        <v>1669.903399269574</v>
      </c>
      <c r="AO149" s="113">
        <v>9218.156006046755</v>
      </c>
      <c r="AP149" s="112">
        <v>3751.02</v>
      </c>
      <c r="AQ149" s="112">
        <v>91.0</v>
      </c>
      <c r="AR149" s="113">
        <v>3903.7599454025667</v>
      </c>
      <c r="AS149" s="54">
        <f t="shared" si="1"/>
        <v>0</v>
      </c>
      <c r="AT149" s="115">
        <f t="shared" si="2"/>
        <v>0</v>
      </c>
      <c r="AU149" s="115">
        <f t="shared" si="3"/>
        <v>0</v>
      </c>
      <c r="AV149" s="115" t="str">
        <f t="shared" si="4"/>
        <v>Performance</v>
      </c>
      <c r="AW149" s="116">
        <f t="shared" si="5"/>
        <v>22.78840735</v>
      </c>
      <c r="AX149" s="54">
        <f t="shared" si="6"/>
        <v>3.8</v>
      </c>
      <c r="AY149" s="117">
        <f t="shared" si="7"/>
        <v>0.06374632233</v>
      </c>
      <c r="AZ149" s="117">
        <f t="shared" si="8"/>
        <v>0.02372262774</v>
      </c>
      <c r="BA149" s="118">
        <f t="shared" si="9"/>
        <v>0.005882422399</v>
      </c>
      <c r="BB149" s="116">
        <f t="shared" si="10"/>
        <v>9.650571304</v>
      </c>
      <c r="BC149" s="54">
        <f t="shared" si="11"/>
        <v>4.445173201</v>
      </c>
      <c r="BD149" s="117">
        <f t="shared" si="12"/>
        <v>0.05449417017</v>
      </c>
      <c r="BE149" s="210">
        <v>1139.72</v>
      </c>
      <c r="BF149" s="120">
        <v>233.31427372697598</v>
      </c>
      <c r="BG149" s="121">
        <v>171.19648758677178</v>
      </c>
      <c r="BH149" s="121">
        <v>171.19648758677178</v>
      </c>
      <c r="BI149" s="122">
        <f t="shared" si="13"/>
        <v>-0.1640781247</v>
      </c>
      <c r="BJ149" s="123">
        <f t="shared" si="14"/>
        <v>-0.1451401716</v>
      </c>
    </row>
    <row r="150">
      <c r="D150" s="100"/>
      <c r="E150" s="48"/>
      <c r="U150" s="50"/>
      <c r="V150" s="50"/>
      <c r="AC150" s="6"/>
      <c r="AI150" s="110" t="s">
        <v>312</v>
      </c>
      <c r="AJ150" s="111">
        <v>655087.1632983253</v>
      </c>
      <c r="AK150" s="111">
        <v>3607.0240963300785</v>
      </c>
      <c r="AL150" s="54">
        <v>737.4542340873709</v>
      </c>
      <c r="AM150" s="54">
        <v>194.06690370720287</v>
      </c>
      <c r="AN150" s="112">
        <v>2047.3921866494077</v>
      </c>
      <c r="AO150" s="113">
        <v>2473.1677097197276</v>
      </c>
      <c r="AP150" s="112">
        <v>4594.9800000000005</v>
      </c>
      <c r="AQ150" s="112">
        <v>155.0</v>
      </c>
      <c r="AR150" s="113">
        <v>7460.2274903131965</v>
      </c>
      <c r="AS150" s="54">
        <f t="shared" si="1"/>
        <v>0</v>
      </c>
      <c r="AT150" s="115">
        <f t="shared" si="2"/>
        <v>0</v>
      </c>
      <c r="AU150" s="115">
        <f t="shared" si="3"/>
        <v>0</v>
      </c>
      <c r="AV150" s="115" t="str">
        <f t="shared" si="4"/>
        <v>Performance</v>
      </c>
      <c r="AW150" s="116">
        <f t="shared" si="5"/>
        <v>3.353655855</v>
      </c>
      <c r="AX150" s="54">
        <f t="shared" si="6"/>
        <v>3.8</v>
      </c>
      <c r="AY150" s="117">
        <f t="shared" si="7"/>
        <v>0.09478736169</v>
      </c>
      <c r="AZ150" s="117">
        <f t="shared" si="8"/>
        <v>0.05380249716</v>
      </c>
      <c r="BA150" s="118">
        <f t="shared" si="9"/>
        <v>0.00550617429</v>
      </c>
      <c r="BB150" s="116">
        <f t="shared" si="10"/>
        <v>10.11619046</v>
      </c>
      <c r="BC150" s="54">
        <f t="shared" si="11"/>
        <v>4.757769252</v>
      </c>
      <c r="BD150" s="117">
        <f t="shared" si="12"/>
        <v>0.07570606209</v>
      </c>
      <c r="BE150" s="210">
        <v>1275.81</v>
      </c>
      <c r="BF150" s="120">
        <v>261.1735194289942</v>
      </c>
      <c r="BG150" s="121">
        <v>476.28071465837667</v>
      </c>
      <c r="BH150" s="121">
        <v>476.28071465837667</v>
      </c>
      <c r="BI150" s="122">
        <f t="shared" si="13"/>
        <v>0.2738977831</v>
      </c>
      <c r="BJ150" s="123">
        <f t="shared" si="14"/>
        <v>-0.2013063689</v>
      </c>
    </row>
    <row r="151">
      <c r="D151" s="100"/>
      <c r="E151" s="48"/>
      <c r="U151" s="50"/>
      <c r="V151" s="50"/>
      <c r="AC151" s="6"/>
      <c r="AI151" s="110" t="s">
        <v>313</v>
      </c>
      <c r="AJ151" s="111">
        <v>1549216.4399499213</v>
      </c>
      <c r="AK151" s="111">
        <v>8511.921789183014</v>
      </c>
      <c r="AL151" s="54">
        <v>1512.2479230652416</v>
      </c>
      <c r="AM151" s="54">
        <v>397.959979754011</v>
      </c>
      <c r="AN151" s="112">
        <v>3493.4772159613076</v>
      </c>
      <c r="AO151" s="113">
        <v>21058.46891460313</v>
      </c>
      <c r="AP151" s="112">
        <v>7700.16</v>
      </c>
      <c r="AQ151" s="112">
        <v>264.0</v>
      </c>
      <c r="AR151" s="113">
        <v>8954.900667694708</v>
      </c>
      <c r="AS151" s="54">
        <f t="shared" si="1"/>
        <v>0</v>
      </c>
      <c r="AT151" s="115">
        <f t="shared" si="2"/>
        <v>0</v>
      </c>
      <c r="AU151" s="115">
        <f t="shared" si="3"/>
        <v>0</v>
      </c>
      <c r="AV151" s="115" t="str">
        <f t="shared" si="4"/>
        <v>Performance</v>
      </c>
      <c r="AW151" s="116">
        <f t="shared" si="5"/>
        <v>13.92527547</v>
      </c>
      <c r="AX151" s="54">
        <f t="shared" si="6"/>
        <v>3.8</v>
      </c>
      <c r="AY151" s="117">
        <f t="shared" si="7"/>
        <v>0.1139151496</v>
      </c>
      <c r="AZ151" s="117">
        <f t="shared" si="8"/>
        <v>0.04675324675</v>
      </c>
      <c r="BA151" s="118">
        <f t="shared" si="9"/>
        <v>0.005494339958</v>
      </c>
      <c r="BB151" s="116">
        <f t="shared" si="10"/>
        <v>5.921582388</v>
      </c>
      <c r="BC151" s="54">
        <f t="shared" si="11"/>
        <v>5.72821183</v>
      </c>
      <c r="BD151" s="117">
        <f t="shared" si="12"/>
        <v>0.07556940655</v>
      </c>
      <c r="BE151" s="210">
        <v>3093.49</v>
      </c>
      <c r="BF151" s="120">
        <v>633.274288975944</v>
      </c>
      <c r="BG151" s="121">
        <v>878.9736340892975</v>
      </c>
      <c r="BH151" s="121">
        <v>878.9736340892975</v>
      </c>
      <c r="BI151" s="122">
        <f t="shared" si="13"/>
        <v>-0.09536762782</v>
      </c>
      <c r="BJ151" s="123">
        <f t="shared" si="14"/>
        <v>-0.3366167117</v>
      </c>
    </row>
    <row r="152">
      <c r="D152" s="100"/>
      <c r="E152" s="48"/>
      <c r="U152" s="50"/>
      <c r="V152" s="50"/>
      <c r="AC152" s="6"/>
      <c r="AI152" s="110" t="s">
        <v>314</v>
      </c>
      <c r="AJ152" s="111">
        <v>1974025.6167742084</v>
      </c>
      <c r="AK152" s="111">
        <v>10283.90820109182</v>
      </c>
      <c r="AL152" s="54">
        <v>1194.8625564959932</v>
      </c>
      <c r="AM152" s="54">
        <v>314.43751486736664</v>
      </c>
      <c r="AN152" s="112">
        <v>2810.0123398954343</v>
      </c>
      <c r="AO152" s="113">
        <v>24777.782388056898</v>
      </c>
      <c r="AP152" s="112">
        <v>9347.52</v>
      </c>
      <c r="AQ152" s="112">
        <v>266.0</v>
      </c>
      <c r="AR152" s="113">
        <v>13090.549449741897</v>
      </c>
      <c r="AS152" s="54">
        <f t="shared" si="1"/>
        <v>0</v>
      </c>
      <c r="AT152" s="115">
        <f t="shared" si="2"/>
        <v>0</v>
      </c>
      <c r="AU152" s="115">
        <f t="shared" si="3"/>
        <v>0</v>
      </c>
      <c r="AV152" s="115" t="str">
        <f t="shared" si="4"/>
        <v>Performance</v>
      </c>
      <c r="AW152" s="116">
        <f t="shared" si="5"/>
        <v>20.736931</v>
      </c>
      <c r="AX152" s="54">
        <f t="shared" si="6"/>
        <v>3.8</v>
      </c>
      <c r="AY152" s="117">
        <f t="shared" si="7"/>
        <v>0.1118989801</v>
      </c>
      <c r="AZ152" s="117">
        <f t="shared" si="8"/>
        <v>0.03057568278</v>
      </c>
      <c r="BA152" s="118">
        <f t="shared" si="9"/>
        <v>0.005209612334</v>
      </c>
      <c r="BB152" s="116">
        <f t="shared" si="10"/>
        <v>10.95569476</v>
      </c>
      <c r="BC152" s="54">
        <f t="shared" si="11"/>
        <v>4.491964498</v>
      </c>
      <c r="BD152" s="117">
        <f t="shared" si="12"/>
        <v>0.09466150601</v>
      </c>
      <c r="BE152" s="210">
        <v>4126.24</v>
      </c>
      <c r="BF152" s="120">
        <v>844.6905282202624</v>
      </c>
      <c r="BG152" s="121">
        <v>350.1720282757308</v>
      </c>
      <c r="BH152" s="121">
        <v>350.1720282757308</v>
      </c>
      <c r="BI152" s="122">
        <f t="shared" si="13"/>
        <v>-0.09105373004</v>
      </c>
      <c r="BJ152" s="123">
        <f t="shared" si="14"/>
        <v>-0.1540449615</v>
      </c>
    </row>
    <row r="153">
      <c r="D153" s="100"/>
      <c r="E153" s="48"/>
      <c r="U153" s="50"/>
      <c r="V153" s="50"/>
      <c r="AC153" s="6"/>
      <c r="AI153" s="110" t="s">
        <v>315</v>
      </c>
      <c r="AJ153" s="111">
        <v>1968629.4104643753</v>
      </c>
      <c r="AK153" s="111">
        <v>10962.732940219545</v>
      </c>
      <c r="AL153" s="54">
        <v>1176.1928290507435</v>
      </c>
      <c r="AM153" s="54">
        <v>309.5244286975641</v>
      </c>
      <c r="AN153" s="112">
        <v>2540.338499019602</v>
      </c>
      <c r="AO153" s="113">
        <v>21786.88688688786</v>
      </c>
      <c r="AP153" s="112">
        <v>10061.220000000001</v>
      </c>
      <c r="AQ153" s="112">
        <v>296.0</v>
      </c>
      <c r="AR153" s="113">
        <v>12940.541277528753</v>
      </c>
      <c r="AS153" s="54">
        <f t="shared" si="1"/>
        <v>0</v>
      </c>
      <c r="AT153" s="115">
        <f t="shared" si="2"/>
        <v>0</v>
      </c>
      <c r="AU153" s="115">
        <f t="shared" si="3"/>
        <v>0</v>
      </c>
      <c r="AV153" s="115" t="str">
        <f t="shared" si="4"/>
        <v>Performance</v>
      </c>
      <c r="AW153" s="116">
        <f t="shared" si="5"/>
        <v>18.5232271</v>
      </c>
      <c r="AX153" s="54">
        <f t="shared" si="6"/>
        <v>3.8</v>
      </c>
      <c r="AY153" s="117">
        <f t="shared" si="7"/>
        <v>0.1218437735</v>
      </c>
      <c r="AZ153" s="117">
        <f t="shared" si="8"/>
        <v>0.02823423962</v>
      </c>
      <c r="BA153" s="118">
        <f t="shared" si="9"/>
        <v>0.005568713381</v>
      </c>
      <c r="BB153" s="116">
        <f t="shared" si="10"/>
        <v>11.00205762</v>
      </c>
      <c r="BC153" s="54">
        <f t="shared" si="11"/>
        <v>3.973624422</v>
      </c>
      <c r="BD153" s="117">
        <f t="shared" si="12"/>
        <v>0.1165199048</v>
      </c>
      <c r="BE153" s="210">
        <v>4075.84</v>
      </c>
      <c r="BF153" s="120">
        <v>834.3730472636771</v>
      </c>
      <c r="BG153" s="121">
        <v>341.8197817870664</v>
      </c>
      <c r="BH153" s="121">
        <v>341.8197817870664</v>
      </c>
      <c r="BI153" s="122">
        <f t="shared" si="13"/>
        <v>-0.0822343247</v>
      </c>
      <c r="BJ153" s="123">
        <f t="shared" si="14"/>
        <v>-0.04369422069</v>
      </c>
    </row>
    <row r="154">
      <c r="D154" s="100"/>
      <c r="E154" s="48"/>
      <c r="U154" s="50"/>
      <c r="V154" s="50"/>
      <c r="AC154" s="6"/>
      <c r="AI154" s="110" t="s">
        <v>316</v>
      </c>
      <c r="AJ154" s="111">
        <v>1770326.6076311078</v>
      </c>
      <c r="AK154" s="111">
        <v>10178.276848441063</v>
      </c>
      <c r="AL154" s="54">
        <v>1095.290676787994</v>
      </c>
      <c r="AM154" s="54">
        <v>288.2343886284195</v>
      </c>
      <c r="AN154" s="112">
        <v>2484.383906530184</v>
      </c>
      <c r="AO154" s="113">
        <v>8986.464730795653</v>
      </c>
      <c r="AP154" s="112">
        <v>8967.66</v>
      </c>
      <c r="AQ154" s="112">
        <v>268.0</v>
      </c>
      <c r="AR154" s="113">
        <v>7700.0443801316205</v>
      </c>
      <c r="AS154" s="54">
        <f t="shared" si="1"/>
        <v>0</v>
      </c>
      <c r="AT154" s="115">
        <f t="shared" si="2"/>
        <v>0</v>
      </c>
      <c r="AU154" s="115">
        <f t="shared" si="3"/>
        <v>0</v>
      </c>
      <c r="AV154" s="115" t="str">
        <f t="shared" si="4"/>
        <v>Performance</v>
      </c>
      <c r="AW154" s="116">
        <f t="shared" si="5"/>
        <v>8.204639117</v>
      </c>
      <c r="AX154" s="54">
        <f t="shared" si="6"/>
        <v>3.8</v>
      </c>
      <c r="AY154" s="117">
        <f t="shared" si="7"/>
        <v>0.1160184575</v>
      </c>
      <c r="AZ154" s="117">
        <f t="shared" si="8"/>
        <v>0.02831858407</v>
      </c>
      <c r="BA154" s="118">
        <f t="shared" si="9"/>
        <v>0.005749377999</v>
      </c>
      <c r="BB154" s="116">
        <f t="shared" si="10"/>
        <v>7.030137792</v>
      </c>
      <c r="BC154" s="54">
        <f t="shared" si="11"/>
        <v>4.08690551</v>
      </c>
      <c r="BD154" s="117">
        <f t="shared" si="12"/>
        <v>0.1078738271</v>
      </c>
      <c r="BE154" s="210">
        <v>3499.05</v>
      </c>
      <c r="BF154" s="120">
        <v>716.2972567686585</v>
      </c>
      <c r="BG154" s="121">
        <v>378.99342001933553</v>
      </c>
      <c r="BH154" s="121">
        <v>378.99342001933553</v>
      </c>
      <c r="BI154" s="122">
        <f t="shared" si="13"/>
        <v>-0.1189412379</v>
      </c>
      <c r="BJ154" s="123">
        <f t="shared" si="14"/>
        <v>-0.07020116068</v>
      </c>
    </row>
    <row r="155">
      <c r="D155" s="100"/>
      <c r="E155" s="48"/>
      <c r="U155" s="50"/>
      <c r="V155" s="50"/>
      <c r="AC155" s="6"/>
      <c r="AI155" s="110" t="s">
        <v>317</v>
      </c>
      <c r="AJ155" s="111">
        <v>1070315.8220914972</v>
      </c>
      <c r="AK155" s="111">
        <v>7016.705898173087</v>
      </c>
      <c r="AL155" s="54">
        <v>625.4358694158716</v>
      </c>
      <c r="AM155" s="54">
        <v>164.58838668838726</v>
      </c>
      <c r="AN155" s="112">
        <v>1815.3853397420623</v>
      </c>
      <c r="AO155" s="113">
        <v>4828.09171398613</v>
      </c>
      <c r="AP155" s="112">
        <v>5624.58</v>
      </c>
      <c r="AQ155" s="112">
        <v>156.0</v>
      </c>
      <c r="AR155" s="113">
        <v>6799.820660935365</v>
      </c>
      <c r="AS155" s="54">
        <f t="shared" si="1"/>
        <v>0</v>
      </c>
      <c r="AT155" s="115">
        <f t="shared" si="2"/>
        <v>0</v>
      </c>
      <c r="AU155" s="115">
        <f t="shared" si="3"/>
        <v>0</v>
      </c>
      <c r="AV155" s="115" t="str">
        <f t="shared" si="4"/>
        <v>Performance</v>
      </c>
      <c r="AW155" s="116">
        <f t="shared" si="5"/>
        <v>7.719563188</v>
      </c>
      <c r="AX155" s="54">
        <f t="shared" si="6"/>
        <v>3.8</v>
      </c>
      <c r="AY155" s="117">
        <f t="shared" si="7"/>
        <v>0.09066305819</v>
      </c>
      <c r="AZ155" s="117">
        <f t="shared" si="8"/>
        <v>0.02345664605</v>
      </c>
      <c r="BA155" s="118">
        <f t="shared" si="9"/>
        <v>0.006555734068</v>
      </c>
      <c r="BB155" s="116">
        <f t="shared" si="10"/>
        <v>10.87213093</v>
      </c>
      <c r="BC155" s="54">
        <f t="shared" si="11"/>
        <v>4.009204291</v>
      </c>
      <c r="BD155" s="117">
        <f t="shared" si="12"/>
        <v>0.0859321691</v>
      </c>
      <c r="BE155" s="210">
        <v>1638.65</v>
      </c>
      <c r="BF155" s="120">
        <v>335.45119383945996</v>
      </c>
      <c r="BG155" s="121">
        <v>289.98467557641163</v>
      </c>
      <c r="BH155" s="121">
        <v>289.98467557641163</v>
      </c>
      <c r="BI155" s="122">
        <f t="shared" si="13"/>
        <v>-0.1984016315</v>
      </c>
      <c r="BJ155" s="123">
        <f t="shared" si="14"/>
        <v>-0.0521810005</v>
      </c>
    </row>
    <row r="156">
      <c r="D156" s="100"/>
      <c r="E156" s="48"/>
      <c r="U156" s="50"/>
      <c r="V156" s="50"/>
      <c r="AC156" s="6"/>
      <c r="AI156" s="110" t="s">
        <v>318</v>
      </c>
      <c r="AJ156" s="111">
        <v>993672.4966902718</v>
      </c>
      <c r="AK156" s="111">
        <v>6332.149225180589</v>
      </c>
      <c r="AL156" s="54">
        <v>476.07804985387236</v>
      </c>
      <c r="AM156" s="54">
        <v>125.28369732996642</v>
      </c>
      <c r="AN156" s="112">
        <v>1879.255459949496</v>
      </c>
      <c r="AO156" s="113">
        <v>9771.233697232221</v>
      </c>
      <c r="AP156" s="112">
        <v>4900.74</v>
      </c>
      <c r="AQ156" s="112">
        <v>109.0</v>
      </c>
      <c r="AR156" s="113">
        <v>5235.548582852638</v>
      </c>
      <c r="AS156" s="54">
        <f t="shared" si="1"/>
        <v>0</v>
      </c>
      <c r="AT156" s="115">
        <f t="shared" si="2"/>
        <v>0</v>
      </c>
      <c r="AU156" s="115">
        <f t="shared" si="3"/>
        <v>0</v>
      </c>
      <c r="AV156" s="115" t="str">
        <f t="shared" si="4"/>
        <v>Performance</v>
      </c>
      <c r="AW156" s="116">
        <f t="shared" si="5"/>
        <v>20.52443649</v>
      </c>
      <c r="AX156" s="54">
        <f t="shared" si="6"/>
        <v>3.8</v>
      </c>
      <c r="AY156" s="117">
        <f t="shared" si="7"/>
        <v>0.06666666667</v>
      </c>
      <c r="AZ156" s="117">
        <f t="shared" si="8"/>
        <v>0.01978533557</v>
      </c>
      <c r="BA156" s="118">
        <f t="shared" si="9"/>
        <v>0.006372471057</v>
      </c>
      <c r="BB156" s="116">
        <f t="shared" si="10"/>
        <v>10.99724842</v>
      </c>
      <c r="BC156" s="54">
        <f t="shared" si="11"/>
        <v>4.367688531</v>
      </c>
      <c r="BD156" s="117">
        <f t="shared" si="12"/>
        <v>0.05800169393</v>
      </c>
      <c r="BE156" s="210">
        <v>1558.1</v>
      </c>
      <c r="BF156" s="120">
        <v>318.9616483820599</v>
      </c>
      <c r="BG156" s="121">
        <v>157.11640147181248</v>
      </c>
      <c r="BH156" s="121">
        <v>157.11640147181248</v>
      </c>
      <c r="BI156" s="122">
        <f t="shared" si="13"/>
        <v>-0.226054247</v>
      </c>
      <c r="BJ156" s="123">
        <f t="shared" si="14"/>
        <v>-0.1299745911</v>
      </c>
    </row>
    <row r="157">
      <c r="D157" s="100"/>
      <c r="E157" s="48"/>
      <c r="U157" s="50"/>
      <c r="V157" s="50"/>
      <c r="AC157" s="6"/>
      <c r="AI157" s="110" t="s">
        <v>319</v>
      </c>
      <c r="AJ157" s="111">
        <v>1626310.9504310738</v>
      </c>
      <c r="AK157" s="111">
        <v>9126.876408103304</v>
      </c>
      <c r="AL157" s="54">
        <v>1061.0628431383689</v>
      </c>
      <c r="AM157" s="54">
        <v>279.2270639837813</v>
      </c>
      <c r="AN157" s="112">
        <v>2466.096308009252</v>
      </c>
      <c r="AO157" s="113">
        <v>27985.709368458425</v>
      </c>
      <c r="AP157" s="112">
        <v>8775.0</v>
      </c>
      <c r="AQ157" s="112">
        <v>270.0</v>
      </c>
      <c r="AR157" s="113">
        <v>13389.101119937774</v>
      </c>
      <c r="AS157" s="54">
        <f t="shared" si="1"/>
        <v>0</v>
      </c>
      <c r="AT157" s="115">
        <f t="shared" si="2"/>
        <v>0</v>
      </c>
      <c r="AU157" s="115">
        <f t="shared" si="3"/>
        <v>0</v>
      </c>
      <c r="AV157" s="115" t="str">
        <f t="shared" si="4"/>
        <v>Performance</v>
      </c>
      <c r="AW157" s="116">
        <f t="shared" si="5"/>
        <v>26.3751667</v>
      </c>
      <c r="AX157" s="54">
        <f t="shared" si="6"/>
        <v>3.8</v>
      </c>
      <c r="AY157" s="117">
        <f t="shared" si="7"/>
        <v>0.113226342</v>
      </c>
      <c r="AZ157" s="117">
        <f t="shared" si="8"/>
        <v>0.03059393504</v>
      </c>
      <c r="BA157" s="118">
        <f t="shared" si="9"/>
        <v>0.005612011901</v>
      </c>
      <c r="BB157" s="116">
        <f t="shared" si="10"/>
        <v>12.61857505</v>
      </c>
      <c r="BC157" s="54">
        <f t="shared" si="11"/>
        <v>3.929862382</v>
      </c>
      <c r="BD157" s="117">
        <f t="shared" si="12"/>
        <v>0.1094847752</v>
      </c>
      <c r="BE157" s="210">
        <v>3436.3</v>
      </c>
      <c r="BF157" s="120">
        <v>703.4515835538621</v>
      </c>
      <c r="BG157" s="121">
        <v>357.6112595845068</v>
      </c>
      <c r="BH157" s="121">
        <v>357.6112595845068</v>
      </c>
      <c r="BI157" s="122">
        <f t="shared" si="13"/>
        <v>-0.03855387017</v>
      </c>
      <c r="BJ157" s="123">
        <f t="shared" si="14"/>
        <v>-0.03304502025</v>
      </c>
    </row>
    <row r="158">
      <c r="D158" s="100"/>
      <c r="E158" s="48"/>
      <c r="U158" s="50"/>
      <c r="V158" s="50"/>
      <c r="AC158" s="6"/>
      <c r="AI158" s="110" t="s">
        <v>320</v>
      </c>
      <c r="AJ158" s="111">
        <v>1614449.1227217808</v>
      </c>
      <c r="AK158" s="111">
        <v>9022.882750842482</v>
      </c>
      <c r="AL158" s="54">
        <v>1029.9466307296193</v>
      </c>
      <c r="AM158" s="54">
        <v>271.0385870341104</v>
      </c>
      <c r="AN158" s="112">
        <v>2333.715930656237</v>
      </c>
      <c r="AO158" s="113">
        <v>4614.66428936057</v>
      </c>
      <c r="AP158" s="112">
        <v>8925.54</v>
      </c>
      <c r="AQ158" s="112">
        <v>245.0</v>
      </c>
      <c r="AR158" s="113">
        <v>11556.35022420658</v>
      </c>
      <c r="AS158" s="54">
        <f t="shared" si="1"/>
        <v>0</v>
      </c>
      <c r="AT158" s="115">
        <f t="shared" si="2"/>
        <v>0</v>
      </c>
      <c r="AU158" s="115">
        <f t="shared" si="3"/>
        <v>0</v>
      </c>
      <c r="AV158" s="115" t="str">
        <f t="shared" si="4"/>
        <v>Performance</v>
      </c>
      <c r="AW158" s="116">
        <f t="shared" si="5"/>
        <v>4.480488747</v>
      </c>
      <c r="AX158" s="54">
        <f t="shared" si="6"/>
        <v>3.8</v>
      </c>
      <c r="AY158" s="117">
        <f t="shared" si="7"/>
        <v>0.1161403509</v>
      </c>
      <c r="AZ158" s="117">
        <f t="shared" si="8"/>
        <v>0.0300390235</v>
      </c>
      <c r="BA158" s="118">
        <f t="shared" si="9"/>
        <v>0.005588830657</v>
      </c>
      <c r="BB158" s="116">
        <f t="shared" si="10"/>
        <v>11.22033888</v>
      </c>
      <c r="BC158" s="54">
        <f t="shared" si="11"/>
        <v>4.203863799</v>
      </c>
      <c r="BD158" s="117">
        <f t="shared" si="12"/>
        <v>0.1049827859</v>
      </c>
      <c r="BE158" s="210">
        <v>3537.74</v>
      </c>
      <c r="BF158" s="120">
        <v>724.2175610982277</v>
      </c>
      <c r="BG158" s="121">
        <v>305.72906963139155</v>
      </c>
      <c r="BH158" s="121">
        <v>305.72906963139155</v>
      </c>
      <c r="BI158" s="122">
        <f t="shared" si="13"/>
        <v>-0.01078843132</v>
      </c>
      <c r="BJ158" s="123">
        <f t="shared" si="14"/>
        <v>-0.09606966786</v>
      </c>
    </row>
    <row r="159">
      <c r="D159" s="100"/>
      <c r="E159" s="48"/>
      <c r="U159" s="50"/>
      <c r="V159" s="50"/>
      <c r="AC159" s="6"/>
      <c r="AI159" s="110" t="s">
        <v>321</v>
      </c>
      <c r="AJ159" s="111">
        <v>1646835.3679054244</v>
      </c>
      <c r="AK159" s="111">
        <v>9664.85934369669</v>
      </c>
      <c r="AL159" s="54">
        <v>1023.7233882478691</v>
      </c>
      <c r="AM159" s="54">
        <v>269.4008916441761</v>
      </c>
      <c r="AN159" s="112">
        <v>1983.522066441974</v>
      </c>
      <c r="AO159" s="113">
        <v>11691.891723394981</v>
      </c>
      <c r="AP159" s="112">
        <v>8980.92</v>
      </c>
      <c r="AQ159" s="112">
        <v>244.0</v>
      </c>
      <c r="AR159" s="113">
        <v>9326.407223812399</v>
      </c>
      <c r="AS159" s="54">
        <f t="shared" si="1"/>
        <v>0</v>
      </c>
      <c r="AT159" s="115">
        <f t="shared" si="2"/>
        <v>0</v>
      </c>
      <c r="AU159" s="115">
        <f t="shared" si="3"/>
        <v>0</v>
      </c>
      <c r="AV159" s="115" t="str">
        <f t="shared" si="4"/>
        <v>Performance</v>
      </c>
      <c r="AW159" s="116">
        <f t="shared" si="5"/>
        <v>11.42094814</v>
      </c>
      <c r="AX159" s="54">
        <f t="shared" si="6"/>
        <v>3.8</v>
      </c>
      <c r="AY159" s="117">
        <f t="shared" si="7"/>
        <v>0.1358194578</v>
      </c>
      <c r="AZ159" s="117">
        <f t="shared" si="8"/>
        <v>0.02787426925</v>
      </c>
      <c r="BA159" s="118">
        <f t="shared" si="9"/>
        <v>0.005868746526</v>
      </c>
      <c r="BB159" s="116">
        <f t="shared" si="10"/>
        <v>9.110280502</v>
      </c>
      <c r="BC159" s="54">
        <f t="shared" si="11"/>
        <v>4.195587657</v>
      </c>
      <c r="BD159" s="117">
        <f t="shared" si="12"/>
        <v>0.1230135042</v>
      </c>
      <c r="BE159" s="210">
        <v>3396.09</v>
      </c>
      <c r="BF159" s="120">
        <v>695.2201171002054</v>
      </c>
      <c r="BG159" s="121">
        <v>328.5032711476638</v>
      </c>
      <c r="BH159" s="121">
        <v>328.5032711476638</v>
      </c>
      <c r="BI159" s="122">
        <f t="shared" si="13"/>
        <v>-0.07076557655</v>
      </c>
      <c r="BJ159" s="123">
        <f t="shared" si="14"/>
        <v>-0.09428659085</v>
      </c>
    </row>
    <row r="160">
      <c r="D160" s="100"/>
      <c r="E160" s="48"/>
      <c r="U160" s="50"/>
      <c r="V160" s="50"/>
      <c r="AC160" s="6"/>
      <c r="AI160" s="110" t="s">
        <v>322</v>
      </c>
      <c r="AJ160" s="111">
        <v>1700500.1892904832</v>
      </c>
      <c r="AK160" s="111">
        <v>9921.158672221392</v>
      </c>
      <c r="AL160" s="54">
        <v>846.3609775179953</v>
      </c>
      <c r="AM160" s="54">
        <v>222.7265730310514</v>
      </c>
      <c r="AN160" s="112">
        <v>1892.6299723006252</v>
      </c>
      <c r="AO160" s="113">
        <v>3849.8354296127877</v>
      </c>
      <c r="AP160" s="112">
        <v>9099.48</v>
      </c>
      <c r="AQ160" s="112">
        <v>190.0</v>
      </c>
      <c r="AR160" s="113">
        <v>6806.001854935282</v>
      </c>
      <c r="AS160" s="54">
        <f t="shared" si="1"/>
        <v>0</v>
      </c>
      <c r="AT160" s="115">
        <f t="shared" si="2"/>
        <v>0</v>
      </c>
      <c r="AU160" s="115">
        <f t="shared" si="3"/>
        <v>0</v>
      </c>
      <c r="AV160" s="115" t="str">
        <f t="shared" si="4"/>
        <v>Performance</v>
      </c>
      <c r="AW160" s="116">
        <f t="shared" si="5"/>
        <v>4.548692026</v>
      </c>
      <c r="AX160" s="54">
        <f t="shared" si="6"/>
        <v>3.8</v>
      </c>
      <c r="AY160" s="117">
        <f t="shared" si="7"/>
        <v>0.1176809922</v>
      </c>
      <c r="AZ160" s="117">
        <f t="shared" si="8"/>
        <v>0.02244965335</v>
      </c>
      <c r="BA160" s="118">
        <f t="shared" si="9"/>
        <v>0.005834259081</v>
      </c>
      <c r="BB160" s="116">
        <f t="shared" si="10"/>
        <v>8.041488249</v>
      </c>
      <c r="BC160" s="54">
        <f t="shared" si="11"/>
        <v>4.454531461</v>
      </c>
      <c r="BD160" s="117">
        <f t="shared" si="12"/>
        <v>0.1003894067</v>
      </c>
      <c r="BE160" s="210">
        <v>3527.15</v>
      </c>
      <c r="BF160" s="120">
        <v>722.0496618258022</v>
      </c>
      <c r="BG160" s="121">
        <v>124.31131569219303</v>
      </c>
      <c r="BH160" s="121">
        <v>124.31131569219303</v>
      </c>
      <c r="BI160" s="122">
        <f t="shared" si="13"/>
        <v>-0.0828208377</v>
      </c>
      <c r="BJ160" s="123">
        <f t="shared" si="14"/>
        <v>-0.1469360956</v>
      </c>
    </row>
    <row r="161">
      <c r="D161" s="100"/>
      <c r="E161" s="48"/>
      <c r="U161" s="50"/>
      <c r="V161" s="50"/>
      <c r="AC161" s="6"/>
      <c r="AI161" s="110" t="s">
        <v>323</v>
      </c>
      <c r="AJ161" s="111">
        <v>1371388.1048816112</v>
      </c>
      <c r="AK161" s="111">
        <v>8131.157611023311</v>
      </c>
      <c r="AL161" s="54">
        <v>809.0215226274955</v>
      </c>
      <c r="AM161" s="54">
        <v>212.9004006914462</v>
      </c>
      <c r="AN161" s="112">
        <v>1689.2827947171288</v>
      </c>
      <c r="AO161" s="113">
        <v>10037.2379665858</v>
      </c>
      <c r="AP161" s="112">
        <v>7722.780000000001</v>
      </c>
      <c r="AQ161" s="112">
        <v>193.0</v>
      </c>
      <c r="AR161" s="113">
        <v>8383.254440417828</v>
      </c>
      <c r="AS161" s="54">
        <f t="shared" si="1"/>
        <v>0</v>
      </c>
      <c r="AT161" s="115">
        <f t="shared" si="2"/>
        <v>0</v>
      </c>
      <c r="AU161" s="115">
        <f t="shared" si="3"/>
        <v>0</v>
      </c>
      <c r="AV161" s="115" t="str">
        <f t="shared" si="4"/>
        <v>Performance</v>
      </c>
      <c r="AW161" s="116">
        <f t="shared" si="5"/>
        <v>12.40663899</v>
      </c>
      <c r="AX161" s="54">
        <f t="shared" si="6"/>
        <v>3.8</v>
      </c>
      <c r="AY161" s="117">
        <f t="shared" si="7"/>
        <v>0.1260300533</v>
      </c>
      <c r="AZ161" s="117">
        <f t="shared" si="8"/>
        <v>0.02618328298</v>
      </c>
      <c r="BA161" s="118">
        <f t="shared" si="9"/>
        <v>0.005929144042</v>
      </c>
      <c r="BB161" s="116">
        <f t="shared" si="10"/>
        <v>10.36221436</v>
      </c>
      <c r="BC161" s="54">
        <f t="shared" si="11"/>
        <v>4.191821361</v>
      </c>
      <c r="BD161" s="117">
        <f t="shared" si="12"/>
        <v>0.1142496689</v>
      </c>
      <c r="BE161" s="210">
        <v>3142.7</v>
      </c>
      <c r="BF161" s="120">
        <v>643.3481627432768</v>
      </c>
      <c r="BG161" s="121">
        <v>165.6733598842187</v>
      </c>
      <c r="BH161" s="121">
        <v>165.6733598842187</v>
      </c>
      <c r="BI161" s="122">
        <f t="shared" si="13"/>
        <v>-0.05022379722</v>
      </c>
      <c r="BJ161" s="123">
        <f t="shared" si="14"/>
        <v>-0.09347281934</v>
      </c>
    </row>
    <row r="162">
      <c r="D162" s="100"/>
      <c r="E162" s="48"/>
      <c r="U162" s="50"/>
      <c r="V162" s="50"/>
      <c r="AC162" s="6"/>
      <c r="AI162" s="110" t="s">
        <v>324</v>
      </c>
      <c r="AJ162" s="111">
        <v>879735.5718694644</v>
      </c>
      <c r="AK162" s="111">
        <v>5668.882592257239</v>
      </c>
      <c r="AL162" s="54">
        <v>485.4129135764973</v>
      </c>
      <c r="AM162" s="54">
        <v>127.74024041486773</v>
      </c>
      <c r="AN162" s="112">
        <v>1774.1700057620517</v>
      </c>
      <c r="AO162" s="113">
        <v>3801.178758826288</v>
      </c>
      <c r="AP162" s="112">
        <v>4750.2</v>
      </c>
      <c r="AQ162" s="112">
        <v>114.0</v>
      </c>
      <c r="AR162" s="113">
        <v>4844.1983783884825</v>
      </c>
      <c r="AS162" s="54">
        <f t="shared" si="1"/>
        <v>0</v>
      </c>
      <c r="AT162" s="115">
        <f t="shared" si="2"/>
        <v>0</v>
      </c>
      <c r="AU162" s="115">
        <f t="shared" si="3"/>
        <v>0</v>
      </c>
      <c r="AV162" s="115" t="str">
        <f t="shared" si="4"/>
        <v>Performance</v>
      </c>
      <c r="AW162" s="116">
        <f t="shared" si="5"/>
        <v>7.83081507</v>
      </c>
      <c r="AX162" s="54">
        <f t="shared" si="6"/>
        <v>3.8</v>
      </c>
      <c r="AY162" s="117">
        <f t="shared" si="7"/>
        <v>0.072</v>
      </c>
      <c r="AZ162" s="117">
        <f t="shared" si="8"/>
        <v>0.02253358371</v>
      </c>
      <c r="BA162" s="118">
        <f t="shared" si="9"/>
        <v>0.006443848326</v>
      </c>
      <c r="BB162" s="116">
        <f t="shared" si="10"/>
        <v>9.979541629</v>
      </c>
      <c r="BC162" s="54">
        <f t="shared" si="11"/>
        <v>4.258008014</v>
      </c>
      <c r="BD162" s="117">
        <f t="shared" si="12"/>
        <v>0.06425539809</v>
      </c>
      <c r="BE162" s="210">
        <v>1615.39</v>
      </c>
      <c r="BF162" s="120">
        <v>330.68959449322625</v>
      </c>
      <c r="BG162" s="121">
        <v>154.72331908327106</v>
      </c>
      <c r="BH162" s="121">
        <v>154.72331908327106</v>
      </c>
      <c r="BI162" s="122">
        <f t="shared" si="13"/>
        <v>-0.1620570857</v>
      </c>
      <c r="BJ162" s="123">
        <f t="shared" si="14"/>
        <v>-0.1075639154</v>
      </c>
    </row>
    <row r="163">
      <c r="D163" s="100"/>
      <c r="E163" s="48"/>
      <c r="U163" s="50"/>
      <c r="V163" s="50"/>
      <c r="AC163" s="6"/>
      <c r="AI163" s="110" t="s">
        <v>325</v>
      </c>
      <c r="AJ163" s="111">
        <v>717916.528085456</v>
      </c>
      <c r="AK163" s="111">
        <v>4347.262412580338</v>
      </c>
      <c r="AL163" s="54">
        <v>382.7294126276229</v>
      </c>
      <c r="AM163" s="54">
        <v>100.71826648095339</v>
      </c>
      <c r="AN163" s="112">
        <v>1372.934635228172</v>
      </c>
      <c r="AO163" s="113">
        <v>2003.6173875633733</v>
      </c>
      <c r="AP163" s="112">
        <v>3769.7400000000002</v>
      </c>
      <c r="AQ163" s="112">
        <v>86.0</v>
      </c>
      <c r="AR163" s="113">
        <v>4097.174208742285</v>
      </c>
      <c r="AS163" s="54">
        <f t="shared" si="1"/>
        <v>0</v>
      </c>
      <c r="AT163" s="115">
        <f t="shared" si="2"/>
        <v>0</v>
      </c>
      <c r="AU163" s="115">
        <f t="shared" si="3"/>
        <v>0</v>
      </c>
      <c r="AV163" s="115" t="str">
        <f t="shared" si="4"/>
        <v>Performance</v>
      </c>
      <c r="AW163" s="116">
        <f t="shared" si="5"/>
        <v>5.235075543</v>
      </c>
      <c r="AX163" s="54">
        <f t="shared" si="6"/>
        <v>3.8</v>
      </c>
      <c r="AY163" s="117">
        <f t="shared" si="7"/>
        <v>0.07335984095</v>
      </c>
      <c r="AZ163" s="117">
        <f t="shared" si="8"/>
        <v>0.02316820494</v>
      </c>
      <c r="BA163" s="118">
        <f t="shared" si="9"/>
        <v>0.006055387002</v>
      </c>
      <c r="BB163" s="116">
        <f t="shared" si="10"/>
        <v>10.70514592</v>
      </c>
      <c r="BC163" s="54">
        <f t="shared" si="11"/>
        <v>4.450342007</v>
      </c>
      <c r="BD163" s="117">
        <f t="shared" si="12"/>
        <v>0.06263954437</v>
      </c>
      <c r="BE163" s="210">
        <v>1257.4</v>
      </c>
      <c r="BF163" s="120">
        <v>257.40477291290813</v>
      </c>
      <c r="BG163" s="121">
        <v>125.32463971471475</v>
      </c>
      <c r="BH163" s="121">
        <v>125.32463971471475</v>
      </c>
      <c r="BI163" s="122">
        <f t="shared" si="13"/>
        <v>-0.1328473779</v>
      </c>
      <c r="BJ163" s="123">
        <f t="shared" si="14"/>
        <v>-0.1461330402</v>
      </c>
    </row>
    <row r="164">
      <c r="D164" s="100"/>
      <c r="E164" s="48"/>
      <c r="U164" s="50"/>
      <c r="V164" s="50"/>
      <c r="AC164" s="6"/>
      <c r="AI164" s="110" t="s">
        <v>326</v>
      </c>
      <c r="AJ164" s="111">
        <v>661348.0727740437</v>
      </c>
      <c r="AK164" s="111">
        <v>3874.787292584321</v>
      </c>
      <c r="AL164" s="54">
        <v>401.3991400728728</v>
      </c>
      <c r="AM164" s="54">
        <v>105.631352650756</v>
      </c>
      <c r="AN164" s="112">
        <v>1417.4253599880515</v>
      </c>
      <c r="AO164" s="113">
        <v>6193.489030860324</v>
      </c>
      <c r="AP164" s="112">
        <v>3743.2200000000003</v>
      </c>
      <c r="AQ164" s="112">
        <v>80.0</v>
      </c>
      <c r="AR164" s="113">
        <v>4437.674014523449</v>
      </c>
      <c r="AS164" s="54">
        <f t="shared" si="1"/>
        <v>0</v>
      </c>
      <c r="AT164" s="115">
        <f t="shared" si="2"/>
        <v>0</v>
      </c>
      <c r="AU164" s="115">
        <f t="shared" si="3"/>
        <v>0</v>
      </c>
      <c r="AV164" s="115" t="str">
        <f t="shared" si="4"/>
        <v>Performance</v>
      </c>
      <c r="AW164" s="116">
        <f t="shared" si="5"/>
        <v>15.42975162</v>
      </c>
      <c r="AX164" s="54">
        <f t="shared" si="6"/>
        <v>3.8</v>
      </c>
      <c r="AY164" s="117">
        <f t="shared" si="7"/>
        <v>0.07452339688</v>
      </c>
      <c r="AZ164" s="117">
        <f t="shared" si="8"/>
        <v>0.02726120034</v>
      </c>
      <c r="BA164" s="118">
        <f t="shared" si="9"/>
        <v>0.005858922785</v>
      </c>
      <c r="BB164" s="116">
        <f t="shared" si="10"/>
        <v>11.0555145</v>
      </c>
      <c r="BC164" s="54">
        <f t="shared" si="11"/>
        <v>5.017489251</v>
      </c>
      <c r="BD164" s="117">
        <f t="shared" si="12"/>
        <v>0.0564403617</v>
      </c>
      <c r="BE164" s="210">
        <v>1136.99</v>
      </c>
      <c r="BF164" s="120">
        <v>232.75541017516096</v>
      </c>
      <c r="BG164" s="121">
        <v>168.64372989771184</v>
      </c>
      <c r="BH164" s="121">
        <v>168.64372989771184</v>
      </c>
      <c r="BI164" s="122">
        <f t="shared" si="13"/>
        <v>-0.03395471355</v>
      </c>
      <c r="BJ164" s="123">
        <f t="shared" si="14"/>
        <v>-0.2426491</v>
      </c>
    </row>
    <row r="165">
      <c r="D165" s="100"/>
      <c r="E165" s="48"/>
      <c r="U165" s="50"/>
      <c r="V165" s="50"/>
      <c r="AC165" s="6"/>
      <c r="AI165" s="110" t="s">
        <v>327</v>
      </c>
      <c r="AJ165" s="111">
        <v>1247683.9647552362</v>
      </c>
      <c r="AK165" s="111">
        <v>6594.99933526503</v>
      </c>
      <c r="AL165" s="54">
        <v>942.8212359851198</v>
      </c>
      <c r="AM165" s="54">
        <v>248.11085157503152</v>
      </c>
      <c r="AN165" s="112">
        <v>2242.2779380515776</v>
      </c>
      <c r="AO165" s="113">
        <v>3199.4877398553417</v>
      </c>
      <c r="AP165" s="112">
        <v>6814.08</v>
      </c>
      <c r="AQ165" s="112">
        <v>187.0</v>
      </c>
      <c r="AR165" s="113">
        <v>7777.2085247935975</v>
      </c>
      <c r="AS165" s="54">
        <f t="shared" si="1"/>
        <v>0</v>
      </c>
      <c r="AT165" s="115">
        <f t="shared" si="2"/>
        <v>0</v>
      </c>
      <c r="AU165" s="115">
        <f t="shared" si="3"/>
        <v>0</v>
      </c>
      <c r="AV165" s="115" t="str">
        <f t="shared" si="4"/>
        <v>Performance</v>
      </c>
      <c r="AW165" s="116">
        <f t="shared" si="5"/>
        <v>3.393525324</v>
      </c>
      <c r="AX165" s="54">
        <f t="shared" si="6"/>
        <v>3.8</v>
      </c>
      <c r="AY165" s="117">
        <f t="shared" si="7"/>
        <v>0.1106512477</v>
      </c>
      <c r="AZ165" s="117">
        <f t="shared" si="8"/>
        <v>0.03762105786</v>
      </c>
      <c r="BA165" s="118">
        <f t="shared" si="9"/>
        <v>0.005285793135</v>
      </c>
      <c r="BB165" s="116">
        <f t="shared" si="10"/>
        <v>8.248868638</v>
      </c>
      <c r="BC165" s="54">
        <f t="shared" si="11"/>
        <v>5.041824791</v>
      </c>
      <c r="BD165" s="117">
        <f t="shared" si="12"/>
        <v>0.08339733305</v>
      </c>
      <c r="BE165" s="210">
        <v>2871.72</v>
      </c>
      <c r="BF165" s="120">
        <v>587.8753256477305</v>
      </c>
      <c r="BG165" s="121">
        <v>354.94591033738925</v>
      </c>
      <c r="BH165" s="121">
        <v>354.94591033738925</v>
      </c>
      <c r="BI165" s="122">
        <f t="shared" si="13"/>
        <v>0.03321920952</v>
      </c>
      <c r="BJ165" s="123">
        <f t="shared" si="14"/>
        <v>-0.2463046303</v>
      </c>
    </row>
    <row r="166">
      <c r="D166" s="100"/>
      <c r="E166" s="48"/>
      <c r="U166" s="50"/>
      <c r="V166" s="50"/>
      <c r="AC166" s="6"/>
      <c r="AI166" s="110" t="s">
        <v>328</v>
      </c>
      <c r="AJ166" s="111">
        <v>1373735.7412230817</v>
      </c>
      <c r="AK166" s="111">
        <v>7300.846048326669</v>
      </c>
      <c r="AL166" s="54">
        <v>939.7096147442447</v>
      </c>
      <c r="AM166" s="54">
        <v>247.2920038800644</v>
      </c>
      <c r="AN166" s="112">
        <v>2380.117300037706</v>
      </c>
      <c r="AO166" s="113">
        <v>17099.763785348114</v>
      </c>
      <c r="AP166" s="112">
        <v>7348.38</v>
      </c>
      <c r="AQ166" s="112">
        <v>203.0</v>
      </c>
      <c r="AR166" s="113">
        <v>9177.023889688378</v>
      </c>
      <c r="AS166" s="54">
        <f t="shared" si="1"/>
        <v>0</v>
      </c>
      <c r="AT166" s="115">
        <f t="shared" si="2"/>
        <v>0</v>
      </c>
      <c r="AU166" s="115">
        <f t="shared" si="3"/>
        <v>0</v>
      </c>
      <c r="AV166" s="115" t="str">
        <f t="shared" si="4"/>
        <v>Performance</v>
      </c>
      <c r="AW166" s="116">
        <f t="shared" si="5"/>
        <v>18.19685945</v>
      </c>
      <c r="AX166" s="54">
        <f t="shared" si="6"/>
        <v>3.8</v>
      </c>
      <c r="AY166" s="117">
        <f t="shared" si="7"/>
        <v>0.1038990826</v>
      </c>
      <c r="AZ166" s="117">
        <f t="shared" si="8"/>
        <v>0.03387169134</v>
      </c>
      <c r="BA166" s="118">
        <f t="shared" si="9"/>
        <v>0.005314592777</v>
      </c>
      <c r="BB166" s="116">
        <f t="shared" si="10"/>
        <v>9.76580823</v>
      </c>
      <c r="BC166" s="54">
        <f t="shared" si="11"/>
        <v>4.629111403</v>
      </c>
      <c r="BD166" s="117">
        <f t="shared" si="12"/>
        <v>0.08528991407</v>
      </c>
      <c r="BE166" s="210">
        <v>3145.11</v>
      </c>
      <c r="BF166" s="120">
        <v>643.8415184794945</v>
      </c>
      <c r="BG166" s="121">
        <v>295.8680962647502</v>
      </c>
      <c r="BH166" s="121">
        <v>295.8680962647502</v>
      </c>
      <c r="BI166" s="122">
        <f t="shared" si="13"/>
        <v>0.006510745653</v>
      </c>
      <c r="BJ166" s="123">
        <f t="shared" si="14"/>
        <v>-0.1791081118</v>
      </c>
    </row>
    <row r="167">
      <c r="D167" s="100"/>
      <c r="E167" s="48"/>
      <c r="U167" s="50"/>
      <c r="V167" s="50"/>
      <c r="AC167" s="6"/>
      <c r="AI167" s="110" t="s">
        <v>329</v>
      </c>
      <c r="AJ167" s="111">
        <v>1207725.8349362316</v>
      </c>
      <c r="AK167" s="111">
        <v>6614.65167994424</v>
      </c>
      <c r="AL167" s="54">
        <v>1014.3885245252443</v>
      </c>
      <c r="AM167" s="54">
        <v>266.94434855927483</v>
      </c>
      <c r="AN167" s="112">
        <v>2334.80772758286</v>
      </c>
      <c r="AO167" s="113">
        <v>5377.136790545305</v>
      </c>
      <c r="AP167" s="112">
        <v>6846.06</v>
      </c>
      <c r="AQ167" s="112">
        <v>188.0</v>
      </c>
      <c r="AR167" s="113">
        <v>6751.953360226243</v>
      </c>
      <c r="AS167" s="54">
        <f t="shared" si="1"/>
        <v>0</v>
      </c>
      <c r="AT167" s="115">
        <f t="shared" si="2"/>
        <v>0</v>
      </c>
      <c r="AU167" s="115">
        <f t="shared" si="3"/>
        <v>0</v>
      </c>
      <c r="AV167" s="115" t="str">
        <f t="shared" si="4"/>
        <v>Performance</v>
      </c>
      <c r="AW167" s="116">
        <f t="shared" si="5"/>
        <v>5.300865162</v>
      </c>
      <c r="AX167" s="54">
        <f t="shared" si="6"/>
        <v>3.8</v>
      </c>
      <c r="AY167" s="117">
        <f t="shared" si="7"/>
        <v>0.114332476</v>
      </c>
      <c r="AZ167" s="117">
        <f t="shared" si="8"/>
        <v>0.04035652389</v>
      </c>
      <c r="BA167" s="118">
        <f t="shared" si="9"/>
        <v>0.005476948069</v>
      </c>
      <c r="BB167" s="116">
        <f t="shared" si="10"/>
        <v>6.65618074</v>
      </c>
      <c r="BC167" s="54">
        <f t="shared" si="11"/>
        <v>5.395683641</v>
      </c>
      <c r="BD167" s="117">
        <f t="shared" si="12"/>
        <v>0.08052054899</v>
      </c>
      <c r="BE167" s="210">
        <v>2832.49</v>
      </c>
      <c r="BF167" s="120">
        <v>579.8444768793407</v>
      </c>
      <c r="BG167" s="121">
        <v>434.54404764590356</v>
      </c>
      <c r="BH167" s="121">
        <v>434.54404764590356</v>
      </c>
      <c r="BI167" s="122">
        <f t="shared" si="13"/>
        <v>0.03498420344</v>
      </c>
      <c r="BJ167" s="123">
        <f t="shared" si="14"/>
        <v>-0.2957333579</v>
      </c>
    </row>
    <row r="168">
      <c r="D168" s="100"/>
      <c r="E168" s="48"/>
      <c r="U168" s="50"/>
      <c r="V168" s="50"/>
      <c r="AC168" s="6"/>
      <c r="AI168" s="110" t="s">
        <v>330</v>
      </c>
      <c r="AJ168" s="111">
        <v>906976.1781379351</v>
      </c>
      <c r="AK168" s="111">
        <v>4936.013905261683</v>
      </c>
      <c r="AL168" s="54">
        <v>833.9144925544955</v>
      </c>
      <c r="AM168" s="54">
        <v>219.45118225118304</v>
      </c>
      <c r="AN168" s="112">
        <v>2207.613385631304</v>
      </c>
      <c r="AO168" s="113">
        <v>11057.895430924926</v>
      </c>
      <c r="AP168" s="112">
        <v>5197.92</v>
      </c>
      <c r="AQ168" s="112">
        <v>199.0</v>
      </c>
      <c r="AR168" s="113">
        <v>6920.746987247826</v>
      </c>
      <c r="AS168" s="54">
        <f t="shared" si="1"/>
        <v>0</v>
      </c>
      <c r="AT168" s="115">
        <f t="shared" si="2"/>
        <v>0</v>
      </c>
      <c r="AU168" s="115">
        <f t="shared" si="3"/>
        <v>0</v>
      </c>
      <c r="AV168" s="115" t="str">
        <f t="shared" si="4"/>
        <v>Performance</v>
      </c>
      <c r="AW168" s="116">
        <f t="shared" si="5"/>
        <v>13.26022695</v>
      </c>
      <c r="AX168" s="54">
        <f t="shared" si="6"/>
        <v>3.8</v>
      </c>
      <c r="AY168" s="117">
        <f t="shared" si="7"/>
        <v>0.09940652819</v>
      </c>
      <c r="AZ168" s="117">
        <f t="shared" si="8"/>
        <v>0.04445919044</v>
      </c>
      <c r="BA168" s="118">
        <f t="shared" si="9"/>
        <v>0.005442275138</v>
      </c>
      <c r="BB168" s="116">
        <f t="shared" si="10"/>
        <v>8.29910866</v>
      </c>
      <c r="BC168" s="54">
        <f t="shared" si="11"/>
        <v>4.190525088</v>
      </c>
      <c r="BD168" s="117">
        <f t="shared" si="12"/>
        <v>0.0901425953</v>
      </c>
      <c r="BE168" s="210">
        <v>2097.48</v>
      </c>
      <c r="BF168" s="120">
        <v>429.37916580989855</v>
      </c>
      <c r="BG168" s="121">
        <v>404.53532674459694</v>
      </c>
      <c r="BH168" s="121">
        <v>404.53532674459694</v>
      </c>
      <c r="BI168" s="122">
        <f t="shared" si="13"/>
        <v>0.05306024249</v>
      </c>
      <c r="BJ168" s="123">
        <f t="shared" si="14"/>
        <v>-0.09319239952</v>
      </c>
    </row>
    <row r="169">
      <c r="D169" s="100"/>
      <c r="E169" s="48"/>
      <c r="U169" s="50"/>
      <c r="V169" s="50"/>
      <c r="AC169" s="6"/>
      <c r="AI169" s="110" t="s">
        <v>331</v>
      </c>
      <c r="AJ169" s="111">
        <v>669380.9686616708</v>
      </c>
      <c r="AK169" s="111">
        <v>4060.6657193418528</v>
      </c>
      <c r="AL169" s="54">
        <v>416.95724627724775</v>
      </c>
      <c r="AM169" s="54">
        <v>109.72559112559152</v>
      </c>
      <c r="AN169" s="112">
        <v>1788.9092642714593</v>
      </c>
      <c r="AO169" s="113">
        <v>6360.1449253841165</v>
      </c>
      <c r="AP169" s="112">
        <v>3552.9</v>
      </c>
      <c r="AQ169" s="112">
        <v>87.0</v>
      </c>
      <c r="AR169" s="113">
        <v>3029.9944240016002</v>
      </c>
      <c r="AS169" s="54">
        <f t="shared" si="1"/>
        <v>0</v>
      </c>
      <c r="AT169" s="115">
        <f t="shared" si="2"/>
        <v>0</v>
      </c>
      <c r="AU169" s="115">
        <f t="shared" si="3"/>
        <v>0</v>
      </c>
      <c r="AV169" s="115" t="str">
        <f t="shared" si="4"/>
        <v>Performance</v>
      </c>
      <c r="AW169" s="116">
        <f t="shared" si="5"/>
        <v>15.25371002</v>
      </c>
      <c r="AX169" s="54">
        <f t="shared" si="6"/>
        <v>3.8</v>
      </c>
      <c r="AY169" s="117">
        <f t="shared" si="7"/>
        <v>0.06133658834</v>
      </c>
      <c r="AZ169" s="117">
        <f t="shared" si="8"/>
        <v>0.02702157693</v>
      </c>
      <c r="BA169" s="118">
        <f t="shared" si="9"/>
        <v>0.006066299924</v>
      </c>
      <c r="BB169" s="116">
        <f t="shared" si="10"/>
        <v>7.266918733</v>
      </c>
      <c r="BC169" s="54">
        <f t="shared" si="11"/>
        <v>4.792612026</v>
      </c>
      <c r="BD169" s="117">
        <f t="shared" si="12"/>
        <v>0.04863298644</v>
      </c>
      <c r="BE169" s="210">
        <v>1168.43</v>
      </c>
      <c r="BF169" s="120">
        <v>239.1915530576024</v>
      </c>
      <c r="BG169" s="121">
        <v>177.76569321964536</v>
      </c>
      <c r="BH169" s="121">
        <v>177.76569321964536</v>
      </c>
      <c r="BI169" s="122">
        <f t="shared" si="13"/>
        <v>-0.1250449445</v>
      </c>
      <c r="BJ169" s="123">
        <f t="shared" si="14"/>
        <v>-0.2071129523</v>
      </c>
    </row>
    <row r="170">
      <c r="D170" s="100"/>
      <c r="E170" s="48"/>
      <c r="U170" s="50"/>
      <c r="V170" s="50"/>
      <c r="AC170" s="6"/>
      <c r="AI170" s="110" t="s">
        <v>332</v>
      </c>
      <c r="AJ170" s="111">
        <v>642710.2803888974</v>
      </c>
      <c r="AK170" s="111">
        <v>3880.5192264490906</v>
      </c>
      <c r="AL170" s="54">
        <v>404.51076131374776</v>
      </c>
      <c r="AM170" s="54">
        <v>106.4502003457231</v>
      </c>
      <c r="AN170" s="112">
        <v>1883.349698424332</v>
      </c>
      <c r="AO170" s="113">
        <v>3009.6549376002627</v>
      </c>
      <c r="AP170" s="112">
        <v>3247.92</v>
      </c>
      <c r="AQ170" s="112">
        <v>85.0</v>
      </c>
      <c r="AR170" s="113">
        <v>2160.874876134264</v>
      </c>
      <c r="AS170" s="54">
        <f t="shared" si="1"/>
        <v>0</v>
      </c>
      <c r="AT170" s="115">
        <f t="shared" si="2"/>
        <v>0</v>
      </c>
      <c r="AU170" s="115">
        <f t="shared" si="3"/>
        <v>0</v>
      </c>
      <c r="AV170" s="115" t="str">
        <f t="shared" si="4"/>
        <v>Performance</v>
      </c>
      <c r="AW170" s="116">
        <f t="shared" si="5"/>
        <v>7.440234539</v>
      </c>
      <c r="AX170" s="54">
        <f t="shared" si="6"/>
        <v>3.8</v>
      </c>
      <c r="AY170" s="117">
        <f t="shared" si="7"/>
        <v>0.05652173913</v>
      </c>
      <c r="AZ170" s="117">
        <f t="shared" si="8"/>
        <v>0.02743194767</v>
      </c>
      <c r="BA170" s="118">
        <f t="shared" si="9"/>
        <v>0.00603774258</v>
      </c>
      <c r="BB170" s="116">
        <f t="shared" si="10"/>
        <v>5.341946575</v>
      </c>
      <c r="BC170" s="54">
        <f t="shared" si="11"/>
        <v>4.758950133</v>
      </c>
      <c r="BD170" s="117">
        <f t="shared" si="12"/>
        <v>0.04513235119</v>
      </c>
      <c r="BE170" s="210">
        <v>1089.57</v>
      </c>
      <c r="BF170" s="120">
        <v>223.04797075132595</v>
      </c>
      <c r="BG170" s="121">
        <v>181.46279056242182</v>
      </c>
      <c r="BH170" s="121">
        <v>181.46279056242182</v>
      </c>
      <c r="BI170" s="122">
        <f t="shared" si="13"/>
        <v>-0.1630192223</v>
      </c>
      <c r="BJ170" s="123">
        <f t="shared" si="14"/>
        <v>-0.2015045559</v>
      </c>
    </row>
    <row r="171">
      <c r="D171" s="100"/>
      <c r="E171" s="48"/>
      <c r="U171" s="50"/>
      <c r="V171" s="50"/>
      <c r="AC171" s="6"/>
      <c r="AI171" s="110" t="s">
        <v>333</v>
      </c>
      <c r="AJ171" s="111">
        <v>665490.6232628822</v>
      </c>
      <c r="AK171" s="111">
        <v>3968.954777505537</v>
      </c>
      <c r="AL171" s="54">
        <v>457.40832240862255</v>
      </c>
      <c r="AM171" s="54">
        <v>120.37061116016383</v>
      </c>
      <c r="AN171" s="112">
        <v>1673.1787900494421</v>
      </c>
      <c r="AO171" s="113">
        <v>6294.4321904872695</v>
      </c>
      <c r="AP171" s="112">
        <v>3483.48</v>
      </c>
      <c r="AQ171" s="112">
        <v>87.0</v>
      </c>
      <c r="AR171" s="113">
        <v>6101.92354621023</v>
      </c>
      <c r="AS171" s="54">
        <f t="shared" si="1"/>
        <v>0</v>
      </c>
      <c r="AT171" s="115">
        <f t="shared" si="2"/>
        <v>0</v>
      </c>
      <c r="AU171" s="115">
        <f t="shared" si="3"/>
        <v>0</v>
      </c>
      <c r="AV171" s="115" t="str">
        <f t="shared" si="4"/>
        <v>Performance</v>
      </c>
      <c r="AW171" s="116">
        <f t="shared" si="5"/>
        <v>13.76107929</v>
      </c>
      <c r="AX171" s="54">
        <f t="shared" si="6"/>
        <v>3.8</v>
      </c>
      <c r="AY171" s="117">
        <f t="shared" si="7"/>
        <v>0.07194127243</v>
      </c>
      <c r="AZ171" s="117">
        <f t="shared" si="8"/>
        <v>0.03032803796</v>
      </c>
      <c r="BA171" s="118">
        <f t="shared" si="9"/>
        <v>0.005963952968</v>
      </c>
      <c r="BB171" s="116">
        <f t="shared" si="10"/>
        <v>13.34021103</v>
      </c>
      <c r="BC171" s="54">
        <f t="shared" si="11"/>
        <v>5.257566924</v>
      </c>
      <c r="BD171" s="117">
        <f t="shared" si="12"/>
        <v>0.05199683412</v>
      </c>
      <c r="BE171" s="210">
        <v>1203.66</v>
      </c>
      <c r="BF171" s="120">
        <v>246.40355413102512</v>
      </c>
      <c r="BG171" s="121">
        <v>211.00476827759744</v>
      </c>
      <c r="BH171" s="121">
        <v>211.00476827759744</v>
      </c>
      <c r="BI171" s="122">
        <f t="shared" si="13"/>
        <v>-0.1223180421</v>
      </c>
      <c r="BJ171" s="123">
        <f t="shared" si="14"/>
        <v>-0.2772322151</v>
      </c>
    </row>
    <row r="172">
      <c r="D172" s="100"/>
      <c r="E172" s="48"/>
      <c r="U172" s="50"/>
      <c r="V172" s="50"/>
      <c r="AC172" s="6"/>
      <c r="AI172" s="110" t="s">
        <v>334</v>
      </c>
      <c r="AJ172" s="111">
        <v>1201504.2301498717</v>
      </c>
      <c r="AK172" s="111">
        <v>5998.87821332898</v>
      </c>
      <c r="AL172" s="54">
        <v>905.4817810946199</v>
      </c>
      <c r="AM172" s="54">
        <v>238.2846792354263</v>
      </c>
      <c r="AN172" s="112">
        <v>2186.5962947938146</v>
      </c>
      <c r="AO172" s="113">
        <v>3371.678507624563</v>
      </c>
      <c r="AP172" s="112">
        <v>6061.38</v>
      </c>
      <c r="AQ172" s="112">
        <v>182.0</v>
      </c>
      <c r="AR172" s="113">
        <v>7843.186052053554</v>
      </c>
      <c r="AS172" s="54">
        <f t="shared" si="1"/>
        <v>0</v>
      </c>
      <c r="AT172" s="115">
        <f t="shared" si="2"/>
        <v>0</v>
      </c>
      <c r="AU172" s="115">
        <f t="shared" si="3"/>
        <v>0</v>
      </c>
      <c r="AV172" s="115" t="str">
        <f t="shared" si="4"/>
        <v>Performance</v>
      </c>
      <c r="AW172" s="116">
        <f t="shared" si="5"/>
        <v>3.723629319</v>
      </c>
      <c r="AX172" s="54">
        <f t="shared" si="6"/>
        <v>3.8</v>
      </c>
      <c r="AY172" s="117">
        <f t="shared" si="7"/>
        <v>0.1089751592</v>
      </c>
      <c r="AZ172" s="117">
        <f t="shared" si="8"/>
        <v>0.03972153972</v>
      </c>
      <c r="BA172" s="118">
        <f t="shared" si="9"/>
        <v>0.004992806569</v>
      </c>
      <c r="BB172" s="116">
        <f t="shared" si="10"/>
        <v>8.661892725</v>
      </c>
      <c r="BC172" s="54">
        <f t="shared" si="11"/>
        <v>4.975174621</v>
      </c>
      <c r="BD172" s="117">
        <f t="shared" si="12"/>
        <v>0.08323438599</v>
      </c>
      <c r="BE172" s="210">
        <v>2718.83</v>
      </c>
      <c r="BF172" s="120">
        <v>556.5769196268506</v>
      </c>
      <c r="BG172" s="121">
        <v>348.90486146776936</v>
      </c>
      <c r="BH172" s="121">
        <v>348.90486146776936</v>
      </c>
      <c r="BI172" s="122">
        <f t="shared" si="13"/>
        <v>0.01041891241</v>
      </c>
      <c r="BJ172" s="123">
        <f t="shared" si="14"/>
        <v>-0.2362077135</v>
      </c>
    </row>
    <row r="173">
      <c r="D173" s="100"/>
      <c r="E173" s="48"/>
      <c r="U173" s="50"/>
      <c r="V173" s="50"/>
      <c r="AC173" s="6"/>
      <c r="AI173" s="110" t="s">
        <v>335</v>
      </c>
      <c r="AJ173" s="111">
        <v>1243025.5402185684</v>
      </c>
      <c r="AK173" s="111">
        <v>6706.362621780556</v>
      </c>
      <c r="AL173" s="54">
        <v>796.5750376639955</v>
      </c>
      <c r="AM173" s="54">
        <v>209.6250099115778</v>
      </c>
      <c r="AN173" s="112">
        <v>2074.414160583322</v>
      </c>
      <c r="AO173" s="113">
        <v>2847.490537955205</v>
      </c>
      <c r="AP173" s="112">
        <v>6395.22</v>
      </c>
      <c r="AQ173" s="112">
        <v>88.0</v>
      </c>
      <c r="AR173" s="113">
        <v>2338.463267227462</v>
      </c>
      <c r="AS173" s="54">
        <f t="shared" si="1"/>
        <v>0</v>
      </c>
      <c r="AT173" s="115">
        <f t="shared" si="2"/>
        <v>0</v>
      </c>
      <c r="AU173" s="115">
        <f t="shared" si="3"/>
        <v>0</v>
      </c>
      <c r="AV173" s="115" t="str">
        <f t="shared" si="4"/>
        <v>Performance</v>
      </c>
      <c r="AW173" s="116">
        <f t="shared" si="5"/>
        <v>3.574667047</v>
      </c>
      <c r="AX173" s="54">
        <f t="shared" si="6"/>
        <v>3.8</v>
      </c>
      <c r="AY173" s="117">
        <f t="shared" si="7"/>
        <v>0.1010526316</v>
      </c>
      <c r="AZ173" s="117">
        <f t="shared" si="8"/>
        <v>0.03125763126</v>
      </c>
      <c r="BA173" s="118">
        <f t="shared" si="9"/>
        <v>0.005395192942</v>
      </c>
      <c r="BB173" s="116">
        <f t="shared" si="10"/>
        <v>2.935647185</v>
      </c>
      <c r="BC173" s="54">
        <f t="shared" si="11"/>
        <v>9.051989064</v>
      </c>
      <c r="BD173" s="117">
        <f t="shared" si="12"/>
        <v>0.04242161554</v>
      </c>
      <c r="BE173" s="210">
        <v>2657.84</v>
      </c>
      <c r="BF173" s="120">
        <v>544.0915393978398</v>
      </c>
      <c r="BG173" s="121">
        <v>252.48349826615572</v>
      </c>
      <c r="BH173" s="121">
        <v>252.48349826615572</v>
      </c>
      <c r="BI173" s="122">
        <f t="shared" si="13"/>
        <v>-0.04639513837</v>
      </c>
      <c r="BJ173" s="123">
        <f t="shared" si="14"/>
        <v>-0.5802027628</v>
      </c>
    </row>
    <row r="174">
      <c r="D174" s="100"/>
      <c r="E174" s="48"/>
      <c r="U174" s="50"/>
      <c r="V174" s="50"/>
      <c r="AC174" s="6"/>
      <c r="AI174" s="110" t="s">
        <v>336</v>
      </c>
      <c r="AJ174" s="111">
        <v>1363071.0688438301</v>
      </c>
      <c r="AK174" s="111">
        <v>7489.1810181691035</v>
      </c>
      <c r="AL174" s="54">
        <v>840.1377350362453</v>
      </c>
      <c r="AM174" s="54">
        <v>221.0888776411172</v>
      </c>
      <c r="AN174" s="112">
        <v>2063.223242085438</v>
      </c>
      <c r="AO174" s="113">
        <v>6640.811952864437</v>
      </c>
      <c r="AP174" s="112">
        <v>7002.84</v>
      </c>
      <c r="AQ174" s="112">
        <v>135.0</v>
      </c>
      <c r="AR174" s="113">
        <v>3129.017823749145</v>
      </c>
      <c r="AS174" s="54">
        <f t="shared" si="1"/>
        <v>0</v>
      </c>
      <c r="AT174" s="115">
        <f t="shared" si="2"/>
        <v>0</v>
      </c>
      <c r="AU174" s="115">
        <f t="shared" si="3"/>
        <v>0</v>
      </c>
      <c r="AV174" s="115" t="str">
        <f t="shared" si="4"/>
        <v>Performance</v>
      </c>
      <c r="AW174" s="116">
        <f t="shared" si="5"/>
        <v>7.904432423</v>
      </c>
      <c r="AX174" s="54">
        <f t="shared" si="6"/>
        <v>3.8</v>
      </c>
      <c r="AY174" s="117">
        <f t="shared" si="7"/>
        <v>0.1071570314</v>
      </c>
      <c r="AZ174" s="117">
        <f t="shared" si="8"/>
        <v>0.02952110212</v>
      </c>
      <c r="BA174" s="118">
        <f t="shared" si="9"/>
        <v>0.005494343758</v>
      </c>
      <c r="BB174" s="116">
        <f t="shared" si="10"/>
        <v>3.724410526</v>
      </c>
      <c r="BC174" s="54">
        <f t="shared" si="11"/>
        <v>6.223242482</v>
      </c>
      <c r="BD174" s="117">
        <f t="shared" si="12"/>
        <v>0.06543160102</v>
      </c>
      <c r="BE174" s="210">
        <v>2800.32</v>
      </c>
      <c r="BF174" s="120">
        <v>573.2588942925679</v>
      </c>
      <c r="BG174" s="121">
        <v>266.8788407436774</v>
      </c>
      <c r="BH174" s="121">
        <v>266.8788407436774</v>
      </c>
      <c r="BI174" s="122">
        <f t="shared" si="13"/>
        <v>-0.06493914581</v>
      </c>
      <c r="BJ174" s="123">
        <f t="shared" si="14"/>
        <v>-0.3893858369</v>
      </c>
    </row>
    <row r="175">
      <c r="D175" s="100"/>
      <c r="E175" s="48"/>
      <c r="U175" s="50"/>
      <c r="V175" s="50"/>
      <c r="AC175" s="6"/>
      <c r="AI175" s="110" t="s">
        <v>337</v>
      </c>
      <c r="AJ175" s="111">
        <v>1270730.4331300852</v>
      </c>
      <c r="AK175" s="111">
        <v>6995.415858103942</v>
      </c>
      <c r="AL175" s="54">
        <v>790.3517951822457</v>
      </c>
      <c r="AM175" s="54">
        <v>207.9873145216436</v>
      </c>
      <c r="AN175" s="112">
        <v>1805.2862181708015</v>
      </c>
      <c r="AO175" s="113">
        <v>14835.191712838876</v>
      </c>
      <c r="AP175" s="112">
        <v>6506.76</v>
      </c>
      <c r="AQ175" s="112">
        <v>188.0</v>
      </c>
      <c r="AR175" s="113">
        <v>6609.392854914085</v>
      </c>
      <c r="AS175" s="54">
        <f t="shared" si="1"/>
        <v>0</v>
      </c>
      <c r="AT175" s="115">
        <f t="shared" si="2"/>
        <v>0</v>
      </c>
      <c r="AU175" s="115">
        <f t="shared" si="3"/>
        <v>0</v>
      </c>
      <c r="AV175" s="115" t="str">
        <f t="shared" si="4"/>
        <v>Performance</v>
      </c>
      <c r="AW175" s="116">
        <f t="shared" si="5"/>
        <v>18.77036505</v>
      </c>
      <c r="AX175" s="54">
        <f t="shared" si="6"/>
        <v>3.8</v>
      </c>
      <c r="AY175" s="117">
        <f t="shared" si="7"/>
        <v>0.1152101603</v>
      </c>
      <c r="AZ175" s="117">
        <f t="shared" si="8"/>
        <v>0.02973194428</v>
      </c>
      <c r="BA175" s="118">
        <f t="shared" si="9"/>
        <v>0.005505035274</v>
      </c>
      <c r="BB175" s="116">
        <f t="shared" si="10"/>
        <v>8.362596119</v>
      </c>
      <c r="BC175" s="54">
        <f t="shared" si="11"/>
        <v>4.203998911</v>
      </c>
      <c r="BD175" s="117">
        <f t="shared" si="12"/>
        <v>0.1041386114</v>
      </c>
      <c r="BE175" s="210">
        <v>2554.49</v>
      </c>
      <c r="BF175" s="120">
        <v>522.9345620791273</v>
      </c>
      <c r="BG175" s="121">
        <v>267.4172331031184</v>
      </c>
      <c r="BH175" s="121">
        <v>267.4172331031184</v>
      </c>
      <c r="BI175" s="122">
        <f t="shared" si="13"/>
        <v>-0.06985372536</v>
      </c>
      <c r="BJ175" s="123">
        <f t="shared" si="14"/>
        <v>-0.09609871913</v>
      </c>
    </row>
    <row r="176">
      <c r="D176" s="100"/>
      <c r="E176" s="48"/>
      <c r="U176" s="50"/>
      <c r="V176" s="50"/>
      <c r="AC176" s="6"/>
      <c r="AI176" s="110" t="s">
        <v>338</v>
      </c>
      <c r="AJ176" s="111">
        <v>935069.2048568663</v>
      </c>
      <c r="AK176" s="111">
        <v>5268.466069418326</v>
      </c>
      <c r="AL176" s="54">
        <v>532.087232189622</v>
      </c>
      <c r="AM176" s="54">
        <v>140.02295583937422</v>
      </c>
      <c r="AN176" s="112">
        <v>1640.4248822507582</v>
      </c>
      <c r="AO176" s="113">
        <v>1503.5482054980348</v>
      </c>
      <c r="AP176" s="112">
        <v>4399.2</v>
      </c>
      <c r="AQ176" s="112">
        <v>110.0</v>
      </c>
      <c r="AR176" s="113">
        <v>10072.161561212964</v>
      </c>
      <c r="AS176" s="54">
        <f t="shared" si="1"/>
        <v>0</v>
      </c>
      <c r="AT176" s="115">
        <f t="shared" si="2"/>
        <v>0</v>
      </c>
      <c r="AU176" s="115">
        <f t="shared" si="3"/>
        <v>0</v>
      </c>
      <c r="AV176" s="115" t="str">
        <f t="shared" si="4"/>
        <v>Performance</v>
      </c>
      <c r="AW176" s="116">
        <f t="shared" si="5"/>
        <v>2.825755092</v>
      </c>
      <c r="AX176" s="54">
        <f t="shared" si="6"/>
        <v>3.8</v>
      </c>
      <c r="AY176" s="117">
        <f t="shared" si="7"/>
        <v>0.0853577371</v>
      </c>
      <c r="AZ176" s="117">
        <f t="shared" si="8"/>
        <v>0.02657755673</v>
      </c>
      <c r="BA176" s="118">
        <f t="shared" si="9"/>
        <v>0.005634306041</v>
      </c>
      <c r="BB176" s="116">
        <f t="shared" si="10"/>
        <v>18.92953063</v>
      </c>
      <c r="BC176" s="54">
        <f t="shared" si="11"/>
        <v>4.837156656</v>
      </c>
      <c r="BD176" s="117">
        <f t="shared" si="12"/>
        <v>0.06705579828</v>
      </c>
      <c r="BE176" s="210">
        <v>1928.31</v>
      </c>
      <c r="BF176" s="120">
        <v>394.74804967050244</v>
      </c>
      <c r="BG176" s="121">
        <v>137.33918251911956</v>
      </c>
      <c r="BH176" s="121">
        <v>137.33918251911956</v>
      </c>
      <c r="BI176" s="122">
        <f t="shared" si="13"/>
        <v>-0.1649941478</v>
      </c>
      <c r="BJ176" s="123">
        <f t="shared" si="14"/>
        <v>-0.214414527</v>
      </c>
    </row>
    <row r="177">
      <c r="D177" s="100"/>
      <c r="E177" s="48"/>
      <c r="U177" s="50"/>
      <c r="V177" s="50"/>
      <c r="AC177" s="6"/>
      <c r="AI177" s="110" t="s">
        <v>339</v>
      </c>
      <c r="AJ177" s="111">
        <v>870779.8346296094</v>
      </c>
      <c r="AK177" s="111">
        <v>4920.4557990573085</v>
      </c>
      <c r="AL177" s="54">
        <v>550.7569596348719</v>
      </c>
      <c r="AM177" s="54">
        <v>144.93604200917682</v>
      </c>
      <c r="AN177" s="112">
        <v>1826.3033090082906</v>
      </c>
      <c r="AO177" s="213">
        <v>2011.16118695491</v>
      </c>
      <c r="AP177" s="112">
        <v>4168.32</v>
      </c>
      <c r="AQ177" s="112">
        <v>95.0</v>
      </c>
      <c r="AR177" s="113">
        <v>5634.057550585174</v>
      </c>
      <c r="AS177" s="54">
        <f t="shared" si="1"/>
        <v>0</v>
      </c>
      <c r="AT177" s="115">
        <f t="shared" si="2"/>
        <v>0</v>
      </c>
      <c r="AU177" s="115">
        <f t="shared" si="3"/>
        <v>0</v>
      </c>
      <c r="AV177" s="115" t="str">
        <f t="shared" si="4"/>
        <v>Performance</v>
      </c>
      <c r="AW177" s="116">
        <f t="shared" si="5"/>
        <v>3.651630999</v>
      </c>
      <c r="AX177" s="54">
        <f t="shared" si="6"/>
        <v>3.8</v>
      </c>
      <c r="AY177" s="117">
        <f t="shared" si="7"/>
        <v>0.07936033478</v>
      </c>
      <c r="AZ177" s="117">
        <f t="shared" si="8"/>
        <v>0.02945581628</v>
      </c>
      <c r="BA177" s="118">
        <f t="shared" si="9"/>
        <v>0.005650631312</v>
      </c>
      <c r="BB177" s="116">
        <f t="shared" si="10"/>
        <v>10.22966202</v>
      </c>
      <c r="BC177" s="54">
        <f t="shared" si="11"/>
        <v>5.79744168</v>
      </c>
      <c r="BD177" s="117">
        <f t="shared" si="12"/>
        <v>0.05201764654</v>
      </c>
      <c r="BE177" s="210">
        <v>1859.88</v>
      </c>
      <c r="BF177" s="120">
        <v>380.7396127288529</v>
      </c>
      <c r="BG177" s="121">
        <v>170.01734690601904</v>
      </c>
      <c r="BH177" s="121">
        <v>170.01734690601904</v>
      </c>
      <c r="BI177" s="122">
        <f t="shared" si="13"/>
        <v>-0.1528589687</v>
      </c>
      <c r="BJ177" s="123">
        <f t="shared" si="14"/>
        <v>-0.3445384689</v>
      </c>
    </row>
    <row r="178">
      <c r="D178" s="100"/>
      <c r="E178" s="48"/>
      <c r="U178" s="50"/>
      <c r="V178" s="50"/>
      <c r="AC178" s="6"/>
      <c r="AI178" s="110" t="s">
        <v>340</v>
      </c>
      <c r="AJ178" s="111">
        <v>1276671.1731570715</v>
      </c>
      <c r="AK178" s="111">
        <v>6396.838193082992</v>
      </c>
      <c r="AL178" s="54">
        <v>955.2677209486199</v>
      </c>
      <c r="AM178" s="54">
        <v>251.38624235489996</v>
      </c>
      <c r="AN178" s="112">
        <v>2259.4737396458863</v>
      </c>
      <c r="AO178" s="113">
        <v>23026.18728415175</v>
      </c>
      <c r="AP178" s="112">
        <v>6567.6</v>
      </c>
      <c r="AQ178" s="112">
        <v>198.0</v>
      </c>
      <c r="AR178" s="113">
        <v>9271.790999871853</v>
      </c>
      <c r="AS178" s="54">
        <f t="shared" si="1"/>
        <v>0</v>
      </c>
      <c r="AT178" s="115">
        <f t="shared" si="2"/>
        <v>0</v>
      </c>
      <c r="AU178" s="115">
        <f t="shared" si="3"/>
        <v>0</v>
      </c>
      <c r="AV178" s="115" t="str">
        <f t="shared" si="4"/>
        <v>Performance</v>
      </c>
      <c r="AW178" s="116">
        <f t="shared" si="5"/>
        <v>24.10443353</v>
      </c>
      <c r="AX178" s="54">
        <f t="shared" si="6"/>
        <v>3.8</v>
      </c>
      <c r="AY178" s="117">
        <f t="shared" si="7"/>
        <v>0.1112587582</v>
      </c>
      <c r="AZ178" s="117">
        <f t="shared" si="8"/>
        <v>0.0392985151</v>
      </c>
      <c r="BA178" s="118">
        <f t="shared" si="9"/>
        <v>0.005010560532</v>
      </c>
      <c r="BB178" s="116">
        <f t="shared" si="10"/>
        <v>9.705960744</v>
      </c>
      <c r="BC178" s="54">
        <f t="shared" si="11"/>
        <v>4.824584449</v>
      </c>
      <c r="BD178" s="117">
        <f t="shared" si="12"/>
        <v>0.0876310251</v>
      </c>
      <c r="BE178" s="210">
        <v>3531.02</v>
      </c>
      <c r="BF178" s="120">
        <v>722.8418969706829</v>
      </c>
      <c r="BG178" s="121">
        <v>232.42582397793694</v>
      </c>
      <c r="BH178" s="121">
        <v>232.42582397793694</v>
      </c>
      <c r="BI178" s="122">
        <f t="shared" si="13"/>
        <v>0.02669472039</v>
      </c>
      <c r="BJ178" s="123">
        <f t="shared" si="14"/>
        <v>-0.2123673987</v>
      </c>
    </row>
    <row r="179">
      <c r="D179" s="100"/>
      <c r="E179" s="48"/>
      <c r="U179" s="50"/>
      <c r="V179" s="50"/>
      <c r="AC179" s="6"/>
      <c r="AI179" s="110" t="s">
        <v>341</v>
      </c>
      <c r="AJ179" s="111">
        <v>949514.4970437807</v>
      </c>
      <c r="AK179" s="111">
        <v>4956.48509763586</v>
      </c>
      <c r="AL179" s="54">
        <v>868.1423262041203</v>
      </c>
      <c r="AM179" s="54">
        <v>228.45850689582113</v>
      </c>
      <c r="AN179" s="112">
        <v>3820.470395484837</v>
      </c>
      <c r="AO179" s="113">
        <v>4545.929906820719</v>
      </c>
      <c r="AP179" s="112">
        <v>5591.04</v>
      </c>
      <c r="AQ179" s="112">
        <v>180.0</v>
      </c>
      <c r="AR179" s="113">
        <v>7873.295857391183</v>
      </c>
      <c r="AS179" s="54">
        <f t="shared" si="1"/>
        <v>0</v>
      </c>
      <c r="AT179" s="115">
        <f t="shared" si="2"/>
        <v>0</v>
      </c>
      <c r="AU179" s="115">
        <f t="shared" si="3"/>
        <v>0</v>
      </c>
      <c r="AV179" s="115" t="str">
        <f t="shared" si="4"/>
        <v>Performance</v>
      </c>
      <c r="AW179" s="116">
        <f t="shared" si="5"/>
        <v>5.236387824</v>
      </c>
      <c r="AX179" s="54">
        <f t="shared" si="6"/>
        <v>3.8</v>
      </c>
      <c r="AY179" s="117">
        <f t="shared" si="7"/>
        <v>0.05979852826</v>
      </c>
      <c r="AZ179" s="117">
        <f t="shared" si="8"/>
        <v>0.04609284652</v>
      </c>
      <c r="BA179" s="118">
        <f t="shared" si="9"/>
        <v>0.005220020456</v>
      </c>
      <c r="BB179" s="116">
        <f t="shared" si="10"/>
        <v>9.069130279</v>
      </c>
      <c r="BC179" s="54">
        <f t="shared" si="11"/>
        <v>4.823012923</v>
      </c>
      <c r="BD179" s="117">
        <f t="shared" si="12"/>
        <v>0.04711461715</v>
      </c>
      <c r="BE179" s="210">
        <v>2883.97</v>
      </c>
      <c r="BF179" s="120">
        <v>590.3830467135674</v>
      </c>
      <c r="BG179" s="121">
        <v>277.7592794905529</v>
      </c>
      <c r="BH179" s="121">
        <v>277.7592794905529</v>
      </c>
      <c r="BI179" s="122">
        <f t="shared" si="13"/>
        <v>0.1280251811</v>
      </c>
      <c r="BJ179" s="123">
        <f t="shared" si="14"/>
        <v>-0.2121107572</v>
      </c>
    </row>
    <row r="180">
      <c r="D180" s="100"/>
      <c r="E180" s="48"/>
      <c r="U180" s="50"/>
      <c r="V180" s="50"/>
      <c r="AC180" s="6"/>
      <c r="AI180" s="110" t="s">
        <v>342</v>
      </c>
      <c r="AJ180" s="111">
        <v>709663.3621678826</v>
      </c>
      <c r="AK180" s="111">
        <v>4112.25312412478</v>
      </c>
      <c r="AL180" s="54">
        <v>687.6682942333712</v>
      </c>
      <c r="AM180" s="54">
        <v>180.96534058772926</v>
      </c>
      <c r="AN180" s="112">
        <v>3596.924974758818</v>
      </c>
      <c r="AO180" s="113">
        <v>11673.971671971749</v>
      </c>
      <c r="AP180" s="112">
        <v>3967.08</v>
      </c>
      <c r="AQ180" s="112">
        <v>106.0</v>
      </c>
      <c r="AR180" s="113">
        <v>5686.698479921403</v>
      </c>
      <c r="AS180" s="54">
        <f t="shared" si="1"/>
        <v>0</v>
      </c>
      <c r="AT180" s="115">
        <f t="shared" si="2"/>
        <v>0</v>
      </c>
      <c r="AU180" s="115">
        <f t="shared" si="3"/>
        <v>0</v>
      </c>
      <c r="AV180" s="115" t="str">
        <f t="shared" si="4"/>
        <v>Performance</v>
      </c>
      <c r="AW180" s="116">
        <f t="shared" si="5"/>
        <v>16.97616681</v>
      </c>
      <c r="AX180" s="54">
        <f t="shared" si="6"/>
        <v>3.8</v>
      </c>
      <c r="AY180" s="117">
        <f t="shared" si="7"/>
        <v>0.0503111246</v>
      </c>
      <c r="AZ180" s="117">
        <f t="shared" si="8"/>
        <v>0.04400637196</v>
      </c>
      <c r="BA180" s="118">
        <f t="shared" si="9"/>
        <v>0.005794653273</v>
      </c>
      <c r="BB180" s="116">
        <f t="shared" si="10"/>
        <v>8.269537112</v>
      </c>
      <c r="BC180" s="54">
        <f t="shared" si="11"/>
        <v>6.487436738</v>
      </c>
      <c r="BD180" s="117">
        <f t="shared" si="12"/>
        <v>0.02946961662</v>
      </c>
      <c r="BE180" s="210">
        <v>1185.13</v>
      </c>
      <c r="BF180" s="120">
        <v>242.61024218409003</v>
      </c>
      <c r="BG180" s="121">
        <v>445.0580520492812</v>
      </c>
      <c r="BH180" s="121">
        <v>445.0580520492812</v>
      </c>
      <c r="BI180" s="122">
        <f t="shared" si="13"/>
        <v>-0.03530257495</v>
      </c>
      <c r="BJ180" s="123">
        <f t="shared" si="14"/>
        <v>-0.414252477</v>
      </c>
    </row>
    <row r="181">
      <c r="D181" s="100"/>
      <c r="E181" s="48"/>
      <c r="U181" s="50"/>
      <c r="V181" s="50"/>
      <c r="AC181" s="6"/>
      <c r="AI181" s="110" t="s">
        <v>343</v>
      </c>
      <c r="AJ181" s="111">
        <v>1252001.7486507976</v>
      </c>
      <c r="AK181" s="111">
        <v>6913.531088607231</v>
      </c>
      <c r="AL181" s="54">
        <v>1036.1698732113693</v>
      </c>
      <c r="AM181" s="54">
        <v>272.6762824240446</v>
      </c>
      <c r="AN181" s="112">
        <v>2600.660279215512</v>
      </c>
      <c r="AO181" s="113">
        <v>27826.618531081338</v>
      </c>
      <c r="AP181" s="114">
        <v>2728.52</v>
      </c>
      <c r="AQ181" s="112">
        <v>204.0</v>
      </c>
      <c r="AR181" s="113">
        <v>12003.945934725394</v>
      </c>
      <c r="AS181" s="54">
        <f t="shared" si="1"/>
        <v>0</v>
      </c>
      <c r="AT181" s="115">
        <f t="shared" si="2"/>
        <v>0</v>
      </c>
      <c r="AU181" s="115">
        <f t="shared" si="3"/>
        <v>0</v>
      </c>
      <c r="AV181" s="115" t="str">
        <f t="shared" si="4"/>
        <v>Performance</v>
      </c>
      <c r="AW181" s="116">
        <f t="shared" si="5"/>
        <v>26.85526693</v>
      </c>
      <c r="AX181" s="54">
        <f t="shared" si="6"/>
        <v>3.8</v>
      </c>
      <c r="AY181" s="117">
        <f t="shared" si="7"/>
        <v>0.1048488665</v>
      </c>
      <c r="AZ181" s="117">
        <f t="shared" si="8"/>
        <v>0.03944095701</v>
      </c>
      <c r="BA181" s="118">
        <f t="shared" si="9"/>
        <v>0.005521981975</v>
      </c>
      <c r="BB181" s="116">
        <f t="shared" si="10"/>
        <v>11.58492082</v>
      </c>
      <c r="BC181" s="54">
        <f t="shared" si="11"/>
        <v>5.079264084</v>
      </c>
      <c r="BD181" s="117">
        <f t="shared" si="12"/>
        <v>0.07844161793</v>
      </c>
      <c r="BE181" s="210">
        <v>2615.87</v>
      </c>
      <c r="BF181" s="120">
        <v>535.4997799583974</v>
      </c>
      <c r="BG181" s="121">
        <v>500.6700932529719</v>
      </c>
      <c r="BH181" s="121">
        <v>500.6700932529719</v>
      </c>
      <c r="BI181" s="122">
        <f t="shared" si="13"/>
        <v>-0.6053362652</v>
      </c>
      <c r="BJ181" s="123">
        <f t="shared" si="14"/>
        <v>-0.2518601244</v>
      </c>
    </row>
    <row r="182">
      <c r="D182" s="100"/>
      <c r="E182" s="48"/>
      <c r="U182" s="50"/>
      <c r="V182" s="50"/>
      <c r="AC182" s="6"/>
      <c r="AI182" s="110" t="s">
        <v>344</v>
      </c>
      <c r="AJ182" s="111">
        <v>1132911.8152855625</v>
      </c>
      <c r="AK182" s="111">
        <v>6320.68535745105</v>
      </c>
      <c r="AL182" s="54">
        <v>827.6912500727456</v>
      </c>
      <c r="AM182" s="54">
        <v>217.81348686124883</v>
      </c>
      <c r="AN182" s="112">
        <v>1778.8101427001984</v>
      </c>
      <c r="AO182" s="113">
        <v>13052.489850533602</v>
      </c>
      <c r="AP182" s="114">
        <v>3638.04</v>
      </c>
      <c r="AQ182" s="112">
        <v>155.0</v>
      </c>
      <c r="AR182" s="113">
        <v>6819.46946729705</v>
      </c>
      <c r="AS182" s="54">
        <f t="shared" si="1"/>
        <v>0</v>
      </c>
      <c r="AT182" s="115">
        <f t="shared" si="2"/>
        <v>0</v>
      </c>
      <c r="AU182" s="115">
        <f t="shared" si="3"/>
        <v>0</v>
      </c>
      <c r="AV182" s="115" t="str">
        <f t="shared" si="4"/>
        <v>Performance</v>
      </c>
      <c r="AW182" s="116">
        <f t="shared" si="5"/>
        <v>15.76975696</v>
      </c>
      <c r="AX182" s="54">
        <f t="shared" si="6"/>
        <v>3.8</v>
      </c>
      <c r="AY182" s="117">
        <f t="shared" si="7"/>
        <v>0.1224489796</v>
      </c>
      <c r="AZ182" s="117">
        <f t="shared" si="8"/>
        <v>0.03446042233</v>
      </c>
      <c r="BA182" s="118">
        <f t="shared" si="9"/>
        <v>0.005579150356</v>
      </c>
      <c r="BB182" s="116">
        <f t="shared" si="10"/>
        <v>8.239146501</v>
      </c>
      <c r="BC182" s="54">
        <f t="shared" si="11"/>
        <v>5.339943549</v>
      </c>
      <c r="BD182" s="117">
        <f t="shared" si="12"/>
        <v>0.08713689914</v>
      </c>
      <c r="BE182" s="210">
        <v>2421.02</v>
      </c>
      <c r="BF182" s="120">
        <v>495.61166161731256</v>
      </c>
      <c r="BG182" s="121">
        <v>332.079588455433</v>
      </c>
      <c r="BH182" s="121">
        <v>332.079588455433</v>
      </c>
      <c r="BI182" s="122">
        <f t="shared" si="13"/>
        <v>-0.4244231766</v>
      </c>
      <c r="BJ182" s="123">
        <f t="shared" si="14"/>
        <v>-0.2883819903</v>
      </c>
    </row>
    <row r="183">
      <c r="D183" s="100"/>
      <c r="E183" s="48"/>
      <c r="U183" s="50"/>
      <c r="V183" s="50"/>
      <c r="AC183" s="6"/>
      <c r="AI183" s="110" t="s">
        <v>345</v>
      </c>
      <c r="AJ183" s="111">
        <v>633888.834171017</v>
      </c>
      <c r="AK183" s="111">
        <v>3946.027042046458</v>
      </c>
      <c r="AL183" s="54">
        <v>423.1804887589976</v>
      </c>
      <c r="AM183" s="54">
        <v>111.3632865155257</v>
      </c>
      <c r="AN183" s="112">
        <v>1540.525463464772</v>
      </c>
      <c r="AO183" s="113">
        <v>2027.3504226515752</v>
      </c>
      <c r="AP183" s="112">
        <v>3640.26</v>
      </c>
      <c r="AQ183" s="112">
        <v>83.0</v>
      </c>
      <c r="AR183" s="113">
        <v>4309.031273744791</v>
      </c>
      <c r="AS183" s="54">
        <f t="shared" si="1"/>
        <v>0</v>
      </c>
      <c r="AT183" s="115">
        <f t="shared" si="2"/>
        <v>0</v>
      </c>
      <c r="AU183" s="115">
        <f t="shared" si="3"/>
        <v>0</v>
      </c>
      <c r="AV183" s="115" t="str">
        <f t="shared" si="4"/>
        <v>Performance</v>
      </c>
      <c r="AW183" s="116">
        <f t="shared" si="5"/>
        <v>4.790746446</v>
      </c>
      <c r="AX183" s="54">
        <f t="shared" si="6"/>
        <v>3.8</v>
      </c>
      <c r="AY183" s="117">
        <f t="shared" si="7"/>
        <v>0.07228915663</v>
      </c>
      <c r="AZ183" s="117">
        <f t="shared" si="8"/>
        <v>0.02822162274</v>
      </c>
      <c r="BA183" s="118">
        <f t="shared" si="9"/>
        <v>0.00622510893</v>
      </c>
      <c r="BB183" s="116">
        <f t="shared" si="10"/>
        <v>10.18249042</v>
      </c>
      <c r="BC183" s="54">
        <f t="shared" si="11"/>
        <v>5.098560106</v>
      </c>
      <c r="BD183" s="117">
        <f t="shared" si="12"/>
        <v>0.05387772028</v>
      </c>
      <c r="BE183" s="210">
        <v>1135.74</v>
      </c>
      <c r="BF183" s="120">
        <v>232.49952027048374</v>
      </c>
      <c r="BG183" s="121">
        <v>190.68096848851388</v>
      </c>
      <c r="BH183" s="121">
        <v>190.68096848851388</v>
      </c>
      <c r="BI183" s="122">
        <f t="shared" si="13"/>
        <v>-0.07748731542</v>
      </c>
      <c r="BJ183" s="123">
        <f t="shared" si="14"/>
        <v>-0.2546915362</v>
      </c>
    </row>
    <row r="184">
      <c r="D184" s="100"/>
      <c r="E184" s="48"/>
      <c r="U184" s="50"/>
      <c r="V184" s="50"/>
      <c r="AC184" s="6"/>
      <c r="AI184" s="110" t="s">
        <v>346</v>
      </c>
      <c r="AJ184" s="111">
        <v>595457.036455431</v>
      </c>
      <c r="AK184" s="111">
        <v>3529.2335653082037</v>
      </c>
      <c r="AL184" s="54">
        <v>513.4175047443722</v>
      </c>
      <c r="AM184" s="54">
        <v>135.10986966957162</v>
      </c>
      <c r="AN184" s="112">
        <v>1697.1983224351443</v>
      </c>
      <c r="AO184" s="113">
        <v>4131.459290648679</v>
      </c>
      <c r="AP184" s="112">
        <v>3290.04</v>
      </c>
      <c r="AQ184" s="112">
        <v>106.0</v>
      </c>
      <c r="AR184" s="113">
        <v>6863.812815557307</v>
      </c>
      <c r="AS184" s="54">
        <f t="shared" si="1"/>
        <v>0</v>
      </c>
      <c r="AT184" s="115">
        <f t="shared" si="2"/>
        <v>0</v>
      </c>
      <c r="AU184" s="115">
        <f t="shared" si="3"/>
        <v>0</v>
      </c>
      <c r="AV184" s="115" t="str">
        <f t="shared" si="4"/>
        <v>Performance</v>
      </c>
      <c r="AW184" s="116">
        <f t="shared" si="5"/>
        <v>8.046977854</v>
      </c>
      <c r="AX184" s="54">
        <f t="shared" si="6"/>
        <v>3.8</v>
      </c>
      <c r="AY184" s="117">
        <f t="shared" si="7"/>
        <v>0.07960759087</v>
      </c>
      <c r="AZ184" s="117">
        <f t="shared" si="8"/>
        <v>0.03828306265</v>
      </c>
      <c r="BA184" s="118">
        <f t="shared" si="9"/>
        <v>0.005926932338</v>
      </c>
      <c r="BB184" s="116">
        <f t="shared" si="10"/>
        <v>13.36887183</v>
      </c>
      <c r="BC184" s="54">
        <f t="shared" si="11"/>
        <v>4.843561366</v>
      </c>
      <c r="BD184" s="117">
        <f t="shared" si="12"/>
        <v>0.0624558713</v>
      </c>
      <c r="BE184" s="210">
        <v>1022.81</v>
      </c>
      <c r="BF184" s="120">
        <v>209.38140272232505</v>
      </c>
      <c r="BG184" s="121">
        <v>304.03610202204715</v>
      </c>
      <c r="BH184" s="121">
        <v>304.03610202204715</v>
      </c>
      <c r="BI184" s="122">
        <f t="shared" si="13"/>
        <v>-0.06777493212</v>
      </c>
      <c r="BJ184" s="123">
        <f t="shared" si="14"/>
        <v>-0.2154533177</v>
      </c>
    </row>
    <row r="185">
      <c r="D185" s="100"/>
      <c r="E185" s="48"/>
      <c r="U185" s="50"/>
      <c r="V185" s="50"/>
      <c r="AC185" s="6"/>
      <c r="AI185" s="110" t="s">
        <v>347</v>
      </c>
      <c r="AJ185" s="111">
        <v>1131054.668713377</v>
      </c>
      <c r="AK185" s="111">
        <v>6004.61014719375</v>
      </c>
      <c r="AL185" s="54">
        <v>1092.1790555471189</v>
      </c>
      <c r="AM185" s="54">
        <v>287.41554093345235</v>
      </c>
      <c r="AN185" s="112">
        <v>2437.436638685403</v>
      </c>
      <c r="AO185" s="113">
        <v>8839.626865958566</v>
      </c>
      <c r="AP185" s="112">
        <v>6305.52</v>
      </c>
      <c r="AQ185" s="112">
        <v>218.0</v>
      </c>
      <c r="AR185" s="113">
        <v>10221.477708445682</v>
      </c>
      <c r="AS185" s="54">
        <f t="shared" si="1"/>
        <v>0</v>
      </c>
      <c r="AT185" s="115">
        <f t="shared" si="2"/>
        <v>0</v>
      </c>
      <c r="AU185" s="115">
        <f t="shared" si="3"/>
        <v>0</v>
      </c>
      <c r="AV185" s="115" t="str">
        <f t="shared" si="4"/>
        <v>Performance</v>
      </c>
      <c r="AW185" s="116">
        <f t="shared" si="5"/>
        <v>8.093569293</v>
      </c>
      <c r="AX185" s="54">
        <f t="shared" si="6"/>
        <v>3.8</v>
      </c>
      <c r="AY185" s="117">
        <f t="shared" si="7"/>
        <v>0.1179171333</v>
      </c>
      <c r="AZ185" s="117">
        <f t="shared" si="8"/>
        <v>0.04786581208</v>
      </c>
      <c r="BA185" s="118">
        <f t="shared" si="9"/>
        <v>0.005308859345</v>
      </c>
      <c r="BB185" s="116">
        <f t="shared" si="10"/>
        <v>9.358793008</v>
      </c>
      <c r="BC185" s="54">
        <f t="shared" si="11"/>
        <v>5.009995668</v>
      </c>
      <c r="BD185" s="117">
        <f t="shared" si="12"/>
        <v>0.08943822233</v>
      </c>
      <c r="BE185" s="210">
        <v>2467.34</v>
      </c>
      <c r="BF185" s="120">
        <v>505.09391792503163</v>
      </c>
      <c r="BG185" s="121">
        <v>587.0851376220872</v>
      </c>
      <c r="BH185" s="121">
        <v>587.0851376220872</v>
      </c>
      <c r="BI185" s="122">
        <f t="shared" si="13"/>
        <v>0.05011313731</v>
      </c>
      <c r="BJ185" s="123">
        <f t="shared" si="14"/>
        <v>-0.2415163102</v>
      </c>
    </row>
    <row r="186">
      <c r="D186" s="100"/>
      <c r="E186" s="48"/>
      <c r="U186" s="50"/>
      <c r="V186" s="50"/>
      <c r="AC186" s="6"/>
      <c r="AI186" s="110"/>
      <c r="AJ186" s="111"/>
      <c r="AK186" s="111"/>
      <c r="AL186" s="54"/>
      <c r="AM186" s="54"/>
      <c r="AN186" s="112"/>
      <c r="AO186" s="113"/>
      <c r="AP186" s="214"/>
      <c r="AQ186" s="114"/>
      <c r="AR186" s="113"/>
      <c r="AS186" s="54"/>
      <c r="AT186" s="115"/>
      <c r="AU186" s="115"/>
      <c r="AV186" s="115"/>
      <c r="AW186" s="116"/>
      <c r="AX186" s="54"/>
      <c r="AY186" s="117"/>
      <c r="AZ186" s="117"/>
      <c r="BA186" s="118"/>
      <c r="BB186" s="116"/>
      <c r="BC186" s="54"/>
      <c r="BD186" s="117"/>
      <c r="BE186" s="210"/>
      <c r="BF186" s="120"/>
      <c r="BG186" s="121"/>
      <c r="BH186" s="121"/>
      <c r="BI186" s="122"/>
      <c r="BJ186" s="123"/>
    </row>
    <row r="187">
      <c r="D187" s="100"/>
      <c r="E187" s="48"/>
      <c r="U187" s="50"/>
      <c r="V187" s="50"/>
      <c r="AC187" s="6"/>
      <c r="AI187" s="110"/>
      <c r="AJ187" s="111"/>
      <c r="AK187" s="111"/>
      <c r="AL187" s="54"/>
      <c r="AM187" s="54"/>
      <c r="AN187" s="112"/>
      <c r="AO187" s="113"/>
      <c r="AP187" s="215"/>
      <c r="AQ187" s="216"/>
      <c r="AR187" s="217"/>
      <c r="AS187" s="54"/>
      <c r="AT187" s="115"/>
      <c r="AU187" s="115"/>
      <c r="AV187" s="115"/>
      <c r="AW187" s="116"/>
      <c r="AX187" s="54"/>
      <c r="AY187" s="117"/>
      <c r="AZ187" s="117"/>
      <c r="BA187" s="118"/>
      <c r="BB187" s="116"/>
      <c r="BC187" s="54"/>
      <c r="BD187" s="117"/>
      <c r="BE187" s="218"/>
      <c r="BF187" s="120"/>
      <c r="BG187" s="121"/>
      <c r="BH187" s="121"/>
      <c r="BI187" s="122"/>
      <c r="BJ187" s="123"/>
    </row>
    <row r="188">
      <c r="D188" s="100"/>
      <c r="E188" s="48"/>
      <c r="U188" s="50"/>
      <c r="V188" s="50"/>
      <c r="AC188" s="6"/>
      <c r="AI188" s="110"/>
      <c r="AJ188" s="111"/>
      <c r="AK188" s="111"/>
      <c r="AL188" s="54"/>
      <c r="AM188" s="54"/>
      <c r="AN188" s="112"/>
      <c r="AO188" s="113"/>
      <c r="AP188" s="215"/>
      <c r="AQ188" s="216"/>
      <c r="AR188" s="217"/>
      <c r="AS188" s="54"/>
      <c r="AT188" s="115"/>
      <c r="AU188" s="115"/>
      <c r="AV188" s="115"/>
      <c r="AW188" s="116"/>
      <c r="AX188" s="54"/>
      <c r="AY188" s="117"/>
      <c r="AZ188" s="117"/>
      <c r="BA188" s="118"/>
      <c r="BB188" s="116"/>
      <c r="BC188" s="54"/>
      <c r="BD188" s="117"/>
      <c r="BE188" s="218"/>
      <c r="BF188" s="120"/>
      <c r="BG188" s="121"/>
      <c r="BH188" s="121"/>
      <c r="BI188" s="122"/>
      <c r="BJ188" s="123"/>
    </row>
    <row r="189">
      <c r="D189" s="100"/>
      <c r="E189" s="48"/>
      <c r="U189" s="50"/>
      <c r="V189" s="50"/>
      <c r="AC189" s="6"/>
      <c r="AI189" s="110"/>
      <c r="AJ189" s="111"/>
      <c r="AK189" s="111"/>
      <c r="AL189" s="54"/>
      <c r="AM189" s="54"/>
      <c r="AN189" s="112"/>
      <c r="AO189" s="113"/>
      <c r="AP189" s="215"/>
      <c r="AQ189" s="216"/>
      <c r="AR189" s="217"/>
      <c r="AS189" s="54"/>
      <c r="AT189" s="115"/>
      <c r="AU189" s="115"/>
      <c r="AV189" s="115"/>
      <c r="AW189" s="116"/>
      <c r="AX189" s="54"/>
      <c r="AY189" s="117"/>
      <c r="AZ189" s="117"/>
      <c r="BA189" s="118"/>
      <c r="BB189" s="116"/>
      <c r="BC189" s="54"/>
      <c r="BD189" s="117"/>
      <c r="BE189" s="218"/>
      <c r="BF189" s="120"/>
      <c r="BG189" s="121"/>
      <c r="BH189" s="121"/>
      <c r="BI189" s="122"/>
      <c r="BJ189" s="123"/>
    </row>
    <row r="190">
      <c r="D190" s="100"/>
      <c r="E190" s="48"/>
      <c r="U190" s="50"/>
      <c r="V190" s="50"/>
      <c r="AC190" s="6"/>
      <c r="AI190" s="110"/>
      <c r="AJ190" s="111"/>
      <c r="AK190" s="111"/>
      <c r="AL190" s="54"/>
      <c r="AM190" s="54"/>
      <c r="AN190" s="112"/>
      <c r="AO190" s="113"/>
      <c r="AP190" s="215"/>
      <c r="AQ190" s="216"/>
      <c r="AR190" s="217"/>
      <c r="AS190" s="54"/>
      <c r="AT190" s="115"/>
      <c r="AU190" s="115"/>
      <c r="AV190" s="115"/>
      <c r="AW190" s="116"/>
      <c r="AX190" s="54"/>
      <c r="AY190" s="117"/>
      <c r="AZ190" s="117"/>
      <c r="BA190" s="118"/>
      <c r="BB190" s="116"/>
      <c r="BC190" s="54"/>
      <c r="BD190" s="117"/>
      <c r="BE190" s="218"/>
      <c r="BF190" s="120"/>
      <c r="BG190" s="121"/>
      <c r="BH190" s="121"/>
      <c r="BI190" s="122"/>
      <c r="BJ190" s="123"/>
    </row>
    <row r="191">
      <c r="D191" s="100"/>
      <c r="E191" s="48"/>
      <c r="U191" s="50"/>
      <c r="V191" s="50"/>
      <c r="AC191" s="6"/>
      <c r="AI191" s="110"/>
      <c r="AJ191" s="111"/>
      <c r="AK191" s="111"/>
      <c r="AL191" s="54"/>
      <c r="AM191" s="54"/>
      <c r="AN191" s="112"/>
      <c r="AO191" s="113"/>
      <c r="AP191" s="215"/>
      <c r="AQ191" s="216"/>
      <c r="AR191" s="217"/>
      <c r="AS191" s="54"/>
      <c r="AT191" s="115"/>
      <c r="AU191" s="115"/>
      <c r="AV191" s="115"/>
      <c r="AW191" s="116"/>
      <c r="AX191" s="54"/>
      <c r="AY191" s="117"/>
      <c r="AZ191" s="117"/>
      <c r="BA191" s="118"/>
      <c r="BB191" s="116"/>
      <c r="BC191" s="54"/>
      <c r="BD191" s="117"/>
      <c r="BE191" s="218"/>
      <c r="BF191" s="120"/>
      <c r="BG191" s="121"/>
      <c r="BH191" s="121"/>
      <c r="BI191" s="122"/>
      <c r="BJ191" s="123"/>
    </row>
    <row r="192">
      <c r="D192" s="100"/>
      <c r="E192" s="48"/>
      <c r="U192" s="50"/>
      <c r="V192" s="50"/>
      <c r="AC192" s="6"/>
      <c r="AI192" s="110"/>
      <c r="AJ192" s="111"/>
      <c r="AK192" s="111"/>
      <c r="AL192" s="54"/>
      <c r="AM192" s="54"/>
      <c r="AN192" s="112"/>
      <c r="AO192" s="113"/>
      <c r="AP192" s="215"/>
      <c r="AQ192" s="216"/>
      <c r="AR192" s="217"/>
      <c r="AS192" s="54"/>
      <c r="AT192" s="115"/>
      <c r="AU192" s="115"/>
      <c r="AV192" s="115"/>
      <c r="AW192" s="116"/>
      <c r="AX192" s="54"/>
      <c r="AY192" s="117"/>
      <c r="AZ192" s="117"/>
      <c r="BA192" s="118"/>
      <c r="BB192" s="116"/>
      <c r="BC192" s="54"/>
      <c r="BD192" s="117"/>
      <c r="BE192" s="218"/>
      <c r="BF192" s="120"/>
      <c r="BG192" s="121"/>
      <c r="BH192" s="121"/>
      <c r="BI192" s="122"/>
      <c r="BJ192" s="123"/>
    </row>
    <row r="193">
      <c r="D193" s="100"/>
      <c r="E193" s="48"/>
      <c r="U193" s="50"/>
      <c r="V193" s="50"/>
      <c r="AC193" s="6"/>
      <c r="AI193" s="110"/>
      <c r="AJ193" s="111"/>
      <c r="AK193" s="111"/>
      <c r="AL193" s="54"/>
      <c r="AM193" s="54"/>
      <c r="AN193" s="112"/>
      <c r="AO193" s="113"/>
      <c r="AP193" s="215"/>
      <c r="AQ193" s="216"/>
      <c r="AR193" s="217"/>
      <c r="AS193" s="54"/>
      <c r="AT193" s="115"/>
      <c r="AU193" s="115"/>
      <c r="AV193" s="115"/>
      <c r="AW193" s="116"/>
      <c r="AX193" s="54"/>
      <c r="AY193" s="117"/>
      <c r="AZ193" s="117"/>
      <c r="BA193" s="118"/>
      <c r="BB193" s="116"/>
      <c r="BC193" s="54"/>
      <c r="BD193" s="117"/>
      <c r="BE193" s="218"/>
      <c r="BF193" s="120"/>
      <c r="BG193" s="121"/>
      <c r="BH193" s="121"/>
      <c r="BI193" s="122"/>
      <c r="BJ193" s="123"/>
    </row>
    <row r="194">
      <c r="D194" s="100"/>
      <c r="E194" s="48"/>
      <c r="U194" s="50"/>
      <c r="V194" s="50"/>
      <c r="AC194" s="6"/>
      <c r="AI194" s="110"/>
      <c r="AJ194" s="111"/>
      <c r="AK194" s="111"/>
      <c r="AL194" s="54"/>
      <c r="AM194" s="54"/>
      <c r="AN194" s="112"/>
      <c r="AO194" s="113"/>
      <c r="AP194" s="215"/>
      <c r="AQ194" s="216"/>
      <c r="AR194" s="217"/>
      <c r="AS194" s="54"/>
      <c r="AT194" s="115"/>
      <c r="AU194" s="115"/>
      <c r="AV194" s="115"/>
      <c r="AW194" s="116"/>
      <c r="AX194" s="54"/>
      <c r="AY194" s="117"/>
      <c r="AZ194" s="117"/>
      <c r="BA194" s="118"/>
      <c r="BB194" s="116"/>
      <c r="BC194" s="54"/>
      <c r="BD194" s="117"/>
      <c r="BE194" s="218"/>
      <c r="BF194" s="120"/>
      <c r="BG194" s="121"/>
      <c r="BH194" s="121"/>
      <c r="BI194" s="122"/>
      <c r="BJ194" s="123"/>
    </row>
    <row r="195">
      <c r="D195" s="100"/>
      <c r="E195" s="48"/>
      <c r="U195" s="50"/>
      <c r="V195" s="50"/>
      <c r="AC195" s="6"/>
      <c r="AI195" s="110"/>
      <c r="AJ195" s="111"/>
      <c r="AK195" s="111"/>
      <c r="AL195" s="54"/>
      <c r="AM195" s="54"/>
      <c r="AN195" s="112"/>
      <c r="AO195" s="113"/>
      <c r="AP195" s="215"/>
      <c r="AQ195" s="216"/>
      <c r="AR195" s="217"/>
      <c r="AS195" s="54"/>
      <c r="AT195" s="115"/>
      <c r="AU195" s="115"/>
      <c r="AV195" s="115"/>
      <c r="AW195" s="116"/>
      <c r="AX195" s="54"/>
      <c r="AY195" s="117"/>
      <c r="AZ195" s="117"/>
      <c r="BA195" s="118"/>
      <c r="BB195" s="116"/>
      <c r="BC195" s="54"/>
      <c r="BD195" s="117"/>
      <c r="BE195" s="218"/>
      <c r="BF195" s="120"/>
      <c r="BG195" s="121"/>
      <c r="BH195" s="121"/>
      <c r="BI195" s="122"/>
      <c r="BJ195" s="123"/>
    </row>
    <row r="196">
      <c r="D196" s="100"/>
      <c r="E196" s="48"/>
      <c r="U196" s="50"/>
      <c r="V196" s="50"/>
      <c r="AC196" s="6"/>
      <c r="AI196" s="110"/>
      <c r="AJ196" s="111"/>
      <c r="AK196" s="111"/>
      <c r="AL196" s="54"/>
      <c r="AM196" s="54"/>
      <c r="AN196" s="112"/>
      <c r="AO196" s="113"/>
      <c r="AP196" s="215"/>
      <c r="AQ196" s="216"/>
      <c r="AR196" s="217"/>
      <c r="AS196" s="54"/>
      <c r="AT196" s="115"/>
      <c r="AU196" s="115"/>
      <c r="AV196" s="115"/>
      <c r="AW196" s="116"/>
      <c r="AX196" s="54"/>
      <c r="AY196" s="117"/>
      <c r="AZ196" s="117"/>
      <c r="BA196" s="118"/>
      <c r="BB196" s="116"/>
      <c r="BC196" s="54"/>
      <c r="BD196" s="117"/>
      <c r="BE196" s="218"/>
      <c r="BF196" s="120"/>
      <c r="BG196" s="121"/>
      <c r="BH196" s="121"/>
      <c r="BI196" s="122"/>
      <c r="BJ196" s="123"/>
    </row>
    <row r="197">
      <c r="D197" s="100"/>
      <c r="E197" s="48"/>
      <c r="U197" s="50"/>
      <c r="V197" s="50"/>
      <c r="AC197" s="6"/>
      <c r="AI197" s="110"/>
      <c r="AJ197" s="111"/>
      <c r="AK197" s="111"/>
      <c r="AL197" s="54"/>
      <c r="AM197" s="54"/>
      <c r="AN197" s="112"/>
      <c r="AO197" s="113"/>
      <c r="AP197" s="215"/>
      <c r="AQ197" s="216"/>
      <c r="AR197" s="217"/>
      <c r="AS197" s="54"/>
      <c r="AT197" s="115"/>
      <c r="AU197" s="115"/>
      <c r="AV197" s="115"/>
      <c r="AW197" s="116"/>
      <c r="AX197" s="54"/>
      <c r="AY197" s="117"/>
      <c r="AZ197" s="117"/>
      <c r="BA197" s="118"/>
      <c r="BB197" s="116"/>
      <c r="BC197" s="54"/>
      <c r="BD197" s="117"/>
      <c r="BE197" s="218"/>
      <c r="BF197" s="120"/>
      <c r="BG197" s="121"/>
      <c r="BH197" s="121"/>
      <c r="BI197" s="122"/>
      <c r="BJ197" s="123"/>
    </row>
    <row r="198">
      <c r="D198" s="100"/>
      <c r="E198" s="48"/>
      <c r="U198" s="50"/>
      <c r="V198" s="50"/>
      <c r="AC198" s="6"/>
      <c r="AI198" s="110"/>
      <c r="AJ198" s="111"/>
      <c r="AK198" s="111"/>
      <c r="AL198" s="54"/>
      <c r="AM198" s="54"/>
      <c r="AN198" s="112"/>
      <c r="AO198" s="113"/>
      <c r="AP198" s="215"/>
      <c r="AQ198" s="216"/>
      <c r="AR198" s="217"/>
      <c r="AS198" s="54"/>
      <c r="AT198" s="115"/>
      <c r="AU198" s="115"/>
      <c r="AV198" s="115"/>
      <c r="AW198" s="116"/>
      <c r="AX198" s="54"/>
      <c r="AY198" s="117"/>
      <c r="AZ198" s="117"/>
      <c r="BA198" s="118"/>
      <c r="BB198" s="116"/>
      <c r="BC198" s="54"/>
      <c r="BD198" s="117"/>
      <c r="BE198" s="218"/>
      <c r="BF198" s="120"/>
      <c r="BG198" s="121"/>
      <c r="BH198" s="121"/>
      <c r="BI198" s="122"/>
      <c r="BJ198" s="123"/>
    </row>
    <row r="199">
      <c r="D199" s="100"/>
      <c r="E199" s="48"/>
      <c r="U199" s="50"/>
      <c r="V199" s="50"/>
      <c r="AC199" s="6"/>
      <c r="AI199" s="110"/>
      <c r="AJ199" s="111"/>
      <c r="AK199" s="111"/>
      <c r="AL199" s="54"/>
      <c r="AM199" s="54"/>
      <c r="AN199" s="112"/>
      <c r="AO199" s="113"/>
      <c r="AP199" s="215"/>
      <c r="AQ199" s="216"/>
      <c r="AR199" s="217"/>
      <c r="AS199" s="54"/>
      <c r="AT199" s="115"/>
      <c r="AU199" s="115"/>
      <c r="AV199" s="115"/>
      <c r="AW199" s="116"/>
      <c r="AX199" s="54"/>
      <c r="AY199" s="117"/>
      <c r="AZ199" s="117"/>
      <c r="BA199" s="118"/>
      <c r="BB199" s="116"/>
      <c r="BC199" s="54"/>
      <c r="BD199" s="117"/>
      <c r="BE199" s="218"/>
      <c r="BF199" s="120"/>
      <c r="BG199" s="121"/>
      <c r="BH199" s="121"/>
      <c r="BI199" s="122"/>
      <c r="BJ199" s="123"/>
    </row>
    <row r="200">
      <c r="D200" s="100"/>
      <c r="E200" s="48"/>
      <c r="U200" s="50"/>
      <c r="V200" s="50"/>
      <c r="AC200" s="6"/>
      <c r="AI200" s="110"/>
      <c r="AJ200" s="111"/>
      <c r="AK200" s="111"/>
      <c r="AL200" s="54"/>
      <c r="AM200" s="54"/>
      <c r="AN200" s="112"/>
      <c r="AO200" s="113"/>
      <c r="AP200" s="215"/>
      <c r="AQ200" s="216"/>
      <c r="AR200" s="217"/>
      <c r="AS200" s="54"/>
      <c r="AT200" s="115"/>
      <c r="AU200" s="115"/>
      <c r="AV200" s="115"/>
      <c r="AW200" s="116"/>
      <c r="AX200" s="54"/>
      <c r="AY200" s="117"/>
      <c r="AZ200" s="117"/>
      <c r="BA200" s="118"/>
      <c r="BB200" s="116"/>
      <c r="BC200" s="54"/>
      <c r="BD200" s="117"/>
      <c r="BE200" s="218"/>
      <c r="BF200" s="120"/>
      <c r="BG200" s="121"/>
      <c r="BH200" s="121"/>
      <c r="BI200" s="122"/>
      <c r="BJ200" s="123"/>
    </row>
    <row r="201">
      <c r="D201" s="100"/>
      <c r="E201" s="48"/>
      <c r="U201" s="50"/>
      <c r="V201" s="50"/>
      <c r="AC201" s="6"/>
      <c r="AI201" s="110"/>
      <c r="AJ201" s="111"/>
      <c r="AK201" s="111"/>
      <c r="AL201" s="54"/>
      <c r="AM201" s="54"/>
      <c r="AN201" s="112"/>
      <c r="AO201" s="113"/>
      <c r="AP201" s="215"/>
      <c r="AQ201" s="216"/>
      <c r="AR201" s="217"/>
      <c r="AS201" s="54"/>
      <c r="AT201" s="115"/>
      <c r="AU201" s="115"/>
      <c r="AV201" s="115"/>
      <c r="AW201" s="116"/>
      <c r="AX201" s="54"/>
      <c r="AY201" s="117"/>
      <c r="AZ201" s="117"/>
      <c r="BA201" s="118"/>
      <c r="BB201" s="116"/>
      <c r="BC201" s="54"/>
      <c r="BD201" s="117"/>
      <c r="BE201" s="218"/>
      <c r="BF201" s="120"/>
      <c r="BG201" s="121"/>
      <c r="BH201" s="121"/>
      <c r="BI201" s="122"/>
      <c r="BJ201" s="123"/>
    </row>
    <row r="202">
      <c r="D202" s="100"/>
      <c r="E202" s="48"/>
      <c r="U202" s="50"/>
      <c r="V202" s="50"/>
      <c r="AC202" s="6"/>
      <c r="AI202" s="110"/>
      <c r="AJ202" s="111"/>
      <c r="AK202" s="111"/>
      <c r="AL202" s="54"/>
      <c r="AM202" s="54"/>
      <c r="AN202" s="112"/>
      <c r="AO202" s="113"/>
      <c r="AP202" s="215"/>
      <c r="AQ202" s="216"/>
      <c r="AR202" s="217"/>
      <c r="AS202" s="54"/>
      <c r="AT202" s="115"/>
      <c r="AU202" s="115"/>
      <c r="AV202" s="115"/>
      <c r="AW202" s="116"/>
      <c r="AX202" s="54"/>
      <c r="AY202" s="117"/>
      <c r="AZ202" s="117"/>
      <c r="BA202" s="118"/>
      <c r="BB202" s="116"/>
      <c r="BC202" s="54"/>
      <c r="BD202" s="117"/>
      <c r="BE202" s="218"/>
      <c r="BF202" s="120"/>
      <c r="BG202" s="121"/>
      <c r="BH202" s="121"/>
      <c r="BI202" s="122"/>
      <c r="BJ202" s="123"/>
    </row>
    <row r="203">
      <c r="D203" s="100"/>
      <c r="E203" s="48"/>
      <c r="U203" s="50"/>
      <c r="V203" s="50"/>
      <c r="AC203" s="6"/>
      <c r="AI203" s="110"/>
      <c r="AJ203" s="111"/>
      <c r="AK203" s="111"/>
      <c r="AL203" s="54"/>
      <c r="AM203" s="54"/>
      <c r="AN203" s="112"/>
      <c r="AO203" s="113"/>
      <c r="AP203" s="215"/>
      <c r="AQ203" s="216"/>
      <c r="AR203" s="217"/>
      <c r="AS203" s="54"/>
      <c r="AT203" s="115"/>
      <c r="AU203" s="115"/>
      <c r="AV203" s="115"/>
      <c r="AW203" s="116"/>
      <c r="AX203" s="54"/>
      <c r="AY203" s="117"/>
      <c r="AZ203" s="117"/>
      <c r="BA203" s="118"/>
      <c r="BB203" s="116"/>
      <c r="BC203" s="54"/>
      <c r="BD203" s="117"/>
      <c r="BE203" s="218"/>
      <c r="BF203" s="120"/>
      <c r="BG203" s="121"/>
      <c r="BH203" s="121"/>
      <c r="BI203" s="122"/>
      <c r="BJ203" s="123"/>
    </row>
    <row r="204">
      <c r="D204" s="100"/>
      <c r="E204" s="48"/>
      <c r="U204" s="50"/>
      <c r="V204" s="50"/>
      <c r="AC204" s="6"/>
      <c r="AI204" s="110"/>
      <c r="AJ204" s="111"/>
      <c r="AK204" s="111"/>
      <c r="AL204" s="54"/>
      <c r="AM204" s="54"/>
      <c r="AN204" s="112"/>
      <c r="AO204" s="113"/>
      <c r="AP204" s="215"/>
      <c r="AQ204" s="216"/>
      <c r="AR204" s="217"/>
      <c r="AS204" s="54"/>
      <c r="AT204" s="115"/>
      <c r="AU204" s="115"/>
      <c r="AV204" s="115"/>
      <c r="AW204" s="116"/>
      <c r="AX204" s="54"/>
      <c r="AY204" s="117"/>
      <c r="AZ204" s="117"/>
      <c r="BA204" s="118"/>
      <c r="BB204" s="116"/>
      <c r="BC204" s="54"/>
      <c r="BD204" s="117"/>
      <c r="BE204" s="218"/>
      <c r="BF204" s="120"/>
      <c r="BG204" s="121"/>
      <c r="BH204" s="121"/>
      <c r="BI204" s="122"/>
      <c r="BJ204" s="123"/>
    </row>
    <row r="205">
      <c r="D205" s="100"/>
      <c r="E205" s="48"/>
      <c r="U205" s="50"/>
      <c r="V205" s="50"/>
      <c r="AC205" s="6"/>
      <c r="AI205" s="110"/>
      <c r="AJ205" s="111"/>
      <c r="AK205" s="111"/>
      <c r="AL205" s="54"/>
      <c r="AM205" s="54"/>
      <c r="AN205" s="112"/>
      <c r="AO205" s="113"/>
      <c r="AP205" s="215"/>
      <c r="AQ205" s="216"/>
      <c r="AR205" s="217"/>
      <c r="AS205" s="54"/>
      <c r="AT205" s="115"/>
      <c r="AU205" s="115"/>
      <c r="AV205" s="115"/>
      <c r="AW205" s="116"/>
      <c r="AX205" s="54"/>
      <c r="AY205" s="117"/>
      <c r="AZ205" s="117"/>
      <c r="BA205" s="118"/>
      <c r="BB205" s="116"/>
      <c r="BC205" s="54"/>
      <c r="BD205" s="117"/>
      <c r="BE205" s="218"/>
      <c r="BF205" s="120"/>
      <c r="BG205" s="121"/>
      <c r="BH205" s="121"/>
      <c r="BI205" s="122"/>
      <c r="BJ205" s="123"/>
    </row>
    <row r="206">
      <c r="D206" s="100"/>
      <c r="E206" s="48"/>
      <c r="U206" s="50"/>
      <c r="V206" s="50"/>
      <c r="AC206" s="6"/>
      <c r="AI206" s="110"/>
      <c r="AJ206" s="111"/>
      <c r="AK206" s="111"/>
      <c r="AL206" s="54"/>
      <c r="AM206" s="54"/>
      <c r="AN206" s="112"/>
      <c r="AO206" s="113"/>
      <c r="AP206" s="215"/>
      <c r="AQ206" s="216"/>
      <c r="AR206" s="217"/>
      <c r="AS206" s="54"/>
      <c r="AT206" s="115"/>
      <c r="AU206" s="115"/>
      <c r="AV206" s="115"/>
      <c r="AW206" s="116"/>
      <c r="AX206" s="54"/>
      <c r="AY206" s="117"/>
      <c r="AZ206" s="117"/>
      <c r="BA206" s="118"/>
      <c r="BB206" s="116"/>
      <c r="BC206" s="54"/>
      <c r="BD206" s="117"/>
      <c r="BE206" s="218"/>
      <c r="BF206" s="120"/>
      <c r="BG206" s="121"/>
      <c r="BH206" s="121"/>
      <c r="BI206" s="122"/>
      <c r="BJ206" s="123"/>
    </row>
    <row r="207">
      <c r="D207" s="100"/>
      <c r="E207" s="48"/>
      <c r="U207" s="50"/>
      <c r="V207" s="50"/>
      <c r="AC207" s="6"/>
      <c r="AI207" s="110"/>
      <c r="AJ207" s="111"/>
      <c r="AK207" s="111"/>
      <c r="AL207" s="54"/>
      <c r="AM207" s="54"/>
      <c r="AN207" s="112"/>
      <c r="AO207" s="113"/>
      <c r="AP207" s="215"/>
      <c r="AQ207" s="216"/>
      <c r="AR207" s="217"/>
      <c r="AS207" s="54"/>
      <c r="AT207" s="115"/>
      <c r="AU207" s="115"/>
      <c r="AV207" s="115"/>
      <c r="AW207" s="116"/>
      <c r="AX207" s="54"/>
      <c r="AY207" s="117"/>
      <c r="AZ207" s="117"/>
      <c r="BA207" s="118"/>
      <c r="BB207" s="116"/>
      <c r="BC207" s="54"/>
      <c r="BD207" s="117"/>
      <c r="BE207" s="218"/>
      <c r="BF207" s="120"/>
      <c r="BG207" s="121"/>
      <c r="BH207" s="121"/>
      <c r="BI207" s="122"/>
      <c r="BJ207" s="123"/>
    </row>
    <row r="208">
      <c r="D208" s="100"/>
      <c r="E208" s="48"/>
      <c r="U208" s="50"/>
      <c r="V208" s="50"/>
      <c r="AC208" s="6"/>
      <c r="AI208" s="110"/>
      <c r="AJ208" s="111"/>
      <c r="AK208" s="111"/>
      <c r="AL208" s="54"/>
      <c r="AM208" s="54"/>
      <c r="AN208" s="112"/>
      <c r="AO208" s="113"/>
      <c r="AP208" s="215"/>
      <c r="AQ208" s="216"/>
      <c r="AR208" s="217"/>
      <c r="AS208" s="54"/>
      <c r="AT208" s="115"/>
      <c r="AU208" s="115"/>
      <c r="AV208" s="115"/>
      <c r="AW208" s="116"/>
      <c r="AX208" s="54"/>
      <c r="AY208" s="117"/>
      <c r="AZ208" s="117"/>
      <c r="BA208" s="118"/>
      <c r="BB208" s="116"/>
      <c r="BC208" s="54"/>
      <c r="BD208" s="117"/>
      <c r="BE208" s="218"/>
      <c r="BF208" s="120"/>
      <c r="BG208" s="121"/>
      <c r="BH208" s="121"/>
      <c r="BI208" s="122"/>
      <c r="BJ208" s="123"/>
    </row>
    <row r="209">
      <c r="D209" s="100"/>
      <c r="E209" s="48"/>
      <c r="U209" s="50"/>
      <c r="V209" s="50"/>
      <c r="AC209" s="6"/>
      <c r="AI209" s="110"/>
      <c r="AJ209" s="111"/>
      <c r="AK209" s="111"/>
      <c r="AL209" s="54"/>
      <c r="AM209" s="54"/>
      <c r="AN209" s="112"/>
      <c r="AO209" s="113"/>
      <c r="AP209" s="215"/>
      <c r="AQ209" s="216"/>
      <c r="AR209" s="217"/>
      <c r="AS209" s="54"/>
      <c r="AT209" s="115"/>
      <c r="AU209" s="115"/>
      <c r="AV209" s="115"/>
      <c r="AW209" s="116"/>
      <c r="AX209" s="54"/>
      <c r="AY209" s="117"/>
      <c r="AZ209" s="117"/>
      <c r="BA209" s="118"/>
      <c r="BB209" s="116"/>
      <c r="BC209" s="54"/>
      <c r="BD209" s="117"/>
      <c r="BE209" s="218"/>
      <c r="BF209" s="120"/>
      <c r="BG209" s="121"/>
      <c r="BH209" s="121"/>
      <c r="BI209" s="122"/>
      <c r="BJ209" s="123"/>
    </row>
    <row r="210">
      <c r="D210" s="100"/>
      <c r="E210" s="48"/>
      <c r="U210" s="50"/>
      <c r="V210" s="50"/>
      <c r="AC210" s="6"/>
      <c r="AI210" s="110"/>
      <c r="AJ210" s="111"/>
      <c r="AK210" s="111"/>
      <c r="AL210" s="54"/>
      <c r="AM210" s="54"/>
      <c r="AN210" s="112"/>
      <c r="AO210" s="113"/>
      <c r="AP210" s="215"/>
      <c r="AQ210" s="216"/>
      <c r="AR210" s="217"/>
      <c r="AS210" s="54"/>
      <c r="AT210" s="115"/>
      <c r="AU210" s="115"/>
      <c r="AV210" s="115"/>
      <c r="AW210" s="116"/>
      <c r="AX210" s="54"/>
      <c r="AY210" s="117"/>
      <c r="AZ210" s="117"/>
      <c r="BA210" s="118"/>
      <c r="BB210" s="116"/>
      <c r="BC210" s="54"/>
      <c r="BD210" s="117"/>
      <c r="BE210" s="218"/>
      <c r="BF210" s="120"/>
      <c r="BG210" s="121"/>
      <c r="BH210" s="121"/>
      <c r="BI210" s="122"/>
      <c r="BJ210" s="123"/>
    </row>
    <row r="211">
      <c r="D211" s="100"/>
      <c r="E211" s="48"/>
      <c r="U211" s="50"/>
      <c r="V211" s="50"/>
      <c r="AC211" s="6"/>
      <c r="AI211" s="110"/>
      <c r="AJ211" s="111"/>
      <c r="AK211" s="111"/>
      <c r="AL211" s="54"/>
      <c r="AM211" s="54"/>
      <c r="AN211" s="112"/>
      <c r="AO211" s="113"/>
      <c r="AP211" s="215"/>
      <c r="AQ211" s="216"/>
      <c r="AR211" s="217"/>
      <c r="AS211" s="54"/>
      <c r="AT211" s="115"/>
      <c r="AU211" s="115"/>
      <c r="AV211" s="115"/>
      <c r="AW211" s="116"/>
      <c r="AX211" s="54"/>
      <c r="AY211" s="117"/>
      <c r="AZ211" s="117"/>
      <c r="BA211" s="118"/>
      <c r="BB211" s="116"/>
      <c r="BC211" s="54"/>
      <c r="BD211" s="117"/>
      <c r="BE211" s="218"/>
      <c r="BF211" s="120"/>
      <c r="BG211" s="121"/>
      <c r="BH211" s="121"/>
      <c r="BI211" s="122"/>
      <c r="BJ211" s="123"/>
    </row>
    <row r="212">
      <c r="D212" s="100"/>
      <c r="E212" s="48"/>
      <c r="U212" s="50"/>
      <c r="V212" s="50"/>
      <c r="AC212" s="6"/>
      <c r="AI212" s="110"/>
      <c r="AJ212" s="111"/>
      <c r="AK212" s="111"/>
      <c r="AL212" s="54"/>
      <c r="AM212" s="54"/>
      <c r="AN212" s="112"/>
      <c r="AO212" s="113"/>
      <c r="AP212" s="215"/>
      <c r="AQ212" s="216"/>
      <c r="AR212" s="217"/>
      <c r="AS212" s="54"/>
      <c r="AT212" s="115"/>
      <c r="AU212" s="115"/>
      <c r="AV212" s="115"/>
      <c r="AW212" s="116"/>
      <c r="AX212" s="54"/>
      <c r="AY212" s="117"/>
      <c r="AZ212" s="117"/>
      <c r="BA212" s="118"/>
      <c r="BB212" s="116"/>
      <c r="BC212" s="54"/>
      <c r="BD212" s="117"/>
      <c r="BE212" s="218"/>
      <c r="BF212" s="120"/>
      <c r="BG212" s="121"/>
      <c r="BH212" s="121"/>
      <c r="BI212" s="122"/>
      <c r="BJ212" s="123"/>
    </row>
    <row r="213">
      <c r="D213" s="100"/>
      <c r="E213" s="48"/>
      <c r="U213" s="50"/>
      <c r="V213" s="50"/>
      <c r="AC213" s="6"/>
      <c r="AI213" s="110"/>
      <c r="AJ213" s="111"/>
      <c r="AK213" s="111"/>
      <c r="AL213" s="54"/>
      <c r="AM213" s="54"/>
      <c r="AN213" s="112"/>
      <c r="AO213" s="113"/>
      <c r="AP213" s="215"/>
      <c r="AQ213" s="216"/>
      <c r="AR213" s="217"/>
      <c r="AS213" s="54"/>
      <c r="AT213" s="115"/>
      <c r="AU213" s="115"/>
      <c r="AV213" s="115"/>
      <c r="AW213" s="116"/>
      <c r="AX213" s="54"/>
      <c r="AY213" s="117"/>
      <c r="AZ213" s="117"/>
      <c r="BA213" s="118"/>
      <c r="BB213" s="116"/>
      <c r="BC213" s="54"/>
      <c r="BD213" s="117"/>
      <c r="BE213" s="218"/>
      <c r="BF213" s="120"/>
      <c r="BG213" s="121"/>
      <c r="BH213" s="121"/>
      <c r="BI213" s="122"/>
      <c r="BJ213" s="123"/>
    </row>
    <row r="214">
      <c r="D214" s="100"/>
      <c r="E214" s="48"/>
      <c r="U214" s="50"/>
      <c r="V214" s="50"/>
      <c r="AC214" s="6"/>
      <c r="AI214" s="110"/>
      <c r="AJ214" s="111"/>
      <c r="AK214" s="111"/>
      <c r="AL214" s="54"/>
      <c r="AM214" s="54"/>
      <c r="AN214" s="112"/>
      <c r="AO214" s="113"/>
      <c r="AP214" s="215"/>
      <c r="AQ214" s="216"/>
      <c r="AR214" s="217"/>
      <c r="AS214" s="54"/>
      <c r="AT214" s="115"/>
      <c r="AU214" s="115"/>
      <c r="AV214" s="115"/>
      <c r="AW214" s="116"/>
      <c r="AX214" s="54"/>
      <c r="AY214" s="117"/>
      <c r="AZ214" s="117"/>
      <c r="BA214" s="118"/>
      <c r="BB214" s="116"/>
      <c r="BC214" s="54"/>
      <c r="BD214" s="117"/>
      <c r="BE214" s="218"/>
      <c r="BF214" s="120"/>
      <c r="BG214" s="121"/>
      <c r="BH214" s="121"/>
      <c r="BI214" s="122"/>
      <c r="BJ214" s="123"/>
    </row>
    <row r="215">
      <c r="D215" s="100"/>
      <c r="E215" s="48"/>
      <c r="U215" s="50"/>
      <c r="V215" s="50"/>
      <c r="AC215" s="6"/>
      <c r="AI215" s="110"/>
      <c r="AJ215" s="111"/>
      <c r="AK215" s="111"/>
      <c r="AL215" s="54"/>
      <c r="AM215" s="54"/>
      <c r="AN215" s="112"/>
      <c r="AO215" s="113"/>
      <c r="AP215" s="215"/>
      <c r="AQ215" s="216"/>
      <c r="AR215" s="217"/>
      <c r="AS215" s="54"/>
      <c r="AT215" s="115"/>
      <c r="AU215" s="115"/>
      <c r="AV215" s="115"/>
      <c r="AW215" s="116"/>
      <c r="AX215" s="54"/>
      <c r="AY215" s="117"/>
      <c r="AZ215" s="117"/>
      <c r="BA215" s="118"/>
      <c r="BB215" s="116"/>
      <c r="BC215" s="54"/>
      <c r="BD215" s="117"/>
      <c r="BE215" s="218"/>
      <c r="BF215" s="120"/>
      <c r="BG215" s="121"/>
      <c r="BH215" s="121"/>
      <c r="BI215" s="122"/>
      <c r="BJ215" s="123"/>
    </row>
    <row r="216">
      <c r="D216" s="100"/>
      <c r="E216" s="48"/>
      <c r="U216" s="50"/>
      <c r="V216" s="50"/>
      <c r="AC216" s="6"/>
      <c r="AI216" s="110"/>
      <c r="AJ216" s="111"/>
      <c r="AK216" s="111"/>
      <c r="AL216" s="54"/>
      <c r="AM216" s="54"/>
      <c r="AN216" s="112"/>
      <c r="AO216" s="113"/>
      <c r="AP216" s="215"/>
      <c r="AQ216" s="216"/>
      <c r="AR216" s="217"/>
      <c r="AS216" s="54"/>
      <c r="AT216" s="115"/>
      <c r="AU216" s="115"/>
      <c r="AV216" s="115"/>
      <c r="AW216" s="116"/>
      <c r="AX216" s="54"/>
      <c r="AY216" s="117"/>
      <c r="AZ216" s="117"/>
      <c r="BA216" s="118"/>
      <c r="BB216" s="116"/>
      <c r="BC216" s="54"/>
      <c r="BD216" s="117"/>
      <c r="BE216" s="218"/>
      <c r="BF216" s="120"/>
      <c r="BG216" s="121"/>
      <c r="BH216" s="121"/>
      <c r="BI216" s="122"/>
      <c r="BJ216" s="123"/>
    </row>
    <row r="217">
      <c r="D217" s="100"/>
      <c r="E217" s="48"/>
      <c r="U217" s="50"/>
      <c r="V217" s="50"/>
      <c r="AC217" s="6"/>
      <c r="AI217" s="110"/>
      <c r="AJ217" s="111"/>
      <c r="AK217" s="111"/>
      <c r="AL217" s="54"/>
      <c r="AM217" s="54"/>
      <c r="AN217" s="112"/>
      <c r="AO217" s="113"/>
      <c r="AP217" s="215"/>
      <c r="AQ217" s="216"/>
      <c r="AR217" s="217"/>
      <c r="AS217" s="54"/>
      <c r="AT217" s="115"/>
      <c r="AU217" s="115"/>
      <c r="AV217" s="115"/>
      <c r="AW217" s="116"/>
      <c r="AX217" s="54"/>
      <c r="AY217" s="117"/>
      <c r="AZ217" s="117"/>
      <c r="BA217" s="118"/>
      <c r="BB217" s="116"/>
      <c r="BC217" s="54"/>
      <c r="BD217" s="117"/>
      <c r="BE217" s="218"/>
      <c r="BF217" s="120"/>
      <c r="BG217" s="121"/>
      <c r="BH217" s="121"/>
      <c r="BI217" s="122"/>
      <c r="BJ217" s="123"/>
    </row>
    <row r="218">
      <c r="D218" s="100"/>
      <c r="E218" s="48"/>
      <c r="U218" s="50"/>
      <c r="V218" s="50"/>
      <c r="AC218" s="6"/>
      <c r="AI218" s="110"/>
      <c r="AJ218" s="111"/>
      <c r="AK218" s="111"/>
      <c r="AL218" s="54"/>
      <c r="AM218" s="54"/>
      <c r="AN218" s="112"/>
      <c r="AO218" s="113"/>
      <c r="AP218" s="215"/>
      <c r="AQ218" s="216"/>
      <c r="AR218" s="217"/>
      <c r="AS218" s="54"/>
      <c r="AT218" s="115"/>
      <c r="AU218" s="115"/>
      <c r="AV218" s="115"/>
      <c r="AW218" s="116"/>
      <c r="AX218" s="54"/>
      <c r="AY218" s="117"/>
      <c r="AZ218" s="117"/>
      <c r="BA218" s="118"/>
      <c r="BB218" s="116"/>
      <c r="BC218" s="54"/>
      <c r="BD218" s="117"/>
      <c r="BE218" s="218"/>
      <c r="BF218" s="120"/>
      <c r="BG218" s="121"/>
      <c r="BH218" s="121"/>
      <c r="BI218" s="122"/>
      <c r="BJ218" s="123"/>
    </row>
    <row r="219">
      <c r="D219" s="100"/>
      <c r="E219" s="48"/>
      <c r="U219" s="50"/>
      <c r="V219" s="50"/>
      <c r="AC219" s="6"/>
      <c r="AI219" s="110"/>
      <c r="AJ219" s="111"/>
      <c r="AK219" s="111"/>
      <c r="AL219" s="54"/>
      <c r="AM219" s="54"/>
      <c r="AN219" s="112"/>
      <c r="AO219" s="113"/>
      <c r="AP219" s="215"/>
      <c r="AQ219" s="216"/>
      <c r="AR219" s="217"/>
      <c r="AS219" s="54"/>
      <c r="AT219" s="115"/>
      <c r="AU219" s="115"/>
      <c r="AV219" s="115"/>
      <c r="AW219" s="116"/>
      <c r="AX219" s="54"/>
      <c r="AY219" s="117"/>
      <c r="AZ219" s="117"/>
      <c r="BA219" s="118"/>
      <c r="BB219" s="116"/>
      <c r="BC219" s="54"/>
      <c r="BD219" s="117"/>
      <c r="BE219" s="218"/>
      <c r="BF219" s="120"/>
      <c r="BG219" s="121"/>
      <c r="BH219" s="121"/>
      <c r="BI219" s="122"/>
      <c r="BJ219" s="123"/>
    </row>
    <row r="220">
      <c r="D220" s="100"/>
      <c r="E220" s="48"/>
      <c r="U220" s="50"/>
      <c r="V220" s="50"/>
      <c r="AC220" s="6"/>
      <c r="AI220" s="110"/>
      <c r="AJ220" s="111"/>
      <c r="AK220" s="111"/>
      <c r="AL220" s="54"/>
      <c r="AM220" s="54"/>
      <c r="AN220" s="112"/>
      <c r="AO220" s="113"/>
      <c r="AP220" s="215"/>
      <c r="AQ220" s="216"/>
      <c r="AR220" s="217"/>
      <c r="AS220" s="54"/>
      <c r="AT220" s="115"/>
      <c r="AU220" s="115"/>
      <c r="AV220" s="115"/>
      <c r="AW220" s="116"/>
      <c r="AX220" s="54"/>
      <c r="AY220" s="117"/>
      <c r="AZ220" s="117"/>
      <c r="BA220" s="118"/>
      <c r="BB220" s="116"/>
      <c r="BC220" s="54"/>
      <c r="BD220" s="117"/>
      <c r="BE220" s="218"/>
      <c r="BF220" s="120"/>
      <c r="BG220" s="121"/>
      <c r="BH220" s="121"/>
      <c r="BI220" s="122"/>
      <c r="BJ220" s="123"/>
    </row>
    <row r="221">
      <c r="D221" s="100"/>
      <c r="E221" s="48"/>
      <c r="U221" s="50"/>
      <c r="V221" s="50"/>
      <c r="AC221" s="6"/>
      <c r="AI221" s="110"/>
      <c r="AJ221" s="111"/>
      <c r="AK221" s="111"/>
      <c r="AL221" s="54"/>
      <c r="AM221" s="54"/>
      <c r="AN221" s="112"/>
      <c r="AO221" s="113"/>
      <c r="AP221" s="215"/>
      <c r="AQ221" s="216"/>
      <c r="AR221" s="217"/>
      <c r="AS221" s="54"/>
      <c r="AT221" s="115"/>
      <c r="AU221" s="115"/>
      <c r="AV221" s="115"/>
      <c r="AW221" s="116"/>
      <c r="AX221" s="54"/>
      <c r="AY221" s="117"/>
      <c r="AZ221" s="117"/>
      <c r="BA221" s="118"/>
      <c r="BB221" s="116"/>
      <c r="BC221" s="54"/>
      <c r="BD221" s="117"/>
      <c r="BE221" s="218"/>
      <c r="BF221" s="120"/>
      <c r="BG221" s="121"/>
      <c r="BH221" s="121"/>
      <c r="BI221" s="122"/>
      <c r="BJ221" s="123"/>
    </row>
    <row r="222">
      <c r="D222" s="100"/>
      <c r="E222" s="48"/>
      <c r="U222" s="50"/>
      <c r="V222" s="50"/>
      <c r="AC222" s="6"/>
      <c r="AI222" s="110"/>
      <c r="AJ222" s="111"/>
      <c r="AK222" s="111"/>
      <c r="AL222" s="54"/>
      <c r="AM222" s="54"/>
      <c r="AN222" s="112"/>
      <c r="AO222" s="113"/>
      <c r="AP222" s="215"/>
      <c r="AQ222" s="216"/>
      <c r="AR222" s="217"/>
      <c r="AS222" s="54"/>
      <c r="AT222" s="115"/>
      <c r="AU222" s="115"/>
      <c r="AV222" s="115"/>
      <c r="AW222" s="116"/>
      <c r="AX222" s="54"/>
      <c r="AY222" s="117"/>
      <c r="AZ222" s="117"/>
      <c r="BA222" s="118"/>
      <c r="BB222" s="116"/>
      <c r="BC222" s="54"/>
      <c r="BD222" s="117"/>
      <c r="BE222" s="218"/>
      <c r="BF222" s="120"/>
      <c r="BG222" s="121"/>
      <c r="BH222" s="121"/>
      <c r="BI222" s="122"/>
      <c r="BJ222" s="123"/>
    </row>
    <row r="223">
      <c r="D223" s="100"/>
      <c r="E223" s="48"/>
      <c r="U223" s="50"/>
      <c r="V223" s="50"/>
      <c r="AC223" s="6"/>
      <c r="AI223" s="110"/>
      <c r="AJ223" s="111"/>
      <c r="AK223" s="111"/>
      <c r="AL223" s="54"/>
      <c r="AM223" s="54"/>
      <c r="AN223" s="112"/>
      <c r="AO223" s="113"/>
      <c r="AP223" s="215"/>
      <c r="AQ223" s="216"/>
      <c r="AR223" s="217"/>
      <c r="AS223" s="54"/>
      <c r="AT223" s="115"/>
      <c r="AU223" s="115"/>
      <c r="AV223" s="115"/>
      <c r="AW223" s="116"/>
      <c r="AX223" s="54"/>
      <c r="AY223" s="117"/>
      <c r="AZ223" s="117"/>
      <c r="BA223" s="118"/>
      <c r="BB223" s="116"/>
      <c r="BC223" s="54"/>
      <c r="BD223" s="117"/>
      <c r="BE223" s="218"/>
      <c r="BF223" s="120"/>
      <c r="BG223" s="121"/>
      <c r="BH223" s="121"/>
      <c r="BI223" s="122"/>
      <c r="BJ223" s="123"/>
    </row>
    <row r="224">
      <c r="D224" s="100"/>
      <c r="E224" s="48"/>
      <c r="U224" s="50"/>
      <c r="V224" s="50"/>
      <c r="AC224" s="6"/>
      <c r="AI224" s="110"/>
      <c r="AJ224" s="111"/>
      <c r="AK224" s="111"/>
      <c r="AL224" s="54"/>
      <c r="AM224" s="54"/>
      <c r="AN224" s="112"/>
      <c r="AO224" s="113"/>
      <c r="AP224" s="215"/>
      <c r="AQ224" s="216"/>
      <c r="AR224" s="217"/>
      <c r="AS224" s="54"/>
      <c r="AT224" s="115"/>
      <c r="AU224" s="115"/>
      <c r="AV224" s="115"/>
      <c r="AW224" s="116"/>
      <c r="AX224" s="54"/>
      <c r="AY224" s="117"/>
      <c r="AZ224" s="117"/>
      <c r="BA224" s="118"/>
      <c r="BB224" s="116"/>
      <c r="BC224" s="54"/>
      <c r="BD224" s="117"/>
      <c r="BE224" s="218"/>
      <c r="BF224" s="120"/>
      <c r="BG224" s="121"/>
      <c r="BH224" s="121"/>
      <c r="BI224" s="122"/>
      <c r="BJ224" s="123"/>
    </row>
    <row r="225">
      <c r="D225" s="100"/>
      <c r="E225" s="48"/>
      <c r="U225" s="50"/>
      <c r="V225" s="50"/>
      <c r="AC225" s="6"/>
      <c r="AI225" s="110"/>
      <c r="AJ225" s="111"/>
      <c r="AK225" s="111"/>
      <c r="AL225" s="54"/>
      <c r="AM225" s="54"/>
      <c r="AN225" s="112"/>
      <c r="AO225" s="113"/>
      <c r="AP225" s="215"/>
      <c r="AQ225" s="216"/>
      <c r="AR225" s="217"/>
      <c r="AS225" s="54"/>
      <c r="AT225" s="115"/>
      <c r="AU225" s="115"/>
      <c r="AV225" s="115"/>
      <c r="AW225" s="116"/>
      <c r="AX225" s="54"/>
      <c r="AY225" s="117"/>
      <c r="AZ225" s="117"/>
      <c r="BA225" s="118"/>
      <c r="BB225" s="116"/>
      <c r="BC225" s="54"/>
      <c r="BD225" s="117"/>
      <c r="BE225" s="218"/>
      <c r="BF225" s="120"/>
      <c r="BG225" s="121"/>
      <c r="BH225" s="121"/>
      <c r="BI225" s="122"/>
      <c r="BJ225" s="123"/>
    </row>
    <row r="226">
      <c r="D226" s="100"/>
      <c r="E226" s="48"/>
      <c r="U226" s="50"/>
      <c r="V226" s="50"/>
      <c r="AC226" s="6"/>
      <c r="AI226" s="110"/>
      <c r="AJ226" s="111"/>
      <c r="AK226" s="111"/>
      <c r="AL226" s="54"/>
      <c r="AM226" s="54"/>
      <c r="AN226" s="112"/>
      <c r="AO226" s="113"/>
      <c r="AP226" s="215"/>
      <c r="AQ226" s="216"/>
      <c r="AR226" s="217"/>
      <c r="AS226" s="54"/>
      <c r="AT226" s="115"/>
      <c r="AU226" s="115"/>
      <c r="AV226" s="115"/>
      <c r="AW226" s="116"/>
      <c r="AX226" s="54"/>
      <c r="AY226" s="117"/>
      <c r="AZ226" s="117"/>
      <c r="BA226" s="118"/>
      <c r="BB226" s="116"/>
      <c r="BC226" s="54"/>
      <c r="BD226" s="117"/>
      <c r="BE226" s="218"/>
      <c r="BF226" s="120"/>
      <c r="BG226" s="121"/>
      <c r="BH226" s="121"/>
      <c r="BI226" s="122"/>
      <c r="BJ226" s="123"/>
    </row>
    <row r="227">
      <c r="D227" s="100"/>
      <c r="E227" s="48"/>
      <c r="U227" s="50"/>
      <c r="V227" s="50"/>
      <c r="AC227" s="6"/>
      <c r="AI227" s="110"/>
      <c r="AJ227" s="111"/>
      <c r="AK227" s="111"/>
      <c r="AL227" s="54"/>
      <c r="AM227" s="54"/>
      <c r="AN227" s="112"/>
      <c r="AO227" s="113"/>
      <c r="AP227" s="215"/>
      <c r="AQ227" s="216"/>
      <c r="AR227" s="217"/>
      <c r="AS227" s="54"/>
      <c r="AT227" s="115"/>
      <c r="AU227" s="115"/>
      <c r="AV227" s="115"/>
      <c r="AW227" s="116"/>
      <c r="AX227" s="54"/>
      <c r="AY227" s="117"/>
      <c r="AZ227" s="117"/>
      <c r="BA227" s="118"/>
      <c r="BB227" s="116"/>
      <c r="BC227" s="54"/>
      <c r="BD227" s="117"/>
      <c r="BE227" s="218"/>
      <c r="BF227" s="120"/>
      <c r="BG227" s="121"/>
      <c r="BH227" s="121"/>
      <c r="BI227" s="122"/>
      <c r="BJ227" s="123"/>
    </row>
    <row r="228">
      <c r="D228" s="100"/>
      <c r="E228" s="48"/>
      <c r="U228" s="50"/>
      <c r="V228" s="50"/>
      <c r="AC228" s="6"/>
      <c r="AI228" s="110"/>
      <c r="AJ228" s="111"/>
      <c r="AK228" s="111"/>
      <c r="AL228" s="54"/>
      <c r="AM228" s="54"/>
      <c r="AN228" s="112"/>
      <c r="AO228" s="113"/>
      <c r="AP228" s="215"/>
      <c r="AQ228" s="216"/>
      <c r="AR228" s="217"/>
      <c r="AS228" s="54"/>
      <c r="AT228" s="115"/>
      <c r="AU228" s="115"/>
      <c r="AV228" s="115"/>
      <c r="AW228" s="116"/>
      <c r="AX228" s="54"/>
      <c r="AY228" s="117"/>
      <c r="AZ228" s="117"/>
      <c r="BA228" s="118"/>
      <c r="BB228" s="116"/>
      <c r="BC228" s="54"/>
      <c r="BD228" s="117"/>
      <c r="BE228" s="218"/>
      <c r="BF228" s="120"/>
      <c r="BG228" s="121"/>
      <c r="BH228" s="121"/>
      <c r="BI228" s="122"/>
      <c r="BJ228" s="123"/>
    </row>
    <row r="229">
      <c r="D229" s="100"/>
      <c r="E229" s="48"/>
      <c r="U229" s="50"/>
      <c r="V229" s="50"/>
      <c r="AC229" s="6"/>
      <c r="AI229" s="110"/>
      <c r="AJ229" s="111"/>
      <c r="AK229" s="111"/>
      <c r="AL229" s="54"/>
      <c r="AM229" s="54"/>
      <c r="AN229" s="112"/>
      <c r="AO229" s="113"/>
      <c r="AP229" s="215"/>
      <c r="AQ229" s="216"/>
      <c r="AR229" s="217"/>
      <c r="AS229" s="54"/>
      <c r="AT229" s="115"/>
      <c r="AU229" s="115"/>
      <c r="AV229" s="115"/>
      <c r="AW229" s="116"/>
      <c r="AX229" s="54"/>
      <c r="AY229" s="117"/>
      <c r="AZ229" s="117"/>
      <c r="BA229" s="118"/>
      <c r="BB229" s="116"/>
      <c r="BC229" s="54"/>
      <c r="BD229" s="117"/>
      <c r="BE229" s="218"/>
      <c r="BF229" s="120"/>
      <c r="BG229" s="121"/>
      <c r="BH229" s="121"/>
      <c r="BI229" s="122"/>
      <c r="BJ229" s="123"/>
    </row>
    <row r="230">
      <c r="D230" s="100"/>
      <c r="E230" s="48"/>
      <c r="U230" s="50"/>
      <c r="V230" s="50"/>
      <c r="AC230" s="6"/>
      <c r="AI230" s="110"/>
      <c r="AJ230" s="111"/>
      <c r="AK230" s="111"/>
      <c r="AL230" s="54"/>
      <c r="AM230" s="54"/>
      <c r="AN230" s="112"/>
      <c r="AO230" s="113"/>
      <c r="AP230" s="215"/>
      <c r="AQ230" s="216"/>
      <c r="AR230" s="217"/>
      <c r="AS230" s="54"/>
      <c r="AT230" s="115"/>
      <c r="AU230" s="115"/>
      <c r="AV230" s="115"/>
      <c r="AW230" s="116"/>
      <c r="AX230" s="54"/>
      <c r="AY230" s="117"/>
      <c r="AZ230" s="117"/>
      <c r="BA230" s="118"/>
      <c r="BB230" s="116"/>
      <c r="BC230" s="54"/>
      <c r="BD230" s="117"/>
      <c r="BE230" s="218"/>
      <c r="BF230" s="120"/>
      <c r="BG230" s="121"/>
      <c r="BH230" s="121"/>
      <c r="BI230" s="122"/>
      <c r="BJ230" s="123"/>
    </row>
    <row r="231">
      <c r="D231" s="100"/>
      <c r="E231" s="48"/>
      <c r="U231" s="50"/>
      <c r="V231" s="50"/>
      <c r="AC231" s="6"/>
      <c r="AI231" s="110"/>
      <c r="AJ231" s="111"/>
      <c r="AK231" s="111"/>
      <c r="AL231" s="54"/>
      <c r="AM231" s="54"/>
      <c r="AN231" s="112"/>
      <c r="AO231" s="113"/>
      <c r="AP231" s="215"/>
      <c r="AQ231" s="216"/>
      <c r="AR231" s="217"/>
      <c r="AS231" s="54"/>
      <c r="AT231" s="115"/>
      <c r="AU231" s="115"/>
      <c r="AV231" s="115"/>
      <c r="AW231" s="116"/>
      <c r="AX231" s="54"/>
      <c r="AY231" s="117"/>
      <c r="AZ231" s="117"/>
      <c r="BA231" s="118"/>
      <c r="BB231" s="116"/>
      <c r="BC231" s="54"/>
      <c r="BD231" s="117"/>
      <c r="BE231" s="218"/>
      <c r="BF231" s="120"/>
      <c r="BG231" s="121"/>
      <c r="BH231" s="121"/>
      <c r="BI231" s="122"/>
      <c r="BJ231" s="123"/>
    </row>
    <row r="232">
      <c r="D232" s="100"/>
      <c r="E232" s="48"/>
      <c r="U232" s="50"/>
      <c r="V232" s="50"/>
      <c r="AC232" s="6"/>
      <c r="AI232" s="110"/>
      <c r="AJ232" s="111"/>
      <c r="AK232" s="111"/>
      <c r="AL232" s="54"/>
      <c r="AM232" s="54"/>
      <c r="AN232" s="112"/>
      <c r="AO232" s="113"/>
      <c r="AP232" s="215"/>
      <c r="AQ232" s="216"/>
      <c r="AR232" s="217"/>
      <c r="AS232" s="54"/>
      <c r="AT232" s="115"/>
      <c r="AU232" s="115"/>
      <c r="AV232" s="115"/>
      <c r="AW232" s="116"/>
      <c r="AX232" s="54"/>
      <c r="AY232" s="117"/>
      <c r="AZ232" s="117"/>
      <c r="BA232" s="118"/>
      <c r="BB232" s="116"/>
      <c r="BC232" s="54"/>
      <c r="BD232" s="117"/>
      <c r="BE232" s="218"/>
      <c r="BF232" s="120"/>
      <c r="BG232" s="121"/>
      <c r="BH232" s="121"/>
      <c r="BI232" s="122"/>
      <c r="BJ232" s="123"/>
    </row>
    <row r="233">
      <c r="D233" s="100"/>
      <c r="E233" s="48"/>
      <c r="U233" s="50"/>
      <c r="V233" s="50"/>
      <c r="AC233" s="6"/>
      <c r="AI233" s="110"/>
      <c r="AJ233" s="111"/>
      <c r="AK233" s="111"/>
      <c r="AL233" s="54"/>
      <c r="AM233" s="54"/>
      <c r="AN233" s="112"/>
      <c r="AO233" s="113"/>
      <c r="AP233" s="215"/>
      <c r="AQ233" s="216"/>
      <c r="AR233" s="217"/>
      <c r="AS233" s="54"/>
      <c r="AT233" s="115"/>
      <c r="AU233" s="115"/>
      <c r="AV233" s="115"/>
      <c r="AW233" s="116"/>
      <c r="AX233" s="54"/>
      <c r="AY233" s="117"/>
      <c r="AZ233" s="117"/>
      <c r="BA233" s="118"/>
      <c r="BB233" s="116"/>
      <c r="BC233" s="54"/>
      <c r="BD233" s="117"/>
      <c r="BE233" s="218"/>
      <c r="BF233" s="120"/>
      <c r="BG233" s="121"/>
      <c r="BH233" s="121"/>
      <c r="BI233" s="122"/>
      <c r="BJ233" s="123"/>
    </row>
    <row r="234">
      <c r="D234" s="100"/>
      <c r="E234" s="48"/>
      <c r="U234" s="50"/>
      <c r="V234" s="50"/>
      <c r="AC234" s="6"/>
      <c r="AI234" s="110"/>
      <c r="AJ234" s="111"/>
      <c r="AK234" s="111"/>
      <c r="AL234" s="54"/>
      <c r="AM234" s="54"/>
      <c r="AN234" s="112"/>
      <c r="AO234" s="113"/>
      <c r="AP234" s="215"/>
      <c r="AQ234" s="216"/>
      <c r="AR234" s="217"/>
      <c r="AS234" s="54"/>
      <c r="AT234" s="115"/>
      <c r="AU234" s="115"/>
      <c r="AV234" s="115"/>
      <c r="AW234" s="116"/>
      <c r="AX234" s="54"/>
      <c r="AY234" s="117"/>
      <c r="AZ234" s="117"/>
      <c r="BA234" s="118"/>
      <c r="BB234" s="116"/>
      <c r="BC234" s="54"/>
      <c r="BD234" s="117"/>
      <c r="BE234" s="218"/>
      <c r="BF234" s="120"/>
      <c r="BG234" s="121"/>
      <c r="BH234" s="121"/>
      <c r="BI234" s="122"/>
      <c r="BJ234" s="123"/>
    </row>
    <row r="235">
      <c r="D235" s="100"/>
      <c r="E235" s="48"/>
      <c r="U235" s="50"/>
      <c r="V235" s="50"/>
      <c r="AC235" s="6"/>
      <c r="AI235" s="110"/>
      <c r="AJ235" s="111"/>
      <c r="AK235" s="111"/>
      <c r="AL235" s="54"/>
      <c r="AM235" s="54"/>
      <c r="AN235" s="112"/>
      <c r="AO235" s="113"/>
      <c r="AP235" s="215"/>
      <c r="AQ235" s="216"/>
      <c r="AR235" s="217"/>
      <c r="AS235" s="54"/>
      <c r="AT235" s="115"/>
      <c r="AU235" s="115"/>
      <c r="AV235" s="115"/>
      <c r="AW235" s="116"/>
      <c r="AX235" s="54"/>
      <c r="AY235" s="117"/>
      <c r="AZ235" s="117"/>
      <c r="BA235" s="118"/>
      <c r="BB235" s="116"/>
      <c r="BC235" s="54"/>
      <c r="BD235" s="117"/>
      <c r="BE235" s="218"/>
      <c r="BF235" s="120"/>
      <c r="BG235" s="121"/>
      <c r="BH235" s="121"/>
      <c r="BI235" s="122"/>
      <c r="BJ235" s="123"/>
    </row>
    <row r="236">
      <c r="D236" s="100"/>
      <c r="E236" s="48"/>
      <c r="U236" s="50"/>
      <c r="V236" s="50"/>
      <c r="AC236" s="6"/>
      <c r="AI236" s="110"/>
      <c r="AJ236" s="111"/>
      <c r="AK236" s="111"/>
      <c r="AL236" s="54"/>
      <c r="AM236" s="54"/>
      <c r="AN236" s="112"/>
      <c r="AO236" s="113"/>
      <c r="AP236" s="215"/>
      <c r="AQ236" s="216"/>
      <c r="AR236" s="217"/>
      <c r="AS236" s="54"/>
      <c r="AT236" s="115"/>
      <c r="AU236" s="115"/>
      <c r="AV236" s="115"/>
      <c r="AW236" s="116"/>
      <c r="AX236" s="54"/>
      <c r="AY236" s="117"/>
      <c r="AZ236" s="117"/>
      <c r="BA236" s="118"/>
      <c r="BB236" s="116"/>
      <c r="BC236" s="54"/>
      <c r="BD236" s="117"/>
      <c r="BE236" s="218"/>
      <c r="BF236" s="120"/>
      <c r="BG236" s="121"/>
      <c r="BH236" s="121"/>
      <c r="BI236" s="122"/>
      <c r="BJ236" s="123"/>
    </row>
    <row r="237">
      <c r="D237" s="100"/>
      <c r="E237" s="48"/>
      <c r="U237" s="50"/>
      <c r="V237" s="50"/>
      <c r="AC237" s="6"/>
      <c r="AI237" s="110"/>
      <c r="AJ237" s="111"/>
      <c r="AK237" s="111"/>
      <c r="AL237" s="54"/>
      <c r="AM237" s="54"/>
      <c r="AN237" s="112"/>
      <c r="AO237" s="113"/>
      <c r="AP237" s="215"/>
      <c r="AQ237" s="216"/>
      <c r="AR237" s="217"/>
      <c r="AS237" s="54"/>
      <c r="AT237" s="115"/>
      <c r="AU237" s="115"/>
      <c r="AV237" s="115"/>
      <c r="AW237" s="116"/>
      <c r="AX237" s="54"/>
      <c r="AY237" s="117"/>
      <c r="AZ237" s="117"/>
      <c r="BA237" s="118"/>
      <c r="BB237" s="116"/>
      <c r="BC237" s="54"/>
      <c r="BD237" s="117"/>
      <c r="BE237" s="218"/>
      <c r="BF237" s="120"/>
      <c r="BG237" s="121"/>
      <c r="BH237" s="121"/>
      <c r="BI237" s="122"/>
      <c r="BJ237" s="123"/>
    </row>
    <row r="238">
      <c r="D238" s="100"/>
      <c r="E238" s="48"/>
      <c r="U238" s="50"/>
      <c r="V238" s="50"/>
      <c r="AC238" s="6"/>
      <c r="AI238" s="110"/>
      <c r="AJ238" s="111"/>
      <c r="AK238" s="111"/>
      <c r="AL238" s="54"/>
      <c r="AM238" s="54"/>
      <c r="AN238" s="112"/>
      <c r="AO238" s="113"/>
      <c r="AP238" s="215"/>
      <c r="AQ238" s="216"/>
      <c r="AR238" s="217"/>
      <c r="AS238" s="54"/>
      <c r="AT238" s="115"/>
      <c r="AU238" s="115"/>
      <c r="AV238" s="115"/>
      <c r="AW238" s="116"/>
      <c r="AX238" s="54"/>
      <c r="AY238" s="117"/>
      <c r="AZ238" s="117"/>
      <c r="BA238" s="118"/>
      <c r="BB238" s="116"/>
      <c r="BC238" s="54"/>
      <c r="BD238" s="117"/>
      <c r="BE238" s="218"/>
      <c r="BF238" s="120"/>
      <c r="BG238" s="121"/>
      <c r="BH238" s="121"/>
      <c r="BI238" s="122"/>
      <c r="BJ238" s="123"/>
    </row>
    <row r="239">
      <c r="D239" s="100"/>
      <c r="E239" s="48"/>
      <c r="U239" s="50"/>
      <c r="V239" s="50"/>
      <c r="AC239" s="6"/>
      <c r="AI239" s="110"/>
      <c r="AJ239" s="111"/>
      <c r="AK239" s="111"/>
      <c r="AL239" s="54"/>
      <c r="AM239" s="54"/>
      <c r="AN239" s="112"/>
      <c r="AO239" s="113"/>
      <c r="AP239" s="215"/>
      <c r="AQ239" s="216"/>
      <c r="AR239" s="217"/>
      <c r="AS239" s="54"/>
      <c r="AT239" s="115"/>
      <c r="AU239" s="115"/>
      <c r="AV239" s="115"/>
      <c r="AW239" s="116"/>
      <c r="AX239" s="54"/>
      <c r="AY239" s="117"/>
      <c r="AZ239" s="117"/>
      <c r="BA239" s="118"/>
      <c r="BB239" s="116"/>
      <c r="BC239" s="54"/>
      <c r="BD239" s="117"/>
      <c r="BE239" s="218"/>
      <c r="BF239" s="120"/>
      <c r="BG239" s="121"/>
      <c r="BH239" s="121"/>
      <c r="BI239" s="122"/>
      <c r="BJ239" s="123"/>
    </row>
    <row r="240">
      <c r="D240" s="100"/>
      <c r="E240" s="48"/>
      <c r="U240" s="50"/>
      <c r="V240" s="50"/>
      <c r="AC240" s="6"/>
      <c r="AI240" s="110"/>
      <c r="AJ240" s="111"/>
      <c r="AK240" s="111"/>
      <c r="AL240" s="54"/>
      <c r="AM240" s="54"/>
      <c r="AN240" s="112"/>
      <c r="AO240" s="113"/>
      <c r="AP240" s="215"/>
      <c r="AQ240" s="216"/>
      <c r="AR240" s="217"/>
      <c r="AS240" s="54"/>
      <c r="AT240" s="115"/>
      <c r="AU240" s="115"/>
      <c r="AV240" s="115"/>
      <c r="AW240" s="116"/>
      <c r="AX240" s="54"/>
      <c r="AY240" s="117"/>
      <c r="AZ240" s="117"/>
      <c r="BA240" s="118"/>
      <c r="BB240" s="116"/>
      <c r="BC240" s="54"/>
      <c r="BD240" s="117"/>
      <c r="BE240" s="218"/>
      <c r="BF240" s="120"/>
      <c r="BG240" s="121"/>
      <c r="BH240" s="121"/>
      <c r="BI240" s="122"/>
      <c r="BJ240" s="123"/>
    </row>
    <row r="241">
      <c r="D241" s="100"/>
      <c r="E241" s="48"/>
      <c r="U241" s="50"/>
      <c r="V241" s="50"/>
      <c r="AC241" s="6"/>
      <c r="AI241" s="110"/>
      <c r="AJ241" s="111"/>
      <c r="AK241" s="111"/>
      <c r="AL241" s="54"/>
      <c r="AM241" s="54"/>
      <c r="AN241" s="112"/>
      <c r="AO241" s="113"/>
      <c r="AP241" s="215"/>
      <c r="AQ241" s="216"/>
      <c r="AR241" s="217"/>
      <c r="AS241" s="54"/>
      <c r="AT241" s="115"/>
      <c r="AU241" s="115"/>
      <c r="AV241" s="115"/>
      <c r="AW241" s="116"/>
      <c r="AX241" s="54"/>
      <c r="AY241" s="117"/>
      <c r="AZ241" s="117"/>
      <c r="BA241" s="118"/>
      <c r="BB241" s="116"/>
      <c r="BC241" s="54"/>
      <c r="BD241" s="117"/>
      <c r="BE241" s="218"/>
      <c r="BF241" s="120"/>
      <c r="BG241" s="121"/>
      <c r="BH241" s="121"/>
      <c r="BI241" s="122"/>
      <c r="BJ241" s="123"/>
    </row>
    <row r="242">
      <c r="D242" s="100"/>
      <c r="E242" s="48"/>
      <c r="U242" s="50"/>
      <c r="V242" s="50"/>
      <c r="AC242" s="6"/>
      <c r="AI242" s="110"/>
      <c r="AJ242" s="111"/>
      <c r="AK242" s="111"/>
      <c r="AL242" s="54"/>
      <c r="AM242" s="54"/>
      <c r="AN242" s="112"/>
      <c r="AO242" s="113"/>
      <c r="AP242" s="215"/>
      <c r="AQ242" s="216"/>
      <c r="AR242" s="217"/>
      <c r="AS242" s="54"/>
      <c r="AT242" s="115"/>
      <c r="AU242" s="115"/>
      <c r="AV242" s="115"/>
      <c r="AW242" s="116"/>
      <c r="AX242" s="54"/>
      <c r="AY242" s="117"/>
      <c r="AZ242" s="117"/>
      <c r="BA242" s="118"/>
      <c r="BB242" s="116"/>
      <c r="BC242" s="54"/>
      <c r="BD242" s="117"/>
      <c r="BE242" s="218"/>
      <c r="BF242" s="120"/>
      <c r="BG242" s="121"/>
      <c r="BH242" s="121"/>
      <c r="BI242" s="122"/>
      <c r="BJ242" s="123"/>
    </row>
    <row r="243">
      <c r="D243" s="100"/>
      <c r="E243" s="48"/>
      <c r="U243" s="50"/>
      <c r="V243" s="50"/>
      <c r="AC243" s="6"/>
      <c r="AI243" s="110"/>
      <c r="AJ243" s="111"/>
      <c r="AK243" s="111"/>
      <c r="AL243" s="54"/>
      <c r="AM243" s="54"/>
      <c r="AN243" s="112"/>
      <c r="AO243" s="113"/>
      <c r="AP243" s="215"/>
      <c r="AQ243" s="216"/>
      <c r="AR243" s="217"/>
      <c r="AS243" s="54"/>
      <c r="AT243" s="115"/>
      <c r="AU243" s="115"/>
      <c r="AV243" s="115"/>
      <c r="AW243" s="116"/>
      <c r="AX243" s="54"/>
      <c r="AY243" s="117"/>
      <c r="AZ243" s="117"/>
      <c r="BA243" s="118"/>
      <c r="BB243" s="116"/>
      <c r="BC243" s="54"/>
      <c r="BD243" s="117"/>
      <c r="BE243" s="218"/>
      <c r="BF243" s="120"/>
      <c r="BG243" s="121"/>
      <c r="BH243" s="121"/>
      <c r="BI243" s="122"/>
      <c r="BJ243" s="123"/>
    </row>
    <row r="244">
      <c r="D244" s="100"/>
      <c r="E244" s="48"/>
      <c r="U244" s="50"/>
      <c r="V244" s="50"/>
      <c r="AC244" s="6"/>
      <c r="AI244" s="110"/>
      <c r="AJ244" s="111"/>
      <c r="AK244" s="111"/>
      <c r="AL244" s="54"/>
      <c r="AM244" s="54"/>
      <c r="AN244" s="112"/>
      <c r="AO244" s="113"/>
      <c r="AP244" s="215"/>
      <c r="AQ244" s="216"/>
      <c r="AR244" s="217"/>
      <c r="AS244" s="54"/>
      <c r="AT244" s="115"/>
      <c r="AU244" s="115"/>
      <c r="AV244" s="115"/>
      <c r="AW244" s="116"/>
      <c r="AX244" s="54"/>
      <c r="AY244" s="117"/>
      <c r="AZ244" s="117"/>
      <c r="BA244" s="118"/>
      <c r="BB244" s="116"/>
      <c r="BC244" s="54"/>
      <c r="BD244" s="117"/>
      <c r="BE244" s="218"/>
      <c r="BF244" s="120"/>
      <c r="BG244" s="121"/>
      <c r="BH244" s="121"/>
      <c r="BI244" s="122"/>
      <c r="BJ244" s="123"/>
    </row>
    <row r="245">
      <c r="D245" s="100"/>
      <c r="E245" s="48"/>
      <c r="U245" s="50"/>
      <c r="V245" s="50"/>
      <c r="AC245" s="6"/>
      <c r="AI245" s="110"/>
      <c r="AJ245" s="111"/>
      <c r="AK245" s="111"/>
      <c r="AL245" s="54"/>
      <c r="AM245" s="54"/>
      <c r="AN245" s="112"/>
      <c r="AO245" s="113"/>
      <c r="AP245" s="215"/>
      <c r="AQ245" s="216"/>
      <c r="AR245" s="217"/>
      <c r="AS245" s="54"/>
      <c r="AT245" s="115"/>
      <c r="AU245" s="115"/>
      <c r="AV245" s="115"/>
      <c r="AW245" s="116"/>
      <c r="AX245" s="54"/>
      <c r="AY245" s="117"/>
      <c r="AZ245" s="117"/>
      <c r="BA245" s="118"/>
      <c r="BB245" s="116"/>
      <c r="BC245" s="54"/>
      <c r="BD245" s="117"/>
      <c r="BE245" s="218"/>
      <c r="BF245" s="120"/>
      <c r="BG245" s="121"/>
      <c r="BH245" s="121"/>
      <c r="BI245" s="122"/>
      <c r="BJ245" s="123"/>
    </row>
    <row r="246">
      <c r="D246" s="100"/>
      <c r="E246" s="48"/>
      <c r="U246" s="50"/>
      <c r="V246" s="50"/>
      <c r="AC246" s="6"/>
      <c r="AI246" s="110"/>
      <c r="AJ246" s="111"/>
      <c r="AK246" s="111"/>
      <c r="AL246" s="54"/>
      <c r="AM246" s="54"/>
      <c r="AN246" s="112"/>
      <c r="AO246" s="113"/>
      <c r="AP246" s="215"/>
      <c r="AQ246" s="216"/>
      <c r="AR246" s="217"/>
      <c r="AS246" s="54"/>
      <c r="AT246" s="115"/>
      <c r="AU246" s="115"/>
      <c r="AV246" s="115"/>
      <c r="AW246" s="116"/>
      <c r="AX246" s="54"/>
      <c r="AY246" s="117"/>
      <c r="AZ246" s="117"/>
      <c r="BA246" s="118"/>
      <c r="BB246" s="116"/>
      <c r="BC246" s="54"/>
      <c r="BD246" s="117"/>
      <c r="BE246" s="218"/>
      <c r="BF246" s="120"/>
      <c r="BG246" s="121"/>
      <c r="BH246" s="121"/>
      <c r="BI246" s="122"/>
      <c r="BJ246" s="123"/>
    </row>
    <row r="247">
      <c r="D247" s="100"/>
      <c r="E247" s="48"/>
      <c r="U247" s="50"/>
      <c r="V247" s="50"/>
      <c r="AC247" s="6"/>
      <c r="AI247" s="110"/>
      <c r="AJ247" s="111"/>
      <c r="AK247" s="111"/>
      <c r="AL247" s="54"/>
      <c r="AM247" s="54"/>
      <c r="AN247" s="112"/>
      <c r="AO247" s="113"/>
      <c r="AP247" s="215"/>
      <c r="AQ247" s="216"/>
      <c r="AR247" s="217"/>
      <c r="AS247" s="54"/>
      <c r="AT247" s="115"/>
      <c r="AU247" s="115"/>
      <c r="AV247" s="115"/>
      <c r="AW247" s="116"/>
      <c r="AX247" s="54"/>
      <c r="AY247" s="117"/>
      <c r="AZ247" s="117"/>
      <c r="BA247" s="118"/>
      <c r="BB247" s="116"/>
      <c r="BC247" s="54"/>
      <c r="BD247" s="117"/>
      <c r="BE247" s="218"/>
      <c r="BF247" s="120"/>
      <c r="BG247" s="121"/>
      <c r="BH247" s="121"/>
      <c r="BI247" s="122"/>
      <c r="BJ247" s="123"/>
    </row>
    <row r="248">
      <c r="D248" s="100"/>
      <c r="E248" s="48"/>
      <c r="U248" s="50"/>
      <c r="V248" s="50"/>
      <c r="AC248" s="6"/>
      <c r="AI248" s="110"/>
      <c r="AJ248" s="111"/>
      <c r="AK248" s="111"/>
      <c r="AL248" s="54"/>
      <c r="AM248" s="54"/>
      <c r="AN248" s="112"/>
      <c r="AO248" s="113"/>
      <c r="AP248" s="215"/>
      <c r="AQ248" s="216"/>
      <c r="AR248" s="217"/>
      <c r="AS248" s="54"/>
      <c r="AT248" s="115"/>
      <c r="AU248" s="115"/>
      <c r="AV248" s="115"/>
      <c r="AW248" s="116"/>
      <c r="AX248" s="54"/>
      <c r="AY248" s="117"/>
      <c r="AZ248" s="117"/>
      <c r="BA248" s="118"/>
      <c r="BB248" s="116"/>
      <c r="BC248" s="54"/>
      <c r="BD248" s="117"/>
      <c r="BE248" s="218"/>
      <c r="BF248" s="120"/>
      <c r="BG248" s="121"/>
      <c r="BH248" s="121"/>
      <c r="BI248" s="122"/>
      <c r="BJ248" s="123"/>
    </row>
    <row r="249">
      <c r="D249" s="100"/>
      <c r="E249" s="48"/>
      <c r="U249" s="50"/>
      <c r="V249" s="50"/>
      <c r="AC249" s="6"/>
      <c r="AI249" s="219"/>
      <c r="AJ249" s="220"/>
      <c r="AK249" s="221"/>
      <c r="AL249" s="222"/>
      <c r="AM249" s="222"/>
      <c r="AN249" s="222"/>
      <c r="AO249" s="113"/>
      <c r="AP249" s="215"/>
      <c r="AQ249" s="216"/>
      <c r="AR249" s="217"/>
      <c r="AS249" s="54"/>
      <c r="AT249" s="115"/>
      <c r="AU249" s="115"/>
      <c r="AV249" s="115"/>
      <c r="AW249" s="116"/>
      <c r="AX249" s="54"/>
      <c r="AY249" s="117"/>
      <c r="AZ249" s="117"/>
      <c r="BA249" s="118"/>
      <c r="BB249" s="116"/>
      <c r="BC249" s="54"/>
      <c r="BD249" s="117"/>
      <c r="BE249" s="218"/>
      <c r="BF249" s="120"/>
      <c r="BG249" s="121"/>
      <c r="BH249" s="121"/>
      <c r="BI249" s="122"/>
      <c r="BJ249" s="123"/>
    </row>
    <row r="250">
      <c r="D250" s="100"/>
      <c r="E250" s="48"/>
      <c r="U250" s="50"/>
      <c r="V250" s="50"/>
      <c r="AC250" s="6"/>
      <c r="AI250" s="110"/>
      <c r="AJ250" s="111"/>
      <c r="AK250" s="221"/>
      <c r="AL250" s="54"/>
      <c r="AM250" s="54"/>
      <c r="AN250" s="112"/>
      <c r="AO250" s="113"/>
      <c r="AP250" s="215"/>
      <c r="AQ250" s="216"/>
      <c r="AR250" s="217"/>
      <c r="AS250" s="54"/>
      <c r="AT250" s="115"/>
      <c r="AU250" s="115"/>
      <c r="AV250" s="115"/>
      <c r="AW250" s="116"/>
      <c r="AX250" s="54"/>
      <c r="AY250" s="117"/>
      <c r="AZ250" s="117"/>
      <c r="BA250" s="118"/>
      <c r="BB250" s="116"/>
      <c r="BC250" s="54"/>
      <c r="BD250" s="117"/>
      <c r="BE250" s="218"/>
      <c r="BF250" s="120"/>
      <c r="BG250" s="121"/>
      <c r="BH250" s="121"/>
      <c r="BI250" s="122"/>
      <c r="BJ250" s="123"/>
    </row>
    <row r="251">
      <c r="D251" s="100"/>
      <c r="E251" s="48"/>
      <c r="U251" s="50"/>
      <c r="V251" s="50"/>
      <c r="AC251" s="6"/>
      <c r="AI251" s="110"/>
      <c r="AJ251" s="111"/>
      <c r="AK251" s="221"/>
      <c r="AL251" s="54"/>
      <c r="AM251" s="54"/>
      <c r="AN251" s="112"/>
      <c r="AO251" s="113"/>
      <c r="AP251" s="215"/>
      <c r="AQ251" s="216"/>
      <c r="AR251" s="217"/>
      <c r="AS251" s="54"/>
      <c r="AT251" s="115"/>
      <c r="AU251" s="115"/>
      <c r="AV251" s="115"/>
      <c r="AW251" s="116"/>
      <c r="AX251" s="54"/>
      <c r="AY251" s="117"/>
      <c r="AZ251" s="117"/>
      <c r="BA251" s="118"/>
      <c r="BB251" s="116"/>
      <c r="BC251" s="54"/>
      <c r="BD251" s="117"/>
      <c r="BE251" s="218"/>
      <c r="BF251" s="120"/>
      <c r="BG251" s="121"/>
      <c r="BH251" s="121"/>
      <c r="BI251" s="122"/>
      <c r="BJ251" s="123"/>
    </row>
    <row r="252">
      <c r="D252" s="100"/>
      <c r="E252" s="48"/>
      <c r="U252" s="50"/>
      <c r="V252" s="50"/>
      <c r="AC252" s="6"/>
      <c r="AI252" s="110"/>
      <c r="AJ252" s="111"/>
      <c r="AK252" s="221"/>
      <c r="AL252" s="54"/>
      <c r="AM252" s="54"/>
      <c r="AN252" s="112"/>
      <c r="AO252" s="113"/>
      <c r="AP252" s="215"/>
      <c r="AQ252" s="216"/>
      <c r="AR252" s="217"/>
      <c r="AS252" s="54"/>
      <c r="AT252" s="115"/>
      <c r="AU252" s="115"/>
      <c r="AV252" s="115"/>
      <c r="AW252" s="116"/>
      <c r="AX252" s="54"/>
      <c r="AY252" s="117"/>
      <c r="AZ252" s="117"/>
      <c r="BA252" s="118"/>
      <c r="BB252" s="116"/>
      <c r="BC252" s="54"/>
      <c r="BD252" s="117"/>
      <c r="BE252" s="218"/>
      <c r="BF252" s="120"/>
      <c r="BG252" s="121"/>
      <c r="BH252" s="121"/>
      <c r="BI252" s="122"/>
      <c r="BJ252" s="123"/>
    </row>
    <row r="253">
      <c r="D253" s="100"/>
      <c r="E253" s="48"/>
      <c r="U253" s="50"/>
      <c r="V253" s="50"/>
      <c r="AC253" s="6"/>
      <c r="AI253" s="110"/>
      <c r="AJ253" s="111"/>
      <c r="AK253" s="221"/>
      <c r="AL253" s="54"/>
      <c r="AM253" s="54"/>
      <c r="AN253" s="112"/>
      <c r="AO253" s="113"/>
      <c r="AP253" s="215"/>
      <c r="AQ253" s="216"/>
      <c r="AR253" s="217"/>
      <c r="AS253" s="54"/>
      <c r="AT253" s="115"/>
      <c r="AU253" s="115"/>
      <c r="AV253" s="115"/>
      <c r="AW253" s="116"/>
      <c r="AX253" s="54"/>
      <c r="AY253" s="117"/>
      <c r="AZ253" s="117"/>
      <c r="BA253" s="118"/>
      <c r="BB253" s="116"/>
      <c r="BC253" s="54"/>
      <c r="BD253" s="117"/>
      <c r="BE253" s="218"/>
      <c r="BF253" s="120"/>
      <c r="BG253" s="121"/>
      <c r="BH253" s="121"/>
      <c r="BI253" s="122"/>
      <c r="BJ253" s="123"/>
    </row>
    <row r="254">
      <c r="D254" s="100"/>
      <c r="E254" s="48"/>
      <c r="U254" s="50"/>
      <c r="V254" s="50"/>
      <c r="AC254" s="6"/>
      <c r="AI254" s="110"/>
      <c r="AJ254" s="111"/>
      <c r="AK254" s="221"/>
      <c r="AL254" s="54"/>
      <c r="AM254" s="54"/>
      <c r="AN254" s="112"/>
      <c r="AO254" s="113"/>
      <c r="AP254" s="215"/>
      <c r="AQ254" s="216"/>
      <c r="AR254" s="217"/>
      <c r="AS254" s="54"/>
      <c r="AT254" s="115"/>
      <c r="AU254" s="115"/>
      <c r="AV254" s="115"/>
      <c r="AW254" s="116"/>
      <c r="AX254" s="54"/>
      <c r="AY254" s="117"/>
      <c r="AZ254" s="117"/>
      <c r="BA254" s="118"/>
      <c r="BB254" s="116"/>
      <c r="BC254" s="54"/>
      <c r="BD254" s="117"/>
      <c r="BE254" s="218"/>
      <c r="BF254" s="120"/>
      <c r="BG254" s="121"/>
      <c r="BH254" s="121"/>
      <c r="BI254" s="122"/>
      <c r="BJ254" s="123"/>
    </row>
    <row r="255">
      <c r="D255" s="100"/>
      <c r="E255" s="48"/>
      <c r="U255" s="50"/>
      <c r="V255" s="50"/>
      <c r="AC255" s="6"/>
      <c r="AI255" s="110"/>
      <c r="AJ255" s="111"/>
      <c r="AK255" s="221"/>
      <c r="AL255" s="54"/>
      <c r="AM255" s="54"/>
      <c r="AN255" s="112"/>
      <c r="AO255" s="113"/>
      <c r="AP255" s="215"/>
      <c r="AQ255" s="216"/>
      <c r="AR255" s="217"/>
      <c r="AS255" s="54"/>
      <c r="AT255" s="115"/>
      <c r="AU255" s="115"/>
      <c r="AV255" s="115"/>
      <c r="AW255" s="116"/>
      <c r="AX255" s="54"/>
      <c r="AY255" s="117"/>
      <c r="AZ255" s="117"/>
      <c r="BA255" s="118"/>
      <c r="BB255" s="116"/>
      <c r="BC255" s="54"/>
      <c r="BD255" s="117"/>
      <c r="BE255" s="218"/>
      <c r="BF255" s="120"/>
      <c r="BG255" s="121"/>
      <c r="BH255" s="121"/>
      <c r="BI255" s="122"/>
      <c r="BJ255" s="123"/>
    </row>
    <row r="256">
      <c r="D256" s="100"/>
      <c r="E256" s="48"/>
      <c r="U256" s="50"/>
      <c r="V256" s="50"/>
      <c r="AC256" s="6"/>
      <c r="AI256" s="110"/>
      <c r="AJ256" s="111"/>
      <c r="AK256" s="221"/>
      <c r="AL256" s="54"/>
      <c r="AM256" s="54"/>
      <c r="AN256" s="112"/>
      <c r="AO256" s="113"/>
      <c r="AP256" s="215"/>
      <c r="AQ256" s="216"/>
      <c r="AR256" s="217"/>
      <c r="AS256" s="54"/>
      <c r="AT256" s="115"/>
      <c r="AU256" s="115"/>
      <c r="AV256" s="115"/>
      <c r="AW256" s="116"/>
      <c r="AX256" s="54"/>
      <c r="AY256" s="117"/>
      <c r="AZ256" s="117"/>
      <c r="BA256" s="118"/>
      <c r="BB256" s="116"/>
      <c r="BC256" s="54"/>
      <c r="BD256" s="117"/>
      <c r="BE256" s="218"/>
      <c r="BF256" s="120"/>
      <c r="BG256" s="121"/>
      <c r="BH256" s="121"/>
      <c r="BI256" s="122"/>
      <c r="BJ256" s="123"/>
    </row>
    <row r="257">
      <c r="D257" s="100"/>
      <c r="E257" s="48"/>
      <c r="U257" s="50"/>
      <c r="V257" s="50"/>
      <c r="AC257" s="6"/>
      <c r="AI257" s="110"/>
      <c r="AJ257" s="111"/>
      <c r="AK257" s="221"/>
      <c r="AL257" s="54"/>
      <c r="AM257" s="54"/>
      <c r="AN257" s="112"/>
      <c r="AO257" s="113"/>
      <c r="AP257" s="215"/>
      <c r="AQ257" s="216"/>
      <c r="AR257" s="217"/>
      <c r="AS257" s="54"/>
      <c r="AT257" s="115"/>
      <c r="AU257" s="115"/>
      <c r="AV257" s="115"/>
      <c r="AW257" s="116"/>
      <c r="AX257" s="54"/>
      <c r="AY257" s="117"/>
      <c r="AZ257" s="117"/>
      <c r="BA257" s="118"/>
      <c r="BB257" s="116"/>
      <c r="BC257" s="54"/>
      <c r="BD257" s="117"/>
      <c r="BE257" s="218"/>
      <c r="BF257" s="120"/>
      <c r="BG257" s="121"/>
      <c r="BH257" s="121"/>
      <c r="BI257" s="122"/>
      <c r="BJ257" s="123"/>
    </row>
    <row r="258">
      <c r="D258" s="100"/>
      <c r="E258" s="48"/>
      <c r="U258" s="50"/>
      <c r="V258" s="50"/>
      <c r="AC258" s="6"/>
      <c r="AI258" s="110"/>
      <c r="AJ258" s="111"/>
      <c r="AK258" s="221"/>
      <c r="AL258" s="54"/>
      <c r="AM258" s="54"/>
      <c r="AN258" s="112"/>
      <c r="AO258" s="113"/>
      <c r="AP258" s="215"/>
      <c r="AQ258" s="216"/>
      <c r="AR258" s="217"/>
      <c r="AS258" s="54"/>
      <c r="AT258" s="115"/>
      <c r="AU258" s="115"/>
      <c r="AV258" s="115"/>
      <c r="AW258" s="116"/>
      <c r="AX258" s="54"/>
      <c r="AY258" s="117"/>
      <c r="AZ258" s="117"/>
      <c r="BA258" s="118"/>
      <c r="BB258" s="116"/>
      <c r="BC258" s="54"/>
      <c r="BD258" s="117"/>
      <c r="BE258" s="218"/>
      <c r="BF258" s="120"/>
      <c r="BG258" s="121"/>
      <c r="BH258" s="121"/>
      <c r="BI258" s="122"/>
      <c r="BJ258" s="123"/>
    </row>
    <row r="259">
      <c r="D259" s="100"/>
      <c r="E259" s="48"/>
      <c r="U259" s="50"/>
      <c r="V259" s="50"/>
      <c r="AC259" s="6"/>
      <c r="AI259" s="110"/>
      <c r="AJ259" s="111"/>
      <c r="AK259" s="221"/>
      <c r="AL259" s="54"/>
      <c r="AM259" s="54"/>
      <c r="AN259" s="112"/>
      <c r="AO259" s="113"/>
      <c r="AP259" s="215"/>
      <c r="AQ259" s="216"/>
      <c r="AR259" s="217"/>
      <c r="AS259" s="54"/>
      <c r="AT259" s="115"/>
      <c r="AU259" s="115"/>
      <c r="AV259" s="115"/>
      <c r="AW259" s="116"/>
      <c r="AX259" s="54"/>
      <c r="AY259" s="117"/>
      <c r="AZ259" s="117"/>
      <c r="BA259" s="118"/>
      <c r="BB259" s="116"/>
      <c r="BC259" s="54"/>
      <c r="BD259" s="117"/>
      <c r="BE259" s="218"/>
      <c r="BF259" s="120"/>
      <c r="BG259" s="121"/>
      <c r="BH259" s="121"/>
      <c r="BI259" s="122"/>
      <c r="BJ259" s="123"/>
    </row>
    <row r="260">
      <c r="D260" s="100"/>
      <c r="E260" s="48"/>
      <c r="U260" s="50"/>
      <c r="V260" s="50"/>
      <c r="AC260" s="6"/>
      <c r="AI260" s="110"/>
      <c r="AJ260" s="111"/>
      <c r="AK260" s="221"/>
      <c r="AL260" s="54"/>
      <c r="AM260" s="54"/>
      <c r="AN260" s="112"/>
      <c r="AO260" s="113"/>
      <c r="AP260" s="215"/>
      <c r="AQ260" s="216"/>
      <c r="AR260" s="217"/>
      <c r="AS260" s="54"/>
      <c r="AT260" s="115"/>
      <c r="AU260" s="115"/>
      <c r="AV260" s="115"/>
      <c r="AW260" s="116"/>
      <c r="AX260" s="54"/>
      <c r="AY260" s="117"/>
      <c r="AZ260" s="117"/>
      <c r="BA260" s="118"/>
      <c r="BB260" s="116"/>
      <c r="BC260" s="54"/>
      <c r="BD260" s="117"/>
      <c r="BE260" s="218"/>
      <c r="BF260" s="120"/>
      <c r="BG260" s="121"/>
      <c r="BH260" s="121"/>
      <c r="BI260" s="122"/>
      <c r="BJ260" s="123"/>
    </row>
    <row r="261">
      <c r="D261" s="100"/>
      <c r="E261" s="48"/>
      <c r="U261" s="50"/>
      <c r="V261" s="50"/>
      <c r="AC261" s="6"/>
      <c r="AI261" s="110"/>
      <c r="AJ261" s="111"/>
      <c r="AK261" s="221"/>
      <c r="AL261" s="54"/>
      <c r="AM261" s="54"/>
      <c r="AN261" s="112"/>
      <c r="AO261" s="113"/>
      <c r="AP261" s="215"/>
      <c r="AQ261" s="216"/>
      <c r="AR261" s="217"/>
      <c r="AS261" s="54"/>
      <c r="AT261" s="115"/>
      <c r="AU261" s="115"/>
      <c r="AV261" s="115"/>
      <c r="AW261" s="116"/>
      <c r="AX261" s="54"/>
      <c r="AY261" s="117"/>
      <c r="AZ261" s="117"/>
      <c r="BA261" s="118"/>
      <c r="BB261" s="116"/>
      <c r="BC261" s="54"/>
      <c r="BD261" s="117"/>
      <c r="BE261" s="218"/>
      <c r="BF261" s="120"/>
      <c r="BG261" s="121"/>
      <c r="BH261" s="121"/>
      <c r="BI261" s="122"/>
      <c r="BJ261" s="123"/>
    </row>
    <row r="262">
      <c r="D262" s="100"/>
      <c r="E262" s="48"/>
      <c r="U262" s="50"/>
      <c r="V262" s="50"/>
      <c r="AC262" s="6"/>
      <c r="AI262" s="110"/>
      <c r="AJ262" s="111"/>
      <c r="AK262" s="221"/>
      <c r="AL262" s="54"/>
      <c r="AM262" s="54"/>
      <c r="AN262" s="112"/>
      <c r="AO262" s="113"/>
      <c r="AP262" s="215"/>
      <c r="AQ262" s="216"/>
      <c r="AR262" s="217"/>
      <c r="AS262" s="54"/>
      <c r="AT262" s="115"/>
      <c r="AU262" s="115"/>
      <c r="AV262" s="115"/>
      <c r="AW262" s="116"/>
      <c r="AX262" s="54"/>
      <c r="AY262" s="117"/>
      <c r="AZ262" s="117"/>
      <c r="BA262" s="118"/>
      <c r="BB262" s="116"/>
      <c r="BC262" s="54"/>
      <c r="BD262" s="117"/>
      <c r="BE262" s="218"/>
      <c r="BF262" s="120"/>
      <c r="BG262" s="121"/>
      <c r="BH262" s="121"/>
      <c r="BI262" s="122"/>
      <c r="BJ262" s="123"/>
    </row>
    <row r="263">
      <c r="D263" s="100"/>
      <c r="E263" s="48"/>
      <c r="U263" s="50"/>
      <c r="V263" s="50"/>
      <c r="AC263" s="6"/>
      <c r="AI263" s="110"/>
      <c r="AJ263" s="111"/>
      <c r="AK263" s="221"/>
      <c r="AL263" s="54"/>
      <c r="AM263" s="54"/>
      <c r="AN263" s="112"/>
      <c r="AO263" s="113"/>
      <c r="AP263" s="215"/>
      <c r="AQ263" s="216"/>
      <c r="AR263" s="217"/>
      <c r="AS263" s="54"/>
      <c r="AT263" s="115"/>
      <c r="AU263" s="115"/>
      <c r="AV263" s="115"/>
      <c r="AW263" s="116"/>
      <c r="AX263" s="54"/>
      <c r="AY263" s="117"/>
      <c r="AZ263" s="117"/>
      <c r="BA263" s="118"/>
      <c r="BB263" s="116"/>
      <c r="BC263" s="54"/>
      <c r="BD263" s="117"/>
      <c r="BE263" s="218"/>
      <c r="BF263" s="120"/>
      <c r="BG263" s="121"/>
      <c r="BH263" s="121"/>
      <c r="BI263" s="122"/>
      <c r="BJ263" s="123"/>
    </row>
    <row r="264">
      <c r="D264" s="100"/>
      <c r="E264" s="48"/>
      <c r="U264" s="50"/>
      <c r="V264" s="50"/>
      <c r="AC264" s="6"/>
      <c r="AI264" s="110"/>
      <c r="AJ264" s="111"/>
      <c r="AK264" s="221"/>
      <c r="AL264" s="54"/>
      <c r="AM264" s="54"/>
      <c r="AN264" s="112"/>
      <c r="AO264" s="113"/>
      <c r="AP264" s="215"/>
      <c r="AQ264" s="216"/>
      <c r="AR264" s="217"/>
      <c r="AS264" s="54"/>
      <c r="AT264" s="115"/>
      <c r="AU264" s="115"/>
      <c r="AV264" s="115"/>
      <c r="AW264" s="116"/>
      <c r="AX264" s="54"/>
      <c r="AY264" s="117"/>
      <c r="AZ264" s="117"/>
      <c r="BA264" s="118"/>
      <c r="BB264" s="116"/>
      <c r="BC264" s="54"/>
      <c r="BD264" s="117"/>
      <c r="BE264" s="218"/>
      <c r="BF264" s="120"/>
      <c r="BG264" s="121"/>
      <c r="BH264" s="121"/>
      <c r="BI264" s="122"/>
      <c r="BJ264" s="123"/>
    </row>
    <row r="265">
      <c r="D265" s="100"/>
      <c r="E265" s="48"/>
      <c r="U265" s="50"/>
      <c r="V265" s="50"/>
      <c r="AC265" s="6"/>
      <c r="AI265" s="110"/>
      <c r="AJ265" s="111"/>
      <c r="AK265" s="221"/>
      <c r="AL265" s="54"/>
      <c r="AM265" s="54"/>
      <c r="AN265" s="112"/>
      <c r="AO265" s="113"/>
      <c r="AP265" s="215"/>
      <c r="AQ265" s="216"/>
      <c r="AR265" s="217"/>
      <c r="AS265" s="54"/>
      <c r="AT265" s="115"/>
      <c r="AU265" s="115"/>
      <c r="AV265" s="115"/>
      <c r="AW265" s="116"/>
      <c r="AX265" s="54"/>
      <c r="AY265" s="117"/>
      <c r="AZ265" s="117"/>
      <c r="BA265" s="118"/>
      <c r="BB265" s="116"/>
      <c r="BC265" s="54"/>
      <c r="BD265" s="117"/>
      <c r="BE265" s="218"/>
      <c r="BF265" s="120"/>
      <c r="BG265" s="121"/>
      <c r="BH265" s="121"/>
      <c r="BI265" s="122"/>
      <c r="BJ265" s="123"/>
    </row>
    <row r="266">
      <c r="D266" s="100"/>
      <c r="E266" s="48"/>
      <c r="U266" s="50"/>
      <c r="V266" s="50"/>
      <c r="AC266" s="6"/>
      <c r="AI266" s="110"/>
      <c r="AJ266" s="111"/>
      <c r="AK266" s="221"/>
      <c r="AL266" s="54"/>
      <c r="AM266" s="54"/>
      <c r="AN266" s="112"/>
      <c r="AO266" s="113"/>
      <c r="AP266" s="215"/>
      <c r="AQ266" s="216"/>
      <c r="AR266" s="217"/>
      <c r="AS266" s="54"/>
      <c r="AT266" s="115"/>
      <c r="AU266" s="115"/>
      <c r="AV266" s="115"/>
      <c r="AW266" s="116"/>
      <c r="AX266" s="54"/>
      <c r="AY266" s="117"/>
      <c r="AZ266" s="117"/>
      <c r="BA266" s="118"/>
      <c r="BB266" s="116"/>
      <c r="BC266" s="54"/>
      <c r="BD266" s="117"/>
      <c r="BE266" s="218"/>
      <c r="BF266" s="120"/>
      <c r="BG266" s="121"/>
      <c r="BH266" s="121"/>
      <c r="BI266" s="122"/>
      <c r="BJ266" s="123"/>
    </row>
    <row r="267">
      <c r="D267" s="100"/>
      <c r="E267" s="48"/>
      <c r="U267" s="50"/>
      <c r="V267" s="50"/>
      <c r="AC267" s="6"/>
      <c r="AI267" s="110"/>
      <c r="AJ267" s="111"/>
      <c r="AK267" s="221"/>
      <c r="AL267" s="54"/>
      <c r="AM267" s="54"/>
      <c r="AN267" s="112"/>
      <c r="AO267" s="113"/>
      <c r="AP267" s="215"/>
      <c r="AQ267" s="216"/>
      <c r="AR267" s="217"/>
      <c r="AS267" s="54"/>
      <c r="AT267" s="115"/>
      <c r="AU267" s="115"/>
      <c r="AV267" s="115"/>
      <c r="AW267" s="116"/>
      <c r="AX267" s="54"/>
      <c r="AY267" s="117"/>
      <c r="AZ267" s="117"/>
      <c r="BA267" s="118"/>
      <c r="BB267" s="116"/>
      <c r="BC267" s="54"/>
      <c r="BD267" s="117"/>
      <c r="BE267" s="218"/>
      <c r="BF267" s="120"/>
      <c r="BG267" s="121"/>
      <c r="BH267" s="121"/>
      <c r="BI267" s="122"/>
      <c r="BJ267" s="123"/>
    </row>
    <row r="268">
      <c r="D268" s="100"/>
      <c r="E268" s="48"/>
      <c r="U268" s="50"/>
      <c r="V268" s="50"/>
      <c r="AC268" s="6"/>
      <c r="AI268" s="110"/>
      <c r="AJ268" s="111"/>
      <c r="AK268" s="221"/>
      <c r="AL268" s="54"/>
      <c r="AM268" s="54"/>
      <c r="AN268" s="112"/>
      <c r="AO268" s="113"/>
      <c r="AP268" s="215"/>
      <c r="AQ268" s="216"/>
      <c r="AR268" s="217"/>
      <c r="AS268" s="54"/>
      <c r="AT268" s="115"/>
      <c r="AU268" s="115"/>
      <c r="AV268" s="115"/>
      <c r="AW268" s="116"/>
      <c r="AX268" s="54"/>
      <c r="AY268" s="117"/>
      <c r="AZ268" s="117"/>
      <c r="BA268" s="118"/>
      <c r="BB268" s="116"/>
      <c r="BC268" s="54"/>
      <c r="BD268" s="117"/>
      <c r="BE268" s="218"/>
      <c r="BF268" s="120"/>
      <c r="BG268" s="121"/>
      <c r="BH268" s="121"/>
      <c r="BI268" s="122"/>
      <c r="BJ268" s="123"/>
    </row>
    <row r="269">
      <c r="D269" s="100"/>
      <c r="E269" s="48"/>
      <c r="U269" s="50"/>
      <c r="V269" s="50"/>
      <c r="AC269" s="6"/>
      <c r="AI269" s="110"/>
      <c r="AJ269" s="111"/>
      <c r="AK269" s="221"/>
      <c r="AL269" s="54"/>
      <c r="AM269" s="54"/>
      <c r="AN269" s="112"/>
      <c r="AO269" s="113"/>
      <c r="AP269" s="215"/>
      <c r="AQ269" s="216"/>
      <c r="AR269" s="217"/>
      <c r="AS269" s="54"/>
      <c r="AT269" s="115"/>
      <c r="AU269" s="115"/>
      <c r="AV269" s="115"/>
      <c r="AW269" s="116"/>
      <c r="AX269" s="54"/>
      <c r="AY269" s="117"/>
      <c r="AZ269" s="117"/>
      <c r="BA269" s="118"/>
      <c r="BB269" s="116"/>
      <c r="BC269" s="54"/>
      <c r="BD269" s="117"/>
      <c r="BE269" s="218"/>
      <c r="BF269" s="120"/>
      <c r="BG269" s="121"/>
      <c r="BH269" s="121"/>
      <c r="BI269" s="122"/>
      <c r="BJ269" s="123"/>
    </row>
    <row r="270">
      <c r="D270" s="100"/>
      <c r="E270" s="48"/>
      <c r="U270" s="50"/>
      <c r="V270" s="50"/>
      <c r="AC270" s="6"/>
      <c r="AI270" s="110"/>
      <c r="AJ270" s="111"/>
      <c r="AK270" s="221"/>
      <c r="AL270" s="54"/>
      <c r="AM270" s="54"/>
      <c r="AN270" s="112"/>
      <c r="AO270" s="113"/>
      <c r="AP270" s="215"/>
      <c r="AQ270" s="216"/>
      <c r="AR270" s="217"/>
      <c r="AS270" s="54"/>
      <c r="AT270" s="115"/>
      <c r="AU270" s="115"/>
      <c r="AV270" s="115"/>
      <c r="AW270" s="116"/>
      <c r="AX270" s="54"/>
      <c r="AY270" s="117"/>
      <c r="AZ270" s="117"/>
      <c r="BA270" s="118"/>
      <c r="BB270" s="116"/>
      <c r="BC270" s="54"/>
      <c r="BD270" s="117"/>
      <c r="BE270" s="218"/>
      <c r="BF270" s="120"/>
      <c r="BG270" s="121"/>
      <c r="BH270" s="121"/>
      <c r="BI270" s="122"/>
      <c r="BJ270" s="123"/>
    </row>
    <row r="271">
      <c r="D271" s="100"/>
      <c r="E271" s="48"/>
      <c r="U271" s="50"/>
      <c r="V271" s="50"/>
      <c r="AC271" s="6"/>
      <c r="AI271" s="110"/>
      <c r="AJ271" s="111"/>
      <c r="AK271" s="221"/>
      <c r="AL271" s="54"/>
      <c r="AM271" s="54"/>
      <c r="AN271" s="112"/>
      <c r="AO271" s="113"/>
      <c r="AP271" s="215"/>
      <c r="AQ271" s="216"/>
      <c r="AR271" s="217"/>
      <c r="AS271" s="54"/>
      <c r="AT271" s="115"/>
      <c r="AU271" s="115"/>
      <c r="AV271" s="115"/>
      <c r="AW271" s="116"/>
      <c r="AX271" s="54"/>
      <c r="AY271" s="117"/>
      <c r="AZ271" s="117"/>
      <c r="BA271" s="118"/>
      <c r="BB271" s="116"/>
      <c r="BC271" s="54"/>
      <c r="BD271" s="117"/>
      <c r="BE271" s="218"/>
      <c r="BF271" s="120"/>
      <c r="BG271" s="121"/>
      <c r="BH271" s="121"/>
      <c r="BI271" s="122"/>
      <c r="BJ271" s="123"/>
    </row>
    <row r="272">
      <c r="D272" s="100"/>
      <c r="E272" s="48"/>
      <c r="U272" s="50"/>
      <c r="V272" s="50"/>
      <c r="AC272" s="6"/>
      <c r="AI272" s="110"/>
      <c r="AJ272" s="111"/>
      <c r="AK272" s="221"/>
      <c r="AL272" s="54"/>
      <c r="AM272" s="54"/>
      <c r="AN272" s="112"/>
      <c r="AO272" s="113"/>
      <c r="AP272" s="215"/>
      <c r="AQ272" s="216"/>
      <c r="AR272" s="217"/>
      <c r="AS272" s="54"/>
      <c r="AT272" s="115"/>
      <c r="AU272" s="115"/>
      <c r="AV272" s="115"/>
      <c r="AW272" s="116"/>
      <c r="AX272" s="54"/>
      <c r="AY272" s="117"/>
      <c r="AZ272" s="117"/>
      <c r="BA272" s="118"/>
      <c r="BB272" s="116"/>
      <c r="BC272" s="54"/>
      <c r="BD272" s="117"/>
      <c r="BE272" s="218"/>
      <c r="BF272" s="120"/>
      <c r="BG272" s="121"/>
      <c r="BH272" s="121"/>
      <c r="BI272" s="122"/>
      <c r="BJ272" s="123"/>
    </row>
    <row r="273">
      <c r="D273" s="100"/>
      <c r="E273" s="48"/>
      <c r="U273" s="50"/>
      <c r="V273" s="50"/>
      <c r="AC273" s="6"/>
      <c r="AI273" s="110"/>
      <c r="AJ273" s="111"/>
      <c r="AK273" s="221"/>
      <c r="AL273" s="54"/>
      <c r="AM273" s="54"/>
      <c r="AN273" s="112"/>
      <c r="AO273" s="113"/>
      <c r="AP273" s="215"/>
      <c r="AQ273" s="216"/>
      <c r="AR273" s="217"/>
      <c r="AS273" s="54"/>
      <c r="AT273" s="115"/>
      <c r="AU273" s="115"/>
      <c r="AV273" s="115"/>
      <c r="AW273" s="116"/>
      <c r="AX273" s="54"/>
      <c r="AY273" s="117"/>
      <c r="AZ273" s="117"/>
      <c r="BA273" s="118"/>
      <c r="BB273" s="116"/>
      <c r="BC273" s="54"/>
      <c r="BD273" s="117"/>
      <c r="BE273" s="218"/>
      <c r="BF273" s="120"/>
      <c r="BG273" s="121"/>
      <c r="BH273" s="121"/>
      <c r="BI273" s="122"/>
      <c r="BJ273" s="123"/>
    </row>
    <row r="274">
      <c r="D274" s="100"/>
      <c r="E274" s="48"/>
      <c r="U274" s="50"/>
      <c r="V274" s="50"/>
      <c r="AC274" s="6"/>
      <c r="AI274" s="110"/>
      <c r="AJ274" s="111"/>
      <c r="AK274" s="221"/>
      <c r="AL274" s="54"/>
      <c r="AM274" s="54"/>
      <c r="AN274" s="112"/>
      <c r="AO274" s="113"/>
      <c r="AP274" s="215"/>
      <c r="AQ274" s="216"/>
      <c r="AR274" s="217"/>
      <c r="AS274" s="54"/>
      <c r="AT274" s="115"/>
      <c r="AU274" s="115"/>
      <c r="AV274" s="115"/>
      <c r="AW274" s="116"/>
      <c r="AX274" s="54"/>
      <c r="AY274" s="117"/>
      <c r="AZ274" s="117"/>
      <c r="BA274" s="118"/>
      <c r="BB274" s="116"/>
      <c r="BC274" s="54"/>
      <c r="BD274" s="117"/>
      <c r="BE274" s="218"/>
      <c r="BF274" s="120"/>
      <c r="BG274" s="121"/>
      <c r="BH274" s="121"/>
      <c r="BI274" s="122"/>
      <c r="BJ274" s="123"/>
    </row>
    <row r="275">
      <c r="D275" s="100"/>
      <c r="E275" s="48"/>
      <c r="U275" s="50"/>
      <c r="V275" s="50"/>
      <c r="AC275" s="6"/>
      <c r="AI275" s="110"/>
      <c r="AJ275" s="111"/>
      <c r="AK275" s="221"/>
      <c r="AL275" s="54"/>
      <c r="AM275" s="54"/>
      <c r="AN275" s="112"/>
      <c r="AO275" s="113"/>
      <c r="AP275" s="215"/>
      <c r="AQ275" s="216"/>
      <c r="AR275" s="217"/>
      <c r="AS275" s="54"/>
      <c r="AT275" s="115"/>
      <c r="AU275" s="115"/>
      <c r="AV275" s="115"/>
      <c r="AW275" s="116"/>
      <c r="AX275" s="54"/>
      <c r="AY275" s="117"/>
      <c r="AZ275" s="117"/>
      <c r="BA275" s="118"/>
      <c r="BB275" s="116"/>
      <c r="BC275" s="54"/>
      <c r="BD275" s="117"/>
      <c r="BE275" s="218"/>
      <c r="BF275" s="120"/>
      <c r="BG275" s="121"/>
      <c r="BH275" s="121"/>
      <c r="BI275" s="122"/>
      <c r="BJ275" s="123"/>
    </row>
    <row r="276">
      <c r="D276" s="100"/>
      <c r="E276" s="48"/>
      <c r="U276" s="50"/>
      <c r="V276" s="50"/>
      <c r="AC276" s="6"/>
      <c r="AI276" s="110"/>
      <c r="AJ276" s="111"/>
      <c r="AK276" s="221"/>
      <c r="AL276" s="54"/>
      <c r="AM276" s="54"/>
      <c r="AN276" s="112"/>
      <c r="AO276" s="113"/>
      <c r="AP276" s="215"/>
      <c r="AQ276" s="216"/>
      <c r="AR276" s="217"/>
      <c r="AS276" s="54"/>
      <c r="AT276" s="115"/>
      <c r="AU276" s="115"/>
      <c r="AV276" s="115"/>
      <c r="AW276" s="116"/>
      <c r="AX276" s="54"/>
      <c r="AY276" s="117"/>
      <c r="AZ276" s="117"/>
      <c r="BA276" s="118"/>
      <c r="BB276" s="116"/>
      <c r="BC276" s="54"/>
      <c r="BD276" s="117"/>
      <c r="BE276" s="218"/>
      <c r="BF276" s="120"/>
      <c r="BG276" s="121"/>
      <c r="BH276" s="121"/>
      <c r="BI276" s="122"/>
      <c r="BJ276" s="123"/>
    </row>
    <row r="277">
      <c r="D277" s="100"/>
      <c r="E277" s="48"/>
      <c r="U277" s="50"/>
      <c r="V277" s="50"/>
      <c r="AC277" s="6"/>
      <c r="AI277" s="110"/>
      <c r="AJ277" s="111"/>
      <c r="AK277" s="221"/>
      <c r="AL277" s="54"/>
      <c r="AM277" s="54"/>
      <c r="AN277" s="112"/>
      <c r="AO277" s="113"/>
      <c r="AP277" s="215"/>
      <c r="AQ277" s="216"/>
      <c r="AR277" s="217"/>
      <c r="AS277" s="54"/>
      <c r="AT277" s="115"/>
      <c r="AU277" s="115"/>
      <c r="AV277" s="115"/>
      <c r="AW277" s="116"/>
      <c r="AX277" s="54"/>
      <c r="AY277" s="117"/>
      <c r="AZ277" s="117"/>
      <c r="BA277" s="118"/>
      <c r="BB277" s="116"/>
      <c r="BC277" s="54"/>
      <c r="BD277" s="117"/>
      <c r="BE277" s="218"/>
      <c r="BF277" s="120"/>
      <c r="BG277" s="121"/>
      <c r="BH277" s="121"/>
      <c r="BI277" s="122"/>
      <c r="BJ277" s="123"/>
    </row>
    <row r="278">
      <c r="D278" s="100"/>
      <c r="E278" s="48"/>
      <c r="U278" s="50"/>
      <c r="V278" s="50"/>
      <c r="AC278" s="6"/>
      <c r="AI278" s="110"/>
      <c r="AJ278" s="111"/>
      <c r="AK278" s="221"/>
      <c r="AL278" s="54"/>
      <c r="AM278" s="54"/>
      <c r="AN278" s="112"/>
      <c r="AO278" s="113"/>
      <c r="AP278" s="215"/>
      <c r="AQ278" s="216"/>
      <c r="AR278" s="217"/>
      <c r="AS278" s="54"/>
      <c r="AT278" s="115"/>
      <c r="AU278" s="115"/>
      <c r="AV278" s="115"/>
      <c r="AW278" s="116"/>
      <c r="AX278" s="54"/>
      <c r="AY278" s="117"/>
      <c r="AZ278" s="117"/>
      <c r="BA278" s="118"/>
      <c r="BB278" s="116"/>
      <c r="BC278" s="54"/>
      <c r="BD278" s="117"/>
      <c r="BE278" s="218"/>
      <c r="BF278" s="120"/>
      <c r="BG278" s="121"/>
      <c r="BH278" s="121"/>
      <c r="BI278" s="122"/>
      <c r="BJ278" s="123"/>
    </row>
    <row r="279">
      <c r="D279" s="100"/>
      <c r="E279" s="48"/>
      <c r="U279" s="50"/>
      <c r="V279" s="50"/>
      <c r="AC279" s="6"/>
      <c r="AI279" s="110"/>
      <c r="AJ279" s="111"/>
      <c r="AK279" s="221"/>
      <c r="AL279" s="54"/>
      <c r="AM279" s="54"/>
      <c r="AN279" s="112"/>
      <c r="AO279" s="113"/>
      <c r="AP279" s="215"/>
      <c r="AQ279" s="216"/>
      <c r="AR279" s="217"/>
      <c r="AS279" s="54"/>
      <c r="AT279" s="115"/>
      <c r="AU279" s="115"/>
      <c r="AV279" s="115"/>
      <c r="AW279" s="116"/>
      <c r="AX279" s="54"/>
      <c r="AY279" s="117"/>
      <c r="AZ279" s="117"/>
      <c r="BA279" s="118"/>
      <c r="BB279" s="116"/>
      <c r="BC279" s="54"/>
      <c r="BD279" s="117"/>
      <c r="BE279" s="218"/>
      <c r="BF279" s="120"/>
      <c r="BG279" s="121"/>
      <c r="BH279" s="121"/>
      <c r="BI279" s="122"/>
      <c r="BJ279" s="123"/>
    </row>
    <row r="280">
      <c r="D280" s="100"/>
      <c r="E280" s="48"/>
      <c r="U280" s="50"/>
      <c r="V280" s="50"/>
      <c r="AC280" s="6"/>
      <c r="AI280" s="110"/>
      <c r="AJ280" s="111"/>
      <c r="AK280" s="221"/>
      <c r="AL280" s="54"/>
      <c r="AM280" s="54"/>
      <c r="AN280" s="112"/>
      <c r="AO280" s="113"/>
      <c r="AP280" s="215"/>
      <c r="AQ280" s="216"/>
      <c r="AR280" s="217"/>
      <c r="AS280" s="54"/>
      <c r="AT280" s="115"/>
      <c r="AU280" s="115"/>
      <c r="AV280" s="115"/>
      <c r="AW280" s="116"/>
      <c r="AX280" s="54"/>
      <c r="AY280" s="117"/>
      <c r="AZ280" s="117"/>
      <c r="BA280" s="118"/>
      <c r="BB280" s="116"/>
      <c r="BC280" s="54"/>
      <c r="BD280" s="117"/>
      <c r="BE280" s="218"/>
      <c r="BF280" s="120"/>
      <c r="BG280" s="121"/>
      <c r="BH280" s="121"/>
      <c r="BI280" s="122"/>
      <c r="BJ280" s="123"/>
    </row>
    <row r="281">
      <c r="D281" s="100"/>
      <c r="E281" s="48"/>
      <c r="U281" s="50"/>
      <c r="V281" s="50"/>
      <c r="AC281" s="6"/>
      <c r="AI281" s="110"/>
      <c r="AJ281" s="111"/>
      <c r="AK281" s="221"/>
      <c r="AL281" s="54"/>
      <c r="AM281" s="54"/>
      <c r="AN281" s="112"/>
      <c r="AO281" s="113"/>
      <c r="AP281" s="215"/>
      <c r="AQ281" s="216"/>
      <c r="AR281" s="217"/>
      <c r="AS281" s="54"/>
      <c r="AT281" s="115"/>
      <c r="AU281" s="115"/>
      <c r="AV281" s="115"/>
      <c r="AW281" s="116"/>
      <c r="AX281" s="54"/>
      <c r="AY281" s="117"/>
      <c r="AZ281" s="117"/>
      <c r="BA281" s="118"/>
      <c r="BB281" s="116"/>
      <c r="BC281" s="54"/>
      <c r="BD281" s="117"/>
      <c r="BE281" s="218"/>
      <c r="BF281" s="120"/>
      <c r="BG281" s="121"/>
      <c r="BH281" s="121"/>
      <c r="BI281" s="122"/>
      <c r="BJ281" s="123"/>
    </row>
    <row r="282">
      <c r="D282" s="100"/>
      <c r="E282" s="48"/>
      <c r="U282" s="50"/>
      <c r="V282" s="50"/>
      <c r="AC282" s="6"/>
      <c r="AI282" s="110"/>
      <c r="AJ282" s="111"/>
      <c r="AK282" s="221"/>
      <c r="AL282" s="54"/>
      <c r="AM282" s="54"/>
      <c r="AN282" s="112"/>
      <c r="AO282" s="113"/>
      <c r="AP282" s="215"/>
      <c r="AQ282" s="216"/>
      <c r="AR282" s="217"/>
      <c r="AS282" s="54"/>
      <c r="AT282" s="115"/>
      <c r="AU282" s="115"/>
      <c r="AV282" s="115"/>
      <c r="AW282" s="116"/>
      <c r="AX282" s="54"/>
      <c r="AY282" s="117"/>
      <c r="AZ282" s="117"/>
      <c r="BA282" s="118"/>
      <c r="BB282" s="116"/>
      <c r="BC282" s="54"/>
      <c r="BD282" s="117"/>
      <c r="BE282" s="218"/>
      <c r="BF282" s="120"/>
      <c r="BG282" s="121"/>
      <c r="BH282" s="121"/>
      <c r="BI282" s="122"/>
      <c r="BJ282" s="123"/>
    </row>
    <row r="283">
      <c r="D283" s="100"/>
      <c r="E283" s="48"/>
      <c r="U283" s="50"/>
      <c r="V283" s="50"/>
      <c r="AC283" s="6"/>
      <c r="AI283" s="110"/>
      <c r="AJ283" s="111"/>
      <c r="AK283" s="221"/>
      <c r="AL283" s="54"/>
      <c r="AM283" s="54"/>
      <c r="AN283" s="112"/>
      <c r="AO283" s="113"/>
      <c r="AP283" s="215"/>
      <c r="AQ283" s="216"/>
      <c r="AR283" s="217"/>
      <c r="AS283" s="54"/>
      <c r="AT283" s="115"/>
      <c r="AU283" s="115"/>
      <c r="AV283" s="115"/>
      <c r="AW283" s="116"/>
      <c r="AX283" s="54"/>
      <c r="AY283" s="117"/>
      <c r="AZ283" s="117"/>
      <c r="BA283" s="118"/>
      <c r="BB283" s="116"/>
      <c r="BC283" s="54"/>
      <c r="BD283" s="117"/>
      <c r="BE283" s="218"/>
      <c r="BF283" s="120"/>
      <c r="BG283" s="121"/>
      <c r="BH283" s="121"/>
      <c r="BI283" s="122"/>
      <c r="BJ283" s="123"/>
    </row>
    <row r="284">
      <c r="D284" s="100"/>
      <c r="E284" s="48"/>
      <c r="U284" s="50"/>
      <c r="V284" s="50"/>
      <c r="AC284" s="6"/>
      <c r="AI284" s="110"/>
      <c r="AJ284" s="111"/>
      <c r="AK284" s="221"/>
      <c r="AL284" s="54"/>
      <c r="AM284" s="54"/>
      <c r="AN284" s="112"/>
      <c r="AO284" s="113"/>
      <c r="AP284" s="215"/>
      <c r="AQ284" s="216"/>
      <c r="AR284" s="217"/>
      <c r="AS284" s="54"/>
      <c r="AT284" s="115"/>
      <c r="AU284" s="115"/>
      <c r="AV284" s="115"/>
      <c r="AW284" s="116"/>
      <c r="AX284" s="54"/>
      <c r="AY284" s="117"/>
      <c r="AZ284" s="117"/>
      <c r="BA284" s="118"/>
      <c r="BB284" s="116"/>
      <c r="BC284" s="54"/>
      <c r="BD284" s="117"/>
      <c r="BE284" s="218"/>
      <c r="BF284" s="120"/>
      <c r="BG284" s="121"/>
      <c r="BH284" s="121"/>
      <c r="BI284" s="122"/>
      <c r="BJ284" s="123"/>
    </row>
    <row r="285">
      <c r="D285" s="100"/>
      <c r="E285" s="48"/>
      <c r="U285" s="50"/>
      <c r="V285" s="50"/>
      <c r="AC285" s="6"/>
      <c r="AI285" s="110"/>
      <c r="AJ285" s="111"/>
      <c r="AK285" s="221"/>
      <c r="AL285" s="54"/>
      <c r="AM285" s="54"/>
      <c r="AN285" s="112"/>
      <c r="AO285" s="113"/>
      <c r="AP285" s="215"/>
      <c r="AQ285" s="216"/>
      <c r="AR285" s="217"/>
      <c r="AS285" s="54"/>
      <c r="AT285" s="115"/>
      <c r="AU285" s="115"/>
      <c r="AV285" s="115"/>
      <c r="AW285" s="116"/>
      <c r="AX285" s="54"/>
      <c r="AY285" s="117"/>
      <c r="AZ285" s="117"/>
      <c r="BA285" s="118"/>
      <c r="BB285" s="116"/>
      <c r="BC285" s="54"/>
      <c r="BD285" s="117"/>
      <c r="BE285" s="218"/>
      <c r="BF285" s="120"/>
      <c r="BG285" s="121"/>
      <c r="BH285" s="121"/>
      <c r="BI285" s="122"/>
      <c r="BJ285" s="123"/>
    </row>
    <row r="286">
      <c r="D286" s="100"/>
      <c r="E286" s="48"/>
      <c r="U286" s="50"/>
      <c r="V286" s="50"/>
      <c r="AC286" s="6"/>
      <c r="AI286" s="110"/>
      <c r="AJ286" s="111"/>
      <c r="AK286" s="221"/>
      <c r="AL286" s="54"/>
      <c r="AM286" s="54"/>
      <c r="AN286" s="112"/>
      <c r="AO286" s="113"/>
      <c r="AP286" s="215"/>
      <c r="AQ286" s="216"/>
      <c r="AR286" s="217"/>
      <c r="AS286" s="54"/>
      <c r="AT286" s="115"/>
      <c r="AU286" s="115"/>
      <c r="AV286" s="115"/>
      <c r="AW286" s="116"/>
      <c r="AX286" s="54"/>
      <c r="AY286" s="117"/>
      <c r="AZ286" s="117"/>
      <c r="BA286" s="118"/>
      <c r="BB286" s="116"/>
      <c r="BC286" s="54"/>
      <c r="BD286" s="117"/>
      <c r="BE286" s="218"/>
      <c r="BF286" s="120"/>
      <c r="BG286" s="121"/>
      <c r="BH286" s="121"/>
      <c r="BI286" s="122"/>
      <c r="BJ286" s="123"/>
    </row>
    <row r="287">
      <c r="D287" s="100"/>
      <c r="E287" s="48"/>
      <c r="U287" s="50"/>
      <c r="V287" s="50"/>
      <c r="AC287" s="6"/>
      <c r="AI287" s="110"/>
      <c r="AJ287" s="111"/>
      <c r="AK287" s="221"/>
      <c r="AL287" s="54"/>
      <c r="AM287" s="54"/>
      <c r="AN287" s="112"/>
      <c r="AO287" s="113"/>
      <c r="AP287" s="215"/>
      <c r="AQ287" s="216"/>
      <c r="AR287" s="217"/>
      <c r="AS287" s="54"/>
      <c r="AT287" s="115"/>
      <c r="AU287" s="115"/>
      <c r="AV287" s="115"/>
      <c r="AW287" s="116"/>
      <c r="AX287" s="54"/>
      <c r="AY287" s="117"/>
      <c r="AZ287" s="117"/>
      <c r="BA287" s="118"/>
      <c r="BB287" s="116"/>
      <c r="BC287" s="54"/>
      <c r="BD287" s="117"/>
      <c r="BE287" s="218"/>
      <c r="BF287" s="120"/>
      <c r="BG287" s="121"/>
      <c r="BH287" s="121"/>
      <c r="BI287" s="122"/>
      <c r="BJ287" s="123"/>
    </row>
    <row r="288">
      <c r="D288" s="100"/>
      <c r="E288" s="48"/>
      <c r="U288" s="50"/>
      <c r="V288" s="50"/>
      <c r="AC288" s="6"/>
      <c r="AI288" s="110"/>
      <c r="AJ288" s="111"/>
      <c r="AK288" s="221"/>
      <c r="AL288" s="54"/>
      <c r="AM288" s="54"/>
      <c r="AN288" s="112"/>
      <c r="AO288" s="113"/>
      <c r="AP288" s="215"/>
      <c r="AQ288" s="216"/>
      <c r="AR288" s="217"/>
      <c r="AS288" s="54"/>
      <c r="AT288" s="115"/>
      <c r="AU288" s="115"/>
      <c r="AV288" s="115"/>
      <c r="AW288" s="116"/>
      <c r="AX288" s="54"/>
      <c r="AY288" s="117"/>
      <c r="AZ288" s="117"/>
      <c r="BA288" s="118"/>
      <c r="BB288" s="116"/>
      <c r="BC288" s="54"/>
      <c r="BD288" s="117"/>
      <c r="BE288" s="218"/>
      <c r="BF288" s="120"/>
      <c r="BG288" s="121"/>
      <c r="BH288" s="121"/>
      <c r="BI288" s="122"/>
      <c r="BJ288" s="123"/>
    </row>
    <row r="289">
      <c r="D289" s="100"/>
      <c r="E289" s="48"/>
      <c r="U289" s="50"/>
      <c r="V289" s="50"/>
      <c r="AC289" s="6"/>
      <c r="AI289" s="110"/>
      <c r="AJ289" s="111"/>
      <c r="AK289" s="221"/>
      <c r="AL289" s="54"/>
      <c r="AM289" s="54"/>
      <c r="AN289" s="112"/>
      <c r="AO289" s="113"/>
      <c r="AP289" s="215"/>
      <c r="AQ289" s="216"/>
      <c r="AR289" s="217"/>
      <c r="AS289" s="54"/>
      <c r="AT289" s="115"/>
      <c r="AU289" s="115"/>
      <c r="AV289" s="115"/>
      <c r="AW289" s="116"/>
      <c r="AX289" s="54"/>
      <c r="AY289" s="117"/>
      <c r="AZ289" s="117"/>
      <c r="BA289" s="118"/>
      <c r="BB289" s="116"/>
      <c r="BC289" s="54"/>
      <c r="BD289" s="117"/>
      <c r="BE289" s="218"/>
      <c r="BF289" s="120"/>
      <c r="BG289" s="121"/>
      <c r="BH289" s="121"/>
      <c r="BI289" s="122"/>
      <c r="BJ289" s="123"/>
    </row>
    <row r="290">
      <c r="D290" s="100"/>
      <c r="E290" s="48"/>
      <c r="U290" s="50"/>
      <c r="V290" s="50"/>
      <c r="AC290" s="6"/>
      <c r="AI290" s="110"/>
      <c r="AJ290" s="111"/>
      <c r="AK290" s="221"/>
      <c r="AL290" s="54"/>
      <c r="AM290" s="54"/>
      <c r="AN290" s="112"/>
      <c r="AO290" s="113"/>
      <c r="AP290" s="215"/>
      <c r="AQ290" s="216"/>
      <c r="AR290" s="217"/>
      <c r="AS290" s="54"/>
      <c r="AT290" s="115"/>
      <c r="AU290" s="115"/>
      <c r="AV290" s="115"/>
      <c r="AW290" s="116"/>
      <c r="AX290" s="54"/>
      <c r="AY290" s="117"/>
      <c r="AZ290" s="117"/>
      <c r="BA290" s="118"/>
      <c r="BB290" s="116"/>
      <c r="BC290" s="54"/>
      <c r="BD290" s="117"/>
      <c r="BE290" s="218"/>
      <c r="BF290" s="120"/>
      <c r="BG290" s="121"/>
      <c r="BH290" s="121"/>
      <c r="BI290" s="122"/>
      <c r="BJ290" s="123"/>
    </row>
    <row r="291">
      <c r="D291" s="100"/>
      <c r="E291" s="48"/>
      <c r="U291" s="50"/>
      <c r="V291" s="50"/>
      <c r="AC291" s="6"/>
      <c r="AI291" s="110"/>
      <c r="AJ291" s="111"/>
      <c r="AK291" s="221"/>
      <c r="AL291" s="54"/>
      <c r="AM291" s="54"/>
      <c r="AN291" s="112"/>
      <c r="AO291" s="113"/>
      <c r="AP291" s="215"/>
      <c r="AQ291" s="216"/>
      <c r="AR291" s="217"/>
      <c r="AS291" s="54"/>
      <c r="AT291" s="115"/>
      <c r="AU291" s="115"/>
      <c r="AV291" s="115"/>
      <c r="AW291" s="116"/>
      <c r="AX291" s="54"/>
      <c r="AY291" s="117"/>
      <c r="AZ291" s="117"/>
      <c r="BA291" s="118"/>
      <c r="BB291" s="116"/>
      <c r="BC291" s="54"/>
      <c r="BD291" s="117"/>
      <c r="BE291" s="218"/>
      <c r="BF291" s="120"/>
      <c r="BG291" s="121"/>
      <c r="BH291" s="121"/>
      <c r="BI291" s="122"/>
      <c r="BJ291" s="123"/>
    </row>
    <row r="292">
      <c r="D292" s="100"/>
      <c r="E292" s="48"/>
      <c r="U292" s="50"/>
      <c r="V292" s="50"/>
      <c r="AC292" s="6"/>
      <c r="AI292" s="110"/>
      <c r="AJ292" s="111"/>
      <c r="AK292" s="221"/>
      <c r="AL292" s="54"/>
      <c r="AM292" s="54"/>
      <c r="AN292" s="112"/>
      <c r="AO292" s="113"/>
      <c r="AP292" s="215"/>
      <c r="AQ292" s="216"/>
      <c r="AR292" s="217"/>
      <c r="AS292" s="54"/>
      <c r="AT292" s="115"/>
      <c r="AU292" s="115"/>
      <c r="AV292" s="115"/>
      <c r="AW292" s="116"/>
      <c r="AX292" s="54"/>
      <c r="AY292" s="117"/>
      <c r="AZ292" s="117"/>
      <c r="BA292" s="118"/>
      <c r="BB292" s="116"/>
      <c r="BC292" s="54"/>
      <c r="BD292" s="117"/>
      <c r="BE292" s="218"/>
      <c r="BF292" s="120"/>
      <c r="BG292" s="121"/>
      <c r="BH292" s="121"/>
      <c r="BI292" s="122"/>
      <c r="BJ292" s="123"/>
    </row>
    <row r="293">
      <c r="D293" s="100"/>
      <c r="E293" s="48"/>
      <c r="U293" s="50"/>
      <c r="V293" s="50"/>
      <c r="AC293" s="6"/>
      <c r="AI293" s="110"/>
      <c r="AJ293" s="111"/>
      <c r="AK293" s="221"/>
      <c r="AL293" s="54"/>
      <c r="AM293" s="54"/>
      <c r="AN293" s="112"/>
      <c r="AO293" s="113"/>
      <c r="AP293" s="215"/>
      <c r="AQ293" s="216"/>
      <c r="AR293" s="217"/>
      <c r="AS293" s="54"/>
      <c r="AT293" s="115"/>
      <c r="AU293" s="115"/>
      <c r="AV293" s="115"/>
      <c r="AW293" s="116"/>
      <c r="AX293" s="54"/>
      <c r="AY293" s="117"/>
      <c r="AZ293" s="117"/>
      <c r="BA293" s="118"/>
      <c r="BB293" s="116"/>
      <c r="BC293" s="54"/>
      <c r="BD293" s="117"/>
      <c r="BE293" s="218"/>
      <c r="BF293" s="120"/>
      <c r="BG293" s="121"/>
      <c r="BH293" s="121"/>
      <c r="BI293" s="122"/>
      <c r="BJ293" s="123"/>
    </row>
    <row r="294">
      <c r="D294" s="100"/>
      <c r="E294" s="48"/>
      <c r="U294" s="50"/>
      <c r="V294" s="50"/>
      <c r="AC294" s="6"/>
      <c r="AI294" s="110"/>
      <c r="AJ294" s="111"/>
      <c r="AK294" s="221"/>
      <c r="AL294" s="54"/>
      <c r="AM294" s="54"/>
      <c r="AN294" s="112"/>
      <c r="AO294" s="113"/>
      <c r="AP294" s="215"/>
      <c r="AQ294" s="216"/>
      <c r="AR294" s="217"/>
      <c r="AS294" s="54"/>
      <c r="AT294" s="115"/>
      <c r="AU294" s="115"/>
      <c r="AV294" s="115"/>
      <c r="AW294" s="116"/>
      <c r="AX294" s="54"/>
      <c r="AY294" s="117"/>
      <c r="AZ294" s="117"/>
      <c r="BA294" s="118"/>
      <c r="BB294" s="116"/>
      <c r="BC294" s="54"/>
      <c r="BD294" s="117"/>
      <c r="BE294" s="218"/>
      <c r="BF294" s="120"/>
      <c r="BG294" s="121"/>
      <c r="BH294" s="121"/>
      <c r="BI294" s="122"/>
      <c r="BJ294" s="123"/>
    </row>
    <row r="295">
      <c r="D295" s="100"/>
      <c r="E295" s="48"/>
      <c r="U295" s="50"/>
      <c r="V295" s="50"/>
      <c r="AC295" s="6"/>
      <c r="AI295" s="110"/>
      <c r="AJ295" s="111"/>
      <c r="AK295" s="221"/>
      <c r="AL295" s="54"/>
      <c r="AM295" s="54"/>
      <c r="AN295" s="112"/>
      <c r="AO295" s="113"/>
      <c r="AP295" s="215"/>
      <c r="AQ295" s="216"/>
      <c r="AR295" s="217"/>
      <c r="AS295" s="54"/>
      <c r="AT295" s="115"/>
      <c r="AU295" s="115"/>
      <c r="AV295" s="115"/>
      <c r="AW295" s="116"/>
      <c r="AX295" s="54"/>
      <c r="AY295" s="117"/>
      <c r="AZ295" s="117"/>
      <c r="BA295" s="118"/>
      <c r="BB295" s="116"/>
      <c r="BC295" s="54"/>
      <c r="BD295" s="117"/>
      <c r="BE295" s="218"/>
      <c r="BF295" s="120"/>
      <c r="BG295" s="121"/>
      <c r="BH295" s="121"/>
      <c r="BI295" s="122"/>
      <c r="BJ295" s="123"/>
    </row>
    <row r="296">
      <c r="D296" s="100"/>
      <c r="E296" s="48"/>
      <c r="U296" s="50"/>
      <c r="V296" s="50"/>
      <c r="AC296" s="6"/>
      <c r="AI296" s="110"/>
      <c r="AJ296" s="111"/>
      <c r="AK296" s="221"/>
      <c r="AL296" s="54"/>
      <c r="AM296" s="54"/>
      <c r="AN296" s="112"/>
      <c r="AO296" s="113"/>
      <c r="AP296" s="215"/>
      <c r="AQ296" s="216"/>
      <c r="AR296" s="217"/>
      <c r="AS296" s="54"/>
      <c r="AT296" s="115"/>
      <c r="AU296" s="115"/>
      <c r="AV296" s="115"/>
      <c r="AW296" s="116"/>
      <c r="AX296" s="54"/>
      <c r="AY296" s="117"/>
      <c r="AZ296" s="117"/>
      <c r="BA296" s="118"/>
      <c r="BB296" s="116"/>
      <c r="BC296" s="54"/>
      <c r="BD296" s="117"/>
      <c r="BE296" s="218"/>
      <c r="BF296" s="120"/>
      <c r="BG296" s="121"/>
      <c r="BH296" s="121"/>
      <c r="BI296" s="122"/>
      <c r="BJ296" s="123"/>
    </row>
    <row r="297">
      <c r="D297" s="100"/>
      <c r="E297" s="48"/>
      <c r="U297" s="50"/>
      <c r="V297" s="50"/>
      <c r="AC297" s="6"/>
      <c r="AI297" s="110"/>
      <c r="AJ297" s="111"/>
      <c r="AK297" s="221"/>
      <c r="AL297" s="54"/>
      <c r="AM297" s="54"/>
      <c r="AN297" s="112"/>
      <c r="AO297" s="113"/>
      <c r="AP297" s="215"/>
      <c r="AQ297" s="216"/>
      <c r="AR297" s="217"/>
      <c r="AS297" s="54"/>
      <c r="AT297" s="115"/>
      <c r="AU297" s="115"/>
      <c r="AV297" s="115"/>
      <c r="AW297" s="116"/>
      <c r="AX297" s="54"/>
      <c r="AY297" s="117"/>
      <c r="AZ297" s="117"/>
      <c r="BA297" s="118"/>
      <c r="BB297" s="116"/>
      <c r="BC297" s="54"/>
      <c r="BD297" s="117"/>
      <c r="BE297" s="218"/>
      <c r="BF297" s="120"/>
      <c r="BG297" s="121"/>
      <c r="BH297" s="121"/>
      <c r="BI297" s="122"/>
      <c r="BJ297" s="123"/>
    </row>
    <row r="298">
      <c r="D298" s="100"/>
      <c r="E298" s="48"/>
      <c r="U298" s="50"/>
      <c r="V298" s="50"/>
      <c r="AC298" s="6"/>
      <c r="AI298" s="110"/>
      <c r="AJ298" s="111"/>
      <c r="AK298" s="221"/>
      <c r="AL298" s="54"/>
      <c r="AM298" s="54"/>
      <c r="AN298" s="112"/>
      <c r="AO298" s="113"/>
      <c r="AP298" s="215"/>
      <c r="AQ298" s="216"/>
      <c r="AR298" s="217"/>
      <c r="AS298" s="54"/>
      <c r="AT298" s="115"/>
      <c r="AU298" s="115"/>
      <c r="AV298" s="115"/>
      <c r="AW298" s="116"/>
      <c r="AX298" s="54"/>
      <c r="AY298" s="117"/>
      <c r="AZ298" s="117"/>
      <c r="BA298" s="118"/>
      <c r="BB298" s="116"/>
      <c r="BC298" s="54"/>
      <c r="BD298" s="117"/>
      <c r="BE298" s="218"/>
      <c r="BF298" s="120"/>
      <c r="BG298" s="121"/>
      <c r="BH298" s="121"/>
      <c r="BI298" s="122"/>
      <c r="BJ298" s="123"/>
    </row>
    <row r="299">
      <c r="D299" s="100"/>
      <c r="E299" s="48"/>
      <c r="U299" s="50"/>
      <c r="V299" s="50"/>
      <c r="AC299" s="6"/>
      <c r="AI299" s="110"/>
      <c r="AJ299" s="111"/>
      <c r="AK299" s="221"/>
      <c r="AL299" s="54"/>
      <c r="AM299" s="54"/>
      <c r="AN299" s="112"/>
      <c r="AO299" s="113"/>
      <c r="AP299" s="215"/>
      <c r="AQ299" s="216"/>
      <c r="AR299" s="217"/>
      <c r="AS299" s="54"/>
      <c r="AT299" s="115"/>
      <c r="AU299" s="115"/>
      <c r="AV299" s="115"/>
      <c r="AW299" s="116"/>
      <c r="AX299" s="54"/>
      <c r="AY299" s="117"/>
      <c r="AZ299" s="117"/>
      <c r="BA299" s="118"/>
      <c r="BB299" s="116"/>
      <c r="BC299" s="54"/>
      <c r="BD299" s="117"/>
      <c r="BE299" s="218"/>
      <c r="BF299" s="120"/>
      <c r="BG299" s="121"/>
      <c r="BH299" s="121"/>
      <c r="BI299" s="122"/>
      <c r="BJ299" s="123"/>
    </row>
    <row r="300">
      <c r="D300" s="100"/>
      <c r="E300" s="48"/>
      <c r="U300" s="50"/>
      <c r="V300" s="50"/>
      <c r="AC300" s="6"/>
      <c r="AI300" s="110"/>
      <c r="AJ300" s="111"/>
      <c r="AK300" s="221"/>
      <c r="AL300" s="54"/>
      <c r="AM300" s="54"/>
      <c r="AN300" s="112"/>
      <c r="AO300" s="113"/>
      <c r="AP300" s="215"/>
      <c r="AQ300" s="216"/>
      <c r="AR300" s="217"/>
      <c r="AS300" s="54"/>
      <c r="AT300" s="115"/>
      <c r="AU300" s="115"/>
      <c r="AV300" s="115"/>
      <c r="AW300" s="116"/>
      <c r="AX300" s="54"/>
      <c r="AY300" s="117"/>
      <c r="AZ300" s="117"/>
      <c r="BA300" s="118"/>
      <c r="BB300" s="116"/>
      <c r="BC300" s="54"/>
      <c r="BD300" s="117"/>
      <c r="BE300" s="218"/>
      <c r="BF300" s="120"/>
      <c r="BG300" s="121"/>
      <c r="BH300" s="121"/>
      <c r="BI300" s="122"/>
      <c r="BJ300" s="123"/>
    </row>
    <row r="301">
      <c r="D301" s="100"/>
      <c r="E301" s="48"/>
      <c r="U301" s="50"/>
      <c r="V301" s="50"/>
      <c r="AC301" s="6"/>
      <c r="AI301" s="110"/>
      <c r="AJ301" s="111"/>
      <c r="AK301" s="221"/>
      <c r="AL301" s="54"/>
      <c r="AM301" s="54"/>
      <c r="AN301" s="112"/>
      <c r="AO301" s="113"/>
      <c r="AP301" s="215"/>
      <c r="AQ301" s="216"/>
      <c r="AR301" s="217"/>
      <c r="AS301" s="54"/>
      <c r="AT301" s="115"/>
      <c r="AU301" s="115"/>
      <c r="AV301" s="115"/>
      <c r="AW301" s="116"/>
      <c r="AX301" s="54"/>
      <c r="AY301" s="117"/>
      <c r="AZ301" s="117"/>
      <c r="BA301" s="118"/>
      <c r="BB301" s="116"/>
      <c r="BC301" s="54"/>
      <c r="BD301" s="117"/>
      <c r="BE301" s="218"/>
      <c r="BF301" s="120"/>
      <c r="BG301" s="121"/>
      <c r="BH301" s="121"/>
      <c r="BI301" s="122"/>
      <c r="BJ301" s="123"/>
    </row>
    <row r="302">
      <c r="D302" s="100"/>
      <c r="E302" s="48"/>
      <c r="U302" s="50"/>
      <c r="V302" s="50"/>
      <c r="AC302" s="6"/>
      <c r="AI302" s="110"/>
      <c r="AJ302" s="111"/>
      <c r="AK302" s="221"/>
      <c r="AL302" s="54"/>
      <c r="AM302" s="54"/>
      <c r="AN302" s="112"/>
      <c r="AO302" s="113"/>
      <c r="AP302" s="215"/>
      <c r="AQ302" s="216"/>
      <c r="AR302" s="217"/>
      <c r="AS302" s="54"/>
      <c r="AT302" s="115"/>
      <c r="AU302" s="115"/>
      <c r="AV302" s="115"/>
      <c r="AW302" s="116"/>
      <c r="AX302" s="54"/>
      <c r="AY302" s="117"/>
      <c r="AZ302" s="117"/>
      <c r="BA302" s="118"/>
      <c r="BB302" s="116"/>
      <c r="BC302" s="54"/>
      <c r="BD302" s="117"/>
      <c r="BE302" s="218"/>
      <c r="BF302" s="120"/>
      <c r="BG302" s="121"/>
      <c r="BH302" s="121"/>
      <c r="BI302" s="122"/>
      <c r="BJ302" s="123"/>
    </row>
    <row r="303">
      <c r="D303" s="100"/>
      <c r="E303" s="48"/>
      <c r="U303" s="50"/>
      <c r="V303" s="50"/>
      <c r="AC303" s="6"/>
      <c r="AI303" s="110"/>
      <c r="AJ303" s="111"/>
      <c r="AK303" s="221"/>
      <c r="AL303" s="54"/>
      <c r="AM303" s="54"/>
      <c r="AN303" s="112"/>
      <c r="AO303" s="113"/>
      <c r="AP303" s="215"/>
      <c r="AQ303" s="216"/>
      <c r="AR303" s="217"/>
      <c r="AS303" s="54"/>
      <c r="AT303" s="115"/>
      <c r="AU303" s="115"/>
      <c r="AV303" s="115"/>
      <c r="AW303" s="116"/>
      <c r="AX303" s="54"/>
      <c r="AY303" s="117"/>
      <c r="AZ303" s="117"/>
      <c r="BA303" s="118"/>
      <c r="BB303" s="116"/>
      <c r="BC303" s="54"/>
      <c r="BD303" s="117"/>
      <c r="BE303" s="218"/>
      <c r="BF303" s="120"/>
      <c r="BG303" s="121"/>
      <c r="BH303" s="121"/>
      <c r="BI303" s="122"/>
      <c r="BJ303" s="123"/>
    </row>
    <row r="304">
      <c r="D304" s="100"/>
      <c r="E304" s="48"/>
      <c r="U304" s="50"/>
      <c r="V304" s="50"/>
      <c r="AC304" s="6"/>
      <c r="AI304" s="110"/>
      <c r="AJ304" s="111"/>
      <c r="AK304" s="221"/>
      <c r="AL304" s="54"/>
      <c r="AM304" s="54"/>
      <c r="AN304" s="112"/>
      <c r="AO304" s="113"/>
      <c r="AP304" s="215"/>
      <c r="AQ304" s="216"/>
      <c r="AR304" s="217"/>
      <c r="AS304" s="54"/>
      <c r="AT304" s="115"/>
      <c r="AU304" s="115"/>
      <c r="AV304" s="115"/>
      <c r="AW304" s="116"/>
      <c r="AX304" s="54"/>
      <c r="AY304" s="117"/>
      <c r="AZ304" s="117"/>
      <c r="BA304" s="118"/>
      <c r="BB304" s="116"/>
      <c r="BC304" s="54"/>
      <c r="BD304" s="117"/>
      <c r="BE304" s="218"/>
      <c r="BF304" s="120"/>
      <c r="BG304" s="121"/>
      <c r="BH304" s="121"/>
      <c r="BI304" s="122"/>
      <c r="BJ304" s="123"/>
    </row>
    <row r="305">
      <c r="D305" s="100"/>
      <c r="E305" s="48"/>
      <c r="U305" s="50"/>
      <c r="V305" s="50"/>
      <c r="AC305" s="6"/>
      <c r="AI305" s="110"/>
      <c r="AJ305" s="111"/>
      <c r="AK305" s="221"/>
      <c r="AL305" s="54"/>
      <c r="AM305" s="54"/>
      <c r="AN305" s="112"/>
      <c r="AO305" s="113"/>
      <c r="AP305" s="215"/>
      <c r="AQ305" s="216"/>
      <c r="AR305" s="217"/>
      <c r="AS305" s="54"/>
      <c r="AT305" s="115"/>
      <c r="AU305" s="115"/>
      <c r="AV305" s="115"/>
      <c r="AW305" s="116"/>
      <c r="AX305" s="54"/>
      <c r="AY305" s="117"/>
      <c r="AZ305" s="117"/>
      <c r="BA305" s="118"/>
      <c r="BB305" s="116"/>
      <c r="BC305" s="54"/>
      <c r="BD305" s="117"/>
      <c r="BE305" s="218"/>
      <c r="BF305" s="120"/>
      <c r="BG305" s="121"/>
      <c r="BH305" s="121"/>
      <c r="BI305" s="122"/>
      <c r="BJ305" s="123"/>
    </row>
    <row r="306">
      <c r="D306" s="100"/>
      <c r="E306" s="48"/>
      <c r="U306" s="50"/>
      <c r="V306" s="50"/>
      <c r="AC306" s="6"/>
      <c r="AI306" s="110"/>
      <c r="AJ306" s="111"/>
      <c r="AK306" s="221"/>
      <c r="AL306" s="54"/>
      <c r="AM306" s="54"/>
      <c r="AN306" s="112"/>
      <c r="AO306" s="113"/>
      <c r="AP306" s="215"/>
      <c r="AQ306" s="216"/>
      <c r="AR306" s="217"/>
      <c r="AS306" s="54"/>
      <c r="AT306" s="115"/>
      <c r="AU306" s="115"/>
      <c r="AV306" s="115"/>
      <c r="AW306" s="116"/>
      <c r="AX306" s="54"/>
      <c r="AY306" s="117"/>
      <c r="AZ306" s="117"/>
      <c r="BA306" s="118"/>
      <c r="BB306" s="116"/>
      <c r="BC306" s="54"/>
      <c r="BD306" s="117"/>
      <c r="BE306" s="218"/>
      <c r="BF306" s="120"/>
      <c r="BG306" s="121"/>
      <c r="BH306" s="121"/>
      <c r="BI306" s="122"/>
      <c r="BJ306" s="123"/>
    </row>
    <row r="307">
      <c r="D307" s="100"/>
      <c r="E307" s="48"/>
      <c r="U307" s="50"/>
      <c r="V307" s="50"/>
      <c r="AC307" s="6"/>
      <c r="AI307" s="110"/>
      <c r="AJ307" s="111"/>
      <c r="AK307" s="221"/>
      <c r="AL307" s="54"/>
      <c r="AM307" s="54"/>
      <c r="AN307" s="112"/>
      <c r="AO307" s="113"/>
      <c r="AP307" s="215"/>
      <c r="AQ307" s="216"/>
      <c r="AR307" s="217"/>
      <c r="AS307" s="54"/>
      <c r="AT307" s="115"/>
      <c r="AU307" s="115"/>
      <c r="AV307" s="115"/>
      <c r="AW307" s="116"/>
      <c r="AX307" s="54"/>
      <c r="AY307" s="117"/>
      <c r="AZ307" s="117"/>
      <c r="BA307" s="118"/>
      <c r="BB307" s="116"/>
      <c r="BC307" s="54"/>
      <c r="BD307" s="117"/>
      <c r="BE307" s="218"/>
      <c r="BF307" s="120"/>
      <c r="BG307" s="121"/>
      <c r="BH307" s="121"/>
      <c r="BI307" s="122"/>
      <c r="BJ307" s="123"/>
    </row>
    <row r="308">
      <c r="D308" s="100"/>
      <c r="E308" s="48"/>
      <c r="U308" s="50"/>
      <c r="V308" s="50"/>
      <c r="AC308" s="6"/>
      <c r="AI308" s="110"/>
      <c r="AJ308" s="111"/>
      <c r="AK308" s="221"/>
      <c r="AL308" s="54"/>
      <c r="AM308" s="54"/>
      <c r="AN308" s="112"/>
      <c r="AO308" s="113"/>
      <c r="AP308" s="215"/>
      <c r="AQ308" s="216"/>
      <c r="AR308" s="217"/>
      <c r="AS308" s="54"/>
      <c r="AT308" s="115"/>
      <c r="AU308" s="115"/>
      <c r="AV308" s="115"/>
      <c r="AW308" s="116"/>
      <c r="AX308" s="54"/>
      <c r="AY308" s="117"/>
      <c r="AZ308" s="117"/>
      <c r="BA308" s="118"/>
      <c r="BB308" s="116"/>
      <c r="BC308" s="54"/>
      <c r="BD308" s="117"/>
      <c r="BE308" s="218"/>
      <c r="BF308" s="120"/>
      <c r="BG308" s="121"/>
      <c r="BH308" s="121"/>
      <c r="BI308" s="122"/>
      <c r="BJ308" s="123"/>
    </row>
    <row r="309">
      <c r="D309" s="100"/>
      <c r="E309" s="48"/>
      <c r="U309" s="50"/>
      <c r="V309" s="50"/>
      <c r="AC309" s="6"/>
      <c r="AI309" s="110"/>
      <c r="AJ309" s="111"/>
      <c r="AK309" s="221"/>
      <c r="AL309" s="54"/>
      <c r="AM309" s="54"/>
      <c r="AN309" s="112"/>
      <c r="AO309" s="113"/>
      <c r="AP309" s="215"/>
      <c r="AQ309" s="216"/>
      <c r="AR309" s="217"/>
      <c r="AS309" s="54"/>
      <c r="AT309" s="115"/>
      <c r="AU309" s="115"/>
      <c r="AV309" s="115"/>
      <c r="AW309" s="116"/>
      <c r="AX309" s="54"/>
      <c r="AY309" s="117"/>
      <c r="AZ309" s="117"/>
      <c r="BA309" s="118"/>
      <c r="BB309" s="116"/>
      <c r="BC309" s="54"/>
      <c r="BD309" s="117"/>
      <c r="BE309" s="218"/>
      <c r="BF309" s="120"/>
      <c r="BG309" s="121"/>
      <c r="BH309" s="121"/>
      <c r="BI309" s="122"/>
      <c r="BJ309" s="123"/>
    </row>
    <row r="310">
      <c r="D310" s="100"/>
      <c r="E310" s="48"/>
      <c r="U310" s="50"/>
      <c r="V310" s="50"/>
      <c r="AC310" s="6"/>
      <c r="AI310" s="110"/>
      <c r="AJ310" s="111"/>
      <c r="AK310" s="221"/>
      <c r="AL310" s="54"/>
      <c r="AM310" s="54"/>
      <c r="AN310" s="112"/>
      <c r="AO310" s="113"/>
      <c r="AP310" s="215"/>
      <c r="AQ310" s="216"/>
      <c r="AR310" s="217"/>
      <c r="AS310" s="54"/>
      <c r="AT310" s="115"/>
      <c r="AU310" s="115"/>
      <c r="AV310" s="115"/>
      <c r="AW310" s="116"/>
      <c r="AX310" s="54"/>
      <c r="AY310" s="117"/>
      <c r="AZ310" s="117"/>
      <c r="BA310" s="118"/>
      <c r="BB310" s="116"/>
      <c r="BC310" s="54"/>
      <c r="BD310" s="117"/>
      <c r="BE310" s="218"/>
      <c r="BF310" s="120"/>
      <c r="BG310" s="121"/>
      <c r="BH310" s="121"/>
      <c r="BI310" s="122"/>
      <c r="BJ310" s="123"/>
    </row>
    <row r="311">
      <c r="D311" s="100"/>
      <c r="E311" s="48"/>
      <c r="U311" s="50"/>
      <c r="V311" s="50"/>
      <c r="AC311" s="6"/>
      <c r="AI311" s="110"/>
      <c r="AJ311" s="111"/>
      <c r="AK311" s="221"/>
      <c r="AL311" s="54"/>
      <c r="AM311" s="54"/>
      <c r="AN311" s="112"/>
      <c r="AO311" s="113"/>
      <c r="AP311" s="215"/>
      <c r="AQ311" s="216"/>
      <c r="AR311" s="217"/>
      <c r="AS311" s="54"/>
      <c r="AT311" s="115"/>
      <c r="AU311" s="115"/>
      <c r="AV311" s="115"/>
      <c r="AW311" s="116"/>
      <c r="AX311" s="54"/>
      <c r="AY311" s="117"/>
      <c r="AZ311" s="117"/>
      <c r="BA311" s="118"/>
      <c r="BB311" s="116"/>
      <c r="BC311" s="54"/>
      <c r="BD311" s="117"/>
      <c r="BE311" s="218"/>
      <c r="BF311" s="120"/>
      <c r="BG311" s="121"/>
      <c r="BH311" s="121"/>
      <c r="BI311" s="122"/>
      <c r="BJ311" s="123"/>
    </row>
    <row r="312">
      <c r="D312" s="100"/>
      <c r="E312" s="48"/>
      <c r="U312" s="50"/>
      <c r="V312" s="50"/>
      <c r="AC312" s="6"/>
      <c r="AI312" s="110"/>
      <c r="AJ312" s="111"/>
      <c r="AK312" s="221"/>
      <c r="AL312" s="54"/>
      <c r="AM312" s="54"/>
      <c r="AN312" s="112"/>
      <c r="AO312" s="113"/>
      <c r="AP312" s="215"/>
      <c r="AQ312" s="216"/>
      <c r="AR312" s="217"/>
      <c r="AS312" s="54"/>
      <c r="AT312" s="115"/>
      <c r="AU312" s="115"/>
      <c r="AV312" s="115"/>
      <c r="AW312" s="116"/>
      <c r="AX312" s="54"/>
      <c r="AY312" s="117"/>
      <c r="AZ312" s="117"/>
      <c r="BA312" s="118"/>
      <c r="BB312" s="116"/>
      <c r="BC312" s="54"/>
      <c r="BD312" s="117"/>
      <c r="BE312" s="218"/>
      <c r="BF312" s="120"/>
      <c r="BG312" s="121"/>
      <c r="BH312" s="121"/>
      <c r="BI312" s="122"/>
      <c r="BJ312" s="123"/>
    </row>
    <row r="313">
      <c r="D313" s="100"/>
      <c r="E313" s="48"/>
      <c r="U313" s="50"/>
      <c r="V313" s="50"/>
      <c r="AC313" s="6"/>
      <c r="AI313" s="110"/>
      <c r="AJ313" s="111"/>
      <c r="AK313" s="221"/>
      <c r="AL313" s="54"/>
      <c r="AM313" s="54"/>
      <c r="AN313" s="112"/>
      <c r="AO313" s="113"/>
      <c r="AP313" s="215"/>
      <c r="AQ313" s="216"/>
      <c r="AR313" s="217"/>
      <c r="AS313" s="54"/>
      <c r="AT313" s="115"/>
      <c r="AU313" s="115"/>
      <c r="AV313" s="115"/>
      <c r="AW313" s="116"/>
      <c r="AX313" s="54"/>
      <c r="AY313" s="117"/>
      <c r="AZ313" s="117"/>
      <c r="BA313" s="118"/>
      <c r="BB313" s="116"/>
      <c r="BC313" s="54"/>
      <c r="BD313" s="117"/>
      <c r="BE313" s="218"/>
      <c r="BF313" s="120"/>
      <c r="BG313" s="121"/>
      <c r="BH313" s="121"/>
      <c r="BI313" s="122"/>
      <c r="BJ313" s="123"/>
    </row>
    <row r="314">
      <c r="D314" s="100"/>
      <c r="E314" s="48"/>
      <c r="U314" s="50"/>
      <c r="V314" s="50"/>
      <c r="AC314" s="6"/>
      <c r="AI314" s="110"/>
      <c r="AJ314" s="111"/>
      <c r="AK314" s="221"/>
      <c r="AL314" s="54"/>
      <c r="AM314" s="54"/>
      <c r="AN314" s="112"/>
      <c r="AO314" s="113"/>
      <c r="AP314" s="215"/>
      <c r="AQ314" s="216"/>
      <c r="AR314" s="217"/>
      <c r="AS314" s="54"/>
      <c r="AT314" s="115"/>
      <c r="AU314" s="115"/>
      <c r="AV314" s="115"/>
      <c r="AW314" s="116"/>
      <c r="AX314" s="54"/>
      <c r="AY314" s="117"/>
      <c r="AZ314" s="117"/>
      <c r="BA314" s="118"/>
      <c r="BB314" s="116"/>
      <c r="BC314" s="54"/>
      <c r="BD314" s="117"/>
      <c r="BE314" s="218"/>
      <c r="BF314" s="120"/>
      <c r="BG314" s="121"/>
      <c r="BH314" s="121"/>
      <c r="BI314" s="122"/>
      <c r="BJ314" s="123"/>
    </row>
    <row r="315">
      <c r="D315" s="100"/>
      <c r="E315" s="48"/>
      <c r="U315" s="50"/>
      <c r="V315" s="50"/>
      <c r="AC315" s="6"/>
      <c r="AI315" s="110"/>
      <c r="AJ315" s="111"/>
      <c r="AK315" s="221"/>
      <c r="AL315" s="54"/>
      <c r="AM315" s="54"/>
      <c r="AN315" s="112"/>
      <c r="AO315" s="113"/>
      <c r="AP315" s="215"/>
      <c r="AQ315" s="216"/>
      <c r="AR315" s="217"/>
      <c r="AS315" s="54"/>
      <c r="AT315" s="115"/>
      <c r="AU315" s="115"/>
      <c r="AV315" s="115"/>
      <c r="AW315" s="116"/>
      <c r="AX315" s="54"/>
      <c r="AY315" s="117"/>
      <c r="AZ315" s="117"/>
      <c r="BA315" s="118"/>
      <c r="BB315" s="116"/>
      <c r="BC315" s="54"/>
      <c r="BD315" s="117"/>
      <c r="BE315" s="218"/>
      <c r="BF315" s="120"/>
      <c r="BG315" s="121"/>
      <c r="BH315" s="121"/>
      <c r="BI315" s="122"/>
      <c r="BJ315" s="123"/>
    </row>
    <row r="316">
      <c r="D316" s="100"/>
      <c r="E316" s="48"/>
      <c r="U316" s="50"/>
      <c r="V316" s="50"/>
      <c r="AC316" s="6"/>
      <c r="AI316" s="110"/>
      <c r="AJ316" s="111"/>
      <c r="AK316" s="221"/>
      <c r="AL316" s="54"/>
      <c r="AM316" s="54"/>
      <c r="AN316" s="112"/>
      <c r="AO316" s="113"/>
      <c r="AP316" s="215"/>
      <c r="AQ316" s="216"/>
      <c r="AR316" s="217"/>
      <c r="AS316" s="54"/>
      <c r="AT316" s="115"/>
      <c r="AU316" s="115"/>
      <c r="AV316" s="115"/>
      <c r="AW316" s="116"/>
      <c r="AX316" s="54"/>
      <c r="AY316" s="117"/>
      <c r="AZ316" s="117"/>
      <c r="BA316" s="118"/>
      <c r="BB316" s="116"/>
      <c r="BC316" s="54"/>
      <c r="BD316" s="117"/>
      <c r="BE316" s="218"/>
      <c r="BF316" s="120"/>
      <c r="BG316" s="121"/>
      <c r="BH316" s="121"/>
      <c r="BI316" s="122"/>
      <c r="BJ316" s="123"/>
    </row>
    <row r="317">
      <c r="D317" s="100"/>
      <c r="E317" s="48"/>
      <c r="U317" s="50"/>
      <c r="V317" s="50"/>
      <c r="AC317" s="6"/>
      <c r="AI317" s="110"/>
      <c r="AJ317" s="111"/>
      <c r="AK317" s="221"/>
      <c r="AL317" s="54"/>
      <c r="AM317" s="54"/>
      <c r="AN317" s="112"/>
      <c r="AO317" s="113"/>
      <c r="AP317" s="215"/>
      <c r="AQ317" s="216"/>
      <c r="AR317" s="217"/>
      <c r="AS317" s="54"/>
      <c r="AT317" s="115"/>
      <c r="AU317" s="115"/>
      <c r="AV317" s="115"/>
      <c r="AW317" s="116"/>
      <c r="AX317" s="54"/>
      <c r="AY317" s="117"/>
      <c r="AZ317" s="117"/>
      <c r="BA317" s="118"/>
      <c r="BB317" s="116"/>
      <c r="BC317" s="54"/>
      <c r="BD317" s="117"/>
      <c r="BE317" s="218"/>
      <c r="BF317" s="120"/>
      <c r="BG317" s="121"/>
      <c r="BH317" s="121"/>
      <c r="BI317" s="122"/>
      <c r="BJ317" s="123"/>
    </row>
    <row r="318">
      <c r="D318" s="100"/>
      <c r="E318" s="48"/>
      <c r="U318" s="50"/>
      <c r="V318" s="50"/>
      <c r="AC318" s="6"/>
      <c r="AI318" s="110"/>
      <c r="AJ318" s="111"/>
      <c r="AK318" s="221"/>
      <c r="AL318" s="54"/>
      <c r="AM318" s="54"/>
      <c r="AN318" s="112"/>
      <c r="AO318" s="113"/>
      <c r="AP318" s="215"/>
      <c r="AQ318" s="216"/>
      <c r="AR318" s="217"/>
      <c r="AS318" s="54"/>
      <c r="AT318" s="115"/>
      <c r="AU318" s="115"/>
      <c r="AV318" s="115"/>
      <c r="AW318" s="116"/>
      <c r="AX318" s="54"/>
      <c r="AY318" s="117"/>
      <c r="AZ318" s="117"/>
      <c r="BA318" s="118"/>
      <c r="BB318" s="116"/>
      <c r="BC318" s="54"/>
      <c r="BD318" s="117"/>
      <c r="BE318" s="218"/>
      <c r="BF318" s="120"/>
      <c r="BG318" s="121"/>
      <c r="BH318" s="121"/>
      <c r="BI318" s="122"/>
      <c r="BJ318" s="123"/>
    </row>
    <row r="319">
      <c r="D319" s="100"/>
      <c r="E319" s="48"/>
      <c r="U319" s="50"/>
      <c r="V319" s="50"/>
      <c r="AC319" s="6"/>
      <c r="AI319" s="110"/>
      <c r="AJ319" s="111"/>
      <c r="AK319" s="221"/>
      <c r="AL319" s="54"/>
      <c r="AM319" s="54"/>
      <c r="AN319" s="112"/>
      <c r="AO319" s="113"/>
      <c r="AP319" s="215"/>
      <c r="AQ319" s="216"/>
      <c r="AR319" s="217"/>
      <c r="AS319" s="54"/>
      <c r="AT319" s="115"/>
      <c r="AU319" s="115"/>
      <c r="AV319" s="115"/>
      <c r="AW319" s="116"/>
      <c r="AX319" s="54"/>
      <c r="AY319" s="117"/>
      <c r="AZ319" s="117"/>
      <c r="BA319" s="118"/>
      <c r="BB319" s="116"/>
      <c r="BC319" s="54"/>
      <c r="BD319" s="117"/>
      <c r="BE319" s="218"/>
      <c r="BF319" s="120"/>
      <c r="BG319" s="121"/>
      <c r="BH319" s="121"/>
      <c r="BI319" s="122"/>
      <c r="BJ319" s="123"/>
    </row>
    <row r="320">
      <c r="D320" s="100"/>
      <c r="E320" s="48"/>
      <c r="U320" s="50"/>
      <c r="V320" s="50"/>
      <c r="AC320" s="6"/>
      <c r="AI320" s="110"/>
      <c r="AJ320" s="111"/>
      <c r="AK320" s="221"/>
      <c r="AL320" s="54"/>
      <c r="AM320" s="54"/>
      <c r="AN320" s="112"/>
      <c r="AO320" s="113"/>
      <c r="AP320" s="215"/>
      <c r="AQ320" s="216"/>
      <c r="AR320" s="217"/>
      <c r="AS320" s="54"/>
      <c r="AT320" s="115"/>
      <c r="AU320" s="115"/>
      <c r="AV320" s="115"/>
      <c r="AW320" s="116"/>
      <c r="AX320" s="54"/>
      <c r="AY320" s="117"/>
      <c r="AZ320" s="117"/>
      <c r="BA320" s="118"/>
      <c r="BB320" s="116"/>
      <c r="BC320" s="54"/>
      <c r="BD320" s="117"/>
      <c r="BE320" s="218"/>
      <c r="BF320" s="120"/>
      <c r="BG320" s="121"/>
      <c r="BH320" s="121"/>
      <c r="BI320" s="122"/>
      <c r="BJ320" s="123"/>
    </row>
    <row r="321">
      <c r="D321" s="100"/>
      <c r="E321" s="48"/>
      <c r="U321" s="50"/>
      <c r="V321" s="50"/>
      <c r="AC321" s="6"/>
      <c r="AI321" s="110"/>
      <c r="AJ321" s="111"/>
      <c r="AK321" s="221"/>
      <c r="AL321" s="54"/>
      <c r="AM321" s="54"/>
      <c r="AN321" s="112"/>
      <c r="AO321" s="113"/>
      <c r="AP321" s="215"/>
      <c r="AQ321" s="216"/>
      <c r="AR321" s="217"/>
      <c r="AS321" s="54"/>
      <c r="AT321" s="115"/>
      <c r="AU321" s="115"/>
      <c r="AV321" s="115"/>
      <c r="AW321" s="116"/>
      <c r="AX321" s="54"/>
      <c r="AY321" s="117"/>
      <c r="AZ321" s="117"/>
      <c r="BA321" s="118"/>
      <c r="BB321" s="116"/>
      <c r="BC321" s="54"/>
      <c r="BD321" s="117"/>
      <c r="BE321" s="218"/>
      <c r="BF321" s="120"/>
      <c r="BG321" s="121"/>
      <c r="BH321" s="121"/>
      <c r="BI321" s="122"/>
      <c r="BJ321" s="123"/>
    </row>
    <row r="322">
      <c r="D322" s="100"/>
      <c r="E322" s="48"/>
      <c r="U322" s="50"/>
      <c r="V322" s="50"/>
      <c r="AC322" s="6"/>
      <c r="AI322" s="110"/>
      <c r="AJ322" s="111"/>
      <c r="AK322" s="221"/>
      <c r="AL322" s="54"/>
      <c r="AM322" s="54"/>
      <c r="AN322" s="112"/>
      <c r="AO322" s="113"/>
      <c r="AP322" s="215"/>
      <c r="AQ322" s="216"/>
      <c r="AR322" s="217"/>
      <c r="AS322" s="54"/>
      <c r="AT322" s="115"/>
      <c r="AU322" s="115"/>
      <c r="AV322" s="115"/>
      <c r="AW322" s="116"/>
      <c r="AX322" s="54"/>
      <c r="AY322" s="117"/>
      <c r="AZ322" s="117"/>
      <c r="BA322" s="118"/>
      <c r="BB322" s="116"/>
      <c r="BC322" s="54"/>
      <c r="BD322" s="117"/>
      <c r="BE322" s="218"/>
      <c r="BF322" s="120"/>
      <c r="BG322" s="121"/>
      <c r="BH322" s="121"/>
      <c r="BI322" s="122"/>
      <c r="BJ322" s="123"/>
    </row>
    <row r="323">
      <c r="D323" s="100"/>
      <c r="E323" s="48"/>
      <c r="U323" s="50"/>
      <c r="V323" s="50"/>
      <c r="AC323" s="6"/>
      <c r="AI323" s="110"/>
      <c r="AJ323" s="111"/>
      <c r="AK323" s="221"/>
      <c r="AL323" s="54"/>
      <c r="AM323" s="54"/>
      <c r="AN323" s="112"/>
      <c r="AO323" s="113"/>
      <c r="AP323" s="215"/>
      <c r="AQ323" s="216"/>
      <c r="AR323" s="217"/>
      <c r="AS323" s="54"/>
      <c r="AT323" s="115"/>
      <c r="AU323" s="115"/>
      <c r="AV323" s="115"/>
      <c r="AW323" s="116"/>
      <c r="AX323" s="54"/>
      <c r="AY323" s="117"/>
      <c r="AZ323" s="117"/>
      <c r="BA323" s="118"/>
      <c r="BB323" s="116"/>
      <c r="BC323" s="54"/>
      <c r="BD323" s="117"/>
      <c r="BE323" s="218"/>
      <c r="BF323" s="120"/>
      <c r="BG323" s="121"/>
      <c r="BH323" s="121"/>
      <c r="BI323" s="122"/>
      <c r="BJ323" s="123"/>
    </row>
    <row r="324">
      <c r="D324" s="100"/>
      <c r="E324" s="48"/>
      <c r="U324" s="50"/>
      <c r="V324" s="50"/>
      <c r="AC324" s="6"/>
      <c r="AI324" s="110"/>
      <c r="AJ324" s="111"/>
      <c r="AK324" s="221"/>
      <c r="AL324" s="54"/>
      <c r="AM324" s="54"/>
      <c r="AN324" s="112"/>
      <c r="AO324" s="113"/>
      <c r="AP324" s="215"/>
      <c r="AQ324" s="216"/>
      <c r="AR324" s="217"/>
      <c r="AS324" s="54"/>
      <c r="AT324" s="115"/>
      <c r="AU324" s="115"/>
      <c r="AV324" s="115"/>
      <c r="AW324" s="116"/>
      <c r="AX324" s="54"/>
      <c r="AY324" s="117"/>
      <c r="AZ324" s="117"/>
      <c r="BA324" s="118"/>
      <c r="BB324" s="116"/>
      <c r="BC324" s="54"/>
      <c r="BD324" s="117"/>
      <c r="BE324" s="218"/>
      <c r="BF324" s="120"/>
      <c r="BG324" s="121"/>
      <c r="BH324" s="121"/>
      <c r="BI324" s="122"/>
      <c r="BJ324" s="123"/>
    </row>
    <row r="325">
      <c r="D325" s="100"/>
      <c r="E325" s="48"/>
      <c r="U325" s="50"/>
      <c r="V325" s="50"/>
      <c r="AC325" s="6"/>
      <c r="AI325" s="110"/>
      <c r="AJ325" s="111"/>
      <c r="AK325" s="221"/>
      <c r="AL325" s="54"/>
      <c r="AM325" s="54"/>
      <c r="AN325" s="112"/>
      <c r="AO325" s="113"/>
      <c r="AP325" s="215"/>
      <c r="AQ325" s="216"/>
      <c r="AR325" s="217"/>
      <c r="AS325" s="54"/>
      <c r="AT325" s="115"/>
      <c r="AU325" s="115"/>
      <c r="AV325" s="115"/>
      <c r="AW325" s="116"/>
      <c r="AX325" s="54"/>
      <c r="AY325" s="117"/>
      <c r="AZ325" s="117"/>
      <c r="BA325" s="118"/>
      <c r="BB325" s="116"/>
      <c r="BC325" s="54"/>
      <c r="BD325" s="117"/>
      <c r="BE325" s="218"/>
      <c r="BF325" s="120"/>
      <c r="BG325" s="121"/>
      <c r="BH325" s="121"/>
      <c r="BI325" s="122"/>
      <c r="BJ325" s="123"/>
    </row>
    <row r="326">
      <c r="D326" s="100"/>
      <c r="E326" s="48"/>
      <c r="U326" s="50"/>
      <c r="V326" s="50"/>
      <c r="AC326" s="6"/>
      <c r="AI326" s="110"/>
      <c r="AJ326" s="111"/>
      <c r="AK326" s="221"/>
      <c r="AL326" s="54"/>
      <c r="AM326" s="54"/>
      <c r="AN326" s="112"/>
      <c r="AO326" s="113"/>
      <c r="AP326" s="215"/>
      <c r="AQ326" s="216"/>
      <c r="AR326" s="217"/>
      <c r="AS326" s="54"/>
      <c r="AT326" s="115"/>
      <c r="AU326" s="115"/>
      <c r="AV326" s="115"/>
      <c r="AW326" s="116"/>
      <c r="AX326" s="54"/>
      <c r="AY326" s="117"/>
      <c r="AZ326" s="117"/>
      <c r="BA326" s="118"/>
      <c r="BB326" s="116"/>
      <c r="BC326" s="54"/>
      <c r="BD326" s="117"/>
      <c r="BE326" s="218"/>
      <c r="BF326" s="120"/>
      <c r="BG326" s="121"/>
      <c r="BH326" s="121"/>
      <c r="BI326" s="122"/>
      <c r="BJ326" s="123"/>
    </row>
    <row r="327">
      <c r="D327" s="100"/>
      <c r="E327" s="48"/>
      <c r="U327" s="50"/>
      <c r="V327" s="50"/>
      <c r="AC327" s="6"/>
      <c r="AI327" s="110"/>
      <c r="AJ327" s="111"/>
      <c r="AK327" s="221"/>
      <c r="AL327" s="54"/>
      <c r="AM327" s="54"/>
      <c r="AN327" s="112"/>
      <c r="AO327" s="113"/>
      <c r="AP327" s="215"/>
      <c r="AQ327" s="216"/>
      <c r="AR327" s="217"/>
      <c r="AS327" s="54"/>
      <c r="AT327" s="115"/>
      <c r="AU327" s="115"/>
      <c r="AV327" s="115"/>
      <c r="AW327" s="116"/>
      <c r="AX327" s="54"/>
      <c r="AY327" s="117"/>
      <c r="AZ327" s="117"/>
      <c r="BA327" s="118"/>
      <c r="BB327" s="116"/>
      <c r="BC327" s="54"/>
      <c r="BD327" s="117"/>
      <c r="BE327" s="218"/>
      <c r="BF327" s="120"/>
      <c r="BG327" s="121"/>
      <c r="BH327" s="121"/>
      <c r="BI327" s="122"/>
      <c r="BJ327" s="123"/>
    </row>
    <row r="328">
      <c r="D328" s="100"/>
      <c r="E328" s="48"/>
      <c r="U328" s="50"/>
      <c r="V328" s="50"/>
      <c r="AC328" s="6"/>
      <c r="AI328" s="110"/>
      <c r="AJ328" s="111"/>
      <c r="AK328" s="221"/>
      <c r="AL328" s="54"/>
      <c r="AM328" s="54"/>
      <c r="AN328" s="112"/>
      <c r="AO328" s="113"/>
      <c r="AP328" s="215"/>
      <c r="AQ328" s="216"/>
      <c r="AR328" s="217"/>
      <c r="AS328" s="54"/>
      <c r="AT328" s="115"/>
      <c r="AU328" s="115"/>
      <c r="AV328" s="115"/>
      <c r="AW328" s="116"/>
      <c r="AX328" s="54"/>
      <c r="AY328" s="117"/>
      <c r="AZ328" s="117"/>
      <c r="BA328" s="118"/>
      <c r="BB328" s="116"/>
      <c r="BC328" s="54"/>
      <c r="BD328" s="117"/>
      <c r="BE328" s="218"/>
      <c r="BF328" s="120"/>
      <c r="BG328" s="121"/>
      <c r="BH328" s="121"/>
      <c r="BI328" s="122"/>
      <c r="BJ328" s="123"/>
    </row>
    <row r="329">
      <c r="D329" s="100"/>
      <c r="E329" s="48"/>
      <c r="U329" s="50"/>
      <c r="V329" s="50"/>
      <c r="AC329" s="6"/>
      <c r="AI329" s="110"/>
      <c r="AJ329" s="111"/>
      <c r="AK329" s="221"/>
      <c r="AL329" s="54"/>
      <c r="AM329" s="54"/>
      <c r="AN329" s="112"/>
      <c r="AO329" s="113"/>
      <c r="AP329" s="215"/>
      <c r="AQ329" s="216"/>
      <c r="AR329" s="217"/>
      <c r="AS329" s="54"/>
      <c r="AT329" s="115"/>
      <c r="AU329" s="115"/>
      <c r="AV329" s="115"/>
      <c r="AW329" s="116"/>
      <c r="AX329" s="54"/>
      <c r="AY329" s="117"/>
      <c r="AZ329" s="117"/>
      <c r="BA329" s="118"/>
      <c r="BB329" s="116"/>
      <c r="BC329" s="54"/>
      <c r="BD329" s="117"/>
      <c r="BE329" s="218"/>
      <c r="BF329" s="120"/>
      <c r="BG329" s="121"/>
      <c r="BH329" s="121"/>
      <c r="BI329" s="122"/>
      <c r="BJ329" s="123"/>
    </row>
    <row r="330">
      <c r="D330" s="100"/>
      <c r="E330" s="48"/>
      <c r="U330" s="50"/>
      <c r="V330" s="50"/>
      <c r="AC330" s="6"/>
      <c r="AI330" s="110"/>
      <c r="AJ330" s="111"/>
      <c r="AK330" s="221"/>
      <c r="AL330" s="54"/>
      <c r="AM330" s="54"/>
      <c r="AN330" s="112"/>
      <c r="AO330" s="113"/>
      <c r="AP330" s="215"/>
      <c r="AQ330" s="216"/>
      <c r="AR330" s="217"/>
      <c r="AS330" s="54"/>
      <c r="AT330" s="115"/>
      <c r="AU330" s="115"/>
      <c r="AV330" s="115"/>
      <c r="AW330" s="116"/>
      <c r="AX330" s="54"/>
      <c r="AY330" s="117"/>
      <c r="AZ330" s="117"/>
      <c r="BA330" s="118"/>
      <c r="BB330" s="116"/>
      <c r="BC330" s="54"/>
      <c r="BD330" s="117"/>
      <c r="BE330" s="218"/>
      <c r="BF330" s="120"/>
      <c r="BG330" s="121"/>
      <c r="BH330" s="121"/>
      <c r="BI330" s="122"/>
      <c r="BJ330" s="123"/>
    </row>
    <row r="331">
      <c r="D331" s="100"/>
      <c r="E331" s="48"/>
      <c r="U331" s="50"/>
      <c r="V331" s="50"/>
      <c r="AC331" s="6"/>
      <c r="AI331" s="110"/>
      <c r="AJ331" s="111"/>
      <c r="AK331" s="221"/>
      <c r="AL331" s="54"/>
      <c r="AM331" s="54"/>
      <c r="AN331" s="112"/>
      <c r="AO331" s="113"/>
      <c r="AP331" s="215"/>
      <c r="AQ331" s="216"/>
      <c r="AR331" s="217"/>
      <c r="AS331" s="54"/>
      <c r="AT331" s="115"/>
      <c r="AU331" s="115"/>
      <c r="AV331" s="115"/>
      <c r="AW331" s="116"/>
      <c r="AX331" s="54"/>
      <c r="AY331" s="117"/>
      <c r="AZ331" s="117"/>
      <c r="BA331" s="118"/>
      <c r="BB331" s="116"/>
      <c r="BC331" s="54"/>
      <c r="BD331" s="117"/>
      <c r="BE331" s="218"/>
      <c r="BF331" s="120"/>
      <c r="BG331" s="121"/>
      <c r="BH331" s="121"/>
      <c r="BI331" s="122"/>
      <c r="BJ331" s="123"/>
    </row>
    <row r="332">
      <c r="D332" s="100"/>
      <c r="E332" s="48"/>
      <c r="U332" s="50"/>
      <c r="V332" s="50"/>
      <c r="AC332" s="6"/>
      <c r="AI332" s="110"/>
      <c r="AJ332" s="111"/>
      <c r="AK332" s="221"/>
      <c r="AL332" s="54"/>
      <c r="AM332" s="54"/>
      <c r="AN332" s="112"/>
      <c r="AO332" s="113"/>
      <c r="AP332" s="215"/>
      <c r="AQ332" s="216"/>
      <c r="AR332" s="217"/>
      <c r="AS332" s="54"/>
      <c r="AT332" s="115"/>
      <c r="AU332" s="115"/>
      <c r="AV332" s="115"/>
      <c r="AW332" s="116"/>
      <c r="AX332" s="54"/>
      <c r="AY332" s="117"/>
      <c r="AZ332" s="117"/>
      <c r="BA332" s="118"/>
      <c r="BB332" s="116"/>
      <c r="BC332" s="54"/>
      <c r="BD332" s="117"/>
      <c r="BE332" s="218"/>
      <c r="BF332" s="120"/>
      <c r="BG332" s="121"/>
      <c r="BH332" s="121"/>
      <c r="BI332" s="122"/>
      <c r="BJ332" s="123"/>
    </row>
    <row r="333">
      <c r="D333" s="100"/>
      <c r="E333" s="48"/>
      <c r="U333" s="50"/>
      <c r="V333" s="50"/>
      <c r="AC333" s="6"/>
      <c r="AI333" s="110"/>
      <c r="AJ333" s="111"/>
      <c r="AK333" s="221"/>
      <c r="AL333" s="54"/>
      <c r="AM333" s="54"/>
      <c r="AN333" s="112"/>
      <c r="AO333" s="113"/>
      <c r="AP333" s="215"/>
      <c r="AQ333" s="216"/>
      <c r="AR333" s="217"/>
      <c r="AS333" s="54"/>
      <c r="AT333" s="115"/>
      <c r="AU333" s="115"/>
      <c r="AV333" s="115"/>
      <c r="AW333" s="116"/>
      <c r="AX333" s="54"/>
      <c r="AY333" s="117"/>
      <c r="AZ333" s="117"/>
      <c r="BA333" s="118"/>
      <c r="BB333" s="116"/>
      <c r="BC333" s="54"/>
      <c r="BD333" s="117"/>
      <c r="BE333" s="218"/>
      <c r="BF333" s="120"/>
      <c r="BG333" s="121"/>
      <c r="BH333" s="121"/>
      <c r="BI333" s="122"/>
      <c r="BJ333" s="123"/>
    </row>
    <row r="334">
      <c r="D334" s="100"/>
      <c r="E334" s="48"/>
      <c r="U334" s="50"/>
      <c r="V334" s="50"/>
      <c r="AC334" s="6"/>
      <c r="AI334" s="110"/>
      <c r="AJ334" s="111"/>
      <c r="AK334" s="221"/>
      <c r="AL334" s="54"/>
      <c r="AM334" s="54"/>
      <c r="AN334" s="112"/>
      <c r="AO334" s="113"/>
      <c r="AP334" s="215"/>
      <c r="AQ334" s="216"/>
      <c r="AR334" s="217"/>
      <c r="AS334" s="54"/>
      <c r="AT334" s="115"/>
      <c r="AU334" s="115"/>
      <c r="AV334" s="115"/>
      <c r="AW334" s="116"/>
      <c r="AX334" s="54"/>
      <c r="AY334" s="117"/>
      <c r="AZ334" s="117"/>
      <c r="BA334" s="118"/>
      <c r="BB334" s="116"/>
      <c r="BC334" s="54"/>
      <c r="BD334" s="117"/>
      <c r="BE334" s="218"/>
      <c r="BF334" s="120"/>
      <c r="BG334" s="121"/>
      <c r="BH334" s="121"/>
      <c r="BI334" s="122"/>
      <c r="BJ334" s="123"/>
    </row>
    <row r="335">
      <c r="D335" s="100"/>
      <c r="E335" s="48"/>
      <c r="U335" s="50"/>
      <c r="V335" s="50"/>
      <c r="AC335" s="6"/>
      <c r="AI335" s="110"/>
      <c r="AJ335" s="111"/>
      <c r="AK335" s="221"/>
      <c r="AL335" s="54"/>
      <c r="AM335" s="54"/>
      <c r="AN335" s="112"/>
      <c r="AO335" s="113"/>
      <c r="AP335" s="215"/>
      <c r="AQ335" s="216"/>
      <c r="AR335" s="217"/>
      <c r="AS335" s="54"/>
      <c r="AT335" s="115"/>
      <c r="AU335" s="115"/>
      <c r="AV335" s="115"/>
      <c r="AW335" s="116"/>
      <c r="AX335" s="54"/>
      <c r="AY335" s="117"/>
      <c r="AZ335" s="117"/>
      <c r="BA335" s="118"/>
      <c r="BB335" s="116"/>
      <c r="BC335" s="54"/>
      <c r="BD335" s="117"/>
      <c r="BE335" s="218"/>
      <c r="BF335" s="120"/>
      <c r="BG335" s="121"/>
      <c r="BH335" s="121"/>
      <c r="BI335" s="122"/>
      <c r="BJ335" s="123"/>
    </row>
    <row r="336">
      <c r="D336" s="100"/>
      <c r="E336" s="48"/>
      <c r="U336" s="50"/>
      <c r="V336" s="50"/>
      <c r="AC336" s="6"/>
      <c r="AI336" s="110"/>
      <c r="AJ336" s="111"/>
      <c r="AK336" s="221"/>
      <c r="AL336" s="54"/>
      <c r="AM336" s="54"/>
      <c r="AN336" s="112"/>
      <c r="AO336" s="113"/>
      <c r="AP336" s="215"/>
      <c r="AQ336" s="216"/>
      <c r="AR336" s="217"/>
      <c r="AS336" s="54"/>
      <c r="AT336" s="115"/>
      <c r="AU336" s="115"/>
      <c r="AV336" s="115"/>
      <c r="AW336" s="116"/>
      <c r="AX336" s="54"/>
      <c r="AY336" s="117"/>
      <c r="AZ336" s="117"/>
      <c r="BA336" s="118"/>
      <c r="BB336" s="116"/>
      <c r="BC336" s="54"/>
      <c r="BD336" s="117"/>
      <c r="BE336" s="218"/>
      <c r="BF336" s="120"/>
      <c r="BG336" s="121"/>
      <c r="BH336" s="121"/>
      <c r="BI336" s="122"/>
      <c r="BJ336" s="123"/>
    </row>
    <row r="337">
      <c r="D337" s="100"/>
      <c r="E337" s="48"/>
      <c r="U337" s="50"/>
      <c r="V337" s="50"/>
      <c r="AC337" s="6"/>
      <c r="AI337" s="110"/>
      <c r="AJ337" s="111"/>
      <c r="AK337" s="221"/>
      <c r="AL337" s="54"/>
      <c r="AM337" s="54"/>
      <c r="AN337" s="112"/>
      <c r="AO337" s="113"/>
      <c r="AP337" s="215"/>
      <c r="AQ337" s="216"/>
      <c r="AR337" s="217"/>
      <c r="AS337" s="54"/>
      <c r="AT337" s="115"/>
      <c r="AU337" s="115"/>
      <c r="AV337" s="115"/>
      <c r="AW337" s="116"/>
      <c r="AX337" s="54"/>
      <c r="AY337" s="117"/>
      <c r="AZ337" s="117"/>
      <c r="BA337" s="118"/>
      <c r="BB337" s="116"/>
      <c r="BC337" s="54"/>
      <c r="BD337" s="117"/>
      <c r="BE337" s="218"/>
      <c r="BF337" s="120"/>
      <c r="BG337" s="121"/>
      <c r="BH337" s="121"/>
      <c r="BI337" s="122"/>
      <c r="BJ337" s="123"/>
    </row>
    <row r="338">
      <c r="D338" s="100"/>
      <c r="E338" s="48"/>
      <c r="U338" s="50"/>
      <c r="V338" s="50"/>
      <c r="AC338" s="6"/>
      <c r="AI338" s="110"/>
      <c r="AJ338" s="111"/>
      <c r="AK338" s="221"/>
      <c r="AL338" s="54"/>
      <c r="AM338" s="54"/>
      <c r="AN338" s="112"/>
      <c r="AO338" s="113"/>
      <c r="AP338" s="215"/>
      <c r="AQ338" s="216"/>
      <c r="AR338" s="217"/>
      <c r="AS338" s="54"/>
      <c r="AT338" s="115"/>
      <c r="AU338" s="115"/>
      <c r="AV338" s="115"/>
      <c r="AW338" s="116"/>
      <c r="AX338" s="54"/>
      <c r="AY338" s="117"/>
      <c r="AZ338" s="117"/>
      <c r="BA338" s="118"/>
      <c r="BB338" s="116"/>
      <c r="BC338" s="54"/>
      <c r="BD338" s="117"/>
      <c r="BE338" s="218"/>
      <c r="BF338" s="120"/>
      <c r="BG338" s="121"/>
      <c r="BH338" s="121"/>
      <c r="BI338" s="122"/>
      <c r="BJ338" s="123"/>
    </row>
    <row r="339">
      <c r="D339" s="100"/>
      <c r="E339" s="48"/>
      <c r="U339" s="50"/>
      <c r="V339" s="50"/>
      <c r="AC339" s="6"/>
      <c r="AI339" s="110"/>
      <c r="AJ339" s="111"/>
      <c r="AK339" s="221"/>
      <c r="AL339" s="54"/>
      <c r="AM339" s="54"/>
      <c r="AN339" s="112"/>
      <c r="AO339" s="113"/>
      <c r="AP339" s="215"/>
      <c r="AQ339" s="216"/>
      <c r="AR339" s="217"/>
      <c r="AS339" s="54"/>
      <c r="AT339" s="115"/>
      <c r="AU339" s="115"/>
      <c r="AV339" s="115"/>
      <c r="AW339" s="116"/>
      <c r="AX339" s="54"/>
      <c r="AY339" s="117"/>
      <c r="AZ339" s="117"/>
      <c r="BA339" s="118"/>
      <c r="BB339" s="116"/>
      <c r="BC339" s="54"/>
      <c r="BD339" s="117"/>
      <c r="BE339" s="218"/>
      <c r="BF339" s="120"/>
      <c r="BG339" s="121"/>
      <c r="BH339" s="121"/>
      <c r="BI339" s="122"/>
      <c r="BJ339" s="123"/>
    </row>
    <row r="340">
      <c r="D340" s="100"/>
      <c r="E340" s="48"/>
      <c r="U340" s="50"/>
      <c r="V340" s="50"/>
      <c r="AC340" s="6"/>
      <c r="AI340" s="110"/>
      <c r="AJ340" s="111"/>
      <c r="AK340" s="221"/>
      <c r="AL340" s="54"/>
      <c r="AM340" s="54"/>
      <c r="AN340" s="112"/>
      <c r="AO340" s="113"/>
      <c r="AP340" s="215"/>
      <c r="AQ340" s="216"/>
      <c r="AR340" s="217"/>
      <c r="AS340" s="54"/>
      <c r="AT340" s="115"/>
      <c r="AU340" s="115"/>
      <c r="AV340" s="115"/>
      <c r="AW340" s="116"/>
      <c r="AX340" s="54"/>
      <c r="AY340" s="117"/>
      <c r="AZ340" s="117"/>
      <c r="BA340" s="118"/>
      <c r="BB340" s="116"/>
      <c r="BC340" s="54"/>
      <c r="BD340" s="117"/>
      <c r="BE340" s="218"/>
      <c r="BF340" s="120"/>
      <c r="BG340" s="121"/>
      <c r="BH340" s="121"/>
      <c r="BI340" s="122"/>
      <c r="BJ340" s="123"/>
    </row>
    <row r="341">
      <c r="D341" s="100"/>
      <c r="E341" s="48"/>
      <c r="U341" s="50"/>
      <c r="V341" s="50"/>
      <c r="AC341" s="6"/>
      <c r="AI341" s="110"/>
      <c r="AJ341" s="111"/>
      <c r="AK341" s="221"/>
      <c r="AL341" s="54"/>
      <c r="AM341" s="54"/>
      <c r="AN341" s="112"/>
      <c r="AO341" s="113"/>
      <c r="AP341" s="215"/>
      <c r="AQ341" s="216"/>
      <c r="AR341" s="217"/>
      <c r="AS341" s="54"/>
      <c r="AT341" s="115"/>
      <c r="AU341" s="115"/>
      <c r="AV341" s="115"/>
      <c r="AW341" s="116"/>
      <c r="AX341" s="54"/>
      <c r="AY341" s="117"/>
      <c r="AZ341" s="117"/>
      <c r="BA341" s="118"/>
      <c r="BB341" s="116"/>
      <c r="BC341" s="54"/>
      <c r="BD341" s="117"/>
      <c r="BE341" s="218"/>
      <c r="BF341" s="120"/>
      <c r="BG341" s="121"/>
      <c r="BH341" s="121"/>
      <c r="BI341" s="122"/>
      <c r="BJ341" s="123"/>
    </row>
    <row r="342">
      <c r="D342" s="100"/>
      <c r="E342" s="48"/>
      <c r="U342" s="50"/>
      <c r="V342" s="50"/>
      <c r="AC342" s="6"/>
      <c r="AI342" s="110"/>
      <c r="AJ342" s="111"/>
      <c r="AK342" s="221"/>
      <c r="AL342" s="54"/>
      <c r="AM342" s="54"/>
      <c r="AN342" s="112"/>
      <c r="AO342" s="113"/>
      <c r="AP342" s="215"/>
      <c r="AQ342" s="216"/>
      <c r="AR342" s="217"/>
      <c r="AS342" s="54"/>
      <c r="AT342" s="115"/>
      <c r="AU342" s="115"/>
      <c r="AV342" s="115"/>
      <c r="AW342" s="116"/>
      <c r="AX342" s="54"/>
      <c r="AY342" s="117"/>
      <c r="AZ342" s="117"/>
      <c r="BA342" s="118"/>
      <c r="BB342" s="116"/>
      <c r="BC342" s="54"/>
      <c r="BD342" s="117"/>
      <c r="BE342" s="218"/>
      <c r="BF342" s="120"/>
      <c r="BG342" s="121"/>
      <c r="BH342" s="121"/>
      <c r="BI342" s="122"/>
      <c r="BJ342" s="123"/>
    </row>
    <row r="343">
      <c r="D343" s="100"/>
      <c r="E343" s="48"/>
      <c r="U343" s="50"/>
      <c r="V343" s="50"/>
      <c r="AC343" s="6"/>
      <c r="AI343" s="110"/>
      <c r="AJ343" s="111"/>
      <c r="AK343" s="221"/>
      <c r="AL343" s="54"/>
      <c r="AM343" s="54"/>
      <c r="AN343" s="112"/>
      <c r="AO343" s="113"/>
      <c r="AP343" s="215"/>
      <c r="AQ343" s="216"/>
      <c r="AR343" s="217"/>
      <c r="AS343" s="54"/>
      <c r="AT343" s="115"/>
      <c r="AU343" s="115"/>
      <c r="AV343" s="115"/>
      <c r="AW343" s="116"/>
      <c r="AX343" s="54"/>
      <c r="AY343" s="117"/>
      <c r="AZ343" s="117"/>
      <c r="BA343" s="118"/>
      <c r="BB343" s="116"/>
      <c r="BC343" s="54"/>
      <c r="BD343" s="117"/>
      <c r="BE343" s="218"/>
      <c r="BF343" s="120"/>
      <c r="BG343" s="121"/>
      <c r="BH343" s="121"/>
      <c r="BI343" s="122"/>
      <c r="BJ343" s="123"/>
    </row>
    <row r="344">
      <c r="D344" s="100"/>
      <c r="E344" s="48"/>
      <c r="U344" s="50"/>
      <c r="V344" s="50"/>
      <c r="AC344" s="6"/>
      <c r="AI344" s="110"/>
      <c r="AJ344" s="111"/>
      <c r="AK344" s="221"/>
      <c r="AL344" s="54"/>
      <c r="AM344" s="54"/>
      <c r="AN344" s="112"/>
      <c r="AO344" s="113"/>
      <c r="AP344" s="215"/>
      <c r="AQ344" s="216"/>
      <c r="AR344" s="217"/>
      <c r="AS344" s="54"/>
      <c r="AT344" s="115"/>
      <c r="AU344" s="115"/>
      <c r="AV344" s="115"/>
      <c r="AW344" s="116"/>
      <c r="AX344" s="54"/>
      <c r="AY344" s="117"/>
      <c r="AZ344" s="117"/>
      <c r="BA344" s="118"/>
      <c r="BB344" s="116"/>
      <c r="BC344" s="54"/>
      <c r="BD344" s="117"/>
      <c r="BE344" s="218"/>
      <c r="BF344" s="120"/>
      <c r="BG344" s="121"/>
      <c r="BH344" s="121"/>
      <c r="BI344" s="122"/>
      <c r="BJ344" s="123"/>
    </row>
    <row r="345">
      <c r="D345" s="100"/>
      <c r="E345" s="48"/>
      <c r="U345" s="50"/>
      <c r="V345" s="50"/>
      <c r="AC345" s="6"/>
      <c r="AI345" s="110"/>
      <c r="AJ345" s="111"/>
      <c r="AK345" s="221"/>
      <c r="AL345" s="54"/>
      <c r="AM345" s="54"/>
      <c r="AN345" s="112"/>
      <c r="AO345" s="113"/>
      <c r="AP345" s="215"/>
      <c r="AQ345" s="216"/>
      <c r="AR345" s="217"/>
      <c r="AS345" s="54"/>
      <c r="AT345" s="115"/>
      <c r="AU345" s="115"/>
      <c r="AV345" s="115"/>
      <c r="AW345" s="116"/>
      <c r="AX345" s="54"/>
      <c r="AY345" s="117"/>
      <c r="AZ345" s="117"/>
      <c r="BA345" s="118"/>
      <c r="BB345" s="116"/>
      <c r="BC345" s="54"/>
      <c r="BD345" s="117"/>
      <c r="BE345" s="218"/>
      <c r="BF345" s="120"/>
      <c r="BG345" s="121"/>
      <c r="BH345" s="121"/>
      <c r="BI345" s="122"/>
      <c r="BJ345" s="123"/>
    </row>
    <row r="346">
      <c r="D346" s="100"/>
      <c r="E346" s="48"/>
      <c r="U346" s="50"/>
      <c r="V346" s="50"/>
      <c r="AC346" s="6"/>
      <c r="AI346" s="110"/>
      <c r="AJ346" s="111"/>
      <c r="AK346" s="221"/>
      <c r="AL346" s="54"/>
      <c r="AM346" s="54"/>
      <c r="AN346" s="112"/>
      <c r="AO346" s="113"/>
      <c r="AP346" s="215"/>
      <c r="AQ346" s="216"/>
      <c r="AR346" s="217"/>
      <c r="AS346" s="54"/>
      <c r="AT346" s="115"/>
      <c r="AU346" s="115"/>
      <c r="AV346" s="115"/>
      <c r="AW346" s="116"/>
      <c r="AX346" s="54"/>
      <c r="AY346" s="117"/>
      <c r="AZ346" s="117"/>
      <c r="BA346" s="118"/>
      <c r="BB346" s="116"/>
      <c r="BC346" s="54"/>
      <c r="BD346" s="117"/>
      <c r="BE346" s="218"/>
      <c r="BF346" s="120"/>
      <c r="BG346" s="121"/>
      <c r="BH346" s="121"/>
      <c r="BI346" s="122"/>
      <c r="BJ346" s="123"/>
    </row>
    <row r="347">
      <c r="D347" s="100"/>
      <c r="E347" s="48"/>
      <c r="U347" s="50"/>
      <c r="V347" s="50"/>
      <c r="AC347" s="6"/>
      <c r="AI347" s="110"/>
      <c r="AJ347" s="111"/>
      <c r="AK347" s="221"/>
      <c r="AL347" s="54"/>
      <c r="AM347" s="54"/>
      <c r="AN347" s="112"/>
      <c r="AO347" s="113"/>
      <c r="AP347" s="215"/>
      <c r="AQ347" s="216"/>
      <c r="AR347" s="217"/>
      <c r="AS347" s="54"/>
      <c r="AT347" s="115"/>
      <c r="AU347" s="115"/>
      <c r="AV347" s="115"/>
      <c r="AW347" s="116"/>
      <c r="AX347" s="54"/>
      <c r="AY347" s="117"/>
      <c r="AZ347" s="117"/>
      <c r="BA347" s="118"/>
      <c r="BB347" s="116"/>
      <c r="BC347" s="54"/>
      <c r="BD347" s="117"/>
      <c r="BE347" s="218"/>
      <c r="BF347" s="120"/>
      <c r="BG347" s="121"/>
      <c r="BH347" s="121"/>
      <c r="BI347" s="122"/>
      <c r="BJ347" s="123"/>
    </row>
    <row r="348">
      <c r="D348" s="100"/>
      <c r="E348" s="48"/>
      <c r="U348" s="50"/>
      <c r="V348" s="50"/>
      <c r="AC348" s="6"/>
      <c r="AI348" s="110"/>
      <c r="AJ348" s="111"/>
      <c r="AK348" s="221"/>
      <c r="AL348" s="54"/>
      <c r="AM348" s="54"/>
      <c r="AN348" s="112"/>
      <c r="AO348" s="113"/>
      <c r="AP348" s="215"/>
      <c r="AQ348" s="216"/>
      <c r="AR348" s="217"/>
      <c r="AS348" s="54"/>
      <c r="AT348" s="115"/>
      <c r="AU348" s="115"/>
      <c r="AV348" s="115"/>
      <c r="AW348" s="116"/>
      <c r="AX348" s="54"/>
      <c r="AY348" s="117"/>
      <c r="AZ348" s="117"/>
      <c r="BA348" s="118"/>
      <c r="BB348" s="116"/>
      <c r="BC348" s="54"/>
      <c r="BD348" s="117"/>
      <c r="BE348" s="218"/>
      <c r="BF348" s="120"/>
      <c r="BG348" s="121"/>
      <c r="BH348" s="121"/>
      <c r="BI348" s="122"/>
      <c r="BJ348" s="123"/>
    </row>
    <row r="349">
      <c r="D349" s="100"/>
      <c r="E349" s="48"/>
      <c r="U349" s="50"/>
      <c r="V349" s="50"/>
      <c r="AC349" s="6"/>
      <c r="AI349" s="110"/>
      <c r="AJ349" s="111"/>
      <c r="AK349" s="221"/>
      <c r="AL349" s="54"/>
      <c r="AM349" s="54"/>
      <c r="AN349" s="112"/>
      <c r="AO349" s="113"/>
      <c r="AP349" s="215"/>
      <c r="AQ349" s="216"/>
      <c r="AR349" s="217"/>
      <c r="AS349" s="54"/>
      <c r="AT349" s="115"/>
      <c r="AU349" s="115"/>
      <c r="AV349" s="115"/>
      <c r="AW349" s="116"/>
      <c r="AX349" s="54"/>
      <c r="AY349" s="117"/>
      <c r="AZ349" s="117"/>
      <c r="BA349" s="118"/>
      <c r="BB349" s="116"/>
      <c r="BC349" s="54"/>
      <c r="BD349" s="117"/>
      <c r="BE349" s="218"/>
      <c r="BF349" s="120"/>
      <c r="BG349" s="121"/>
      <c r="BH349" s="121"/>
      <c r="BI349" s="122"/>
      <c r="BJ349" s="123"/>
    </row>
    <row r="350">
      <c r="D350" s="100"/>
      <c r="E350" s="48"/>
      <c r="U350" s="50"/>
      <c r="V350" s="50"/>
      <c r="AC350" s="6"/>
      <c r="AI350" s="110"/>
      <c r="AJ350" s="111"/>
      <c r="AK350" s="221"/>
      <c r="AL350" s="54"/>
      <c r="AM350" s="54"/>
      <c r="AN350" s="112"/>
      <c r="AO350" s="113"/>
      <c r="AP350" s="215"/>
      <c r="AQ350" s="216"/>
      <c r="AR350" s="217"/>
      <c r="AS350" s="54"/>
      <c r="AT350" s="115"/>
      <c r="AU350" s="115"/>
      <c r="AV350" s="115"/>
      <c r="AW350" s="116"/>
      <c r="AX350" s="54"/>
      <c r="AY350" s="117"/>
      <c r="AZ350" s="117"/>
      <c r="BA350" s="118"/>
      <c r="BB350" s="116"/>
      <c r="BC350" s="54"/>
      <c r="BD350" s="117"/>
      <c r="BE350" s="218"/>
      <c r="BF350" s="120"/>
      <c r="BG350" s="121"/>
      <c r="BH350" s="121"/>
      <c r="BI350" s="122"/>
      <c r="BJ350" s="123"/>
    </row>
    <row r="351">
      <c r="D351" s="100"/>
      <c r="E351" s="48"/>
      <c r="U351" s="50"/>
      <c r="V351" s="50"/>
      <c r="AC351" s="6"/>
      <c r="AI351" s="110"/>
      <c r="AJ351" s="111"/>
      <c r="AK351" s="221"/>
      <c r="AL351" s="54"/>
      <c r="AM351" s="54"/>
      <c r="AN351" s="112"/>
      <c r="AO351" s="113"/>
      <c r="AP351" s="215"/>
      <c r="AQ351" s="216"/>
      <c r="AR351" s="217"/>
      <c r="AS351" s="54"/>
      <c r="AT351" s="115"/>
      <c r="AU351" s="115"/>
      <c r="AV351" s="115"/>
      <c r="AW351" s="116"/>
      <c r="AX351" s="54"/>
      <c r="AY351" s="117"/>
      <c r="AZ351" s="117"/>
      <c r="BA351" s="118"/>
      <c r="BB351" s="116"/>
      <c r="BC351" s="54"/>
      <c r="BD351" s="117"/>
      <c r="BE351" s="218"/>
      <c r="BF351" s="120"/>
      <c r="BG351" s="121"/>
      <c r="BH351" s="121"/>
      <c r="BI351" s="122"/>
      <c r="BJ351" s="123"/>
    </row>
    <row r="352">
      <c r="D352" s="100"/>
      <c r="E352" s="48"/>
      <c r="U352" s="50"/>
      <c r="V352" s="50"/>
      <c r="AC352" s="6"/>
      <c r="AI352" s="110"/>
      <c r="AJ352" s="111"/>
      <c r="AK352" s="221"/>
      <c r="AL352" s="54"/>
      <c r="AM352" s="54"/>
      <c r="AN352" s="112"/>
      <c r="AO352" s="113"/>
      <c r="AP352" s="215"/>
      <c r="AQ352" s="216"/>
      <c r="AR352" s="217"/>
      <c r="AS352" s="54"/>
      <c r="AT352" s="115"/>
      <c r="AU352" s="115"/>
      <c r="AV352" s="115"/>
      <c r="AW352" s="116"/>
      <c r="AX352" s="54"/>
      <c r="AY352" s="117"/>
      <c r="AZ352" s="117"/>
      <c r="BA352" s="118"/>
      <c r="BB352" s="116"/>
      <c r="BC352" s="54"/>
      <c r="BD352" s="117"/>
      <c r="BE352" s="218"/>
      <c r="BF352" s="120"/>
      <c r="BG352" s="121"/>
      <c r="BH352" s="121"/>
      <c r="BI352" s="122"/>
      <c r="BJ352" s="123"/>
    </row>
    <row r="353">
      <c r="D353" s="100"/>
      <c r="E353" s="48"/>
      <c r="U353" s="50"/>
      <c r="V353" s="50"/>
      <c r="AC353" s="6"/>
      <c r="AI353" s="110"/>
      <c r="AJ353" s="111"/>
      <c r="AK353" s="221"/>
      <c r="AL353" s="54"/>
      <c r="AM353" s="54"/>
      <c r="AN353" s="112"/>
      <c r="AO353" s="113"/>
      <c r="AP353" s="215"/>
      <c r="AQ353" s="216"/>
      <c r="AR353" s="217"/>
      <c r="AS353" s="54"/>
      <c r="AT353" s="115"/>
      <c r="AU353" s="115"/>
      <c r="AV353" s="115"/>
      <c r="AW353" s="116"/>
      <c r="AX353" s="54"/>
      <c r="AY353" s="117"/>
      <c r="AZ353" s="117"/>
      <c r="BA353" s="118"/>
      <c r="BB353" s="116"/>
      <c r="BC353" s="54"/>
      <c r="BD353" s="117"/>
      <c r="BE353" s="218"/>
      <c r="BF353" s="120"/>
      <c r="BG353" s="121"/>
      <c r="BH353" s="121"/>
      <c r="BI353" s="122"/>
      <c r="BJ353" s="123"/>
    </row>
    <row r="354">
      <c r="D354" s="100"/>
      <c r="E354" s="48"/>
      <c r="U354" s="50"/>
      <c r="V354" s="50"/>
      <c r="AC354" s="6"/>
      <c r="AI354" s="110"/>
      <c r="AJ354" s="111"/>
      <c r="AK354" s="221"/>
      <c r="AL354" s="54"/>
      <c r="AM354" s="54"/>
      <c r="AN354" s="112"/>
      <c r="AO354" s="113"/>
      <c r="AP354" s="215"/>
      <c r="AQ354" s="216"/>
      <c r="AR354" s="217"/>
      <c r="AS354" s="54"/>
      <c r="AT354" s="115"/>
      <c r="AU354" s="115"/>
      <c r="AV354" s="115"/>
      <c r="AW354" s="116"/>
      <c r="AX354" s="54"/>
      <c r="AY354" s="117"/>
      <c r="AZ354" s="117"/>
      <c r="BA354" s="118"/>
      <c r="BB354" s="116"/>
      <c r="BC354" s="54"/>
      <c r="BD354" s="117"/>
      <c r="BE354" s="218"/>
      <c r="BF354" s="120"/>
      <c r="BG354" s="121"/>
      <c r="BH354" s="121"/>
      <c r="BI354" s="122"/>
      <c r="BJ354" s="123"/>
    </row>
    <row r="355">
      <c r="D355" s="100"/>
      <c r="E355" s="48"/>
      <c r="U355" s="50"/>
      <c r="V355" s="50"/>
      <c r="AC355" s="6"/>
      <c r="AI355" s="110"/>
      <c r="AJ355" s="111"/>
      <c r="AK355" s="221"/>
      <c r="AL355" s="54"/>
      <c r="AM355" s="54"/>
      <c r="AN355" s="112"/>
      <c r="AO355" s="113"/>
      <c r="AP355" s="215"/>
      <c r="AQ355" s="216"/>
      <c r="AR355" s="217"/>
      <c r="AS355" s="54"/>
      <c r="AT355" s="115"/>
      <c r="AU355" s="115"/>
      <c r="AV355" s="115"/>
      <c r="AW355" s="116"/>
      <c r="AX355" s="54"/>
      <c r="AY355" s="117"/>
      <c r="AZ355" s="117"/>
      <c r="BA355" s="118"/>
      <c r="BB355" s="116"/>
      <c r="BC355" s="54"/>
      <c r="BD355" s="117"/>
      <c r="BE355" s="218"/>
      <c r="BF355" s="120"/>
      <c r="BG355" s="121"/>
      <c r="BH355" s="121"/>
      <c r="BI355" s="122"/>
      <c r="BJ355" s="123"/>
    </row>
    <row r="356">
      <c r="D356" s="100"/>
      <c r="E356" s="48"/>
      <c r="U356" s="50"/>
      <c r="V356" s="50"/>
      <c r="AC356" s="6"/>
      <c r="AI356" s="110"/>
      <c r="AJ356" s="111"/>
      <c r="AK356" s="221"/>
      <c r="AL356" s="54"/>
      <c r="AM356" s="54"/>
      <c r="AN356" s="112"/>
      <c r="AO356" s="113"/>
      <c r="AP356" s="215"/>
      <c r="AQ356" s="216"/>
      <c r="AR356" s="217"/>
      <c r="AS356" s="54"/>
      <c r="AT356" s="115"/>
      <c r="AU356" s="115"/>
      <c r="AV356" s="115"/>
      <c r="AW356" s="116"/>
      <c r="AX356" s="54"/>
      <c r="AY356" s="117"/>
      <c r="AZ356" s="117"/>
      <c r="BA356" s="118"/>
      <c r="BB356" s="116"/>
      <c r="BC356" s="54"/>
      <c r="BD356" s="117"/>
      <c r="BE356" s="218"/>
      <c r="BF356" s="120"/>
      <c r="BG356" s="121"/>
      <c r="BH356" s="121"/>
      <c r="BI356" s="122"/>
      <c r="BJ356" s="123"/>
    </row>
    <row r="357">
      <c r="D357" s="100"/>
      <c r="E357" s="48"/>
      <c r="U357" s="50"/>
      <c r="V357" s="50"/>
      <c r="AC357" s="6"/>
      <c r="AI357" s="110"/>
      <c r="AJ357" s="111"/>
      <c r="AK357" s="221"/>
      <c r="AL357" s="54"/>
      <c r="AM357" s="54"/>
      <c r="AN357" s="112"/>
      <c r="AO357" s="113"/>
      <c r="AP357" s="215"/>
      <c r="AQ357" s="216"/>
      <c r="AR357" s="217"/>
      <c r="AS357" s="54"/>
      <c r="AT357" s="115"/>
      <c r="AU357" s="115"/>
      <c r="AV357" s="115"/>
      <c r="AW357" s="116"/>
      <c r="AX357" s="54"/>
      <c r="AY357" s="117"/>
      <c r="AZ357" s="117"/>
      <c r="BA357" s="118"/>
      <c r="BB357" s="116"/>
      <c r="BC357" s="54"/>
      <c r="BD357" s="117"/>
      <c r="BE357" s="218"/>
      <c r="BF357" s="120"/>
      <c r="BG357" s="121"/>
      <c r="BH357" s="121"/>
      <c r="BI357" s="122"/>
      <c r="BJ357" s="123"/>
    </row>
    <row r="358">
      <c r="D358" s="100"/>
      <c r="E358" s="48"/>
      <c r="U358" s="50"/>
      <c r="V358" s="50"/>
      <c r="AC358" s="6"/>
      <c r="AI358" s="110"/>
      <c r="AJ358" s="111"/>
      <c r="AK358" s="221"/>
      <c r="AL358" s="54"/>
      <c r="AM358" s="54"/>
      <c r="AN358" s="112"/>
      <c r="AO358" s="113"/>
      <c r="AP358" s="215"/>
      <c r="AQ358" s="216"/>
      <c r="AR358" s="217"/>
      <c r="AS358" s="54"/>
      <c r="AT358" s="115"/>
      <c r="AU358" s="115"/>
      <c r="AV358" s="115"/>
      <c r="AW358" s="116"/>
      <c r="AX358" s="54"/>
      <c r="AY358" s="117"/>
      <c r="AZ358" s="117"/>
      <c r="BA358" s="118"/>
      <c r="BB358" s="116"/>
      <c r="BC358" s="54"/>
      <c r="BD358" s="117"/>
      <c r="BE358" s="218"/>
      <c r="BF358" s="120"/>
      <c r="BG358" s="121"/>
      <c r="BH358" s="121"/>
      <c r="BI358" s="122"/>
      <c r="BJ358" s="123"/>
    </row>
    <row r="359">
      <c r="D359" s="100"/>
      <c r="E359" s="48"/>
      <c r="U359" s="50"/>
      <c r="V359" s="50"/>
      <c r="AC359" s="6"/>
      <c r="AI359" s="110"/>
      <c r="AJ359" s="111"/>
      <c r="AK359" s="221"/>
      <c r="AL359" s="54"/>
      <c r="AM359" s="54"/>
      <c r="AN359" s="112"/>
      <c r="AO359" s="113"/>
      <c r="AP359" s="215"/>
      <c r="AQ359" s="216"/>
      <c r="AR359" s="217"/>
      <c r="AS359" s="54"/>
      <c r="AT359" s="115"/>
      <c r="AU359" s="115"/>
      <c r="AV359" s="115"/>
      <c r="AW359" s="116"/>
      <c r="AX359" s="54"/>
      <c r="AY359" s="117"/>
      <c r="AZ359" s="117"/>
      <c r="BA359" s="118"/>
      <c r="BB359" s="116"/>
      <c r="BC359" s="54"/>
      <c r="BD359" s="117"/>
      <c r="BE359" s="218"/>
      <c r="BF359" s="120"/>
      <c r="BG359" s="121"/>
      <c r="BH359" s="121"/>
      <c r="BI359" s="122"/>
      <c r="BJ359" s="123"/>
    </row>
    <row r="360">
      <c r="D360" s="100"/>
      <c r="E360" s="48"/>
      <c r="U360" s="50"/>
      <c r="V360" s="50"/>
      <c r="AC360" s="6"/>
      <c r="AI360" s="110"/>
      <c r="AJ360" s="111"/>
      <c r="AK360" s="221"/>
      <c r="AL360" s="54"/>
      <c r="AM360" s="54"/>
      <c r="AN360" s="112"/>
      <c r="AO360" s="113"/>
      <c r="AP360" s="215"/>
      <c r="AQ360" s="216"/>
      <c r="AR360" s="217"/>
      <c r="AS360" s="54"/>
      <c r="AT360" s="115"/>
      <c r="AU360" s="115"/>
      <c r="AV360" s="115"/>
      <c r="AW360" s="116"/>
      <c r="AX360" s="54"/>
      <c r="AY360" s="117"/>
      <c r="AZ360" s="117"/>
      <c r="BA360" s="118"/>
      <c r="BB360" s="116"/>
      <c r="BC360" s="54"/>
      <c r="BD360" s="117"/>
      <c r="BE360" s="218"/>
      <c r="BF360" s="120"/>
      <c r="BG360" s="121"/>
      <c r="BH360" s="121"/>
      <c r="BI360" s="122"/>
      <c r="BJ360" s="123"/>
    </row>
    <row r="361">
      <c r="D361" s="100"/>
      <c r="E361" s="48"/>
      <c r="U361" s="50"/>
      <c r="V361" s="50"/>
      <c r="AC361" s="6"/>
      <c r="AI361" s="110"/>
      <c r="AJ361" s="111"/>
      <c r="AK361" s="221"/>
      <c r="AL361" s="54"/>
      <c r="AM361" s="54"/>
      <c r="AN361" s="112"/>
      <c r="AO361" s="113"/>
      <c r="AP361" s="215"/>
      <c r="AQ361" s="216"/>
      <c r="AR361" s="217"/>
      <c r="AS361" s="54"/>
      <c r="AT361" s="115"/>
      <c r="AU361" s="115"/>
      <c r="AV361" s="115"/>
      <c r="AW361" s="116"/>
      <c r="AX361" s="54"/>
      <c r="AY361" s="117"/>
      <c r="AZ361" s="117"/>
      <c r="BA361" s="118"/>
      <c r="BB361" s="116"/>
      <c r="BC361" s="54"/>
      <c r="BD361" s="117"/>
      <c r="BE361" s="218"/>
      <c r="BF361" s="120"/>
      <c r="BG361" s="121"/>
      <c r="BH361" s="121"/>
      <c r="BI361" s="122"/>
      <c r="BJ361" s="123"/>
    </row>
    <row r="362">
      <c r="D362" s="100"/>
      <c r="E362" s="48"/>
      <c r="U362" s="50"/>
      <c r="V362" s="50"/>
      <c r="AC362" s="6"/>
      <c r="AI362" s="110"/>
      <c r="AJ362" s="111"/>
      <c r="AK362" s="221"/>
      <c r="AL362" s="54"/>
      <c r="AM362" s="54"/>
      <c r="AN362" s="112"/>
      <c r="AO362" s="113"/>
      <c r="AP362" s="215"/>
      <c r="AQ362" s="216"/>
      <c r="AR362" s="217"/>
      <c r="AS362" s="54"/>
      <c r="AT362" s="115"/>
      <c r="AU362" s="115"/>
      <c r="AV362" s="115"/>
      <c r="AW362" s="116"/>
      <c r="AX362" s="54"/>
      <c r="AY362" s="117"/>
      <c r="AZ362" s="117"/>
      <c r="BA362" s="118"/>
      <c r="BB362" s="116"/>
      <c r="BC362" s="54"/>
      <c r="BD362" s="117"/>
      <c r="BE362" s="218"/>
      <c r="BF362" s="120"/>
      <c r="BG362" s="121"/>
      <c r="BH362" s="121"/>
      <c r="BI362" s="122"/>
      <c r="BJ362" s="123"/>
    </row>
    <row r="363">
      <c r="D363" s="100"/>
      <c r="E363" s="48"/>
      <c r="U363" s="50"/>
      <c r="V363" s="50"/>
      <c r="AC363" s="6"/>
      <c r="AI363" s="110"/>
      <c r="AJ363" s="111"/>
      <c r="AK363" s="221"/>
      <c r="AL363" s="54"/>
      <c r="AM363" s="54"/>
      <c r="AN363" s="112"/>
      <c r="AO363" s="113"/>
      <c r="AP363" s="215"/>
      <c r="AQ363" s="216"/>
      <c r="AR363" s="217"/>
      <c r="AS363" s="54"/>
      <c r="AT363" s="115"/>
      <c r="AU363" s="115"/>
      <c r="AV363" s="115"/>
      <c r="AW363" s="116"/>
      <c r="AX363" s="54"/>
      <c r="AY363" s="117"/>
      <c r="AZ363" s="117"/>
      <c r="BA363" s="118"/>
      <c r="BB363" s="116"/>
      <c r="BC363" s="54"/>
      <c r="BD363" s="117"/>
      <c r="BE363" s="218"/>
      <c r="BF363" s="120"/>
      <c r="BG363" s="121"/>
      <c r="BH363" s="121"/>
      <c r="BI363" s="122"/>
      <c r="BJ363" s="123"/>
    </row>
    <row r="364">
      <c r="D364" s="100"/>
      <c r="E364" s="48"/>
      <c r="U364" s="50"/>
      <c r="V364" s="50"/>
      <c r="AC364" s="6"/>
      <c r="AI364" s="110"/>
      <c r="AJ364" s="111"/>
      <c r="AK364" s="221"/>
      <c r="AL364" s="54"/>
      <c r="AM364" s="54"/>
      <c r="AN364" s="112"/>
      <c r="AO364" s="113"/>
      <c r="AP364" s="215"/>
      <c r="AQ364" s="216"/>
      <c r="AR364" s="217"/>
      <c r="AS364" s="54"/>
      <c r="AT364" s="115"/>
      <c r="AU364" s="115"/>
      <c r="AV364" s="115"/>
      <c r="AW364" s="116"/>
      <c r="AX364" s="54"/>
      <c r="AY364" s="117"/>
      <c r="AZ364" s="117"/>
      <c r="BA364" s="118"/>
      <c r="BB364" s="116"/>
      <c r="BC364" s="54"/>
      <c r="BD364" s="117"/>
      <c r="BE364" s="218"/>
      <c r="BF364" s="120"/>
      <c r="BG364" s="121"/>
      <c r="BH364" s="121"/>
      <c r="BI364" s="122"/>
      <c r="BJ364" s="123"/>
    </row>
    <row r="365">
      <c r="D365" s="100"/>
      <c r="E365" s="48"/>
      <c r="U365" s="50"/>
      <c r="V365" s="50"/>
      <c r="AC365" s="6"/>
      <c r="AI365" s="110"/>
      <c r="AJ365" s="111"/>
      <c r="AK365" s="221"/>
      <c r="AL365" s="54"/>
      <c r="AM365" s="54"/>
      <c r="AN365" s="112"/>
      <c r="AO365" s="113"/>
      <c r="AP365" s="215"/>
      <c r="AQ365" s="216"/>
      <c r="AR365" s="217"/>
      <c r="AS365" s="54"/>
      <c r="AT365" s="115"/>
      <c r="AU365" s="115"/>
      <c r="AV365" s="115"/>
      <c r="AW365" s="116"/>
      <c r="AX365" s="54"/>
      <c r="AY365" s="117"/>
      <c r="AZ365" s="117"/>
      <c r="BA365" s="118"/>
      <c r="BB365" s="116"/>
      <c r="BC365" s="54"/>
      <c r="BD365" s="117"/>
      <c r="BE365" s="218"/>
      <c r="BF365" s="120"/>
      <c r="BG365" s="121"/>
      <c r="BH365" s="121"/>
      <c r="BI365" s="122"/>
      <c r="BJ365" s="123"/>
    </row>
    <row r="366">
      <c r="D366" s="100"/>
      <c r="E366" s="48"/>
      <c r="U366" s="50"/>
      <c r="V366" s="50"/>
      <c r="AC366" s="6"/>
      <c r="AI366" s="110"/>
      <c r="AJ366" s="111"/>
      <c r="AK366" s="221"/>
      <c r="AL366" s="54"/>
      <c r="AM366" s="54"/>
      <c r="AN366" s="112"/>
      <c r="AO366" s="113"/>
      <c r="AP366" s="215"/>
      <c r="AQ366" s="216"/>
      <c r="AR366" s="217"/>
      <c r="AS366" s="54"/>
      <c r="AT366" s="115"/>
      <c r="AU366" s="115"/>
      <c r="AV366" s="115"/>
      <c r="AW366" s="116"/>
      <c r="AX366" s="54"/>
      <c r="AY366" s="117"/>
      <c r="AZ366" s="117"/>
      <c r="BA366" s="118"/>
      <c r="BB366" s="116"/>
      <c r="BC366" s="54"/>
      <c r="BD366" s="117"/>
      <c r="BE366" s="218"/>
      <c r="BF366" s="120"/>
      <c r="BG366" s="121"/>
      <c r="BH366" s="121"/>
      <c r="BI366" s="122"/>
      <c r="BJ366" s="123"/>
    </row>
    <row r="367">
      <c r="D367" s="100"/>
      <c r="E367" s="48"/>
      <c r="U367" s="50"/>
      <c r="V367" s="50"/>
      <c r="AC367" s="6"/>
      <c r="AI367" s="110"/>
      <c r="AJ367" s="111"/>
      <c r="AK367" s="221"/>
      <c r="AL367" s="54"/>
      <c r="AM367" s="54"/>
      <c r="AN367" s="112"/>
      <c r="AO367" s="113"/>
      <c r="AP367" s="215"/>
      <c r="AQ367" s="216"/>
      <c r="AR367" s="217"/>
      <c r="AS367" s="54"/>
      <c r="AT367" s="115"/>
      <c r="AU367" s="115"/>
      <c r="AV367" s="115"/>
      <c r="AW367" s="116"/>
      <c r="AX367" s="54"/>
      <c r="AY367" s="117"/>
      <c r="AZ367" s="117"/>
      <c r="BA367" s="118"/>
      <c r="BB367" s="116"/>
      <c r="BC367" s="54"/>
      <c r="BD367" s="117"/>
      <c r="BE367" s="218"/>
      <c r="BF367" s="120"/>
      <c r="BG367" s="121"/>
      <c r="BH367" s="121"/>
      <c r="BI367" s="122"/>
      <c r="BJ367" s="123"/>
    </row>
    <row r="368">
      <c r="D368" s="100"/>
      <c r="E368" s="48"/>
      <c r="U368" s="50"/>
      <c r="V368" s="50"/>
      <c r="AC368" s="6"/>
      <c r="AI368" s="110"/>
      <c r="AJ368" s="111"/>
      <c r="AK368" s="221"/>
      <c r="AL368" s="54"/>
      <c r="AM368" s="54"/>
      <c r="AN368" s="112"/>
      <c r="AO368" s="113"/>
      <c r="AP368" s="215"/>
      <c r="AQ368" s="216"/>
      <c r="AR368" s="217"/>
      <c r="AS368" s="54"/>
      <c r="AT368" s="115"/>
      <c r="AU368" s="115"/>
      <c r="AV368" s="115"/>
      <c r="AW368" s="116"/>
      <c r="AX368" s="54"/>
      <c r="AY368" s="117"/>
      <c r="AZ368" s="117"/>
      <c r="BA368" s="118"/>
      <c r="BB368" s="116"/>
      <c r="BC368" s="54"/>
      <c r="BD368" s="117"/>
      <c r="BE368" s="218"/>
      <c r="BF368" s="120"/>
      <c r="BG368" s="121"/>
      <c r="BH368" s="121"/>
      <c r="BI368" s="122"/>
      <c r="BJ368" s="123"/>
    </row>
    <row r="369">
      <c r="D369" s="100"/>
      <c r="E369" s="48"/>
      <c r="U369" s="50"/>
      <c r="V369" s="50"/>
      <c r="AC369" s="6"/>
      <c r="AI369" s="110"/>
      <c r="AJ369" s="111"/>
      <c r="AK369" s="221"/>
      <c r="AL369" s="54"/>
      <c r="AM369" s="54"/>
      <c r="AN369" s="112"/>
      <c r="AO369" s="113"/>
      <c r="AP369" s="215"/>
      <c r="AQ369" s="216"/>
      <c r="AR369" s="217"/>
      <c r="AS369" s="54"/>
      <c r="AT369" s="115"/>
      <c r="AU369" s="115"/>
      <c r="AV369" s="115"/>
      <c r="AW369" s="116"/>
      <c r="AX369" s="54"/>
      <c r="AY369" s="117"/>
      <c r="AZ369" s="117"/>
      <c r="BA369" s="118"/>
      <c r="BB369" s="116"/>
      <c r="BC369" s="54"/>
      <c r="BD369" s="117"/>
      <c r="BE369" s="218"/>
      <c r="BF369" s="120"/>
      <c r="BG369" s="121"/>
      <c r="BH369" s="121"/>
      <c r="BI369" s="122"/>
      <c r="BJ369" s="123"/>
    </row>
    <row r="370">
      <c r="D370" s="100"/>
      <c r="E370" s="48"/>
      <c r="U370" s="50"/>
      <c r="V370" s="50"/>
      <c r="AC370" s="6"/>
      <c r="AI370" s="110"/>
      <c r="AJ370" s="111"/>
      <c r="AK370" s="221"/>
      <c r="AL370" s="54"/>
      <c r="AM370" s="54"/>
      <c r="AN370" s="112"/>
      <c r="AO370" s="113"/>
      <c r="AP370" s="215"/>
      <c r="AQ370" s="216"/>
      <c r="AR370" s="217"/>
      <c r="AS370" s="54"/>
      <c r="AT370" s="115"/>
      <c r="AU370" s="115"/>
      <c r="AV370" s="115"/>
      <c r="AW370" s="116"/>
      <c r="AX370" s="54"/>
      <c r="AY370" s="117"/>
      <c r="AZ370" s="117"/>
      <c r="BA370" s="118"/>
      <c r="BB370" s="116"/>
      <c r="BC370" s="54"/>
      <c r="BD370" s="117"/>
      <c r="BE370" s="218"/>
      <c r="BF370" s="120"/>
      <c r="BG370" s="121"/>
      <c r="BH370" s="121"/>
      <c r="BI370" s="122"/>
      <c r="BJ370" s="123"/>
    </row>
    <row r="371">
      <c r="D371" s="100"/>
      <c r="E371" s="48"/>
      <c r="U371" s="50"/>
      <c r="V371" s="50"/>
      <c r="AC371" s="6"/>
      <c r="AI371" s="110"/>
      <c r="AJ371" s="111"/>
      <c r="AK371" s="221"/>
      <c r="AL371" s="54"/>
      <c r="AM371" s="54"/>
      <c r="AN371" s="112"/>
      <c r="AO371" s="113"/>
      <c r="AP371" s="215"/>
      <c r="AQ371" s="216"/>
      <c r="AR371" s="217"/>
      <c r="AS371" s="54"/>
      <c r="AT371" s="115"/>
      <c r="AU371" s="115"/>
      <c r="AV371" s="115"/>
      <c r="AW371" s="116"/>
      <c r="AX371" s="54"/>
      <c r="AY371" s="117"/>
      <c r="AZ371" s="117"/>
      <c r="BA371" s="118"/>
      <c r="BB371" s="116"/>
      <c r="BC371" s="54"/>
      <c r="BD371" s="117"/>
      <c r="BE371" s="218"/>
      <c r="BF371" s="120"/>
      <c r="BG371" s="121"/>
      <c r="BH371" s="121"/>
      <c r="BI371" s="122"/>
      <c r="BJ371" s="123"/>
    </row>
    <row r="372">
      <c r="D372" s="100"/>
      <c r="E372" s="48"/>
      <c r="U372" s="50"/>
      <c r="V372" s="50"/>
      <c r="AC372" s="6"/>
      <c r="AI372" s="110"/>
      <c r="AJ372" s="111"/>
      <c r="AK372" s="221"/>
      <c r="AL372" s="54"/>
      <c r="AM372" s="54"/>
      <c r="AN372" s="112"/>
      <c r="AO372" s="113"/>
      <c r="AP372" s="215"/>
      <c r="AQ372" s="216"/>
      <c r="AR372" s="217"/>
      <c r="AS372" s="54"/>
      <c r="AT372" s="115"/>
      <c r="AU372" s="115"/>
      <c r="AV372" s="115"/>
      <c r="AW372" s="116"/>
      <c r="AX372" s="54"/>
      <c r="AY372" s="117"/>
      <c r="AZ372" s="117"/>
      <c r="BA372" s="118"/>
      <c r="BB372" s="116"/>
      <c r="BC372" s="54"/>
      <c r="BD372" s="117"/>
      <c r="BE372" s="218"/>
      <c r="BF372" s="120"/>
      <c r="BG372" s="121"/>
      <c r="BH372" s="121"/>
      <c r="BI372" s="122"/>
      <c r="BJ372" s="123"/>
    </row>
    <row r="373">
      <c r="D373" s="100"/>
      <c r="E373" s="48"/>
      <c r="U373" s="50"/>
      <c r="V373" s="50"/>
      <c r="AC373" s="6"/>
      <c r="AI373" s="110"/>
      <c r="AJ373" s="111"/>
      <c r="AK373" s="221"/>
      <c r="AL373" s="54"/>
      <c r="AM373" s="54"/>
      <c r="AN373" s="112"/>
      <c r="AO373" s="113"/>
      <c r="AP373" s="215"/>
      <c r="AQ373" s="216"/>
      <c r="AR373" s="217"/>
      <c r="AS373" s="54"/>
      <c r="AT373" s="115"/>
      <c r="AU373" s="115"/>
      <c r="AV373" s="115"/>
      <c r="AW373" s="116"/>
      <c r="AX373" s="54"/>
      <c r="AY373" s="117"/>
      <c r="AZ373" s="117"/>
      <c r="BA373" s="118"/>
      <c r="BB373" s="116"/>
      <c r="BC373" s="54"/>
      <c r="BD373" s="117"/>
      <c r="BE373" s="218"/>
      <c r="BF373" s="120"/>
      <c r="BG373" s="121"/>
      <c r="BH373" s="121"/>
      <c r="BI373" s="122"/>
      <c r="BJ373" s="123"/>
    </row>
    <row r="374">
      <c r="D374" s="100"/>
      <c r="E374" s="48"/>
      <c r="U374" s="50"/>
      <c r="V374" s="50"/>
      <c r="AC374" s="6"/>
      <c r="AI374" s="110"/>
      <c r="AJ374" s="111"/>
      <c r="AK374" s="221"/>
      <c r="AL374" s="54"/>
      <c r="AM374" s="54"/>
      <c r="AN374" s="112"/>
      <c r="AO374" s="113"/>
      <c r="AP374" s="215"/>
      <c r="AQ374" s="216"/>
      <c r="AR374" s="217"/>
      <c r="AS374" s="54"/>
      <c r="AT374" s="115"/>
      <c r="AU374" s="115"/>
      <c r="AV374" s="115"/>
      <c r="AW374" s="116"/>
      <c r="AX374" s="54"/>
      <c r="AY374" s="117"/>
      <c r="AZ374" s="117"/>
      <c r="BA374" s="118"/>
      <c r="BB374" s="116"/>
      <c r="BC374" s="54"/>
      <c r="BD374" s="117"/>
      <c r="BE374" s="218"/>
      <c r="BF374" s="120"/>
      <c r="BG374" s="121"/>
      <c r="BH374" s="121"/>
      <c r="BI374" s="122"/>
      <c r="BJ374" s="123"/>
    </row>
    <row r="375">
      <c r="D375" s="100"/>
      <c r="E375" s="48"/>
      <c r="U375" s="50"/>
      <c r="V375" s="50"/>
      <c r="AC375" s="6"/>
      <c r="AI375" s="110"/>
      <c r="AJ375" s="111"/>
      <c r="AK375" s="221"/>
      <c r="AL375" s="54"/>
      <c r="AM375" s="54"/>
      <c r="AN375" s="112"/>
      <c r="AO375" s="113"/>
      <c r="AP375" s="215"/>
      <c r="AQ375" s="216"/>
      <c r="AR375" s="217"/>
      <c r="AS375" s="54"/>
      <c r="AT375" s="115"/>
      <c r="AU375" s="115"/>
      <c r="AV375" s="115"/>
      <c r="AW375" s="116"/>
      <c r="AX375" s="54"/>
      <c r="AY375" s="117"/>
      <c r="AZ375" s="117"/>
      <c r="BA375" s="118"/>
      <c r="BB375" s="116"/>
      <c r="BC375" s="54"/>
      <c r="BD375" s="117"/>
      <c r="BE375" s="218"/>
      <c r="BF375" s="120"/>
      <c r="BG375" s="121"/>
      <c r="BH375" s="121"/>
      <c r="BI375" s="122"/>
      <c r="BJ375" s="123"/>
    </row>
    <row r="376">
      <c r="D376" s="100"/>
      <c r="E376" s="48"/>
      <c r="U376" s="50"/>
      <c r="V376" s="50"/>
      <c r="AC376" s="6"/>
      <c r="AI376" s="110"/>
      <c r="AJ376" s="111"/>
      <c r="AK376" s="221"/>
      <c r="AL376" s="54"/>
      <c r="AM376" s="54"/>
      <c r="AN376" s="112"/>
      <c r="AO376" s="113"/>
      <c r="AP376" s="215"/>
      <c r="AQ376" s="216"/>
      <c r="AR376" s="217"/>
      <c r="AS376" s="54"/>
      <c r="AT376" s="115"/>
      <c r="AU376" s="115"/>
      <c r="AV376" s="115"/>
      <c r="AW376" s="116"/>
      <c r="AX376" s="54"/>
      <c r="AY376" s="117"/>
      <c r="AZ376" s="117"/>
      <c r="BA376" s="118"/>
      <c r="BB376" s="116"/>
      <c r="BC376" s="54"/>
      <c r="BD376" s="117"/>
      <c r="BE376" s="218"/>
      <c r="BF376" s="120"/>
      <c r="BG376" s="121"/>
      <c r="BH376" s="121"/>
      <c r="BI376" s="122"/>
      <c r="BJ376" s="123"/>
    </row>
    <row r="377">
      <c r="D377" s="100"/>
      <c r="E377" s="48"/>
      <c r="U377" s="50"/>
      <c r="V377" s="50"/>
      <c r="AC377" s="6"/>
      <c r="AI377" s="110"/>
      <c r="AJ377" s="111"/>
      <c r="AK377" s="221"/>
      <c r="AL377" s="54"/>
      <c r="AM377" s="54"/>
      <c r="AN377" s="112"/>
      <c r="AO377" s="113"/>
      <c r="AP377" s="215"/>
      <c r="AQ377" s="216"/>
      <c r="AR377" s="217"/>
      <c r="AS377" s="54"/>
      <c r="AT377" s="115"/>
      <c r="AU377" s="115"/>
      <c r="AV377" s="115"/>
      <c r="AW377" s="116"/>
      <c r="AX377" s="54"/>
      <c r="AY377" s="117"/>
      <c r="AZ377" s="117"/>
      <c r="BA377" s="118"/>
      <c r="BB377" s="116"/>
      <c r="BC377" s="54"/>
      <c r="BD377" s="117"/>
      <c r="BE377" s="218"/>
      <c r="BF377" s="120"/>
      <c r="BG377" s="121"/>
      <c r="BH377" s="121"/>
      <c r="BI377" s="122"/>
      <c r="BJ377" s="123"/>
    </row>
    <row r="378">
      <c r="D378" s="100"/>
      <c r="E378" s="48"/>
      <c r="U378" s="50"/>
      <c r="V378" s="50"/>
      <c r="AC378" s="6"/>
      <c r="AI378" s="110"/>
      <c r="AJ378" s="111"/>
      <c r="AK378" s="221"/>
      <c r="AL378" s="54"/>
      <c r="AM378" s="54"/>
      <c r="AN378" s="112"/>
      <c r="AO378" s="113"/>
      <c r="AP378" s="215"/>
      <c r="AQ378" s="216"/>
      <c r="AR378" s="217"/>
      <c r="AS378" s="54"/>
      <c r="AT378" s="115"/>
      <c r="AU378" s="115"/>
      <c r="AV378" s="115"/>
      <c r="AW378" s="116"/>
      <c r="AX378" s="54"/>
      <c r="AY378" s="117"/>
      <c r="AZ378" s="117"/>
      <c r="BA378" s="118"/>
      <c r="BB378" s="116"/>
      <c r="BC378" s="54"/>
      <c r="BD378" s="117"/>
      <c r="BE378" s="218"/>
      <c r="BF378" s="120"/>
      <c r="BG378" s="121"/>
      <c r="BH378" s="121"/>
      <c r="BI378" s="122"/>
      <c r="BJ378" s="123"/>
    </row>
    <row r="379">
      <c r="D379" s="100"/>
      <c r="E379" s="48"/>
      <c r="U379" s="50"/>
      <c r="V379" s="50"/>
      <c r="AC379" s="6"/>
      <c r="AI379" s="110"/>
      <c r="AJ379" s="111"/>
      <c r="AK379" s="221"/>
      <c r="AL379" s="54"/>
      <c r="AM379" s="54"/>
      <c r="AN379" s="112"/>
      <c r="AO379" s="113"/>
      <c r="AP379" s="215"/>
      <c r="AQ379" s="216"/>
      <c r="AR379" s="217"/>
      <c r="AS379" s="54"/>
      <c r="AT379" s="115"/>
      <c r="AU379" s="115"/>
      <c r="AV379" s="115"/>
      <c r="AW379" s="116"/>
      <c r="AX379" s="54"/>
      <c r="AY379" s="117"/>
      <c r="AZ379" s="117"/>
      <c r="BA379" s="118"/>
      <c r="BB379" s="116"/>
      <c r="BC379" s="54"/>
      <c r="BD379" s="117"/>
      <c r="BE379" s="218"/>
      <c r="BF379" s="120"/>
      <c r="BG379" s="121"/>
      <c r="BH379" s="121"/>
      <c r="BI379" s="122"/>
      <c r="BJ379" s="123"/>
    </row>
    <row r="380">
      <c r="D380" s="100"/>
      <c r="E380" s="48"/>
      <c r="U380" s="50"/>
      <c r="V380" s="50"/>
      <c r="AC380" s="6"/>
      <c r="AI380" s="110"/>
      <c r="AJ380" s="111"/>
      <c r="AK380" s="221"/>
      <c r="AL380" s="54"/>
      <c r="AM380" s="54"/>
      <c r="AN380" s="112"/>
      <c r="AO380" s="113"/>
      <c r="AP380" s="215"/>
      <c r="AQ380" s="216"/>
      <c r="AR380" s="217"/>
      <c r="AS380" s="54"/>
      <c r="AT380" s="115"/>
      <c r="AU380" s="115"/>
      <c r="AV380" s="115"/>
      <c r="AW380" s="116"/>
      <c r="AX380" s="54"/>
      <c r="AY380" s="117"/>
      <c r="AZ380" s="117"/>
      <c r="BA380" s="118"/>
      <c r="BB380" s="116"/>
      <c r="BC380" s="54"/>
      <c r="BD380" s="117"/>
      <c r="BE380" s="218"/>
      <c r="BF380" s="120"/>
      <c r="BG380" s="121"/>
      <c r="BH380" s="121"/>
      <c r="BI380" s="122"/>
      <c r="BJ380" s="123"/>
    </row>
    <row r="381">
      <c r="D381" s="100"/>
      <c r="E381" s="48"/>
      <c r="U381" s="50"/>
      <c r="V381" s="50"/>
      <c r="AC381" s="6"/>
      <c r="AI381" s="110"/>
      <c r="AJ381" s="111"/>
      <c r="AK381" s="221"/>
      <c r="AL381" s="54"/>
      <c r="AM381" s="54"/>
      <c r="AN381" s="112"/>
      <c r="AO381" s="113"/>
      <c r="AP381" s="215"/>
      <c r="AQ381" s="216"/>
      <c r="AR381" s="217"/>
      <c r="AS381" s="54"/>
      <c r="AT381" s="115"/>
      <c r="AU381" s="115"/>
      <c r="AV381" s="115"/>
      <c r="AW381" s="116"/>
      <c r="AX381" s="54"/>
      <c r="AY381" s="117"/>
      <c r="AZ381" s="117"/>
      <c r="BA381" s="118"/>
      <c r="BB381" s="116"/>
      <c r="BC381" s="54"/>
      <c r="BD381" s="117"/>
      <c r="BE381" s="218"/>
      <c r="BF381" s="120"/>
      <c r="BG381" s="121"/>
      <c r="BH381" s="121"/>
      <c r="BI381" s="122"/>
      <c r="BJ381" s="123"/>
    </row>
    <row r="382">
      <c r="D382" s="100"/>
      <c r="E382" s="48"/>
      <c r="U382" s="50"/>
      <c r="V382" s="50"/>
      <c r="AC382" s="6"/>
      <c r="AI382" s="110"/>
      <c r="AJ382" s="111"/>
      <c r="AK382" s="221"/>
      <c r="AL382" s="54"/>
      <c r="AM382" s="54"/>
      <c r="AN382" s="112"/>
      <c r="AO382" s="113"/>
      <c r="AP382" s="215"/>
      <c r="AQ382" s="216"/>
      <c r="AR382" s="217"/>
      <c r="AS382" s="54"/>
      <c r="AT382" s="115"/>
      <c r="AU382" s="115"/>
      <c r="AV382" s="115"/>
      <c r="AW382" s="116"/>
      <c r="AX382" s="54"/>
      <c r="AY382" s="117"/>
      <c r="AZ382" s="117"/>
      <c r="BA382" s="118"/>
      <c r="BB382" s="116"/>
      <c r="BC382" s="54"/>
      <c r="BD382" s="117"/>
      <c r="BE382" s="218"/>
      <c r="BF382" s="120"/>
      <c r="BG382" s="121"/>
      <c r="BH382" s="121"/>
      <c r="BI382" s="122"/>
      <c r="BJ382" s="123"/>
    </row>
    <row r="383">
      <c r="D383" s="100"/>
      <c r="E383" s="48"/>
      <c r="U383" s="50"/>
      <c r="V383" s="50"/>
      <c r="AC383" s="6"/>
      <c r="AI383" s="110"/>
      <c r="AJ383" s="111"/>
      <c r="AK383" s="221"/>
      <c r="AL383" s="54"/>
      <c r="AM383" s="54"/>
      <c r="AN383" s="112"/>
      <c r="AO383" s="113"/>
      <c r="AP383" s="215"/>
      <c r="AQ383" s="216"/>
      <c r="AR383" s="217"/>
      <c r="AS383" s="54"/>
      <c r="AT383" s="115"/>
      <c r="AU383" s="115"/>
      <c r="AV383" s="115"/>
      <c r="AW383" s="116"/>
      <c r="AX383" s="54"/>
      <c r="AY383" s="117"/>
      <c r="AZ383" s="117"/>
      <c r="BA383" s="118"/>
      <c r="BB383" s="116"/>
      <c r="BC383" s="54"/>
      <c r="BD383" s="117"/>
      <c r="BE383" s="218"/>
      <c r="BF383" s="120"/>
      <c r="BG383" s="121"/>
      <c r="BH383" s="121"/>
      <c r="BI383" s="122"/>
      <c r="BJ383" s="123"/>
    </row>
    <row r="384">
      <c r="D384" s="100"/>
      <c r="E384" s="48"/>
      <c r="U384" s="50"/>
      <c r="V384" s="50"/>
      <c r="AC384" s="6"/>
      <c r="AI384" s="110"/>
      <c r="AJ384" s="111"/>
      <c r="AK384" s="221"/>
      <c r="AL384" s="54"/>
      <c r="AM384" s="54"/>
      <c r="AN384" s="112"/>
      <c r="AO384" s="113"/>
      <c r="AP384" s="215"/>
      <c r="AQ384" s="216"/>
      <c r="AR384" s="217"/>
      <c r="AS384" s="54"/>
      <c r="AT384" s="115"/>
      <c r="AU384" s="115"/>
      <c r="AV384" s="115"/>
      <c r="AW384" s="116"/>
      <c r="AX384" s="54"/>
      <c r="AY384" s="117"/>
      <c r="AZ384" s="117"/>
      <c r="BA384" s="118"/>
      <c r="BB384" s="116"/>
      <c r="BC384" s="54"/>
      <c r="BD384" s="117"/>
      <c r="BE384" s="218"/>
      <c r="BF384" s="120"/>
      <c r="BG384" s="121"/>
      <c r="BH384" s="121"/>
      <c r="BI384" s="122"/>
      <c r="BJ384" s="123"/>
    </row>
    <row r="385">
      <c r="D385" s="100"/>
      <c r="E385" s="48"/>
      <c r="U385" s="50"/>
      <c r="V385" s="50"/>
      <c r="AC385" s="6"/>
      <c r="AI385" s="110"/>
      <c r="AJ385" s="111"/>
      <c r="AK385" s="221"/>
      <c r="AL385" s="54"/>
      <c r="AM385" s="54"/>
      <c r="AN385" s="112"/>
      <c r="AO385" s="113"/>
      <c r="AP385" s="215"/>
      <c r="AQ385" s="216"/>
      <c r="AR385" s="217"/>
      <c r="AS385" s="54"/>
      <c r="AT385" s="115"/>
      <c r="AU385" s="115"/>
      <c r="AV385" s="115"/>
      <c r="AW385" s="116"/>
      <c r="AX385" s="54"/>
      <c r="AY385" s="117"/>
      <c r="AZ385" s="117"/>
      <c r="BA385" s="118"/>
      <c r="BB385" s="116"/>
      <c r="BC385" s="54"/>
      <c r="BD385" s="117"/>
      <c r="BE385" s="218"/>
      <c r="BF385" s="120"/>
      <c r="BG385" s="121"/>
      <c r="BH385" s="121"/>
      <c r="BI385" s="122"/>
      <c r="BJ385" s="123"/>
    </row>
    <row r="386">
      <c r="D386" s="100"/>
      <c r="E386" s="48"/>
      <c r="U386" s="50"/>
      <c r="V386" s="50"/>
      <c r="AC386" s="6"/>
      <c r="AI386" s="110"/>
      <c r="AJ386" s="111"/>
      <c r="AK386" s="221"/>
      <c r="AL386" s="54"/>
      <c r="AM386" s="54"/>
      <c r="AN386" s="112"/>
      <c r="AO386" s="113"/>
      <c r="AP386" s="215"/>
      <c r="AQ386" s="216"/>
      <c r="AR386" s="217"/>
      <c r="AS386" s="54"/>
      <c r="AT386" s="115"/>
      <c r="AU386" s="115"/>
      <c r="AV386" s="115"/>
      <c r="AW386" s="116"/>
      <c r="AX386" s="54"/>
      <c r="AY386" s="117"/>
      <c r="AZ386" s="117"/>
      <c r="BA386" s="118"/>
      <c r="BB386" s="116"/>
      <c r="BC386" s="54"/>
      <c r="BD386" s="117"/>
      <c r="BE386" s="218"/>
      <c r="BF386" s="120"/>
      <c r="BG386" s="121"/>
      <c r="BH386" s="121"/>
      <c r="BI386" s="122"/>
      <c r="BJ386" s="123"/>
    </row>
    <row r="387">
      <c r="D387" s="100"/>
      <c r="E387" s="48"/>
      <c r="U387" s="50"/>
      <c r="V387" s="50"/>
      <c r="AC387" s="6"/>
      <c r="AI387" s="110"/>
      <c r="AJ387" s="111"/>
      <c r="AK387" s="221"/>
      <c r="AL387" s="54"/>
      <c r="AM387" s="54"/>
      <c r="AN387" s="112"/>
      <c r="AO387" s="113"/>
      <c r="AP387" s="215"/>
      <c r="AQ387" s="216"/>
      <c r="AR387" s="217"/>
      <c r="AS387" s="54"/>
      <c r="AT387" s="115"/>
      <c r="AU387" s="115"/>
      <c r="AV387" s="115"/>
      <c r="AW387" s="116"/>
      <c r="AX387" s="54"/>
      <c r="AY387" s="117"/>
      <c r="AZ387" s="117"/>
      <c r="BA387" s="118"/>
      <c r="BB387" s="116"/>
      <c r="BC387" s="54"/>
      <c r="BD387" s="117"/>
      <c r="BE387" s="218"/>
      <c r="BF387" s="120"/>
      <c r="BG387" s="121"/>
      <c r="BH387" s="121"/>
      <c r="BI387" s="122"/>
      <c r="BJ387" s="123"/>
    </row>
    <row r="388">
      <c r="D388" s="100"/>
      <c r="E388" s="48"/>
      <c r="U388" s="50"/>
      <c r="V388" s="50"/>
      <c r="AC388" s="6"/>
      <c r="AI388" s="110"/>
      <c r="AJ388" s="111"/>
      <c r="AK388" s="221"/>
      <c r="AL388" s="54"/>
      <c r="AM388" s="54"/>
      <c r="AN388" s="112"/>
      <c r="AO388" s="113"/>
      <c r="AP388" s="215"/>
      <c r="AQ388" s="216"/>
      <c r="AR388" s="217"/>
      <c r="AS388" s="54"/>
      <c r="AT388" s="115"/>
      <c r="AU388" s="115"/>
      <c r="AV388" s="115"/>
      <c r="AW388" s="116"/>
      <c r="AX388" s="54"/>
      <c r="AY388" s="117"/>
      <c r="AZ388" s="117"/>
      <c r="BA388" s="118"/>
      <c r="BB388" s="116"/>
      <c r="BC388" s="54"/>
      <c r="BD388" s="117"/>
      <c r="BE388" s="218"/>
      <c r="BF388" s="120"/>
      <c r="BG388" s="121"/>
      <c r="BH388" s="121"/>
      <c r="BI388" s="122"/>
      <c r="BJ388" s="123"/>
    </row>
    <row r="389">
      <c r="D389" s="100"/>
      <c r="E389" s="48"/>
      <c r="U389" s="50"/>
      <c r="V389" s="50"/>
      <c r="AC389" s="6"/>
      <c r="AI389" s="110"/>
      <c r="AJ389" s="111"/>
      <c r="AK389" s="221"/>
      <c r="AL389" s="54"/>
      <c r="AM389" s="54"/>
      <c r="AN389" s="112"/>
      <c r="AO389" s="113"/>
      <c r="AP389" s="215"/>
      <c r="AQ389" s="216"/>
      <c r="AR389" s="217"/>
      <c r="AS389" s="54"/>
      <c r="AT389" s="115"/>
      <c r="AU389" s="115"/>
      <c r="AV389" s="115"/>
      <c r="AW389" s="116"/>
      <c r="AX389" s="54"/>
      <c r="AY389" s="117"/>
      <c r="AZ389" s="117"/>
      <c r="BA389" s="118"/>
      <c r="BB389" s="116"/>
      <c r="BC389" s="54"/>
      <c r="BD389" s="117"/>
      <c r="BE389" s="218"/>
      <c r="BF389" s="120"/>
      <c r="BG389" s="121"/>
      <c r="BH389" s="121"/>
      <c r="BI389" s="122"/>
      <c r="BJ389" s="123"/>
    </row>
    <row r="390">
      <c r="D390" s="100"/>
      <c r="E390" s="48"/>
      <c r="U390" s="50"/>
      <c r="V390" s="50"/>
      <c r="AC390" s="6"/>
      <c r="AI390" s="110"/>
      <c r="AJ390" s="111"/>
      <c r="AK390" s="221"/>
      <c r="AL390" s="54"/>
      <c r="AM390" s="54"/>
      <c r="AN390" s="112"/>
      <c r="AO390" s="113"/>
      <c r="AP390" s="215"/>
      <c r="AQ390" s="216"/>
      <c r="AR390" s="217"/>
      <c r="AS390" s="54"/>
      <c r="AT390" s="115"/>
      <c r="AU390" s="115"/>
      <c r="AV390" s="115"/>
      <c r="AW390" s="116"/>
      <c r="AX390" s="54"/>
      <c r="AY390" s="117"/>
      <c r="AZ390" s="117"/>
      <c r="BA390" s="118"/>
      <c r="BB390" s="116"/>
      <c r="BC390" s="54"/>
      <c r="BD390" s="117"/>
      <c r="BE390" s="218"/>
      <c r="BF390" s="120"/>
      <c r="BG390" s="121"/>
      <c r="BH390" s="121"/>
      <c r="BI390" s="122"/>
      <c r="BJ390" s="123"/>
    </row>
    <row r="391">
      <c r="D391" s="100"/>
      <c r="E391" s="48"/>
      <c r="U391" s="50"/>
      <c r="V391" s="50"/>
      <c r="AC391" s="6"/>
      <c r="AI391" s="110"/>
      <c r="AJ391" s="111"/>
      <c r="AK391" s="221"/>
      <c r="AL391" s="54"/>
      <c r="AM391" s="54"/>
      <c r="AN391" s="112"/>
      <c r="AO391" s="113"/>
      <c r="AP391" s="215"/>
      <c r="AQ391" s="216"/>
      <c r="AR391" s="217"/>
      <c r="AS391" s="54"/>
      <c r="AT391" s="115"/>
      <c r="AU391" s="115"/>
      <c r="AV391" s="115"/>
      <c r="AW391" s="116"/>
      <c r="AX391" s="54"/>
      <c r="AY391" s="117"/>
      <c r="AZ391" s="117"/>
      <c r="BA391" s="118"/>
      <c r="BB391" s="116"/>
      <c r="BC391" s="54"/>
      <c r="BD391" s="117"/>
      <c r="BE391" s="218"/>
      <c r="BF391" s="120"/>
      <c r="BG391" s="121"/>
      <c r="BH391" s="121"/>
      <c r="BI391" s="122"/>
      <c r="BJ391" s="123"/>
    </row>
    <row r="392">
      <c r="D392" s="100"/>
      <c r="E392" s="48"/>
      <c r="U392" s="50"/>
      <c r="V392" s="50"/>
      <c r="AC392" s="6"/>
      <c r="AI392" s="110"/>
      <c r="AJ392" s="111"/>
      <c r="AK392" s="221"/>
      <c r="AL392" s="54"/>
      <c r="AM392" s="54"/>
      <c r="AN392" s="112"/>
      <c r="AO392" s="113"/>
      <c r="AP392" s="215"/>
      <c r="AQ392" s="216"/>
      <c r="AR392" s="217"/>
      <c r="AS392" s="54"/>
      <c r="AT392" s="115"/>
      <c r="AU392" s="115"/>
      <c r="AV392" s="115"/>
      <c r="AW392" s="116"/>
      <c r="AX392" s="54"/>
      <c r="AY392" s="117"/>
      <c r="AZ392" s="117"/>
      <c r="BA392" s="118"/>
      <c r="BB392" s="116"/>
      <c r="BC392" s="54"/>
      <c r="BD392" s="117"/>
      <c r="BE392" s="218"/>
      <c r="BF392" s="120"/>
      <c r="BG392" s="121"/>
      <c r="BH392" s="121"/>
      <c r="BI392" s="122"/>
      <c r="BJ392" s="123"/>
    </row>
    <row r="393">
      <c r="D393" s="100"/>
      <c r="E393" s="48"/>
      <c r="U393" s="50"/>
      <c r="V393" s="50"/>
      <c r="AC393" s="6"/>
      <c r="AI393" s="110"/>
      <c r="AJ393" s="111"/>
      <c r="AK393" s="221"/>
      <c r="AL393" s="54"/>
      <c r="AM393" s="54"/>
      <c r="AN393" s="112"/>
      <c r="AO393" s="113"/>
      <c r="AP393" s="215"/>
      <c r="AQ393" s="216"/>
      <c r="AR393" s="217"/>
      <c r="AS393" s="54"/>
      <c r="AT393" s="115"/>
      <c r="AU393" s="115"/>
      <c r="AV393" s="115"/>
      <c r="AW393" s="116"/>
      <c r="AX393" s="54"/>
      <c r="AY393" s="117"/>
      <c r="AZ393" s="117"/>
      <c r="BA393" s="118"/>
      <c r="BB393" s="116"/>
      <c r="BC393" s="54"/>
      <c r="BD393" s="117"/>
      <c r="BE393" s="218"/>
      <c r="BF393" s="120"/>
      <c r="BG393" s="121"/>
      <c r="BH393" s="121"/>
      <c r="BI393" s="122"/>
      <c r="BJ393" s="123"/>
    </row>
    <row r="394">
      <c r="D394" s="100"/>
      <c r="E394" s="48"/>
      <c r="U394" s="50"/>
      <c r="V394" s="50"/>
      <c r="AC394" s="6"/>
      <c r="AI394" s="110"/>
      <c r="AJ394" s="111"/>
      <c r="AK394" s="221"/>
      <c r="AL394" s="54"/>
      <c r="AM394" s="54"/>
      <c r="AN394" s="112"/>
      <c r="AO394" s="113"/>
      <c r="AP394" s="215"/>
      <c r="AQ394" s="216"/>
      <c r="AR394" s="217"/>
      <c r="AS394" s="54"/>
      <c r="AT394" s="115"/>
      <c r="AU394" s="115"/>
      <c r="AV394" s="115"/>
      <c r="AW394" s="116"/>
      <c r="AX394" s="54"/>
      <c r="AY394" s="117"/>
      <c r="AZ394" s="117"/>
      <c r="BA394" s="118"/>
      <c r="BB394" s="116"/>
      <c r="BC394" s="54"/>
      <c r="BD394" s="117"/>
      <c r="BE394" s="218"/>
      <c r="BF394" s="120"/>
      <c r="BG394" s="121"/>
      <c r="BH394" s="121"/>
      <c r="BI394" s="122"/>
      <c r="BJ394" s="123"/>
    </row>
    <row r="395">
      <c r="D395" s="100"/>
      <c r="E395" s="48"/>
      <c r="U395" s="50"/>
      <c r="V395" s="50"/>
      <c r="AC395" s="6"/>
      <c r="AI395" s="110"/>
      <c r="AJ395" s="111"/>
      <c r="AK395" s="221"/>
      <c r="AL395" s="54"/>
      <c r="AM395" s="54"/>
      <c r="AN395" s="112"/>
      <c r="AO395" s="113"/>
      <c r="AP395" s="215"/>
      <c r="AQ395" s="216"/>
      <c r="AR395" s="217"/>
      <c r="AS395" s="54"/>
      <c r="AT395" s="115"/>
      <c r="AU395" s="115"/>
      <c r="AV395" s="115"/>
      <c r="AW395" s="116"/>
      <c r="AX395" s="54"/>
      <c r="AY395" s="117"/>
      <c r="AZ395" s="117"/>
      <c r="BA395" s="118"/>
      <c r="BB395" s="116"/>
      <c r="BC395" s="54"/>
      <c r="BD395" s="117"/>
      <c r="BE395" s="218"/>
      <c r="BF395" s="120"/>
      <c r="BG395" s="121"/>
      <c r="BH395" s="121"/>
      <c r="BI395" s="122"/>
      <c r="BJ395" s="123"/>
    </row>
    <row r="396">
      <c r="D396" s="100"/>
      <c r="E396" s="48"/>
      <c r="U396" s="50"/>
      <c r="V396" s="50"/>
      <c r="AC396" s="6"/>
      <c r="AI396" s="110"/>
      <c r="AJ396" s="111"/>
      <c r="AK396" s="221"/>
      <c r="AL396" s="54"/>
      <c r="AM396" s="54"/>
      <c r="AN396" s="112"/>
      <c r="AO396" s="113"/>
      <c r="AP396" s="215"/>
      <c r="AQ396" s="216"/>
      <c r="AR396" s="217"/>
      <c r="AS396" s="54"/>
      <c r="AT396" s="115"/>
      <c r="AU396" s="115"/>
      <c r="AV396" s="115"/>
      <c r="AW396" s="116"/>
      <c r="AX396" s="54"/>
      <c r="AY396" s="117"/>
      <c r="AZ396" s="117"/>
      <c r="BA396" s="118"/>
      <c r="BB396" s="116"/>
      <c r="BC396" s="54"/>
      <c r="BD396" s="117"/>
      <c r="BE396" s="218"/>
      <c r="BF396" s="120"/>
      <c r="BG396" s="121"/>
      <c r="BH396" s="121"/>
      <c r="BI396" s="122"/>
      <c r="BJ396" s="123"/>
    </row>
    <row r="397">
      <c r="D397" s="100"/>
      <c r="E397" s="48"/>
      <c r="U397" s="50"/>
      <c r="V397" s="50"/>
      <c r="AC397" s="6"/>
      <c r="AI397" s="110"/>
      <c r="AJ397" s="111"/>
      <c r="AK397" s="221"/>
      <c r="AL397" s="54"/>
      <c r="AM397" s="54"/>
      <c r="AN397" s="112"/>
      <c r="AO397" s="113"/>
      <c r="AP397" s="215"/>
      <c r="AQ397" s="216"/>
      <c r="AR397" s="217"/>
      <c r="AS397" s="54"/>
      <c r="AT397" s="115"/>
      <c r="AU397" s="115"/>
      <c r="AV397" s="115"/>
      <c r="AW397" s="116"/>
      <c r="AX397" s="54"/>
      <c r="AY397" s="117"/>
      <c r="AZ397" s="117"/>
      <c r="BA397" s="118"/>
      <c r="BB397" s="116"/>
      <c r="BC397" s="54"/>
      <c r="BD397" s="117"/>
      <c r="BE397" s="218"/>
      <c r="BF397" s="120"/>
      <c r="BG397" s="121"/>
      <c r="BH397" s="121"/>
      <c r="BI397" s="122"/>
      <c r="BJ397" s="123"/>
    </row>
    <row r="398">
      <c r="D398" s="100"/>
      <c r="E398" s="48"/>
      <c r="U398" s="50"/>
      <c r="V398" s="50"/>
      <c r="AC398" s="6"/>
      <c r="AI398" s="110"/>
      <c r="AJ398" s="111"/>
      <c r="AK398" s="221"/>
      <c r="AL398" s="54"/>
      <c r="AM398" s="54"/>
      <c r="AN398" s="112"/>
      <c r="AO398" s="113"/>
      <c r="AP398" s="215"/>
      <c r="AQ398" s="216"/>
      <c r="AR398" s="217"/>
      <c r="AS398" s="54"/>
      <c r="AT398" s="115"/>
      <c r="AU398" s="115"/>
      <c r="AV398" s="115"/>
      <c r="AW398" s="116"/>
      <c r="AX398" s="54"/>
      <c r="AY398" s="117"/>
      <c r="AZ398" s="117"/>
      <c r="BA398" s="118"/>
      <c r="BB398" s="116"/>
      <c r="BC398" s="54"/>
      <c r="BD398" s="117"/>
      <c r="BE398" s="218"/>
      <c r="BF398" s="120"/>
      <c r="BG398" s="121"/>
      <c r="BH398" s="121"/>
      <c r="BI398" s="122"/>
      <c r="BJ398" s="123"/>
    </row>
    <row r="399">
      <c r="D399" s="100"/>
      <c r="E399" s="48"/>
      <c r="U399" s="50"/>
      <c r="V399" s="50"/>
      <c r="AC399" s="6"/>
      <c r="AI399" s="110"/>
      <c r="AJ399" s="111"/>
      <c r="AK399" s="221"/>
      <c r="AL399" s="54"/>
      <c r="AM399" s="54"/>
      <c r="AN399" s="112"/>
      <c r="AO399" s="113"/>
      <c r="AP399" s="215"/>
      <c r="AQ399" s="216"/>
      <c r="AR399" s="217"/>
      <c r="AS399" s="54"/>
      <c r="AT399" s="115"/>
      <c r="AU399" s="115"/>
      <c r="AV399" s="115"/>
      <c r="AW399" s="116"/>
      <c r="AX399" s="54"/>
      <c r="AY399" s="117"/>
      <c r="AZ399" s="117"/>
      <c r="BA399" s="118"/>
      <c r="BB399" s="116"/>
      <c r="BC399" s="54"/>
      <c r="BD399" s="117"/>
      <c r="BE399" s="218"/>
      <c r="BF399" s="120"/>
      <c r="BG399" s="121"/>
      <c r="BH399" s="121"/>
      <c r="BI399" s="122"/>
      <c r="BJ399" s="123"/>
    </row>
    <row r="400">
      <c r="D400" s="100"/>
      <c r="E400" s="48"/>
      <c r="U400" s="50"/>
      <c r="V400" s="50"/>
      <c r="AC400" s="6"/>
      <c r="AI400" s="110"/>
      <c r="AJ400" s="111"/>
      <c r="AK400" s="221"/>
      <c r="AL400" s="54"/>
      <c r="AM400" s="54"/>
      <c r="AN400" s="112"/>
      <c r="AO400" s="113"/>
      <c r="AP400" s="215"/>
      <c r="AQ400" s="216"/>
      <c r="AR400" s="217"/>
      <c r="AS400" s="54"/>
      <c r="AT400" s="115"/>
      <c r="AU400" s="115"/>
      <c r="AV400" s="115"/>
      <c r="AW400" s="116"/>
      <c r="AX400" s="54"/>
      <c r="AY400" s="117"/>
      <c r="AZ400" s="117"/>
      <c r="BA400" s="118"/>
      <c r="BB400" s="116"/>
      <c r="BC400" s="54"/>
      <c r="BD400" s="117"/>
      <c r="BE400" s="218"/>
      <c r="BF400" s="120"/>
      <c r="BG400" s="121"/>
      <c r="BH400" s="121"/>
      <c r="BI400" s="122"/>
      <c r="BJ400" s="123"/>
    </row>
    <row r="401">
      <c r="D401" s="100"/>
      <c r="E401" s="48"/>
      <c r="U401" s="50"/>
      <c r="V401" s="50"/>
      <c r="AC401" s="6"/>
      <c r="AI401" s="110"/>
      <c r="AJ401" s="111"/>
      <c r="AK401" s="221"/>
      <c r="AL401" s="54"/>
      <c r="AM401" s="54"/>
      <c r="AN401" s="112"/>
      <c r="AO401" s="113"/>
      <c r="AP401" s="215"/>
      <c r="AQ401" s="216"/>
      <c r="AR401" s="217"/>
      <c r="AS401" s="54"/>
      <c r="AT401" s="115"/>
      <c r="AU401" s="115"/>
      <c r="AV401" s="115"/>
      <c r="AW401" s="116"/>
      <c r="AX401" s="54"/>
      <c r="AY401" s="117"/>
      <c r="AZ401" s="117"/>
      <c r="BA401" s="118"/>
      <c r="BB401" s="116"/>
      <c r="BC401" s="54"/>
      <c r="BD401" s="117"/>
      <c r="BE401" s="218"/>
      <c r="BF401" s="120"/>
      <c r="BG401" s="121"/>
      <c r="BH401" s="121"/>
      <c r="BI401" s="122"/>
      <c r="BJ401" s="123"/>
    </row>
    <row r="402">
      <c r="D402" s="100"/>
      <c r="E402" s="48"/>
      <c r="U402" s="50"/>
      <c r="V402" s="50"/>
      <c r="AC402" s="6"/>
      <c r="AI402" s="110"/>
      <c r="AJ402" s="111"/>
      <c r="AK402" s="221"/>
      <c r="AL402" s="54"/>
      <c r="AM402" s="54"/>
      <c r="AN402" s="112"/>
      <c r="AO402" s="113"/>
      <c r="AP402" s="215"/>
      <c r="AQ402" s="216"/>
      <c r="AR402" s="217"/>
      <c r="AS402" s="54"/>
      <c r="AT402" s="115"/>
      <c r="AU402" s="115"/>
      <c r="AV402" s="115"/>
      <c r="AW402" s="116"/>
      <c r="AX402" s="54"/>
      <c r="AY402" s="117"/>
      <c r="AZ402" s="117"/>
      <c r="BA402" s="118"/>
      <c r="BB402" s="116"/>
      <c r="BC402" s="54"/>
      <c r="BD402" s="117"/>
      <c r="BE402" s="218"/>
      <c r="BF402" s="120"/>
      <c r="BG402" s="121"/>
      <c r="BH402" s="121"/>
      <c r="BI402" s="122"/>
      <c r="BJ402" s="123"/>
    </row>
    <row r="403">
      <c r="D403" s="100"/>
      <c r="E403" s="48"/>
      <c r="U403" s="50"/>
      <c r="V403" s="50"/>
      <c r="AC403" s="6"/>
      <c r="AI403" s="110"/>
      <c r="AJ403" s="111"/>
      <c r="AK403" s="221"/>
      <c r="AL403" s="54"/>
      <c r="AM403" s="54"/>
      <c r="AN403" s="112"/>
      <c r="AO403" s="113"/>
      <c r="AP403" s="215"/>
      <c r="AQ403" s="216"/>
      <c r="AR403" s="217"/>
      <c r="AS403" s="54"/>
      <c r="AT403" s="115"/>
      <c r="AU403" s="115"/>
      <c r="AV403" s="115"/>
      <c r="AW403" s="116"/>
      <c r="AX403" s="54"/>
      <c r="AY403" s="117"/>
      <c r="AZ403" s="117"/>
      <c r="BA403" s="118"/>
      <c r="BB403" s="116"/>
      <c r="BC403" s="54"/>
      <c r="BD403" s="117"/>
      <c r="BE403" s="218"/>
      <c r="BF403" s="120"/>
      <c r="BG403" s="121"/>
      <c r="BH403" s="121"/>
      <c r="BI403" s="122"/>
      <c r="BJ403" s="123"/>
    </row>
    <row r="404">
      <c r="D404" s="100"/>
      <c r="E404" s="48"/>
      <c r="U404" s="50"/>
      <c r="V404" s="50"/>
      <c r="AC404" s="6"/>
      <c r="AI404" s="110"/>
      <c r="AJ404" s="111"/>
      <c r="AK404" s="221"/>
      <c r="AL404" s="54"/>
      <c r="AM404" s="54"/>
      <c r="AN404" s="112"/>
      <c r="AO404" s="113"/>
      <c r="AP404" s="215"/>
      <c r="AQ404" s="216"/>
      <c r="AR404" s="217"/>
      <c r="AS404" s="54"/>
      <c r="AT404" s="115"/>
      <c r="AU404" s="115"/>
      <c r="AV404" s="115"/>
      <c r="AW404" s="116"/>
      <c r="AX404" s="54"/>
      <c r="AY404" s="117"/>
      <c r="AZ404" s="117"/>
      <c r="BA404" s="118"/>
      <c r="BB404" s="116"/>
      <c r="BC404" s="54"/>
      <c r="BD404" s="117"/>
      <c r="BE404" s="218"/>
      <c r="BF404" s="120"/>
      <c r="BG404" s="121"/>
      <c r="BH404" s="121"/>
      <c r="BI404" s="122"/>
      <c r="BJ404" s="123"/>
    </row>
    <row r="405">
      <c r="D405" s="100"/>
      <c r="E405" s="48"/>
      <c r="U405" s="50"/>
      <c r="V405" s="50"/>
      <c r="AC405" s="6"/>
      <c r="AI405" s="110"/>
      <c r="AJ405" s="111"/>
      <c r="AK405" s="221"/>
      <c r="AL405" s="54"/>
      <c r="AM405" s="54"/>
      <c r="AN405" s="112"/>
      <c r="AO405" s="113"/>
      <c r="AP405" s="215"/>
      <c r="AQ405" s="216"/>
      <c r="AR405" s="217"/>
      <c r="AS405" s="54"/>
      <c r="AT405" s="115"/>
      <c r="AU405" s="115"/>
      <c r="AV405" s="115"/>
      <c r="AW405" s="116"/>
      <c r="AX405" s="54"/>
      <c r="AY405" s="117"/>
      <c r="AZ405" s="117"/>
      <c r="BA405" s="118"/>
      <c r="BB405" s="116"/>
      <c r="BC405" s="54"/>
      <c r="BD405" s="117"/>
      <c r="BE405" s="218"/>
      <c r="BF405" s="120"/>
      <c r="BG405" s="121"/>
      <c r="BH405" s="121"/>
      <c r="BI405" s="122"/>
      <c r="BJ405" s="123"/>
    </row>
    <row r="406">
      <c r="D406" s="100"/>
      <c r="E406" s="48"/>
      <c r="U406" s="50"/>
      <c r="V406" s="50"/>
      <c r="AC406" s="6"/>
      <c r="AI406" s="110"/>
      <c r="AJ406" s="111"/>
      <c r="AK406" s="221"/>
      <c r="AL406" s="54"/>
      <c r="AM406" s="54"/>
      <c r="AN406" s="112"/>
      <c r="AO406" s="113"/>
      <c r="AP406" s="215"/>
      <c r="AQ406" s="216"/>
      <c r="AR406" s="217"/>
      <c r="AS406" s="54"/>
      <c r="AT406" s="115"/>
      <c r="AU406" s="115"/>
      <c r="AV406" s="115"/>
      <c r="AW406" s="116"/>
      <c r="AX406" s="54"/>
      <c r="AY406" s="117"/>
      <c r="AZ406" s="117"/>
      <c r="BA406" s="118"/>
      <c r="BB406" s="116"/>
      <c r="BC406" s="54"/>
      <c r="BD406" s="117"/>
      <c r="BE406" s="218"/>
      <c r="BF406" s="120"/>
      <c r="BG406" s="121"/>
      <c r="BH406" s="121"/>
      <c r="BI406" s="122"/>
      <c r="BJ406" s="123"/>
    </row>
    <row r="407">
      <c r="D407" s="100"/>
      <c r="E407" s="48"/>
      <c r="U407" s="50"/>
      <c r="V407" s="50"/>
      <c r="AC407" s="6"/>
      <c r="AI407" s="110"/>
      <c r="AJ407" s="111"/>
      <c r="AK407" s="221"/>
      <c r="AL407" s="54"/>
      <c r="AM407" s="54"/>
      <c r="AN407" s="112"/>
      <c r="AO407" s="113"/>
      <c r="AP407" s="215"/>
      <c r="AQ407" s="216"/>
      <c r="AR407" s="217"/>
      <c r="AS407" s="54"/>
      <c r="AT407" s="115"/>
      <c r="AU407" s="115"/>
      <c r="AV407" s="115"/>
      <c r="AW407" s="116"/>
      <c r="AX407" s="54"/>
      <c r="AY407" s="117"/>
      <c r="AZ407" s="117"/>
      <c r="BA407" s="118"/>
      <c r="BB407" s="116"/>
      <c r="BC407" s="54"/>
      <c r="BD407" s="117"/>
      <c r="BE407" s="218"/>
      <c r="BF407" s="120"/>
      <c r="BG407" s="121"/>
      <c r="BH407" s="121"/>
      <c r="BI407" s="122"/>
      <c r="BJ407" s="123"/>
    </row>
    <row r="408">
      <c r="D408" s="100"/>
      <c r="E408" s="48"/>
      <c r="U408" s="50"/>
      <c r="V408" s="50"/>
      <c r="AC408" s="6"/>
      <c r="AI408" s="110"/>
      <c r="AJ408" s="111"/>
      <c r="AK408" s="221"/>
      <c r="AL408" s="54"/>
      <c r="AM408" s="54"/>
      <c r="AN408" s="112"/>
      <c r="AO408" s="113"/>
      <c r="AP408" s="215"/>
      <c r="AQ408" s="216"/>
      <c r="AR408" s="217"/>
      <c r="AS408" s="54"/>
      <c r="AT408" s="115"/>
      <c r="AU408" s="115"/>
      <c r="AV408" s="115"/>
      <c r="AW408" s="116"/>
      <c r="AX408" s="54"/>
      <c r="AY408" s="117"/>
      <c r="AZ408" s="117"/>
      <c r="BA408" s="118"/>
      <c r="BB408" s="116"/>
      <c r="BC408" s="54"/>
      <c r="BD408" s="117"/>
      <c r="BE408" s="218"/>
      <c r="BF408" s="120"/>
      <c r="BG408" s="121"/>
      <c r="BH408" s="121"/>
      <c r="BI408" s="122"/>
      <c r="BJ408" s="123"/>
    </row>
    <row r="409">
      <c r="D409" s="100"/>
      <c r="E409" s="48"/>
      <c r="U409" s="50"/>
      <c r="V409" s="50"/>
      <c r="AC409" s="6"/>
      <c r="AI409" s="110"/>
      <c r="AJ409" s="111"/>
      <c r="AK409" s="221"/>
      <c r="AL409" s="54"/>
      <c r="AM409" s="54"/>
      <c r="AN409" s="112"/>
      <c r="AO409" s="113"/>
      <c r="AP409" s="215"/>
      <c r="AQ409" s="216"/>
      <c r="AR409" s="217"/>
      <c r="AS409" s="54"/>
      <c r="AT409" s="115"/>
      <c r="AU409" s="115"/>
      <c r="AV409" s="115"/>
      <c r="AW409" s="116"/>
      <c r="AX409" s="54"/>
      <c r="AY409" s="117"/>
      <c r="AZ409" s="117"/>
      <c r="BA409" s="118"/>
      <c r="BB409" s="116"/>
      <c r="BC409" s="54"/>
      <c r="BD409" s="117"/>
      <c r="BE409" s="218"/>
      <c r="BF409" s="120"/>
      <c r="BG409" s="121"/>
      <c r="BH409" s="121"/>
      <c r="BI409" s="122"/>
      <c r="BJ409" s="123"/>
    </row>
    <row r="410">
      <c r="D410" s="100"/>
      <c r="E410" s="48"/>
      <c r="U410" s="50"/>
      <c r="V410" s="50"/>
      <c r="AC410" s="6"/>
      <c r="AI410" s="110"/>
      <c r="AJ410" s="111"/>
      <c r="AK410" s="221"/>
      <c r="AL410" s="54"/>
      <c r="AM410" s="54"/>
      <c r="AN410" s="112"/>
      <c r="AO410" s="113"/>
      <c r="AP410" s="215"/>
      <c r="AQ410" s="216"/>
      <c r="AR410" s="217"/>
      <c r="AS410" s="54"/>
      <c r="AT410" s="115"/>
      <c r="AU410" s="115"/>
      <c r="AV410" s="115"/>
      <c r="AW410" s="116"/>
      <c r="AX410" s="54"/>
      <c r="AY410" s="117"/>
      <c r="AZ410" s="117"/>
      <c r="BA410" s="118"/>
      <c r="BB410" s="116"/>
      <c r="BC410" s="54"/>
      <c r="BD410" s="117"/>
      <c r="BE410" s="218"/>
      <c r="BF410" s="120"/>
      <c r="BG410" s="121"/>
      <c r="BH410" s="121"/>
      <c r="BI410" s="122"/>
      <c r="BJ410" s="123"/>
    </row>
    <row r="411">
      <c r="D411" s="100"/>
      <c r="E411" s="48"/>
      <c r="U411" s="50"/>
      <c r="V411" s="50"/>
      <c r="AC411" s="6"/>
      <c r="AI411" s="110"/>
      <c r="AJ411" s="111"/>
      <c r="AK411" s="221"/>
      <c r="AL411" s="54"/>
      <c r="AM411" s="54"/>
      <c r="AN411" s="112"/>
      <c r="AO411" s="113"/>
      <c r="AP411" s="215"/>
      <c r="AQ411" s="216"/>
      <c r="AR411" s="217"/>
      <c r="AS411" s="54"/>
      <c r="AT411" s="115"/>
      <c r="AU411" s="115"/>
      <c r="AV411" s="115"/>
      <c r="AW411" s="116"/>
      <c r="AX411" s="54"/>
      <c r="AY411" s="117"/>
      <c r="AZ411" s="117"/>
      <c r="BA411" s="118"/>
      <c r="BB411" s="116"/>
      <c r="BC411" s="54"/>
      <c r="BD411" s="117"/>
      <c r="BE411" s="218"/>
      <c r="BF411" s="120"/>
      <c r="BG411" s="121"/>
      <c r="BH411" s="121"/>
      <c r="BI411" s="122"/>
      <c r="BJ411" s="123"/>
    </row>
    <row r="412">
      <c r="D412" s="100"/>
      <c r="E412" s="48"/>
      <c r="U412" s="50"/>
      <c r="V412" s="50"/>
      <c r="AC412" s="6"/>
      <c r="AI412" s="110"/>
      <c r="AJ412" s="111"/>
      <c r="AK412" s="221"/>
      <c r="AL412" s="54"/>
      <c r="AM412" s="54"/>
      <c r="AN412" s="112"/>
      <c r="AO412" s="113"/>
      <c r="AP412" s="215"/>
      <c r="AQ412" s="216"/>
      <c r="AR412" s="217"/>
      <c r="AS412" s="54"/>
      <c r="AT412" s="115"/>
      <c r="AU412" s="115"/>
      <c r="AV412" s="115"/>
      <c r="AW412" s="116"/>
      <c r="AX412" s="54"/>
      <c r="AY412" s="117"/>
      <c r="AZ412" s="117"/>
      <c r="BA412" s="118"/>
      <c r="BB412" s="116"/>
      <c r="BC412" s="54"/>
      <c r="BD412" s="117"/>
      <c r="BE412" s="218"/>
      <c r="BF412" s="120"/>
      <c r="BG412" s="121"/>
      <c r="BH412" s="121"/>
      <c r="BI412" s="122"/>
      <c r="BJ412" s="123"/>
    </row>
    <row r="413">
      <c r="D413" s="100"/>
      <c r="E413" s="48"/>
      <c r="U413" s="50"/>
      <c r="V413" s="50"/>
      <c r="AC413" s="6"/>
      <c r="AI413" s="110"/>
      <c r="AJ413" s="111"/>
      <c r="AK413" s="221"/>
      <c r="AL413" s="54"/>
      <c r="AM413" s="54"/>
      <c r="AN413" s="112"/>
      <c r="AO413" s="113"/>
      <c r="AP413" s="215"/>
      <c r="AQ413" s="216"/>
      <c r="AR413" s="217"/>
      <c r="AS413" s="54"/>
      <c r="AT413" s="115"/>
      <c r="AU413" s="115"/>
      <c r="AV413" s="115"/>
      <c r="AW413" s="116"/>
      <c r="AX413" s="54"/>
      <c r="AY413" s="117"/>
      <c r="AZ413" s="117"/>
      <c r="BA413" s="118"/>
      <c r="BB413" s="116"/>
      <c r="BC413" s="54"/>
      <c r="BD413" s="117"/>
      <c r="BE413" s="218"/>
      <c r="BF413" s="120"/>
      <c r="BG413" s="121"/>
      <c r="BH413" s="121"/>
      <c r="BI413" s="122"/>
      <c r="BJ413" s="123"/>
    </row>
    <row r="414">
      <c r="D414" s="100"/>
      <c r="E414" s="48"/>
      <c r="U414" s="50"/>
      <c r="V414" s="50"/>
      <c r="AC414" s="6"/>
      <c r="AI414" s="110"/>
      <c r="AJ414" s="111"/>
      <c r="AK414" s="221"/>
      <c r="AL414" s="54"/>
      <c r="AM414" s="54"/>
      <c r="AN414" s="112"/>
      <c r="AO414" s="113"/>
      <c r="AP414" s="215"/>
      <c r="AQ414" s="216"/>
      <c r="AR414" s="217"/>
      <c r="AS414" s="54"/>
      <c r="AT414" s="115"/>
      <c r="AU414" s="115"/>
      <c r="AV414" s="115"/>
      <c r="AW414" s="116"/>
      <c r="AX414" s="54"/>
      <c r="AY414" s="117"/>
      <c r="AZ414" s="117"/>
      <c r="BA414" s="118"/>
      <c r="BB414" s="116"/>
      <c r="BC414" s="54"/>
      <c r="BD414" s="117"/>
      <c r="BE414" s="218"/>
      <c r="BF414" s="120"/>
      <c r="BG414" s="121"/>
      <c r="BH414" s="121"/>
      <c r="BI414" s="122"/>
      <c r="BJ414" s="123"/>
    </row>
    <row r="415">
      <c r="D415" s="100"/>
      <c r="E415" s="48"/>
      <c r="U415" s="50"/>
      <c r="V415" s="50"/>
      <c r="AC415" s="6"/>
      <c r="AI415" s="110"/>
      <c r="AJ415" s="111"/>
      <c r="AK415" s="221"/>
      <c r="AL415" s="54"/>
      <c r="AM415" s="54"/>
      <c r="AN415" s="112"/>
      <c r="AO415" s="113"/>
      <c r="AP415" s="215"/>
      <c r="AQ415" s="216"/>
      <c r="AR415" s="217"/>
      <c r="AS415" s="54"/>
      <c r="AT415" s="115"/>
      <c r="AU415" s="115"/>
      <c r="AV415" s="115"/>
      <c r="AW415" s="116"/>
      <c r="AX415" s="54"/>
      <c r="AY415" s="117"/>
      <c r="AZ415" s="117"/>
      <c r="BA415" s="118"/>
      <c r="BB415" s="116"/>
      <c r="BC415" s="54"/>
      <c r="BD415" s="117"/>
      <c r="BE415" s="218"/>
      <c r="BF415" s="120"/>
      <c r="BG415" s="121"/>
      <c r="BH415" s="121"/>
      <c r="BI415" s="122"/>
      <c r="BJ415" s="123"/>
    </row>
    <row r="416">
      <c r="D416" s="100"/>
      <c r="E416" s="48"/>
      <c r="U416" s="50"/>
      <c r="V416" s="50"/>
      <c r="AC416" s="6"/>
      <c r="AI416" s="110"/>
      <c r="AJ416" s="111"/>
      <c r="AK416" s="221"/>
      <c r="AL416" s="54"/>
      <c r="AM416" s="54"/>
      <c r="AN416" s="112"/>
      <c r="AO416" s="113"/>
      <c r="AP416" s="215"/>
      <c r="AQ416" s="216"/>
      <c r="AR416" s="217"/>
      <c r="AS416" s="54"/>
      <c r="AT416" s="115"/>
      <c r="AU416" s="115"/>
      <c r="AV416" s="115"/>
      <c r="AW416" s="116"/>
      <c r="AX416" s="54"/>
      <c r="AY416" s="117"/>
      <c r="AZ416" s="117"/>
      <c r="BA416" s="118"/>
      <c r="BB416" s="116"/>
      <c r="BC416" s="54"/>
      <c r="BD416" s="117"/>
      <c r="BE416" s="218"/>
      <c r="BF416" s="120"/>
      <c r="BG416" s="121"/>
      <c r="BH416" s="121"/>
      <c r="BI416" s="122"/>
      <c r="BJ416" s="123"/>
    </row>
    <row r="417">
      <c r="D417" s="100"/>
      <c r="E417" s="48"/>
      <c r="U417" s="50"/>
      <c r="V417" s="50"/>
      <c r="AC417" s="6"/>
      <c r="AI417" s="110"/>
      <c r="AJ417" s="111"/>
      <c r="AK417" s="221"/>
      <c r="AL417" s="54"/>
      <c r="AM417" s="54"/>
      <c r="AN417" s="112"/>
      <c r="AO417" s="113"/>
      <c r="AP417" s="215"/>
      <c r="AQ417" s="216"/>
      <c r="AR417" s="217"/>
      <c r="AS417" s="54"/>
      <c r="AT417" s="115"/>
      <c r="AU417" s="115"/>
      <c r="AV417" s="115"/>
      <c r="AW417" s="116"/>
      <c r="AX417" s="54"/>
      <c r="AY417" s="117"/>
      <c r="AZ417" s="117"/>
      <c r="BA417" s="118"/>
      <c r="BB417" s="116"/>
      <c r="BC417" s="54"/>
      <c r="BD417" s="117"/>
      <c r="BE417" s="218"/>
      <c r="BF417" s="120"/>
      <c r="BG417" s="121"/>
      <c r="BH417" s="121"/>
      <c r="BI417" s="122"/>
      <c r="BJ417" s="123"/>
    </row>
    <row r="418">
      <c r="D418" s="100"/>
      <c r="E418" s="48"/>
      <c r="U418" s="50"/>
      <c r="V418" s="50"/>
      <c r="AC418" s="6"/>
      <c r="AI418" s="110"/>
      <c r="AJ418" s="111"/>
      <c r="AK418" s="221"/>
      <c r="AL418" s="54"/>
      <c r="AM418" s="54"/>
      <c r="AN418" s="112"/>
      <c r="AO418" s="113"/>
      <c r="AP418" s="215"/>
      <c r="AQ418" s="216"/>
      <c r="AR418" s="217"/>
      <c r="AS418" s="54"/>
      <c r="AT418" s="115"/>
      <c r="AU418" s="115"/>
      <c r="AV418" s="115"/>
      <c r="AW418" s="116"/>
      <c r="AX418" s="54"/>
      <c r="AY418" s="117"/>
      <c r="AZ418" s="117"/>
      <c r="BA418" s="118"/>
      <c r="BB418" s="116"/>
      <c r="BC418" s="54"/>
      <c r="BD418" s="117"/>
      <c r="BE418" s="218"/>
      <c r="BF418" s="120"/>
      <c r="BG418" s="121"/>
      <c r="BH418" s="121"/>
      <c r="BI418" s="122"/>
      <c r="BJ418" s="123"/>
    </row>
    <row r="419">
      <c r="D419" s="100"/>
      <c r="E419" s="48"/>
      <c r="U419" s="50"/>
      <c r="V419" s="50"/>
      <c r="AC419" s="6"/>
      <c r="AI419" s="110"/>
      <c r="AJ419" s="111"/>
      <c r="AK419" s="221"/>
      <c r="AL419" s="54"/>
      <c r="AM419" s="54"/>
      <c r="AN419" s="112"/>
      <c r="AO419" s="113"/>
      <c r="AP419" s="215"/>
      <c r="AQ419" s="216"/>
      <c r="AR419" s="217"/>
      <c r="AS419" s="54"/>
      <c r="AT419" s="115"/>
      <c r="AU419" s="115"/>
      <c r="AV419" s="115"/>
      <c r="AW419" s="116"/>
      <c r="AX419" s="54"/>
      <c r="AY419" s="117"/>
      <c r="AZ419" s="117"/>
      <c r="BA419" s="118"/>
      <c r="BB419" s="116"/>
      <c r="BC419" s="54"/>
      <c r="BD419" s="117"/>
      <c r="BE419" s="218"/>
      <c r="BF419" s="120"/>
      <c r="BG419" s="121"/>
      <c r="BH419" s="121"/>
      <c r="BI419" s="122"/>
      <c r="BJ419" s="123"/>
    </row>
    <row r="420">
      <c r="D420" s="100"/>
      <c r="E420" s="48"/>
      <c r="U420" s="50"/>
      <c r="V420" s="50"/>
      <c r="AC420" s="6"/>
      <c r="AI420" s="110"/>
      <c r="AJ420" s="111"/>
      <c r="AK420" s="221"/>
      <c r="AL420" s="54"/>
      <c r="AM420" s="54"/>
      <c r="AN420" s="112"/>
      <c r="AO420" s="113"/>
      <c r="AP420" s="215"/>
      <c r="AQ420" s="216"/>
      <c r="AR420" s="217"/>
      <c r="AS420" s="54"/>
      <c r="AT420" s="115"/>
      <c r="AU420" s="115"/>
      <c r="AV420" s="115"/>
      <c r="AW420" s="116"/>
      <c r="AX420" s="54"/>
      <c r="AY420" s="117"/>
      <c r="AZ420" s="117"/>
      <c r="BA420" s="118"/>
      <c r="BB420" s="116"/>
      <c r="BC420" s="54"/>
      <c r="BD420" s="117"/>
      <c r="BE420" s="218"/>
      <c r="BF420" s="120"/>
      <c r="BG420" s="121"/>
      <c r="BH420" s="121"/>
      <c r="BI420" s="122"/>
      <c r="BJ420" s="123"/>
    </row>
    <row r="421">
      <c r="D421" s="100"/>
      <c r="E421" s="48"/>
      <c r="U421" s="50"/>
      <c r="V421" s="50"/>
      <c r="AC421" s="6"/>
      <c r="AI421" s="110"/>
      <c r="AJ421" s="111"/>
      <c r="AK421" s="221"/>
      <c r="AL421" s="54"/>
      <c r="AM421" s="54"/>
      <c r="AN421" s="112"/>
      <c r="AO421" s="113"/>
      <c r="AP421" s="215"/>
      <c r="AQ421" s="216"/>
      <c r="AR421" s="217"/>
      <c r="AS421" s="54"/>
      <c r="AT421" s="115"/>
      <c r="AU421" s="115"/>
      <c r="AV421" s="115"/>
      <c r="AW421" s="116"/>
      <c r="AX421" s="54"/>
      <c r="AY421" s="117"/>
      <c r="AZ421" s="117"/>
      <c r="BA421" s="118"/>
      <c r="BB421" s="116"/>
      <c r="BC421" s="54"/>
      <c r="BD421" s="117"/>
      <c r="BE421" s="218"/>
      <c r="BF421" s="120"/>
      <c r="BG421" s="121"/>
      <c r="BH421" s="121"/>
      <c r="BI421" s="122"/>
      <c r="BJ421" s="123"/>
    </row>
    <row r="422">
      <c r="D422" s="100"/>
      <c r="E422" s="48"/>
      <c r="U422" s="50"/>
      <c r="V422" s="50"/>
      <c r="AC422" s="6"/>
      <c r="AI422" s="110"/>
      <c r="AJ422" s="111"/>
      <c r="AK422" s="221"/>
      <c r="AL422" s="54"/>
      <c r="AM422" s="54"/>
      <c r="AN422" s="112"/>
      <c r="AO422" s="113"/>
      <c r="AP422" s="215"/>
      <c r="AQ422" s="216"/>
      <c r="AR422" s="217"/>
      <c r="AS422" s="54"/>
      <c r="AT422" s="115"/>
      <c r="AU422" s="115"/>
      <c r="AV422" s="115"/>
      <c r="AW422" s="116"/>
      <c r="AX422" s="54"/>
      <c r="AY422" s="117"/>
      <c r="AZ422" s="117"/>
      <c r="BA422" s="118"/>
      <c r="BB422" s="116"/>
      <c r="BC422" s="54"/>
      <c r="BD422" s="117"/>
      <c r="BE422" s="218"/>
      <c r="BF422" s="120"/>
      <c r="BG422" s="121"/>
      <c r="BH422" s="121"/>
      <c r="BI422" s="122"/>
      <c r="BJ422" s="123"/>
    </row>
    <row r="423">
      <c r="D423" s="100"/>
      <c r="E423" s="48"/>
      <c r="U423" s="50"/>
      <c r="V423" s="50"/>
      <c r="AC423" s="6"/>
      <c r="AI423" s="110"/>
      <c r="AJ423" s="111"/>
      <c r="AK423" s="221"/>
      <c r="AL423" s="54"/>
      <c r="AM423" s="54"/>
      <c r="AN423" s="112"/>
      <c r="AO423" s="113"/>
      <c r="AP423" s="215"/>
      <c r="AQ423" s="216"/>
      <c r="AR423" s="217"/>
      <c r="AS423" s="54"/>
      <c r="AT423" s="115"/>
      <c r="AU423" s="115"/>
      <c r="AV423" s="115"/>
      <c r="AW423" s="116"/>
      <c r="AX423" s="54"/>
      <c r="AY423" s="117"/>
      <c r="AZ423" s="117"/>
      <c r="BA423" s="118"/>
      <c r="BB423" s="116"/>
      <c r="BC423" s="54"/>
      <c r="BD423" s="117"/>
      <c r="BE423" s="218"/>
      <c r="BF423" s="120"/>
      <c r="BG423" s="121"/>
      <c r="BH423" s="121"/>
      <c r="BI423" s="122"/>
      <c r="BJ423" s="123"/>
    </row>
    <row r="424">
      <c r="D424" s="100"/>
      <c r="E424" s="48"/>
      <c r="U424" s="50"/>
      <c r="V424" s="50"/>
      <c r="AC424" s="6"/>
      <c r="AI424" s="110"/>
      <c r="AJ424" s="111"/>
      <c r="AK424" s="221"/>
      <c r="AL424" s="54"/>
      <c r="AM424" s="54"/>
      <c r="AN424" s="112"/>
      <c r="AO424" s="113"/>
      <c r="AP424" s="215"/>
      <c r="AQ424" s="216"/>
      <c r="AR424" s="217"/>
      <c r="AS424" s="54"/>
      <c r="AT424" s="115"/>
      <c r="AU424" s="115"/>
      <c r="AV424" s="115"/>
      <c r="AW424" s="116"/>
      <c r="AX424" s="54"/>
      <c r="AY424" s="117"/>
      <c r="AZ424" s="117"/>
      <c r="BA424" s="118"/>
      <c r="BB424" s="116"/>
      <c r="BC424" s="54"/>
      <c r="BD424" s="117"/>
      <c r="BE424" s="218"/>
      <c r="BF424" s="120"/>
      <c r="BG424" s="121"/>
      <c r="BH424" s="121"/>
      <c r="BI424" s="122"/>
      <c r="BJ424" s="123"/>
    </row>
    <row r="425">
      <c r="D425" s="100"/>
      <c r="E425" s="48"/>
      <c r="U425" s="50"/>
      <c r="V425" s="50"/>
      <c r="AC425" s="6"/>
      <c r="AI425" s="110"/>
      <c r="AJ425" s="111"/>
      <c r="AK425" s="221"/>
      <c r="AL425" s="54"/>
      <c r="AM425" s="54"/>
      <c r="AN425" s="112"/>
      <c r="AO425" s="113"/>
      <c r="AP425" s="215"/>
      <c r="AQ425" s="216"/>
      <c r="AR425" s="217"/>
      <c r="AS425" s="54"/>
      <c r="AT425" s="115"/>
      <c r="AU425" s="115"/>
      <c r="AV425" s="115"/>
      <c r="AW425" s="116"/>
      <c r="AX425" s="54"/>
      <c r="AY425" s="117"/>
      <c r="AZ425" s="117"/>
      <c r="BA425" s="118"/>
      <c r="BB425" s="116"/>
      <c r="BC425" s="54"/>
      <c r="BD425" s="117"/>
      <c r="BE425" s="218"/>
      <c r="BF425" s="120"/>
      <c r="BG425" s="121"/>
      <c r="BH425" s="121"/>
      <c r="BI425" s="122"/>
      <c r="BJ425" s="123"/>
    </row>
    <row r="426">
      <c r="D426" s="100"/>
      <c r="E426" s="48"/>
      <c r="U426" s="50"/>
      <c r="V426" s="50"/>
      <c r="AC426" s="6"/>
      <c r="AI426" s="110"/>
      <c r="AJ426" s="111"/>
      <c r="AK426" s="221"/>
      <c r="AL426" s="54"/>
      <c r="AM426" s="54"/>
      <c r="AN426" s="112"/>
      <c r="AO426" s="113"/>
      <c r="AP426" s="215"/>
      <c r="AQ426" s="216"/>
      <c r="AR426" s="217"/>
      <c r="AS426" s="54"/>
      <c r="AT426" s="115"/>
      <c r="AU426" s="115"/>
      <c r="AV426" s="115"/>
      <c r="AW426" s="116"/>
      <c r="AX426" s="54"/>
      <c r="AY426" s="117"/>
      <c r="AZ426" s="117"/>
      <c r="BA426" s="118"/>
      <c r="BB426" s="116"/>
      <c r="BC426" s="54"/>
      <c r="BD426" s="117"/>
      <c r="BE426" s="218"/>
      <c r="BF426" s="120"/>
      <c r="BG426" s="121"/>
      <c r="BH426" s="121"/>
      <c r="BI426" s="122"/>
      <c r="BJ426" s="123"/>
    </row>
    <row r="427">
      <c r="D427" s="100"/>
      <c r="E427" s="48"/>
      <c r="U427" s="50"/>
      <c r="V427" s="50"/>
      <c r="AC427" s="6"/>
      <c r="AI427" s="110"/>
      <c r="AJ427" s="111"/>
      <c r="AK427" s="221"/>
      <c r="AL427" s="54"/>
      <c r="AM427" s="54"/>
      <c r="AN427" s="112"/>
      <c r="AO427" s="113"/>
      <c r="AP427" s="215"/>
      <c r="AQ427" s="216"/>
      <c r="AR427" s="217"/>
      <c r="AS427" s="54"/>
      <c r="AT427" s="115"/>
      <c r="AU427" s="115"/>
      <c r="AV427" s="115"/>
      <c r="AW427" s="116"/>
      <c r="AX427" s="54"/>
      <c r="AY427" s="117"/>
      <c r="AZ427" s="117"/>
      <c r="BA427" s="118"/>
      <c r="BB427" s="116"/>
      <c r="BC427" s="54"/>
      <c r="BD427" s="117"/>
      <c r="BE427" s="218"/>
      <c r="BF427" s="120"/>
      <c r="BG427" s="121"/>
      <c r="BH427" s="121"/>
      <c r="BI427" s="122"/>
      <c r="BJ427" s="123"/>
    </row>
    <row r="428">
      <c r="D428" s="100"/>
      <c r="E428" s="48"/>
      <c r="U428" s="50"/>
      <c r="V428" s="50"/>
      <c r="AC428" s="6"/>
      <c r="AI428" s="110"/>
      <c r="AJ428" s="111"/>
      <c r="AK428" s="221"/>
      <c r="AL428" s="54"/>
      <c r="AM428" s="54"/>
      <c r="AN428" s="112"/>
      <c r="AO428" s="113"/>
      <c r="AP428" s="215"/>
      <c r="AQ428" s="216"/>
      <c r="AR428" s="217"/>
      <c r="AS428" s="54"/>
      <c r="AT428" s="115"/>
      <c r="AU428" s="115"/>
      <c r="AV428" s="115"/>
      <c r="AW428" s="116"/>
      <c r="AX428" s="54"/>
      <c r="AY428" s="117"/>
      <c r="AZ428" s="117"/>
      <c r="BA428" s="118"/>
      <c r="BB428" s="116"/>
      <c r="BC428" s="54"/>
      <c r="BD428" s="117"/>
      <c r="BE428" s="218"/>
      <c r="BF428" s="120"/>
      <c r="BG428" s="121"/>
      <c r="BH428" s="121"/>
      <c r="BI428" s="122"/>
      <c r="BJ428" s="123"/>
    </row>
    <row r="429">
      <c r="D429" s="100"/>
      <c r="E429" s="48"/>
      <c r="U429" s="50"/>
      <c r="V429" s="50"/>
      <c r="AC429" s="6"/>
      <c r="AI429" s="110"/>
      <c r="AJ429" s="111"/>
      <c r="AK429" s="221"/>
      <c r="AL429" s="54"/>
      <c r="AM429" s="54"/>
      <c r="AN429" s="112"/>
      <c r="AO429" s="113"/>
      <c r="AP429" s="215"/>
      <c r="AQ429" s="216"/>
      <c r="AR429" s="217"/>
      <c r="AS429" s="54"/>
      <c r="AT429" s="115"/>
      <c r="AU429" s="115"/>
      <c r="AV429" s="115"/>
      <c r="AW429" s="116"/>
      <c r="AX429" s="54"/>
      <c r="AY429" s="117"/>
      <c r="AZ429" s="117"/>
      <c r="BA429" s="118"/>
      <c r="BB429" s="116"/>
      <c r="BC429" s="54"/>
      <c r="BD429" s="117"/>
      <c r="BE429" s="218"/>
      <c r="BF429" s="120"/>
      <c r="BG429" s="121"/>
      <c r="BH429" s="121"/>
      <c r="BI429" s="122"/>
      <c r="BJ429" s="123"/>
    </row>
    <row r="430">
      <c r="D430" s="100"/>
      <c r="E430" s="48"/>
      <c r="U430" s="50"/>
      <c r="V430" s="50"/>
      <c r="AC430" s="6"/>
      <c r="AI430" s="110"/>
      <c r="AJ430" s="111"/>
      <c r="AK430" s="221"/>
      <c r="AL430" s="54"/>
      <c r="AM430" s="54"/>
      <c r="AN430" s="112"/>
      <c r="AO430" s="113"/>
      <c r="AP430" s="215"/>
      <c r="AQ430" s="216"/>
      <c r="AR430" s="217"/>
      <c r="AS430" s="54"/>
      <c r="AT430" s="115"/>
      <c r="AU430" s="115"/>
      <c r="AV430" s="115"/>
      <c r="AW430" s="116"/>
      <c r="AX430" s="54"/>
      <c r="AY430" s="117"/>
      <c r="AZ430" s="117"/>
      <c r="BA430" s="118"/>
      <c r="BB430" s="116"/>
      <c r="BC430" s="54"/>
      <c r="BD430" s="117"/>
      <c r="BE430" s="218"/>
      <c r="BF430" s="120"/>
      <c r="BG430" s="121"/>
      <c r="BH430" s="121"/>
      <c r="BI430" s="122"/>
      <c r="BJ430" s="123"/>
    </row>
    <row r="431">
      <c r="D431" s="100"/>
      <c r="E431" s="48"/>
      <c r="U431" s="50"/>
      <c r="V431" s="50"/>
      <c r="AC431" s="6"/>
      <c r="AI431" s="110"/>
      <c r="AJ431" s="111"/>
      <c r="AK431" s="221"/>
      <c r="AL431" s="54"/>
      <c r="AM431" s="54"/>
      <c r="AN431" s="112"/>
      <c r="AO431" s="113"/>
      <c r="AP431" s="215"/>
      <c r="AQ431" s="216"/>
      <c r="AR431" s="217"/>
      <c r="AS431" s="54"/>
      <c r="AT431" s="115"/>
      <c r="AU431" s="115"/>
      <c r="AV431" s="115"/>
      <c r="AW431" s="116"/>
      <c r="AX431" s="54"/>
      <c r="AY431" s="117"/>
      <c r="AZ431" s="117"/>
      <c r="BA431" s="118"/>
      <c r="BB431" s="116"/>
      <c r="BC431" s="54"/>
      <c r="BD431" s="117"/>
      <c r="BE431" s="218"/>
      <c r="BF431" s="120"/>
      <c r="BG431" s="121"/>
      <c r="BH431" s="121"/>
      <c r="BI431" s="122"/>
      <c r="BJ431" s="123"/>
    </row>
    <row r="432">
      <c r="D432" s="100"/>
      <c r="E432" s="48"/>
      <c r="U432" s="50"/>
      <c r="V432" s="50"/>
      <c r="AC432" s="6"/>
      <c r="AI432" s="110"/>
      <c r="AJ432" s="111"/>
      <c r="AK432" s="221"/>
      <c r="AL432" s="54"/>
      <c r="AM432" s="54"/>
      <c r="AN432" s="112"/>
      <c r="AO432" s="113"/>
      <c r="AP432" s="215"/>
      <c r="AQ432" s="216"/>
      <c r="AR432" s="217"/>
      <c r="AS432" s="54"/>
      <c r="AT432" s="115"/>
      <c r="AU432" s="115"/>
      <c r="AV432" s="115"/>
      <c r="AW432" s="116"/>
      <c r="AX432" s="54"/>
      <c r="AY432" s="117"/>
      <c r="AZ432" s="117"/>
      <c r="BA432" s="118"/>
      <c r="BB432" s="116"/>
      <c r="BC432" s="54"/>
      <c r="BD432" s="117"/>
      <c r="BE432" s="218"/>
      <c r="BF432" s="120"/>
      <c r="BG432" s="121"/>
      <c r="BH432" s="121"/>
      <c r="BI432" s="122"/>
      <c r="BJ432" s="123"/>
    </row>
    <row r="433">
      <c r="D433" s="100"/>
      <c r="E433" s="48"/>
      <c r="U433" s="50"/>
      <c r="V433" s="50"/>
      <c r="AC433" s="6"/>
      <c r="AI433" s="110"/>
      <c r="AJ433" s="111"/>
      <c r="AK433" s="221"/>
      <c r="AL433" s="54"/>
      <c r="AM433" s="54"/>
      <c r="AN433" s="112"/>
      <c r="AO433" s="113"/>
      <c r="AP433" s="215"/>
      <c r="AQ433" s="216"/>
      <c r="AR433" s="217"/>
      <c r="AS433" s="54"/>
      <c r="AT433" s="115"/>
      <c r="AU433" s="115"/>
      <c r="AV433" s="115"/>
      <c r="AW433" s="116"/>
      <c r="AX433" s="54"/>
      <c r="AY433" s="117"/>
      <c r="AZ433" s="117"/>
      <c r="BA433" s="118"/>
      <c r="BB433" s="116"/>
      <c r="BC433" s="54"/>
      <c r="BD433" s="117"/>
      <c r="BE433" s="218"/>
      <c r="BF433" s="120"/>
      <c r="BG433" s="121"/>
      <c r="BH433" s="121"/>
      <c r="BI433" s="122"/>
      <c r="BJ433" s="123"/>
    </row>
    <row r="434">
      <c r="D434" s="100"/>
      <c r="E434" s="48"/>
      <c r="U434" s="50"/>
      <c r="V434" s="50"/>
      <c r="AC434" s="6"/>
      <c r="AI434" s="110"/>
      <c r="AJ434" s="111"/>
      <c r="AK434" s="221"/>
      <c r="AL434" s="54"/>
      <c r="AM434" s="54"/>
      <c r="AN434" s="112"/>
      <c r="AO434" s="113"/>
      <c r="AP434" s="215"/>
      <c r="AQ434" s="216"/>
      <c r="AR434" s="217"/>
      <c r="AS434" s="54"/>
      <c r="AT434" s="115"/>
      <c r="AU434" s="115"/>
      <c r="AV434" s="115"/>
      <c r="AW434" s="116"/>
      <c r="AX434" s="54"/>
      <c r="AY434" s="117"/>
      <c r="AZ434" s="117"/>
      <c r="BA434" s="118"/>
      <c r="BB434" s="116"/>
      <c r="BC434" s="54"/>
      <c r="BD434" s="117"/>
      <c r="BE434" s="218"/>
      <c r="BF434" s="120"/>
      <c r="BG434" s="121"/>
      <c r="BH434" s="121"/>
      <c r="BI434" s="122"/>
      <c r="BJ434" s="123"/>
    </row>
    <row r="435">
      <c r="D435" s="100"/>
      <c r="E435" s="48"/>
      <c r="U435" s="50"/>
      <c r="V435" s="50"/>
      <c r="AC435" s="6"/>
      <c r="AI435" s="110"/>
      <c r="AJ435" s="111"/>
      <c r="AK435" s="221"/>
      <c r="AL435" s="54"/>
      <c r="AM435" s="54"/>
      <c r="AN435" s="112"/>
      <c r="AO435" s="113"/>
      <c r="AP435" s="215"/>
      <c r="AQ435" s="216"/>
      <c r="AR435" s="217"/>
      <c r="AS435" s="54"/>
      <c r="AT435" s="115"/>
      <c r="AU435" s="115"/>
      <c r="AV435" s="115"/>
      <c r="AW435" s="116"/>
      <c r="AX435" s="54"/>
      <c r="AY435" s="117"/>
      <c r="AZ435" s="117"/>
      <c r="BA435" s="118"/>
      <c r="BB435" s="116"/>
      <c r="BC435" s="54"/>
      <c r="BD435" s="117"/>
      <c r="BE435" s="218"/>
      <c r="BF435" s="120"/>
      <c r="BG435" s="121"/>
      <c r="BH435" s="121"/>
      <c r="BI435" s="122"/>
      <c r="BJ435" s="123"/>
    </row>
    <row r="436">
      <c r="D436" s="100"/>
      <c r="E436" s="48"/>
      <c r="U436" s="50"/>
      <c r="V436" s="50"/>
      <c r="AC436" s="6"/>
      <c r="AI436" s="110"/>
      <c r="AJ436" s="111"/>
      <c r="AK436" s="221"/>
      <c r="AL436" s="54"/>
      <c r="AM436" s="54"/>
      <c r="AN436" s="112"/>
      <c r="AO436" s="113"/>
      <c r="AP436" s="215"/>
      <c r="AQ436" s="216"/>
      <c r="AR436" s="217"/>
      <c r="AS436" s="54"/>
      <c r="AT436" s="115"/>
      <c r="AU436" s="115"/>
      <c r="AV436" s="115"/>
      <c r="AW436" s="116"/>
      <c r="AX436" s="54"/>
      <c r="AY436" s="117"/>
      <c r="AZ436" s="117"/>
      <c r="BA436" s="118"/>
      <c r="BB436" s="116"/>
      <c r="BC436" s="54"/>
      <c r="BD436" s="117"/>
      <c r="BE436" s="218"/>
      <c r="BF436" s="120"/>
      <c r="BG436" s="121"/>
      <c r="BH436" s="121"/>
      <c r="BI436" s="122"/>
      <c r="BJ436" s="123"/>
    </row>
    <row r="437">
      <c r="D437" s="100"/>
      <c r="E437" s="48"/>
      <c r="U437" s="50"/>
      <c r="V437" s="50"/>
      <c r="AC437" s="6"/>
      <c r="AI437" s="110"/>
      <c r="AJ437" s="111"/>
      <c r="AK437" s="221"/>
      <c r="AL437" s="54"/>
      <c r="AM437" s="54"/>
      <c r="AN437" s="112"/>
      <c r="AO437" s="113"/>
      <c r="AP437" s="215"/>
      <c r="AQ437" s="216"/>
      <c r="AR437" s="217"/>
      <c r="AS437" s="54"/>
      <c r="AT437" s="115"/>
      <c r="AU437" s="115"/>
      <c r="AV437" s="115"/>
      <c r="AW437" s="116"/>
      <c r="AX437" s="54"/>
      <c r="AY437" s="117"/>
      <c r="AZ437" s="117"/>
      <c r="BA437" s="118"/>
      <c r="BB437" s="116"/>
      <c r="BC437" s="54"/>
      <c r="BD437" s="117"/>
      <c r="BE437" s="218"/>
      <c r="BF437" s="120"/>
      <c r="BG437" s="121"/>
      <c r="BH437" s="121"/>
      <c r="BI437" s="122"/>
      <c r="BJ437" s="123"/>
    </row>
    <row r="438">
      <c r="D438" s="100"/>
      <c r="E438" s="48"/>
      <c r="U438" s="50"/>
      <c r="V438" s="50"/>
      <c r="AC438" s="6"/>
      <c r="AI438" s="110"/>
      <c r="AJ438" s="111"/>
      <c r="AK438" s="221"/>
      <c r="AL438" s="54"/>
      <c r="AM438" s="54"/>
      <c r="AN438" s="112"/>
      <c r="AO438" s="113"/>
      <c r="AP438" s="215"/>
      <c r="AQ438" s="216"/>
      <c r="AR438" s="217"/>
      <c r="AS438" s="54"/>
      <c r="AT438" s="115"/>
      <c r="AU438" s="115"/>
      <c r="AV438" s="115"/>
      <c r="AW438" s="116"/>
      <c r="AX438" s="54"/>
      <c r="AY438" s="117"/>
      <c r="AZ438" s="117"/>
      <c r="BA438" s="118"/>
      <c r="BB438" s="116"/>
      <c r="BC438" s="54"/>
      <c r="BD438" s="117"/>
      <c r="BE438" s="218"/>
      <c r="BF438" s="120"/>
      <c r="BG438" s="121"/>
      <c r="BH438" s="121"/>
      <c r="BI438" s="122"/>
      <c r="BJ438" s="123"/>
    </row>
    <row r="439">
      <c r="D439" s="100"/>
      <c r="E439" s="48"/>
      <c r="U439" s="50"/>
      <c r="V439" s="50"/>
      <c r="AC439" s="6"/>
      <c r="AI439" s="110"/>
      <c r="AJ439" s="111"/>
      <c r="AK439" s="221"/>
      <c r="AL439" s="54"/>
      <c r="AM439" s="54"/>
      <c r="AN439" s="112"/>
      <c r="AO439" s="113"/>
      <c r="AP439" s="215"/>
      <c r="AQ439" s="216"/>
      <c r="AR439" s="217"/>
      <c r="AS439" s="54"/>
      <c r="AT439" s="115"/>
      <c r="AU439" s="115"/>
      <c r="AV439" s="115"/>
      <c r="AW439" s="116"/>
      <c r="AX439" s="54"/>
      <c r="AY439" s="117"/>
      <c r="AZ439" s="117"/>
      <c r="BA439" s="118"/>
      <c r="BB439" s="116"/>
      <c r="BC439" s="54"/>
      <c r="BD439" s="117"/>
      <c r="BE439" s="218"/>
      <c r="BF439" s="120"/>
      <c r="BG439" s="121"/>
      <c r="BH439" s="121"/>
      <c r="BI439" s="122"/>
      <c r="BJ439" s="123"/>
    </row>
    <row r="440">
      <c r="D440" s="100"/>
      <c r="E440" s="48"/>
      <c r="U440" s="50"/>
      <c r="V440" s="50"/>
      <c r="AC440" s="6"/>
      <c r="AI440" s="110"/>
      <c r="AJ440" s="111"/>
      <c r="AK440" s="221"/>
      <c r="AL440" s="54"/>
      <c r="AM440" s="54"/>
      <c r="AN440" s="112"/>
      <c r="AO440" s="113"/>
      <c r="AP440" s="215"/>
      <c r="AQ440" s="216"/>
      <c r="AR440" s="217"/>
      <c r="AS440" s="54"/>
      <c r="AT440" s="115"/>
      <c r="AU440" s="115"/>
      <c r="AV440" s="115"/>
      <c r="AW440" s="116"/>
      <c r="AX440" s="54"/>
      <c r="AY440" s="117"/>
      <c r="AZ440" s="117"/>
      <c r="BA440" s="118"/>
      <c r="BB440" s="116"/>
      <c r="BC440" s="54"/>
      <c r="BD440" s="117"/>
      <c r="BE440" s="218"/>
      <c r="BF440" s="120"/>
      <c r="BG440" s="121"/>
      <c r="BH440" s="121"/>
      <c r="BI440" s="122"/>
      <c r="BJ440" s="123"/>
    </row>
    <row r="441">
      <c r="D441" s="100"/>
      <c r="E441" s="48"/>
      <c r="U441" s="50"/>
      <c r="V441" s="50"/>
      <c r="AC441" s="6"/>
      <c r="AI441" s="110"/>
      <c r="AJ441" s="111"/>
      <c r="AK441" s="221"/>
      <c r="AL441" s="54"/>
      <c r="AM441" s="54"/>
      <c r="AN441" s="112"/>
      <c r="AO441" s="113"/>
      <c r="AP441" s="215"/>
      <c r="AQ441" s="216"/>
      <c r="AR441" s="217"/>
      <c r="AS441" s="54"/>
      <c r="AT441" s="115"/>
      <c r="AU441" s="115"/>
      <c r="AV441" s="115"/>
      <c r="AW441" s="116"/>
      <c r="AX441" s="54"/>
      <c r="AY441" s="117"/>
      <c r="AZ441" s="117"/>
      <c r="BA441" s="118"/>
      <c r="BB441" s="116"/>
      <c r="BC441" s="54"/>
      <c r="BD441" s="117"/>
      <c r="BE441" s="218"/>
      <c r="BF441" s="120"/>
      <c r="BG441" s="121"/>
      <c r="BH441" s="121"/>
      <c r="BI441" s="122"/>
      <c r="BJ441" s="123"/>
    </row>
    <row r="442">
      <c r="D442" s="100"/>
      <c r="E442" s="48"/>
      <c r="U442" s="50"/>
      <c r="V442" s="50"/>
      <c r="AC442" s="6"/>
      <c r="AI442" s="110"/>
      <c r="AJ442" s="111"/>
      <c r="AK442" s="221"/>
      <c r="AL442" s="54"/>
      <c r="AM442" s="54"/>
      <c r="AN442" s="112"/>
      <c r="AO442" s="113"/>
      <c r="AP442" s="215"/>
      <c r="AQ442" s="216"/>
      <c r="AR442" s="217"/>
      <c r="AS442" s="54"/>
      <c r="AT442" s="115"/>
      <c r="AU442" s="115"/>
      <c r="AV442" s="115"/>
      <c r="AW442" s="116"/>
      <c r="AX442" s="54"/>
      <c r="AY442" s="117"/>
      <c r="AZ442" s="117"/>
      <c r="BA442" s="118"/>
      <c r="BB442" s="116"/>
      <c r="BC442" s="54"/>
      <c r="BD442" s="117"/>
      <c r="BE442" s="218"/>
      <c r="BF442" s="120"/>
      <c r="BG442" s="121"/>
      <c r="BH442" s="121"/>
      <c r="BI442" s="122"/>
      <c r="BJ442" s="123"/>
    </row>
    <row r="443">
      <c r="D443" s="100"/>
      <c r="E443" s="48"/>
      <c r="U443" s="50"/>
      <c r="V443" s="50"/>
      <c r="AC443" s="6"/>
      <c r="AI443" s="110"/>
      <c r="AJ443" s="111"/>
      <c r="AK443" s="221"/>
      <c r="AL443" s="54"/>
      <c r="AM443" s="54"/>
      <c r="AN443" s="112"/>
      <c r="AO443" s="113"/>
      <c r="AP443" s="215"/>
      <c r="AQ443" s="216"/>
      <c r="AR443" s="217"/>
      <c r="AS443" s="54"/>
      <c r="AT443" s="115"/>
      <c r="AU443" s="115"/>
      <c r="AV443" s="115"/>
      <c r="AW443" s="116"/>
      <c r="AX443" s="54"/>
      <c r="AY443" s="117"/>
      <c r="AZ443" s="117"/>
      <c r="BA443" s="118"/>
      <c r="BB443" s="116"/>
      <c r="BC443" s="54"/>
      <c r="BD443" s="117"/>
      <c r="BE443" s="218"/>
      <c r="BF443" s="120"/>
      <c r="BG443" s="121"/>
      <c r="BH443" s="121"/>
      <c r="BI443" s="122"/>
      <c r="BJ443" s="123"/>
    </row>
    <row r="444">
      <c r="D444" s="100"/>
      <c r="E444" s="48"/>
      <c r="U444" s="50"/>
      <c r="V444" s="50"/>
      <c r="AC444" s="6"/>
      <c r="AI444" s="110"/>
      <c r="AJ444" s="111"/>
      <c r="AK444" s="221"/>
      <c r="AL444" s="54"/>
      <c r="AM444" s="54"/>
      <c r="AN444" s="112"/>
      <c r="AO444" s="113"/>
      <c r="AP444" s="215"/>
      <c r="AQ444" s="216"/>
      <c r="AR444" s="217"/>
      <c r="AS444" s="54"/>
      <c r="AT444" s="115"/>
      <c r="AU444" s="115"/>
      <c r="AV444" s="115"/>
      <c r="AW444" s="116"/>
      <c r="AX444" s="54"/>
      <c r="AY444" s="117"/>
      <c r="AZ444" s="117"/>
      <c r="BA444" s="118"/>
      <c r="BB444" s="116"/>
      <c r="BC444" s="54"/>
      <c r="BD444" s="117"/>
      <c r="BE444" s="218"/>
      <c r="BF444" s="120"/>
      <c r="BG444" s="121"/>
      <c r="BH444" s="121"/>
      <c r="BI444" s="122"/>
      <c r="BJ444" s="123"/>
    </row>
    <row r="445">
      <c r="D445" s="100"/>
      <c r="E445" s="48"/>
      <c r="U445" s="50"/>
      <c r="V445" s="50"/>
      <c r="AC445" s="6"/>
      <c r="AI445" s="110"/>
      <c r="AJ445" s="111"/>
      <c r="AK445" s="221"/>
      <c r="AL445" s="54"/>
      <c r="AM445" s="54"/>
      <c r="AN445" s="112"/>
      <c r="AO445" s="113"/>
      <c r="AP445" s="215"/>
      <c r="AQ445" s="216"/>
      <c r="AR445" s="217"/>
      <c r="AS445" s="54"/>
      <c r="AT445" s="115"/>
      <c r="AU445" s="115"/>
      <c r="AV445" s="115"/>
      <c r="AW445" s="116"/>
      <c r="AX445" s="54"/>
      <c r="AY445" s="117"/>
      <c r="AZ445" s="117"/>
      <c r="BA445" s="118"/>
      <c r="BB445" s="116"/>
      <c r="BC445" s="54"/>
      <c r="BD445" s="117"/>
      <c r="BE445" s="218"/>
      <c r="BF445" s="120"/>
      <c r="BG445" s="121"/>
      <c r="BH445" s="121"/>
      <c r="BI445" s="122"/>
      <c r="BJ445" s="123"/>
    </row>
    <row r="446">
      <c r="D446" s="100"/>
      <c r="E446" s="48"/>
      <c r="U446" s="50"/>
      <c r="V446" s="50"/>
      <c r="AC446" s="6"/>
      <c r="AI446" s="110"/>
      <c r="AJ446" s="111"/>
      <c r="AK446" s="221"/>
      <c r="AL446" s="54"/>
      <c r="AM446" s="54"/>
      <c r="AN446" s="112"/>
      <c r="AO446" s="113"/>
      <c r="AP446" s="215"/>
      <c r="AQ446" s="216"/>
      <c r="AR446" s="217"/>
      <c r="AS446" s="54"/>
      <c r="AT446" s="115"/>
      <c r="AU446" s="115"/>
      <c r="AV446" s="115"/>
      <c r="AW446" s="116"/>
      <c r="AX446" s="54"/>
      <c r="AY446" s="117"/>
      <c r="AZ446" s="117"/>
      <c r="BA446" s="118"/>
      <c r="BB446" s="116"/>
      <c r="BC446" s="54"/>
      <c r="BD446" s="117"/>
      <c r="BE446" s="218"/>
      <c r="BF446" s="120"/>
      <c r="BG446" s="121"/>
      <c r="BH446" s="121"/>
      <c r="BI446" s="122"/>
      <c r="BJ446" s="123"/>
    </row>
    <row r="447">
      <c r="D447" s="100"/>
      <c r="E447" s="48"/>
      <c r="U447" s="50"/>
      <c r="V447" s="50"/>
      <c r="AC447" s="6"/>
      <c r="AI447" s="110"/>
      <c r="AJ447" s="111"/>
      <c r="AK447" s="221"/>
      <c r="AL447" s="54"/>
      <c r="AM447" s="54"/>
      <c r="AN447" s="112"/>
      <c r="AO447" s="113"/>
      <c r="AP447" s="215"/>
      <c r="AQ447" s="216"/>
      <c r="AR447" s="217"/>
      <c r="AS447" s="54"/>
      <c r="AT447" s="115"/>
      <c r="AU447" s="115"/>
      <c r="AV447" s="115"/>
      <c r="AW447" s="116"/>
      <c r="AX447" s="54"/>
      <c r="AY447" s="117"/>
      <c r="AZ447" s="117"/>
      <c r="BA447" s="118"/>
      <c r="BB447" s="116"/>
      <c r="BC447" s="54"/>
      <c r="BD447" s="117"/>
      <c r="BE447" s="218"/>
      <c r="BF447" s="120"/>
      <c r="BG447" s="121"/>
      <c r="BH447" s="121"/>
      <c r="BI447" s="122"/>
      <c r="BJ447" s="123"/>
    </row>
    <row r="448">
      <c r="D448" s="100"/>
      <c r="E448" s="48"/>
      <c r="U448" s="50"/>
      <c r="V448" s="50"/>
      <c r="AC448" s="6"/>
      <c r="AI448" s="110"/>
      <c r="AJ448" s="111"/>
      <c r="AK448" s="221"/>
      <c r="AL448" s="54"/>
      <c r="AM448" s="54"/>
      <c r="AN448" s="112"/>
      <c r="AO448" s="113"/>
      <c r="AP448" s="215"/>
      <c r="AQ448" s="216"/>
      <c r="AR448" s="217"/>
      <c r="AS448" s="54"/>
      <c r="AT448" s="115"/>
      <c r="AU448" s="115"/>
      <c r="AV448" s="115"/>
      <c r="AW448" s="116"/>
      <c r="AX448" s="54"/>
      <c r="AY448" s="117"/>
      <c r="AZ448" s="117"/>
      <c r="BA448" s="118"/>
      <c r="BB448" s="116"/>
      <c r="BC448" s="54"/>
      <c r="BD448" s="117"/>
      <c r="BE448" s="218"/>
      <c r="BF448" s="120"/>
      <c r="BG448" s="121"/>
      <c r="BH448" s="121"/>
      <c r="BI448" s="122"/>
      <c r="BJ448" s="123"/>
    </row>
    <row r="449">
      <c r="D449" s="100"/>
      <c r="E449" s="48"/>
      <c r="U449" s="50"/>
      <c r="V449" s="50"/>
      <c r="AC449" s="6"/>
      <c r="AI449" s="110"/>
      <c r="AJ449" s="111"/>
      <c r="AK449" s="221"/>
      <c r="AL449" s="54"/>
      <c r="AM449" s="54"/>
      <c r="AN449" s="112"/>
      <c r="AO449" s="113"/>
      <c r="AP449" s="215"/>
      <c r="AQ449" s="216"/>
      <c r="AR449" s="217"/>
      <c r="AS449" s="54"/>
      <c r="AT449" s="115"/>
      <c r="AU449" s="115"/>
      <c r="AV449" s="115"/>
      <c r="AW449" s="116"/>
      <c r="AX449" s="54"/>
      <c r="AY449" s="117"/>
      <c r="AZ449" s="117"/>
      <c r="BA449" s="118"/>
      <c r="BB449" s="116"/>
      <c r="BC449" s="54"/>
      <c r="BD449" s="117"/>
      <c r="BE449" s="218"/>
      <c r="BF449" s="120"/>
      <c r="BG449" s="121"/>
      <c r="BH449" s="121"/>
      <c r="BI449" s="122"/>
      <c r="BJ449" s="123"/>
    </row>
    <row r="450">
      <c r="D450" s="100"/>
      <c r="E450" s="48"/>
      <c r="U450" s="50"/>
      <c r="V450" s="50"/>
      <c r="AC450" s="6"/>
      <c r="AI450" s="110"/>
      <c r="AJ450" s="111"/>
      <c r="AK450" s="221"/>
      <c r="AL450" s="54"/>
      <c r="AM450" s="54"/>
      <c r="AN450" s="112"/>
      <c r="AO450" s="113"/>
      <c r="AP450" s="215"/>
      <c r="AQ450" s="216"/>
      <c r="AR450" s="217"/>
      <c r="AS450" s="54"/>
      <c r="AT450" s="115"/>
      <c r="AU450" s="115"/>
      <c r="AV450" s="115"/>
      <c r="AW450" s="116"/>
      <c r="AX450" s="54"/>
      <c r="AY450" s="117"/>
      <c r="AZ450" s="117"/>
      <c r="BA450" s="118"/>
      <c r="BB450" s="116"/>
      <c r="BC450" s="54"/>
      <c r="BD450" s="117"/>
      <c r="BE450" s="218"/>
      <c r="BF450" s="120"/>
      <c r="BG450" s="121"/>
      <c r="BH450" s="121"/>
      <c r="BI450" s="122"/>
      <c r="BJ450" s="123"/>
    </row>
    <row r="451">
      <c r="D451" s="100"/>
      <c r="E451" s="48"/>
      <c r="U451" s="50"/>
      <c r="V451" s="50"/>
      <c r="AC451" s="6"/>
      <c r="AI451" s="110"/>
      <c r="AJ451" s="111"/>
      <c r="AK451" s="221"/>
      <c r="AL451" s="54"/>
      <c r="AM451" s="54"/>
      <c r="AN451" s="112"/>
      <c r="AO451" s="113"/>
      <c r="AP451" s="215"/>
      <c r="AQ451" s="216"/>
      <c r="AR451" s="217"/>
      <c r="AS451" s="54"/>
      <c r="AT451" s="115"/>
      <c r="AU451" s="115"/>
      <c r="AV451" s="115"/>
      <c r="AW451" s="116"/>
      <c r="AX451" s="54"/>
      <c r="AY451" s="117"/>
      <c r="AZ451" s="117"/>
      <c r="BA451" s="118"/>
      <c r="BB451" s="116"/>
      <c r="BC451" s="54"/>
      <c r="BD451" s="117"/>
      <c r="BE451" s="218"/>
      <c r="BF451" s="120"/>
      <c r="BG451" s="121"/>
      <c r="BH451" s="121"/>
      <c r="BI451" s="122"/>
      <c r="BJ451" s="123"/>
    </row>
    <row r="452">
      <c r="D452" s="100"/>
      <c r="E452" s="48"/>
      <c r="U452" s="50"/>
      <c r="V452" s="50"/>
      <c r="AC452" s="6"/>
      <c r="AI452" s="110"/>
      <c r="AJ452" s="111"/>
      <c r="AK452" s="221"/>
      <c r="AL452" s="54"/>
      <c r="AM452" s="54"/>
      <c r="AN452" s="112"/>
      <c r="AO452" s="113"/>
      <c r="AP452" s="215"/>
      <c r="AQ452" s="216"/>
      <c r="AR452" s="217"/>
      <c r="AS452" s="54"/>
      <c r="AT452" s="115"/>
      <c r="AU452" s="115"/>
      <c r="AV452" s="115"/>
      <c r="AW452" s="116"/>
      <c r="AX452" s="54"/>
      <c r="AY452" s="117"/>
      <c r="AZ452" s="117"/>
      <c r="BA452" s="118"/>
      <c r="BB452" s="116"/>
      <c r="BC452" s="54"/>
      <c r="BD452" s="117"/>
      <c r="BE452" s="218"/>
      <c r="BF452" s="120"/>
      <c r="BG452" s="121"/>
      <c r="BH452" s="121"/>
      <c r="BI452" s="122"/>
      <c r="BJ452" s="123"/>
    </row>
    <row r="453">
      <c r="D453" s="100"/>
      <c r="E453" s="48"/>
      <c r="U453" s="50"/>
      <c r="V453" s="50"/>
      <c r="AC453" s="6"/>
      <c r="AI453" s="110"/>
      <c r="AJ453" s="111"/>
      <c r="AK453" s="221"/>
      <c r="AL453" s="54"/>
      <c r="AM453" s="54"/>
      <c r="AN453" s="112"/>
      <c r="AO453" s="113"/>
      <c r="AP453" s="215"/>
      <c r="AQ453" s="216"/>
      <c r="AR453" s="217"/>
      <c r="AS453" s="54"/>
      <c r="AT453" s="115"/>
      <c r="AU453" s="115"/>
      <c r="AV453" s="115"/>
      <c r="AW453" s="116"/>
      <c r="AX453" s="54"/>
      <c r="AY453" s="117"/>
      <c r="AZ453" s="117"/>
      <c r="BA453" s="118"/>
      <c r="BB453" s="116"/>
      <c r="BC453" s="54"/>
      <c r="BD453" s="117"/>
      <c r="BE453" s="218"/>
      <c r="BF453" s="120"/>
      <c r="BG453" s="121"/>
      <c r="BH453" s="121"/>
      <c r="BI453" s="122"/>
      <c r="BJ453" s="123"/>
    </row>
    <row r="454">
      <c r="D454" s="100"/>
      <c r="E454" s="48"/>
      <c r="U454" s="50"/>
      <c r="V454" s="50"/>
      <c r="AC454" s="6"/>
      <c r="AI454" s="110"/>
      <c r="AJ454" s="111"/>
      <c r="AK454" s="221"/>
      <c r="AL454" s="54"/>
      <c r="AM454" s="54"/>
      <c r="AN454" s="112"/>
      <c r="AO454" s="113"/>
      <c r="AP454" s="215"/>
      <c r="AQ454" s="216"/>
      <c r="AR454" s="217"/>
      <c r="AS454" s="54"/>
      <c r="AT454" s="115"/>
      <c r="AU454" s="115"/>
      <c r="AV454" s="115"/>
      <c r="AW454" s="116"/>
      <c r="AX454" s="54"/>
      <c r="AY454" s="117"/>
      <c r="AZ454" s="117"/>
      <c r="BA454" s="118"/>
      <c r="BB454" s="116"/>
      <c r="BC454" s="54"/>
      <c r="BD454" s="117"/>
      <c r="BE454" s="218"/>
      <c r="BF454" s="120"/>
      <c r="BG454" s="121"/>
      <c r="BH454" s="121"/>
      <c r="BI454" s="122"/>
      <c r="BJ454" s="123"/>
    </row>
    <row r="455">
      <c r="D455" s="100"/>
      <c r="E455" s="48"/>
      <c r="U455" s="50"/>
      <c r="V455" s="50"/>
      <c r="AC455" s="6"/>
      <c r="AI455" s="110"/>
      <c r="AJ455" s="111"/>
      <c r="AK455" s="221"/>
      <c r="AL455" s="54"/>
      <c r="AM455" s="54"/>
      <c r="AN455" s="112"/>
      <c r="AO455" s="113"/>
      <c r="AP455" s="215"/>
      <c r="AQ455" s="216"/>
      <c r="AR455" s="217"/>
      <c r="AS455" s="54"/>
      <c r="AT455" s="115"/>
      <c r="AU455" s="115"/>
      <c r="AV455" s="115"/>
      <c r="AW455" s="116"/>
      <c r="AX455" s="54"/>
      <c r="AY455" s="117"/>
      <c r="AZ455" s="117"/>
      <c r="BA455" s="118"/>
      <c r="BB455" s="116"/>
      <c r="BC455" s="54"/>
      <c r="BD455" s="117"/>
      <c r="BE455" s="218"/>
      <c r="BF455" s="120"/>
      <c r="BG455" s="121"/>
      <c r="BH455" s="121"/>
      <c r="BI455" s="122"/>
      <c r="BJ455" s="123"/>
    </row>
    <row r="456">
      <c r="D456" s="100"/>
      <c r="E456" s="48"/>
      <c r="U456" s="50"/>
      <c r="V456" s="50"/>
      <c r="AC456" s="6"/>
      <c r="AI456" s="110"/>
      <c r="AJ456" s="111"/>
      <c r="AK456" s="221"/>
      <c r="AL456" s="54"/>
      <c r="AM456" s="54"/>
      <c r="AN456" s="112"/>
      <c r="AO456" s="113"/>
      <c r="AP456" s="215"/>
      <c r="AQ456" s="216"/>
      <c r="AR456" s="217"/>
      <c r="AS456" s="54"/>
      <c r="AT456" s="115"/>
      <c r="AU456" s="115"/>
      <c r="AV456" s="115"/>
      <c r="AW456" s="116"/>
      <c r="AX456" s="54"/>
      <c r="AY456" s="117"/>
      <c r="AZ456" s="117"/>
      <c r="BA456" s="118"/>
      <c r="BB456" s="116"/>
      <c r="BC456" s="54"/>
      <c r="BD456" s="117"/>
      <c r="BE456" s="218"/>
      <c r="BF456" s="120"/>
      <c r="BG456" s="121"/>
      <c r="BH456" s="121"/>
      <c r="BI456" s="122"/>
      <c r="BJ456" s="123"/>
    </row>
    <row r="457">
      <c r="D457" s="100"/>
      <c r="E457" s="48"/>
      <c r="U457" s="50"/>
      <c r="V457" s="50"/>
      <c r="AC457" s="6"/>
      <c r="AI457" s="110"/>
      <c r="AJ457" s="111"/>
      <c r="AK457" s="221"/>
      <c r="AL457" s="54"/>
      <c r="AM457" s="54"/>
      <c r="AN457" s="112"/>
      <c r="AO457" s="113"/>
      <c r="AP457" s="215"/>
      <c r="AQ457" s="216"/>
      <c r="AR457" s="217"/>
      <c r="AS457" s="54"/>
      <c r="AT457" s="115"/>
      <c r="AU457" s="115"/>
      <c r="AV457" s="115"/>
      <c r="AW457" s="116"/>
      <c r="AX457" s="54"/>
      <c r="AY457" s="117"/>
      <c r="AZ457" s="117"/>
      <c r="BA457" s="118"/>
      <c r="BB457" s="116"/>
      <c r="BC457" s="54"/>
      <c r="BD457" s="117"/>
      <c r="BE457" s="218"/>
      <c r="BF457" s="120"/>
      <c r="BG457" s="121"/>
      <c r="BH457" s="121"/>
      <c r="BI457" s="122"/>
      <c r="BJ457" s="123"/>
    </row>
    <row r="458">
      <c r="D458" s="100"/>
      <c r="E458" s="48"/>
      <c r="U458" s="50"/>
      <c r="V458" s="50"/>
      <c r="AC458" s="6"/>
      <c r="AI458" s="110"/>
      <c r="AJ458" s="111"/>
      <c r="AK458" s="221"/>
      <c r="AL458" s="54"/>
      <c r="AM458" s="54"/>
      <c r="AN458" s="112"/>
      <c r="AO458" s="113"/>
      <c r="AP458" s="215"/>
      <c r="AQ458" s="216"/>
      <c r="AR458" s="217"/>
      <c r="AS458" s="54"/>
      <c r="AT458" s="115"/>
      <c r="AU458" s="115"/>
      <c r="AV458" s="115"/>
      <c r="AW458" s="116"/>
      <c r="AX458" s="54"/>
      <c r="AY458" s="117"/>
      <c r="AZ458" s="117"/>
      <c r="BA458" s="118"/>
      <c r="BB458" s="116"/>
      <c r="BC458" s="54"/>
      <c r="BD458" s="117"/>
      <c r="BE458" s="218"/>
      <c r="BF458" s="120"/>
      <c r="BG458" s="121"/>
      <c r="BH458" s="121"/>
      <c r="BI458" s="122"/>
      <c r="BJ458" s="123"/>
    </row>
    <row r="459">
      <c r="D459" s="100"/>
      <c r="E459" s="48"/>
      <c r="U459" s="50"/>
      <c r="V459" s="50"/>
      <c r="AC459" s="6"/>
      <c r="AI459" s="110"/>
      <c r="AJ459" s="111"/>
      <c r="AK459" s="221"/>
      <c r="AL459" s="54"/>
      <c r="AM459" s="54"/>
      <c r="AN459" s="112"/>
      <c r="AO459" s="113"/>
      <c r="AP459" s="215"/>
      <c r="AQ459" s="216"/>
      <c r="AR459" s="217"/>
      <c r="AS459" s="54"/>
      <c r="AT459" s="115"/>
      <c r="AU459" s="115"/>
      <c r="AV459" s="115"/>
      <c r="AW459" s="116"/>
      <c r="AX459" s="54"/>
      <c r="AY459" s="117"/>
      <c r="AZ459" s="117"/>
      <c r="BA459" s="118"/>
      <c r="BB459" s="116"/>
      <c r="BC459" s="54"/>
      <c r="BD459" s="117"/>
      <c r="BE459" s="218"/>
      <c r="BF459" s="120"/>
      <c r="BG459" s="121"/>
      <c r="BH459" s="121"/>
      <c r="BI459" s="122"/>
      <c r="BJ459" s="123"/>
    </row>
    <row r="460">
      <c r="D460" s="100"/>
      <c r="E460" s="48"/>
      <c r="U460" s="50"/>
      <c r="V460" s="50"/>
      <c r="AC460" s="6"/>
      <c r="AI460" s="110"/>
      <c r="AJ460" s="111"/>
      <c r="AK460" s="221"/>
      <c r="AL460" s="54"/>
      <c r="AM460" s="54"/>
      <c r="AN460" s="112"/>
      <c r="AO460" s="113"/>
      <c r="AP460" s="215"/>
      <c r="AQ460" s="216"/>
      <c r="AR460" s="217"/>
      <c r="AS460" s="54"/>
      <c r="AT460" s="115"/>
      <c r="AU460" s="115"/>
      <c r="AV460" s="115"/>
      <c r="AW460" s="116"/>
      <c r="AX460" s="54"/>
      <c r="AY460" s="117"/>
      <c r="AZ460" s="117"/>
      <c r="BA460" s="118"/>
      <c r="BB460" s="116"/>
      <c r="BC460" s="54"/>
      <c r="BD460" s="117"/>
      <c r="BE460" s="218"/>
      <c r="BF460" s="120"/>
      <c r="BG460" s="121"/>
      <c r="BH460" s="121"/>
      <c r="BI460" s="122"/>
      <c r="BJ460" s="123"/>
    </row>
    <row r="461">
      <c r="D461" s="100"/>
      <c r="E461" s="48"/>
      <c r="U461" s="50"/>
      <c r="V461" s="50"/>
      <c r="AC461" s="6"/>
      <c r="AI461" s="110"/>
      <c r="AJ461" s="111"/>
      <c r="AK461" s="221"/>
      <c r="AL461" s="54"/>
      <c r="AM461" s="54"/>
      <c r="AN461" s="112"/>
      <c r="AO461" s="113"/>
      <c r="AP461" s="215"/>
      <c r="AQ461" s="216"/>
      <c r="AR461" s="217"/>
      <c r="AS461" s="54"/>
      <c r="AT461" s="115"/>
      <c r="AU461" s="115"/>
      <c r="AV461" s="115"/>
      <c r="AW461" s="116"/>
      <c r="AX461" s="54"/>
      <c r="AY461" s="117"/>
      <c r="AZ461" s="117"/>
      <c r="BA461" s="118"/>
      <c r="BB461" s="116"/>
      <c r="BC461" s="54"/>
      <c r="BD461" s="117"/>
      <c r="BE461" s="218"/>
      <c r="BF461" s="120"/>
      <c r="BG461" s="121"/>
      <c r="BH461" s="121"/>
      <c r="BI461" s="122"/>
      <c r="BJ461" s="123"/>
    </row>
    <row r="462">
      <c r="D462" s="100"/>
      <c r="E462" s="48"/>
      <c r="U462" s="50"/>
      <c r="V462" s="50"/>
      <c r="AC462" s="6"/>
      <c r="AI462" s="110"/>
      <c r="AJ462" s="111"/>
      <c r="AK462" s="221"/>
      <c r="AL462" s="54"/>
      <c r="AM462" s="54"/>
      <c r="AN462" s="112"/>
      <c r="AO462" s="113"/>
      <c r="AP462" s="215"/>
      <c r="AQ462" s="216"/>
      <c r="AR462" s="217"/>
      <c r="AS462" s="54"/>
      <c r="AT462" s="115"/>
      <c r="AU462" s="115"/>
      <c r="AV462" s="115"/>
      <c r="AW462" s="116"/>
      <c r="AX462" s="54"/>
      <c r="AY462" s="117"/>
      <c r="AZ462" s="117"/>
      <c r="BA462" s="118"/>
      <c r="BB462" s="116"/>
      <c r="BC462" s="54"/>
      <c r="BD462" s="117"/>
      <c r="BE462" s="218"/>
      <c r="BF462" s="120"/>
      <c r="BG462" s="121"/>
      <c r="BH462" s="121"/>
      <c r="BI462" s="122"/>
      <c r="BJ462" s="123"/>
    </row>
    <row r="463">
      <c r="D463" s="100"/>
      <c r="E463" s="48"/>
      <c r="U463" s="50"/>
      <c r="V463" s="50"/>
      <c r="AC463" s="6"/>
      <c r="AI463" s="110"/>
      <c r="AJ463" s="111"/>
      <c r="AK463" s="221"/>
      <c r="AL463" s="54"/>
      <c r="AM463" s="54"/>
      <c r="AN463" s="112"/>
      <c r="AO463" s="113"/>
      <c r="AP463" s="215"/>
      <c r="AQ463" s="216"/>
      <c r="AR463" s="217"/>
      <c r="AS463" s="54"/>
      <c r="AT463" s="115"/>
      <c r="AU463" s="115"/>
      <c r="AV463" s="115"/>
      <c r="AW463" s="116"/>
      <c r="AX463" s="54"/>
      <c r="AY463" s="117"/>
      <c r="AZ463" s="117"/>
      <c r="BA463" s="118"/>
      <c r="BB463" s="116"/>
      <c r="BC463" s="54"/>
      <c r="BD463" s="117"/>
      <c r="BE463" s="218"/>
      <c r="BF463" s="120"/>
      <c r="BG463" s="121"/>
      <c r="BH463" s="121"/>
      <c r="BI463" s="122"/>
      <c r="BJ463" s="123"/>
    </row>
    <row r="464">
      <c r="D464" s="100"/>
      <c r="E464" s="48"/>
      <c r="U464" s="50"/>
      <c r="V464" s="50"/>
      <c r="AC464" s="6"/>
      <c r="AI464" s="110"/>
      <c r="AJ464" s="111"/>
      <c r="AK464" s="221"/>
      <c r="AL464" s="54"/>
      <c r="AM464" s="54"/>
      <c r="AN464" s="112"/>
      <c r="AO464" s="113"/>
      <c r="AP464" s="215"/>
      <c r="AQ464" s="216"/>
      <c r="AR464" s="217"/>
      <c r="AS464" s="54"/>
      <c r="AT464" s="115"/>
      <c r="AU464" s="115"/>
      <c r="AV464" s="115"/>
      <c r="AW464" s="116"/>
      <c r="AX464" s="54"/>
      <c r="AY464" s="117"/>
      <c r="AZ464" s="117"/>
      <c r="BA464" s="118"/>
      <c r="BB464" s="116"/>
      <c r="BC464" s="54"/>
      <c r="BD464" s="117"/>
      <c r="BE464" s="218"/>
      <c r="BF464" s="120"/>
      <c r="BG464" s="121"/>
      <c r="BH464" s="121"/>
      <c r="BI464" s="122"/>
      <c r="BJ464" s="123"/>
    </row>
    <row r="465">
      <c r="D465" s="100"/>
      <c r="E465" s="48"/>
      <c r="U465" s="50"/>
      <c r="V465" s="50"/>
      <c r="AC465" s="6"/>
      <c r="AI465" s="110"/>
      <c r="AJ465" s="111"/>
      <c r="AK465" s="221"/>
      <c r="AL465" s="54"/>
      <c r="AM465" s="54"/>
      <c r="AN465" s="112"/>
      <c r="AO465" s="113"/>
      <c r="AP465" s="215"/>
      <c r="AQ465" s="216"/>
      <c r="AR465" s="217"/>
      <c r="AS465" s="54"/>
      <c r="AT465" s="115"/>
      <c r="AU465" s="115"/>
      <c r="AV465" s="115"/>
      <c r="AW465" s="116"/>
      <c r="AX465" s="54"/>
      <c r="AY465" s="117"/>
      <c r="AZ465" s="117"/>
      <c r="BA465" s="118"/>
      <c r="BB465" s="116"/>
      <c r="BC465" s="54"/>
      <c r="BD465" s="117"/>
      <c r="BE465" s="218"/>
      <c r="BF465" s="120"/>
      <c r="BG465" s="121"/>
      <c r="BH465" s="121"/>
      <c r="BI465" s="122"/>
      <c r="BJ465" s="123"/>
    </row>
    <row r="466">
      <c r="D466" s="100"/>
      <c r="E466" s="48"/>
      <c r="U466" s="50"/>
      <c r="V466" s="50"/>
      <c r="AC466" s="6"/>
      <c r="AI466" s="110"/>
      <c r="AJ466" s="111"/>
      <c r="AK466" s="221"/>
      <c r="AL466" s="54"/>
      <c r="AM466" s="54"/>
      <c r="AN466" s="112"/>
      <c r="AO466" s="113"/>
      <c r="AP466" s="215"/>
      <c r="AQ466" s="216"/>
      <c r="AR466" s="217"/>
      <c r="AS466" s="54"/>
      <c r="AT466" s="115"/>
      <c r="AU466" s="115"/>
      <c r="AV466" s="115"/>
      <c r="AW466" s="116"/>
      <c r="AX466" s="54"/>
      <c r="AY466" s="117"/>
      <c r="AZ466" s="117"/>
      <c r="BA466" s="118"/>
      <c r="BB466" s="116"/>
      <c r="BC466" s="54"/>
      <c r="BD466" s="117"/>
      <c r="BE466" s="218"/>
      <c r="BF466" s="120"/>
      <c r="BG466" s="121"/>
      <c r="BH466" s="121"/>
      <c r="BI466" s="122"/>
      <c r="BJ466" s="123"/>
    </row>
    <row r="467">
      <c r="D467" s="100"/>
      <c r="E467" s="48"/>
      <c r="U467" s="50"/>
      <c r="V467" s="50"/>
      <c r="AC467" s="6"/>
      <c r="AI467" s="110"/>
      <c r="AJ467" s="111"/>
      <c r="AK467" s="221"/>
      <c r="AL467" s="54"/>
      <c r="AM467" s="54"/>
      <c r="AN467" s="112"/>
      <c r="AO467" s="113"/>
      <c r="AP467" s="215"/>
      <c r="AQ467" s="216"/>
      <c r="AR467" s="217"/>
      <c r="AS467" s="54"/>
      <c r="AT467" s="115"/>
      <c r="AU467" s="115"/>
      <c r="AV467" s="115"/>
      <c r="AW467" s="116"/>
      <c r="AX467" s="54"/>
      <c r="AY467" s="117"/>
      <c r="AZ467" s="117"/>
      <c r="BA467" s="118"/>
      <c r="BB467" s="116"/>
      <c r="BC467" s="54"/>
      <c r="BD467" s="117"/>
      <c r="BE467" s="218"/>
      <c r="BF467" s="120"/>
      <c r="BG467" s="121"/>
      <c r="BH467" s="121"/>
      <c r="BI467" s="122"/>
      <c r="BJ467" s="123"/>
    </row>
    <row r="468">
      <c r="D468" s="100"/>
      <c r="E468" s="48"/>
      <c r="U468" s="50"/>
      <c r="V468" s="50"/>
      <c r="AC468" s="6"/>
      <c r="AI468" s="110"/>
      <c r="AJ468" s="111"/>
      <c r="AK468" s="221"/>
      <c r="AL468" s="54"/>
      <c r="AM468" s="54"/>
      <c r="AN468" s="112"/>
      <c r="AO468" s="113"/>
      <c r="AP468" s="215"/>
      <c r="AQ468" s="216"/>
      <c r="AR468" s="217"/>
      <c r="AS468" s="54"/>
      <c r="AT468" s="115"/>
      <c r="AU468" s="115"/>
      <c r="AV468" s="115"/>
      <c r="AW468" s="116"/>
      <c r="AX468" s="54"/>
      <c r="AY468" s="117"/>
      <c r="AZ468" s="117"/>
      <c r="BA468" s="118"/>
      <c r="BB468" s="116"/>
      <c r="BC468" s="54"/>
      <c r="BD468" s="117"/>
      <c r="BE468" s="218"/>
      <c r="BF468" s="120"/>
      <c r="BG468" s="121"/>
      <c r="BH468" s="121"/>
      <c r="BI468" s="122"/>
      <c r="BJ468" s="123"/>
    </row>
    <row r="469">
      <c r="D469" s="100"/>
      <c r="E469" s="48"/>
      <c r="U469" s="50"/>
      <c r="V469" s="50"/>
      <c r="AC469" s="6"/>
      <c r="AI469" s="110"/>
      <c r="AJ469" s="111"/>
      <c r="AK469" s="221"/>
      <c r="AL469" s="54"/>
      <c r="AM469" s="54"/>
      <c r="AN469" s="112"/>
      <c r="AO469" s="113"/>
      <c r="AP469" s="215"/>
      <c r="AQ469" s="216"/>
      <c r="AR469" s="217"/>
      <c r="AS469" s="54"/>
      <c r="AT469" s="115"/>
      <c r="AU469" s="115"/>
      <c r="AV469" s="115"/>
      <c r="AW469" s="116"/>
      <c r="AX469" s="54"/>
      <c r="AY469" s="117"/>
      <c r="AZ469" s="117"/>
      <c r="BA469" s="118"/>
      <c r="BB469" s="116"/>
      <c r="BC469" s="54"/>
      <c r="BD469" s="117"/>
      <c r="BE469" s="218"/>
      <c r="BF469" s="120"/>
      <c r="BG469" s="121"/>
      <c r="BH469" s="121"/>
      <c r="BI469" s="122"/>
      <c r="BJ469" s="123"/>
    </row>
    <row r="470">
      <c r="D470" s="100"/>
      <c r="E470" s="48"/>
      <c r="U470" s="50"/>
      <c r="V470" s="50"/>
      <c r="AC470" s="6"/>
      <c r="AI470" s="110"/>
      <c r="AJ470" s="111"/>
      <c r="AK470" s="221"/>
      <c r="AL470" s="54"/>
      <c r="AM470" s="54"/>
      <c r="AN470" s="112"/>
      <c r="AO470" s="113"/>
      <c r="AP470" s="215"/>
      <c r="AQ470" s="216"/>
      <c r="AR470" s="217"/>
      <c r="AS470" s="54"/>
      <c r="AT470" s="115"/>
      <c r="AU470" s="115"/>
      <c r="AV470" s="115"/>
      <c r="AW470" s="116"/>
      <c r="AX470" s="54"/>
      <c r="AY470" s="117"/>
      <c r="AZ470" s="117"/>
      <c r="BA470" s="118"/>
      <c r="BB470" s="116"/>
      <c r="BC470" s="54"/>
      <c r="BD470" s="117"/>
      <c r="BE470" s="218"/>
      <c r="BF470" s="120"/>
      <c r="BG470" s="121"/>
      <c r="BH470" s="121"/>
      <c r="BI470" s="122"/>
      <c r="BJ470" s="123"/>
    </row>
    <row r="471">
      <c r="D471" s="100"/>
      <c r="E471" s="48"/>
      <c r="U471" s="50"/>
      <c r="V471" s="50"/>
      <c r="AC471" s="6"/>
      <c r="AI471" s="110"/>
      <c r="AJ471" s="111"/>
      <c r="AK471" s="221"/>
      <c r="AL471" s="54"/>
      <c r="AM471" s="54"/>
      <c r="AN471" s="112"/>
      <c r="AO471" s="113"/>
      <c r="AP471" s="215"/>
      <c r="AQ471" s="216"/>
      <c r="AR471" s="217"/>
      <c r="AS471" s="54"/>
      <c r="AT471" s="115"/>
      <c r="AU471" s="115"/>
      <c r="AV471" s="115"/>
      <c r="AW471" s="116"/>
      <c r="AX471" s="54"/>
      <c r="AY471" s="117"/>
      <c r="AZ471" s="117"/>
      <c r="BA471" s="118"/>
      <c r="BB471" s="116"/>
      <c r="BC471" s="54"/>
      <c r="BD471" s="117"/>
      <c r="BE471" s="218"/>
      <c r="BF471" s="120"/>
      <c r="BG471" s="121"/>
      <c r="BH471" s="121"/>
      <c r="BI471" s="122"/>
      <c r="BJ471" s="123"/>
    </row>
    <row r="472">
      <c r="D472" s="100"/>
      <c r="E472" s="48"/>
      <c r="U472" s="50"/>
      <c r="V472" s="50"/>
      <c r="AC472" s="6"/>
      <c r="AI472" s="110"/>
      <c r="AJ472" s="111"/>
      <c r="AK472" s="221"/>
      <c r="AL472" s="54"/>
      <c r="AM472" s="54"/>
      <c r="AN472" s="112"/>
      <c r="AO472" s="113"/>
      <c r="AP472" s="215"/>
      <c r="AQ472" s="216"/>
      <c r="AR472" s="217"/>
      <c r="AS472" s="54"/>
      <c r="AT472" s="115"/>
      <c r="AU472" s="115"/>
      <c r="AV472" s="115"/>
      <c r="AW472" s="116"/>
      <c r="AX472" s="54"/>
      <c r="AY472" s="117"/>
      <c r="AZ472" s="117"/>
      <c r="BA472" s="118"/>
      <c r="BB472" s="116"/>
      <c r="BC472" s="54"/>
      <c r="BD472" s="117"/>
      <c r="BE472" s="218"/>
      <c r="BF472" s="120"/>
      <c r="BG472" s="121"/>
      <c r="BH472" s="121"/>
      <c r="BI472" s="122"/>
      <c r="BJ472" s="123"/>
    </row>
    <row r="473">
      <c r="D473" s="100"/>
      <c r="E473" s="48"/>
      <c r="U473" s="50"/>
      <c r="V473" s="50"/>
      <c r="AC473" s="6"/>
      <c r="AI473" s="110"/>
      <c r="AJ473" s="111"/>
      <c r="AK473" s="221"/>
      <c r="AL473" s="54"/>
      <c r="AM473" s="54"/>
      <c r="AN473" s="112"/>
      <c r="AO473" s="113"/>
      <c r="AP473" s="215"/>
      <c r="AQ473" s="216"/>
      <c r="AR473" s="217"/>
      <c r="AS473" s="54"/>
      <c r="AT473" s="115"/>
      <c r="AU473" s="115"/>
      <c r="AV473" s="115"/>
      <c r="AW473" s="116"/>
      <c r="AX473" s="54"/>
      <c r="AY473" s="117"/>
      <c r="AZ473" s="117"/>
      <c r="BA473" s="118"/>
      <c r="BB473" s="116"/>
      <c r="BC473" s="54"/>
      <c r="BD473" s="117"/>
      <c r="BE473" s="218"/>
      <c r="BF473" s="120"/>
      <c r="BG473" s="121"/>
      <c r="BH473" s="121"/>
      <c r="BI473" s="122"/>
      <c r="BJ473" s="123"/>
    </row>
    <row r="474">
      <c r="D474" s="100"/>
      <c r="E474" s="48"/>
      <c r="U474" s="50"/>
      <c r="V474" s="50"/>
      <c r="AC474" s="6"/>
      <c r="AI474" s="110"/>
      <c r="AJ474" s="111"/>
      <c r="AK474" s="221"/>
      <c r="AL474" s="54"/>
      <c r="AM474" s="54"/>
      <c r="AN474" s="112"/>
      <c r="AO474" s="113"/>
      <c r="AP474" s="215"/>
      <c r="AQ474" s="216"/>
      <c r="AR474" s="217"/>
      <c r="AS474" s="54"/>
      <c r="AT474" s="115"/>
      <c r="AU474" s="115"/>
      <c r="AV474" s="115"/>
      <c r="AW474" s="116"/>
      <c r="AX474" s="54"/>
      <c r="AY474" s="117"/>
      <c r="AZ474" s="117"/>
      <c r="BA474" s="118"/>
      <c r="BB474" s="116"/>
      <c r="BC474" s="54"/>
      <c r="BD474" s="117"/>
      <c r="BE474" s="218"/>
      <c r="BF474" s="120"/>
      <c r="BG474" s="121"/>
      <c r="BH474" s="121"/>
      <c r="BI474" s="122"/>
      <c r="BJ474" s="123"/>
    </row>
    <row r="475">
      <c r="D475" s="100"/>
      <c r="E475" s="48"/>
      <c r="U475" s="50"/>
      <c r="V475" s="50"/>
      <c r="AC475" s="6"/>
      <c r="AI475" s="110"/>
      <c r="AJ475" s="111"/>
      <c r="AK475" s="221"/>
      <c r="AL475" s="54"/>
      <c r="AM475" s="54"/>
      <c r="AN475" s="112"/>
      <c r="AO475" s="113"/>
      <c r="AP475" s="215"/>
      <c r="AQ475" s="216"/>
      <c r="AR475" s="217"/>
      <c r="AS475" s="54"/>
      <c r="AT475" s="115"/>
      <c r="AU475" s="115"/>
      <c r="AV475" s="115"/>
      <c r="AW475" s="116"/>
      <c r="AX475" s="54"/>
      <c r="AY475" s="117"/>
      <c r="AZ475" s="117"/>
      <c r="BA475" s="118"/>
      <c r="BB475" s="116"/>
      <c r="BC475" s="54"/>
      <c r="BD475" s="117"/>
      <c r="BE475" s="218"/>
      <c r="BF475" s="120"/>
      <c r="BG475" s="121"/>
      <c r="BH475" s="121"/>
      <c r="BI475" s="122"/>
      <c r="BJ475" s="123"/>
    </row>
    <row r="476">
      <c r="D476" s="100"/>
      <c r="E476" s="48"/>
      <c r="U476" s="50"/>
      <c r="V476" s="50"/>
      <c r="AC476" s="6"/>
      <c r="AI476" s="110"/>
      <c r="AJ476" s="111"/>
      <c r="AK476" s="221"/>
      <c r="AL476" s="54"/>
      <c r="AM476" s="54"/>
      <c r="AN476" s="112"/>
      <c r="AO476" s="113"/>
      <c r="AP476" s="215"/>
      <c r="AQ476" s="216"/>
      <c r="AR476" s="217"/>
      <c r="AS476" s="54"/>
      <c r="AT476" s="115"/>
      <c r="AU476" s="115"/>
      <c r="AV476" s="115"/>
      <c r="AW476" s="116"/>
      <c r="AX476" s="54"/>
      <c r="AY476" s="117"/>
      <c r="AZ476" s="117"/>
      <c r="BA476" s="118"/>
      <c r="BB476" s="116"/>
      <c r="BC476" s="54"/>
      <c r="BD476" s="117"/>
      <c r="BE476" s="218"/>
      <c r="BF476" s="120"/>
      <c r="BG476" s="121"/>
      <c r="BH476" s="121"/>
      <c r="BI476" s="122"/>
      <c r="BJ476" s="123"/>
    </row>
    <row r="477">
      <c r="D477" s="100"/>
      <c r="E477" s="48"/>
      <c r="U477" s="50"/>
      <c r="V477" s="50"/>
      <c r="AC477" s="6"/>
      <c r="AI477" s="110"/>
      <c r="AJ477" s="111"/>
      <c r="AK477" s="221"/>
      <c r="AL477" s="54"/>
      <c r="AM477" s="54"/>
      <c r="AN477" s="112"/>
      <c r="AO477" s="113"/>
      <c r="AP477" s="215"/>
      <c r="AQ477" s="216"/>
      <c r="AR477" s="217"/>
      <c r="AS477" s="54"/>
      <c r="AT477" s="115"/>
      <c r="AU477" s="115"/>
      <c r="AV477" s="115"/>
      <c r="AW477" s="116"/>
      <c r="AX477" s="54"/>
      <c r="AY477" s="117"/>
      <c r="AZ477" s="117"/>
      <c r="BA477" s="118"/>
      <c r="BB477" s="116"/>
      <c r="BC477" s="54"/>
      <c r="BD477" s="117"/>
      <c r="BE477" s="218"/>
      <c r="BF477" s="120"/>
      <c r="BG477" s="121"/>
      <c r="BH477" s="121"/>
      <c r="BI477" s="122"/>
      <c r="BJ477" s="123"/>
    </row>
    <row r="478">
      <c r="D478" s="100"/>
      <c r="E478" s="48"/>
      <c r="U478" s="50"/>
      <c r="V478" s="50"/>
      <c r="AC478" s="6"/>
      <c r="AI478" s="110"/>
      <c r="AJ478" s="111"/>
      <c r="AK478" s="221"/>
      <c r="AL478" s="54"/>
      <c r="AM478" s="54"/>
      <c r="AN478" s="112"/>
      <c r="AO478" s="113"/>
      <c r="AP478" s="215"/>
      <c r="AQ478" s="216"/>
      <c r="AR478" s="217"/>
      <c r="AS478" s="54"/>
      <c r="AT478" s="115"/>
      <c r="AU478" s="115"/>
      <c r="AV478" s="115"/>
      <c r="AW478" s="116"/>
      <c r="AX478" s="54"/>
      <c r="AY478" s="117"/>
      <c r="AZ478" s="117"/>
      <c r="BA478" s="118"/>
      <c r="BB478" s="116"/>
      <c r="BC478" s="54"/>
      <c r="BD478" s="117"/>
      <c r="BE478" s="218"/>
      <c r="BF478" s="120"/>
      <c r="BG478" s="121"/>
      <c r="BH478" s="121"/>
      <c r="BI478" s="122"/>
      <c r="BJ478" s="123"/>
    </row>
    <row r="479">
      <c r="D479" s="100"/>
      <c r="E479" s="48"/>
      <c r="U479" s="50"/>
      <c r="V479" s="50"/>
      <c r="AC479" s="6"/>
      <c r="AI479" s="110"/>
      <c r="AJ479" s="111"/>
      <c r="AK479" s="221"/>
      <c r="AL479" s="54"/>
      <c r="AM479" s="54"/>
      <c r="AN479" s="112"/>
      <c r="AO479" s="113"/>
      <c r="AP479" s="215"/>
      <c r="AQ479" s="216"/>
      <c r="AR479" s="217"/>
      <c r="AS479" s="54"/>
      <c r="AT479" s="115"/>
      <c r="AU479" s="115"/>
      <c r="AV479" s="115"/>
      <c r="AW479" s="116"/>
      <c r="AX479" s="54"/>
      <c r="AY479" s="117"/>
      <c r="AZ479" s="117"/>
      <c r="BA479" s="118"/>
      <c r="BB479" s="116"/>
      <c r="BC479" s="54"/>
      <c r="BD479" s="117"/>
      <c r="BE479" s="218"/>
      <c r="BF479" s="120"/>
      <c r="BG479" s="121"/>
      <c r="BH479" s="121"/>
      <c r="BI479" s="122"/>
      <c r="BJ479" s="123"/>
    </row>
    <row r="480">
      <c r="D480" s="100"/>
      <c r="E480" s="48"/>
      <c r="U480" s="50"/>
      <c r="V480" s="50"/>
      <c r="AC480" s="6"/>
      <c r="AI480" s="110"/>
      <c r="AJ480" s="111"/>
      <c r="AK480" s="221"/>
      <c r="AL480" s="54"/>
      <c r="AM480" s="54"/>
      <c r="AN480" s="112"/>
      <c r="AO480" s="113"/>
      <c r="AP480" s="215"/>
      <c r="AQ480" s="216"/>
      <c r="AR480" s="217"/>
      <c r="AS480" s="54"/>
      <c r="AT480" s="115"/>
      <c r="AU480" s="115"/>
      <c r="AV480" s="115"/>
      <c r="AW480" s="116"/>
      <c r="AX480" s="54"/>
      <c r="AY480" s="117"/>
      <c r="AZ480" s="117"/>
      <c r="BA480" s="118"/>
      <c r="BB480" s="116"/>
      <c r="BC480" s="54"/>
      <c r="BD480" s="117"/>
      <c r="BE480" s="218"/>
      <c r="BF480" s="120"/>
      <c r="BG480" s="121"/>
      <c r="BH480" s="121"/>
      <c r="BI480" s="122"/>
      <c r="BJ480" s="123"/>
    </row>
    <row r="481">
      <c r="D481" s="100"/>
      <c r="E481" s="48"/>
      <c r="U481" s="50"/>
      <c r="V481" s="50"/>
      <c r="AC481" s="6"/>
      <c r="AI481" s="110"/>
      <c r="AJ481" s="111"/>
      <c r="AK481" s="221"/>
      <c r="AL481" s="54"/>
      <c r="AM481" s="54"/>
      <c r="AN481" s="112"/>
      <c r="AO481" s="113"/>
      <c r="AP481" s="215"/>
      <c r="AQ481" s="216"/>
      <c r="AR481" s="217"/>
      <c r="AS481" s="54"/>
      <c r="AT481" s="115"/>
      <c r="AU481" s="115"/>
      <c r="AV481" s="115"/>
      <c r="AW481" s="116"/>
      <c r="AX481" s="54"/>
      <c r="AY481" s="117"/>
      <c r="AZ481" s="117"/>
      <c r="BA481" s="118"/>
      <c r="BB481" s="116"/>
      <c r="BC481" s="54"/>
      <c r="BD481" s="117"/>
      <c r="BE481" s="218"/>
      <c r="BF481" s="120"/>
      <c r="BG481" s="121"/>
      <c r="BH481" s="121"/>
      <c r="BI481" s="122"/>
      <c r="BJ481" s="123"/>
    </row>
    <row r="482">
      <c r="D482" s="100"/>
      <c r="E482" s="48"/>
      <c r="U482" s="50"/>
      <c r="V482" s="50"/>
      <c r="AC482" s="6"/>
      <c r="AI482" s="110"/>
      <c r="AJ482" s="111"/>
      <c r="AK482" s="221"/>
      <c r="AL482" s="54"/>
      <c r="AM482" s="54"/>
      <c r="AN482" s="112"/>
      <c r="AO482" s="113"/>
      <c r="AP482" s="215"/>
      <c r="AQ482" s="216"/>
      <c r="AR482" s="217"/>
      <c r="AS482" s="54"/>
      <c r="AT482" s="115"/>
      <c r="AU482" s="115"/>
      <c r="AV482" s="115"/>
      <c r="AW482" s="116"/>
      <c r="AX482" s="54"/>
      <c r="AY482" s="117"/>
      <c r="AZ482" s="117"/>
      <c r="BA482" s="118"/>
      <c r="BB482" s="116"/>
      <c r="BC482" s="54"/>
      <c r="BD482" s="117"/>
      <c r="BE482" s="218"/>
      <c r="BF482" s="120"/>
      <c r="BG482" s="121"/>
      <c r="BH482" s="121"/>
      <c r="BI482" s="122"/>
      <c r="BJ482" s="123"/>
    </row>
    <row r="483">
      <c r="D483" s="100"/>
      <c r="E483" s="48"/>
      <c r="U483" s="50"/>
      <c r="V483" s="50"/>
      <c r="AC483" s="6"/>
      <c r="AI483" s="110"/>
      <c r="AJ483" s="111"/>
      <c r="AK483" s="221"/>
      <c r="AL483" s="54"/>
      <c r="AM483" s="54"/>
      <c r="AN483" s="112"/>
      <c r="AO483" s="113"/>
      <c r="AP483" s="215"/>
      <c r="AQ483" s="216"/>
      <c r="AR483" s="217"/>
      <c r="AS483" s="54"/>
      <c r="AT483" s="115"/>
      <c r="AU483" s="115"/>
      <c r="AV483" s="115"/>
      <c r="AW483" s="116"/>
      <c r="AX483" s="54"/>
      <c r="AY483" s="117"/>
      <c r="AZ483" s="117"/>
      <c r="BA483" s="118"/>
      <c r="BB483" s="116"/>
      <c r="BC483" s="54"/>
      <c r="BD483" s="117"/>
      <c r="BE483" s="218"/>
      <c r="BF483" s="120"/>
      <c r="BG483" s="121"/>
      <c r="BH483" s="121"/>
      <c r="BI483" s="122"/>
      <c r="BJ483" s="123"/>
    </row>
    <row r="484">
      <c r="D484" s="100"/>
      <c r="E484" s="48"/>
      <c r="U484" s="50"/>
      <c r="V484" s="50"/>
      <c r="AC484" s="6"/>
      <c r="AI484" s="110"/>
      <c r="AJ484" s="111"/>
      <c r="AK484" s="221"/>
      <c r="AL484" s="54"/>
      <c r="AM484" s="54"/>
      <c r="AN484" s="112"/>
      <c r="AO484" s="113"/>
      <c r="AP484" s="215"/>
      <c r="AQ484" s="216"/>
      <c r="AR484" s="217"/>
      <c r="AS484" s="54"/>
      <c r="AT484" s="115"/>
      <c r="AU484" s="115"/>
      <c r="AV484" s="115"/>
      <c r="AW484" s="116"/>
      <c r="AX484" s="54"/>
      <c r="AY484" s="117"/>
      <c r="AZ484" s="117"/>
      <c r="BA484" s="118"/>
      <c r="BB484" s="116"/>
      <c r="BC484" s="54"/>
      <c r="BD484" s="117"/>
      <c r="BE484" s="218"/>
      <c r="BF484" s="120"/>
      <c r="BG484" s="121"/>
      <c r="BH484" s="121"/>
      <c r="BI484" s="122"/>
      <c r="BJ484" s="123"/>
    </row>
    <row r="485">
      <c r="D485" s="100"/>
      <c r="E485" s="48"/>
      <c r="U485" s="50"/>
      <c r="V485" s="50"/>
      <c r="AC485" s="6"/>
      <c r="AI485" s="110"/>
      <c r="AJ485" s="111"/>
      <c r="AK485" s="221"/>
      <c r="AL485" s="54"/>
      <c r="AM485" s="54"/>
      <c r="AN485" s="112"/>
      <c r="AO485" s="113"/>
      <c r="AP485" s="215"/>
      <c r="AQ485" s="216"/>
      <c r="AR485" s="217"/>
      <c r="AS485" s="54"/>
      <c r="AT485" s="115"/>
      <c r="AU485" s="115"/>
      <c r="AV485" s="115"/>
      <c r="AW485" s="116"/>
      <c r="AX485" s="54"/>
      <c r="AY485" s="117"/>
      <c r="AZ485" s="117"/>
      <c r="BA485" s="118"/>
      <c r="BB485" s="116"/>
      <c r="BC485" s="54"/>
      <c r="BD485" s="117"/>
      <c r="BE485" s="218"/>
      <c r="BF485" s="120"/>
      <c r="BG485" s="121"/>
      <c r="BH485" s="121"/>
      <c r="BI485" s="122"/>
      <c r="BJ485" s="123"/>
    </row>
    <row r="486">
      <c r="D486" s="100"/>
      <c r="E486" s="48"/>
      <c r="U486" s="50"/>
      <c r="V486" s="50"/>
      <c r="AC486" s="6"/>
      <c r="AI486" s="110"/>
      <c r="AJ486" s="111"/>
      <c r="AK486" s="221"/>
      <c r="AL486" s="54"/>
      <c r="AM486" s="54"/>
      <c r="AN486" s="112"/>
      <c r="AO486" s="113"/>
      <c r="AP486" s="215"/>
      <c r="AQ486" s="216"/>
      <c r="AR486" s="217"/>
      <c r="AS486" s="54"/>
      <c r="AT486" s="115"/>
      <c r="AU486" s="115"/>
      <c r="AV486" s="115"/>
      <c r="AW486" s="116"/>
      <c r="AX486" s="54"/>
      <c r="AY486" s="117"/>
      <c r="AZ486" s="117"/>
      <c r="BA486" s="118"/>
      <c r="BB486" s="116"/>
      <c r="BC486" s="54"/>
      <c r="BD486" s="117"/>
      <c r="BE486" s="218"/>
      <c r="BF486" s="120"/>
      <c r="BG486" s="121"/>
      <c r="BH486" s="121"/>
      <c r="BI486" s="122"/>
      <c r="BJ486" s="123"/>
    </row>
    <row r="487">
      <c r="D487" s="100"/>
      <c r="E487" s="48"/>
      <c r="U487" s="50"/>
      <c r="V487" s="50"/>
      <c r="AC487" s="6"/>
      <c r="AI487" s="110"/>
      <c r="AJ487" s="111"/>
      <c r="AK487" s="221"/>
      <c r="AL487" s="54"/>
      <c r="AM487" s="54"/>
      <c r="AN487" s="112"/>
      <c r="AO487" s="113"/>
      <c r="AP487" s="215"/>
      <c r="AQ487" s="216"/>
      <c r="AR487" s="217"/>
      <c r="AS487" s="54"/>
      <c r="AT487" s="115"/>
      <c r="AU487" s="115"/>
      <c r="AV487" s="115"/>
      <c r="AW487" s="116"/>
      <c r="AX487" s="54"/>
      <c r="AY487" s="117"/>
      <c r="AZ487" s="117"/>
      <c r="BA487" s="118"/>
      <c r="BB487" s="116"/>
      <c r="BC487" s="54"/>
      <c r="BD487" s="117"/>
      <c r="BE487" s="218"/>
      <c r="BF487" s="120"/>
      <c r="BG487" s="121"/>
      <c r="BH487" s="121"/>
      <c r="BI487" s="122"/>
      <c r="BJ487" s="123"/>
    </row>
    <row r="488">
      <c r="D488" s="100"/>
      <c r="E488" s="48"/>
      <c r="U488" s="50"/>
      <c r="V488" s="50"/>
      <c r="AC488" s="6"/>
      <c r="AI488" s="110"/>
      <c r="AJ488" s="111"/>
      <c r="AK488" s="221"/>
      <c r="AL488" s="54"/>
      <c r="AM488" s="54"/>
      <c r="AN488" s="112"/>
      <c r="AO488" s="113"/>
      <c r="AP488" s="215"/>
      <c r="AQ488" s="216"/>
      <c r="AR488" s="217"/>
      <c r="AS488" s="54"/>
      <c r="AT488" s="115"/>
      <c r="AU488" s="115"/>
      <c r="AV488" s="115"/>
      <c r="AW488" s="116"/>
      <c r="AX488" s="54"/>
      <c r="AY488" s="117"/>
      <c r="AZ488" s="117"/>
      <c r="BA488" s="118"/>
      <c r="BB488" s="116"/>
      <c r="BC488" s="54"/>
      <c r="BD488" s="117"/>
      <c r="BE488" s="218"/>
      <c r="BF488" s="120"/>
      <c r="BG488" s="121"/>
      <c r="BH488" s="121"/>
      <c r="BI488" s="122"/>
      <c r="BJ488" s="123"/>
    </row>
    <row r="489">
      <c r="D489" s="100"/>
      <c r="E489" s="48"/>
      <c r="U489" s="50"/>
      <c r="V489" s="50"/>
      <c r="AC489" s="6"/>
      <c r="AI489" s="110"/>
      <c r="AJ489" s="111"/>
      <c r="AK489" s="221"/>
      <c r="AL489" s="54"/>
      <c r="AM489" s="54"/>
      <c r="AN489" s="112"/>
      <c r="AO489" s="113"/>
      <c r="AP489" s="215"/>
      <c r="AQ489" s="216"/>
      <c r="AR489" s="217"/>
      <c r="AS489" s="54"/>
      <c r="AT489" s="115"/>
      <c r="AU489" s="115"/>
      <c r="AV489" s="115"/>
      <c r="AW489" s="116"/>
      <c r="AX489" s="54"/>
      <c r="AY489" s="117"/>
      <c r="AZ489" s="117"/>
      <c r="BA489" s="118"/>
      <c r="BB489" s="116"/>
      <c r="BC489" s="54"/>
      <c r="BD489" s="117"/>
      <c r="BE489" s="218"/>
      <c r="BF489" s="120"/>
      <c r="BG489" s="121"/>
      <c r="BH489" s="121"/>
      <c r="BI489" s="122"/>
      <c r="BJ489" s="123"/>
    </row>
    <row r="490">
      <c r="D490" s="100"/>
      <c r="E490" s="48"/>
      <c r="U490" s="50"/>
      <c r="V490" s="50"/>
      <c r="AC490" s="6"/>
      <c r="AI490" s="110"/>
      <c r="AJ490" s="111"/>
      <c r="AK490" s="221"/>
      <c r="AL490" s="54"/>
      <c r="AM490" s="54"/>
      <c r="AN490" s="112"/>
      <c r="AO490" s="113"/>
      <c r="AP490" s="215"/>
      <c r="AQ490" s="216"/>
      <c r="AR490" s="217"/>
      <c r="AS490" s="54"/>
      <c r="AT490" s="115"/>
      <c r="AU490" s="115"/>
      <c r="AV490" s="115"/>
      <c r="AW490" s="116"/>
      <c r="AX490" s="54"/>
      <c r="AY490" s="117"/>
      <c r="AZ490" s="117"/>
      <c r="BA490" s="118"/>
      <c r="BB490" s="116"/>
      <c r="BC490" s="54"/>
      <c r="BD490" s="117"/>
      <c r="BE490" s="218"/>
      <c r="BF490" s="120"/>
      <c r="BG490" s="121"/>
      <c r="BH490" s="121"/>
      <c r="BI490" s="122"/>
      <c r="BJ490" s="123"/>
    </row>
    <row r="491">
      <c r="D491" s="100"/>
      <c r="E491" s="48"/>
      <c r="U491" s="50"/>
      <c r="V491" s="50"/>
      <c r="AC491" s="6"/>
      <c r="AI491" s="110"/>
      <c r="AJ491" s="111"/>
      <c r="AK491" s="221"/>
      <c r="AL491" s="54"/>
      <c r="AM491" s="54"/>
      <c r="AN491" s="112"/>
      <c r="AO491" s="113"/>
      <c r="AP491" s="215"/>
      <c r="AQ491" s="216"/>
      <c r="AR491" s="217"/>
      <c r="AS491" s="54"/>
      <c r="AT491" s="115"/>
      <c r="AU491" s="115"/>
      <c r="AV491" s="115"/>
      <c r="AW491" s="116"/>
      <c r="AX491" s="54"/>
      <c r="AY491" s="117"/>
      <c r="AZ491" s="117"/>
      <c r="BA491" s="118"/>
      <c r="BB491" s="116"/>
      <c r="BC491" s="54"/>
      <c r="BD491" s="117"/>
      <c r="BE491" s="218"/>
      <c r="BF491" s="120"/>
      <c r="BG491" s="121"/>
      <c r="BH491" s="121"/>
      <c r="BI491" s="122"/>
      <c r="BJ491" s="123"/>
    </row>
    <row r="492">
      <c r="D492" s="100"/>
      <c r="E492" s="48"/>
      <c r="U492" s="50"/>
      <c r="V492" s="50"/>
      <c r="AC492" s="6"/>
      <c r="AI492" s="110"/>
      <c r="AJ492" s="111"/>
      <c r="AK492" s="221"/>
      <c r="AL492" s="54"/>
      <c r="AM492" s="54"/>
      <c r="AN492" s="112"/>
      <c r="AO492" s="113"/>
      <c r="AP492" s="215"/>
      <c r="AQ492" s="216"/>
      <c r="AR492" s="217"/>
      <c r="AS492" s="54"/>
      <c r="AT492" s="115"/>
      <c r="AU492" s="115"/>
      <c r="AV492" s="115"/>
      <c r="AW492" s="116"/>
      <c r="AX492" s="54"/>
      <c r="AY492" s="117"/>
      <c r="AZ492" s="117"/>
      <c r="BA492" s="118"/>
      <c r="BB492" s="116"/>
      <c r="BC492" s="54"/>
      <c r="BD492" s="117"/>
      <c r="BE492" s="218"/>
      <c r="BF492" s="120"/>
      <c r="BG492" s="121"/>
      <c r="BH492" s="121"/>
      <c r="BI492" s="122"/>
      <c r="BJ492" s="123"/>
    </row>
    <row r="493">
      <c r="D493" s="100"/>
      <c r="E493" s="48"/>
      <c r="U493" s="50"/>
      <c r="V493" s="50"/>
      <c r="AC493" s="6"/>
      <c r="AI493" s="110"/>
      <c r="AJ493" s="111"/>
      <c r="AK493" s="221"/>
      <c r="AL493" s="54"/>
      <c r="AM493" s="54"/>
      <c r="AN493" s="112"/>
      <c r="AO493" s="113"/>
      <c r="AP493" s="215"/>
      <c r="AQ493" s="216"/>
      <c r="AR493" s="217"/>
      <c r="AS493" s="54"/>
      <c r="AT493" s="115"/>
      <c r="AU493" s="115"/>
      <c r="AV493" s="115"/>
      <c r="AW493" s="116"/>
      <c r="AX493" s="54"/>
      <c r="AY493" s="117"/>
      <c r="AZ493" s="117"/>
      <c r="BA493" s="118"/>
      <c r="BB493" s="116"/>
      <c r="BC493" s="54"/>
      <c r="BD493" s="117"/>
      <c r="BE493" s="218"/>
      <c r="BF493" s="120"/>
      <c r="BG493" s="121"/>
      <c r="BH493" s="121"/>
      <c r="BI493" s="122"/>
      <c r="BJ493" s="123"/>
    </row>
    <row r="494">
      <c r="D494" s="100"/>
      <c r="E494" s="48"/>
      <c r="U494" s="50"/>
      <c r="V494" s="50"/>
      <c r="AC494" s="6"/>
      <c r="AI494" s="110"/>
      <c r="AJ494" s="111"/>
      <c r="AK494" s="221"/>
      <c r="AL494" s="54"/>
      <c r="AM494" s="54"/>
      <c r="AN494" s="112"/>
      <c r="AO494" s="113"/>
      <c r="AP494" s="215"/>
      <c r="AQ494" s="216"/>
      <c r="AR494" s="217"/>
      <c r="AS494" s="54"/>
      <c r="AT494" s="115"/>
      <c r="AU494" s="115"/>
      <c r="AV494" s="115"/>
      <c r="AW494" s="116"/>
      <c r="AX494" s="54"/>
      <c r="AY494" s="117"/>
      <c r="AZ494" s="117"/>
      <c r="BA494" s="118"/>
      <c r="BB494" s="116"/>
      <c r="BC494" s="54"/>
      <c r="BD494" s="117"/>
      <c r="BE494" s="218"/>
      <c r="BF494" s="120"/>
      <c r="BG494" s="121"/>
      <c r="BH494" s="121"/>
      <c r="BI494" s="122"/>
      <c r="BJ494" s="123"/>
    </row>
    <row r="495">
      <c r="D495" s="100"/>
      <c r="E495" s="48"/>
      <c r="U495" s="50"/>
      <c r="V495" s="50"/>
      <c r="AC495" s="6"/>
      <c r="AI495" s="110"/>
      <c r="AJ495" s="111"/>
      <c r="AK495" s="221"/>
      <c r="AL495" s="54"/>
      <c r="AM495" s="54"/>
      <c r="AN495" s="112"/>
      <c r="AO495" s="113"/>
      <c r="AP495" s="215"/>
      <c r="AQ495" s="216"/>
      <c r="AR495" s="217"/>
      <c r="AS495" s="54"/>
      <c r="AT495" s="115"/>
      <c r="AU495" s="115"/>
      <c r="AV495" s="115"/>
      <c r="AW495" s="116"/>
      <c r="AX495" s="54"/>
      <c r="AY495" s="117"/>
      <c r="AZ495" s="117"/>
      <c r="BA495" s="118"/>
      <c r="BB495" s="116"/>
      <c r="BC495" s="54"/>
      <c r="BD495" s="117"/>
      <c r="BE495" s="218"/>
      <c r="BF495" s="120"/>
      <c r="BG495" s="121"/>
      <c r="BH495" s="121"/>
      <c r="BI495" s="122"/>
      <c r="BJ495" s="123"/>
    </row>
    <row r="496">
      <c r="D496" s="100"/>
      <c r="E496" s="48"/>
      <c r="U496" s="50"/>
      <c r="V496" s="50"/>
      <c r="AC496" s="6"/>
      <c r="AI496" s="110"/>
      <c r="AJ496" s="111"/>
      <c r="AK496" s="221"/>
      <c r="AL496" s="54"/>
      <c r="AM496" s="54"/>
      <c r="AN496" s="112"/>
      <c r="AO496" s="113"/>
      <c r="AP496" s="215"/>
      <c r="AQ496" s="216"/>
      <c r="AR496" s="217"/>
      <c r="AS496" s="54"/>
      <c r="AT496" s="115"/>
      <c r="AU496" s="115"/>
      <c r="AV496" s="115"/>
      <c r="AW496" s="116"/>
      <c r="AX496" s="54"/>
      <c r="AY496" s="117"/>
      <c r="AZ496" s="117"/>
      <c r="BA496" s="118"/>
      <c r="BB496" s="116"/>
      <c r="BC496" s="54"/>
      <c r="BD496" s="117"/>
      <c r="BE496" s="218"/>
      <c r="BF496" s="120"/>
      <c r="BG496" s="121"/>
      <c r="BH496" s="121"/>
      <c r="BI496" s="122"/>
      <c r="BJ496" s="123"/>
    </row>
    <row r="497">
      <c r="D497" s="100"/>
      <c r="E497" s="48"/>
      <c r="U497" s="50"/>
      <c r="V497" s="50"/>
      <c r="AC497" s="6"/>
      <c r="AI497" s="110"/>
      <c r="AJ497" s="111"/>
      <c r="AK497" s="221"/>
      <c r="AL497" s="54"/>
      <c r="AM497" s="54"/>
      <c r="AN497" s="112"/>
      <c r="AO497" s="113"/>
      <c r="AP497" s="215"/>
      <c r="AQ497" s="216"/>
      <c r="AR497" s="217"/>
      <c r="AS497" s="54"/>
      <c r="AT497" s="115"/>
      <c r="AU497" s="115"/>
      <c r="AV497" s="115"/>
      <c r="AW497" s="116"/>
      <c r="AX497" s="54"/>
      <c r="AY497" s="117"/>
      <c r="AZ497" s="117"/>
      <c r="BA497" s="118"/>
      <c r="BB497" s="116"/>
      <c r="BC497" s="54"/>
      <c r="BD497" s="117"/>
      <c r="BE497" s="218"/>
      <c r="BF497" s="120"/>
      <c r="BG497" s="121"/>
      <c r="BH497" s="121"/>
      <c r="BI497" s="122"/>
      <c r="BJ497" s="123"/>
    </row>
    <row r="498">
      <c r="D498" s="100"/>
      <c r="E498" s="48"/>
      <c r="U498" s="50"/>
      <c r="V498" s="50"/>
      <c r="AC498" s="6"/>
      <c r="AI498" s="110"/>
      <c r="AJ498" s="111"/>
      <c r="AK498" s="221"/>
      <c r="AL498" s="54"/>
      <c r="AM498" s="54"/>
      <c r="AN498" s="112"/>
      <c r="AO498" s="113"/>
      <c r="AP498" s="215"/>
      <c r="AQ498" s="216"/>
      <c r="AR498" s="217"/>
      <c r="AS498" s="54"/>
      <c r="AT498" s="115"/>
      <c r="AU498" s="115"/>
      <c r="AV498" s="115"/>
      <c r="AW498" s="116"/>
      <c r="AX498" s="54"/>
      <c r="AY498" s="117"/>
      <c r="AZ498" s="117"/>
      <c r="BA498" s="118"/>
      <c r="BB498" s="116"/>
      <c r="BC498" s="54"/>
      <c r="BD498" s="117"/>
      <c r="BE498" s="218"/>
      <c r="BF498" s="120"/>
      <c r="BG498" s="121"/>
      <c r="BH498" s="121"/>
      <c r="BI498" s="122"/>
      <c r="BJ498" s="123"/>
    </row>
    <row r="499">
      <c r="D499" s="100"/>
      <c r="E499" s="48"/>
      <c r="U499" s="50"/>
      <c r="V499" s="50"/>
      <c r="AC499" s="6"/>
      <c r="AI499" s="110"/>
      <c r="AJ499" s="111"/>
      <c r="AK499" s="221"/>
      <c r="AL499" s="54"/>
      <c r="AM499" s="54"/>
      <c r="AN499" s="112"/>
      <c r="AO499" s="113"/>
      <c r="AP499" s="215"/>
      <c r="AQ499" s="216"/>
      <c r="AR499" s="217"/>
      <c r="AS499" s="54"/>
      <c r="AT499" s="115"/>
      <c r="AU499" s="115"/>
      <c r="AV499" s="115"/>
      <c r="AW499" s="116"/>
      <c r="AX499" s="54"/>
      <c r="AY499" s="117"/>
      <c r="AZ499" s="117"/>
      <c r="BA499" s="118"/>
      <c r="BB499" s="116"/>
      <c r="BC499" s="54"/>
      <c r="BD499" s="117"/>
      <c r="BE499" s="218"/>
      <c r="BF499" s="120"/>
      <c r="BG499" s="121"/>
      <c r="BH499" s="121"/>
      <c r="BI499" s="122"/>
      <c r="BJ499" s="123"/>
    </row>
    <row r="500">
      <c r="D500" s="100"/>
      <c r="E500" s="48"/>
      <c r="U500" s="50"/>
      <c r="V500" s="50"/>
      <c r="AC500" s="6"/>
      <c r="AI500" s="110"/>
      <c r="AJ500" s="111"/>
      <c r="AK500" s="221"/>
      <c r="AL500" s="54"/>
      <c r="AM500" s="54"/>
      <c r="AN500" s="112"/>
      <c r="AO500" s="113"/>
      <c r="AP500" s="215"/>
      <c r="AQ500" s="216"/>
      <c r="AR500" s="217"/>
      <c r="AS500" s="54"/>
      <c r="AT500" s="115"/>
      <c r="AU500" s="115"/>
      <c r="AV500" s="115"/>
      <c r="AW500" s="116"/>
      <c r="AX500" s="54"/>
      <c r="AY500" s="117"/>
      <c r="AZ500" s="117"/>
      <c r="BA500" s="118"/>
      <c r="BB500" s="116"/>
      <c r="BC500" s="54"/>
      <c r="BD500" s="117"/>
      <c r="BE500" s="218"/>
      <c r="BF500" s="120"/>
      <c r="BG500" s="121"/>
      <c r="BH500" s="121"/>
      <c r="BI500" s="122"/>
      <c r="BJ500" s="123"/>
    </row>
    <row r="501">
      <c r="D501" s="100"/>
      <c r="E501" s="48"/>
      <c r="U501" s="50"/>
      <c r="V501" s="50"/>
      <c r="AC501" s="6"/>
      <c r="AI501" s="110"/>
      <c r="AJ501" s="111"/>
      <c r="AK501" s="221"/>
      <c r="AL501" s="54"/>
      <c r="AM501" s="54"/>
      <c r="AN501" s="112"/>
      <c r="AO501" s="113"/>
      <c r="AP501" s="215"/>
      <c r="AQ501" s="216"/>
      <c r="AR501" s="217"/>
      <c r="AS501" s="54"/>
      <c r="AT501" s="115"/>
      <c r="AU501" s="115"/>
      <c r="AV501" s="115"/>
      <c r="AW501" s="116"/>
      <c r="AX501" s="54"/>
      <c r="AY501" s="117"/>
      <c r="AZ501" s="117"/>
      <c r="BA501" s="118"/>
      <c r="BB501" s="116"/>
      <c r="BC501" s="54"/>
      <c r="BD501" s="117"/>
      <c r="BE501" s="218"/>
      <c r="BF501" s="120"/>
      <c r="BG501" s="121"/>
      <c r="BH501" s="121"/>
      <c r="BI501" s="122"/>
      <c r="BJ501" s="123"/>
    </row>
    <row r="502">
      <c r="D502" s="100"/>
      <c r="E502" s="48"/>
      <c r="U502" s="50"/>
      <c r="V502" s="50"/>
      <c r="AC502" s="6"/>
      <c r="AI502" s="110"/>
      <c r="AJ502" s="111"/>
      <c r="AK502" s="221"/>
      <c r="AL502" s="54"/>
      <c r="AM502" s="54"/>
      <c r="AN502" s="112"/>
      <c r="AO502" s="113"/>
      <c r="AP502" s="215"/>
      <c r="AQ502" s="216"/>
      <c r="AR502" s="217"/>
      <c r="AS502" s="54"/>
      <c r="AT502" s="115"/>
      <c r="AU502" s="115"/>
      <c r="AV502" s="115"/>
      <c r="AW502" s="116"/>
      <c r="AX502" s="54"/>
      <c r="AY502" s="117"/>
      <c r="AZ502" s="117"/>
      <c r="BA502" s="118"/>
      <c r="BB502" s="116"/>
      <c r="BC502" s="54"/>
      <c r="BD502" s="117"/>
      <c r="BE502" s="218"/>
      <c r="BF502" s="120"/>
      <c r="BG502" s="121"/>
      <c r="BH502" s="121"/>
      <c r="BI502" s="122"/>
      <c r="BJ502" s="123"/>
    </row>
    <row r="503">
      <c r="D503" s="100"/>
      <c r="E503" s="48"/>
      <c r="U503" s="50"/>
      <c r="V503" s="50"/>
      <c r="AC503" s="6"/>
      <c r="AI503" s="110"/>
      <c r="AJ503" s="111"/>
      <c r="AK503" s="221"/>
      <c r="AL503" s="54"/>
      <c r="AM503" s="54"/>
      <c r="AN503" s="112"/>
      <c r="AO503" s="113"/>
      <c r="AP503" s="215"/>
      <c r="AQ503" s="216"/>
      <c r="AR503" s="217"/>
      <c r="AS503" s="54"/>
      <c r="AT503" s="115"/>
      <c r="AU503" s="115"/>
      <c r="AV503" s="115"/>
      <c r="AW503" s="116"/>
      <c r="AX503" s="54"/>
      <c r="AY503" s="117"/>
      <c r="AZ503" s="117"/>
      <c r="BA503" s="118"/>
      <c r="BB503" s="116"/>
      <c r="BC503" s="54"/>
      <c r="BD503" s="117"/>
      <c r="BE503" s="218"/>
      <c r="BF503" s="120"/>
      <c r="BG503" s="121"/>
      <c r="BH503" s="121"/>
      <c r="BI503" s="122"/>
      <c r="BJ503" s="123"/>
    </row>
    <row r="504">
      <c r="D504" s="100"/>
      <c r="E504" s="48"/>
      <c r="U504" s="50"/>
      <c r="V504" s="50"/>
      <c r="AC504" s="6"/>
      <c r="AI504" s="110"/>
      <c r="AJ504" s="111"/>
      <c r="AK504" s="221"/>
      <c r="AL504" s="54"/>
      <c r="AM504" s="54"/>
      <c r="AN504" s="112"/>
      <c r="AO504" s="113"/>
      <c r="AP504" s="215"/>
      <c r="AQ504" s="216"/>
      <c r="AR504" s="217"/>
      <c r="AS504" s="54"/>
      <c r="AT504" s="115"/>
      <c r="AU504" s="115"/>
      <c r="AV504" s="115"/>
      <c r="AW504" s="116"/>
      <c r="AX504" s="54"/>
      <c r="AY504" s="117"/>
      <c r="AZ504" s="117"/>
      <c r="BA504" s="118"/>
      <c r="BB504" s="116"/>
      <c r="BC504" s="54"/>
      <c r="BD504" s="117"/>
      <c r="BE504" s="218"/>
      <c r="BF504" s="120"/>
      <c r="BG504" s="121"/>
      <c r="BH504" s="121"/>
      <c r="BI504" s="122"/>
      <c r="BJ504" s="123"/>
    </row>
    <row r="505">
      <c r="D505" s="100"/>
      <c r="E505" s="48"/>
      <c r="U505" s="50"/>
      <c r="V505" s="50"/>
      <c r="AC505" s="6"/>
      <c r="AI505" s="110"/>
      <c r="AJ505" s="111"/>
      <c r="AK505" s="221"/>
      <c r="AL505" s="54"/>
      <c r="AM505" s="54"/>
      <c r="AN505" s="112"/>
      <c r="AO505" s="113"/>
      <c r="AP505" s="215"/>
      <c r="AQ505" s="216"/>
      <c r="AR505" s="217"/>
      <c r="AS505" s="54"/>
      <c r="AT505" s="115"/>
      <c r="AU505" s="115"/>
      <c r="AV505" s="115"/>
      <c r="AW505" s="116"/>
      <c r="AX505" s="54"/>
      <c r="AY505" s="117"/>
      <c r="AZ505" s="117"/>
      <c r="BA505" s="118"/>
      <c r="BB505" s="116"/>
      <c r="BC505" s="54"/>
      <c r="BD505" s="117"/>
      <c r="BE505" s="218"/>
      <c r="BF505" s="120"/>
      <c r="BG505" s="121"/>
      <c r="BH505" s="121"/>
      <c r="BI505" s="122"/>
      <c r="BJ505" s="123"/>
    </row>
    <row r="506">
      <c r="D506" s="100"/>
      <c r="E506" s="48"/>
      <c r="U506" s="50"/>
      <c r="V506" s="50"/>
      <c r="AC506" s="6"/>
      <c r="AI506" s="110"/>
      <c r="AJ506" s="111"/>
      <c r="AK506" s="221"/>
      <c r="AL506" s="54"/>
      <c r="AM506" s="54"/>
      <c r="AN506" s="112"/>
      <c r="AO506" s="113"/>
      <c r="AP506" s="215"/>
      <c r="AQ506" s="216"/>
      <c r="AR506" s="217"/>
      <c r="AS506" s="54"/>
      <c r="AT506" s="115"/>
      <c r="AU506" s="115"/>
      <c r="AV506" s="115"/>
      <c r="AW506" s="116"/>
      <c r="AX506" s="54"/>
      <c r="AY506" s="117"/>
      <c r="AZ506" s="117"/>
      <c r="BA506" s="118"/>
      <c r="BB506" s="116"/>
      <c r="BC506" s="54"/>
      <c r="BD506" s="117"/>
      <c r="BE506" s="218"/>
      <c r="BF506" s="120"/>
      <c r="BG506" s="121"/>
      <c r="BH506" s="121"/>
      <c r="BI506" s="122"/>
      <c r="BJ506" s="123"/>
    </row>
    <row r="507">
      <c r="D507" s="100"/>
      <c r="E507" s="48"/>
      <c r="U507" s="50"/>
      <c r="V507" s="50"/>
      <c r="AC507" s="6"/>
      <c r="AI507" s="110"/>
      <c r="AJ507" s="111"/>
      <c r="AK507" s="221"/>
      <c r="AL507" s="54"/>
      <c r="AM507" s="54"/>
      <c r="AN507" s="112"/>
      <c r="AO507" s="113"/>
      <c r="AP507" s="215"/>
      <c r="AQ507" s="216"/>
      <c r="AR507" s="217"/>
      <c r="AS507" s="54"/>
      <c r="AT507" s="115"/>
      <c r="AU507" s="115"/>
      <c r="AV507" s="115"/>
      <c r="AW507" s="116"/>
      <c r="AX507" s="54"/>
      <c r="AY507" s="117"/>
      <c r="AZ507" s="117"/>
      <c r="BA507" s="118"/>
      <c r="BB507" s="116"/>
      <c r="BC507" s="54"/>
      <c r="BD507" s="117"/>
      <c r="BE507" s="218"/>
      <c r="BF507" s="120"/>
      <c r="BG507" s="121"/>
      <c r="BH507" s="121"/>
      <c r="BI507" s="122"/>
      <c r="BJ507" s="123"/>
    </row>
    <row r="508">
      <c r="D508" s="100"/>
      <c r="E508" s="48"/>
      <c r="U508" s="50"/>
      <c r="V508" s="50"/>
      <c r="AC508" s="6"/>
      <c r="AI508" s="110"/>
      <c r="AJ508" s="111"/>
      <c r="AK508" s="221"/>
      <c r="AL508" s="54"/>
      <c r="AM508" s="54"/>
      <c r="AN508" s="112"/>
      <c r="AO508" s="113"/>
      <c r="AP508" s="215"/>
      <c r="AQ508" s="216"/>
      <c r="AR508" s="217"/>
      <c r="AS508" s="54"/>
      <c r="AT508" s="115"/>
      <c r="AU508" s="115"/>
      <c r="AV508" s="115"/>
      <c r="AW508" s="116"/>
      <c r="AX508" s="54"/>
      <c r="AY508" s="117"/>
      <c r="AZ508" s="117"/>
      <c r="BA508" s="118"/>
      <c r="BB508" s="116"/>
      <c r="BC508" s="54"/>
      <c r="BD508" s="117"/>
      <c r="BE508" s="218"/>
      <c r="BF508" s="120"/>
      <c r="BG508" s="121"/>
      <c r="BH508" s="121"/>
      <c r="BI508" s="122"/>
      <c r="BJ508" s="123"/>
    </row>
    <row r="509">
      <c r="D509" s="100"/>
      <c r="E509" s="48"/>
      <c r="U509" s="50"/>
      <c r="V509" s="50"/>
      <c r="AC509" s="6"/>
      <c r="AI509" s="110"/>
      <c r="AJ509" s="111"/>
      <c r="AK509" s="221"/>
      <c r="AL509" s="54"/>
      <c r="AM509" s="54"/>
      <c r="AN509" s="112"/>
      <c r="AO509" s="113"/>
      <c r="AP509" s="215"/>
      <c r="AQ509" s="216"/>
      <c r="AR509" s="217"/>
      <c r="AS509" s="54"/>
      <c r="AT509" s="115"/>
      <c r="AU509" s="115"/>
      <c r="AV509" s="115"/>
      <c r="AW509" s="116"/>
      <c r="AX509" s="54"/>
      <c r="AY509" s="117"/>
      <c r="AZ509" s="117"/>
      <c r="BA509" s="118"/>
      <c r="BB509" s="116"/>
      <c r="BC509" s="54"/>
      <c r="BD509" s="117"/>
      <c r="BE509" s="218"/>
      <c r="BF509" s="120"/>
      <c r="BG509" s="121"/>
      <c r="BH509" s="121"/>
      <c r="BI509" s="122"/>
      <c r="BJ509" s="123"/>
    </row>
    <row r="510">
      <c r="D510" s="100"/>
      <c r="E510" s="48"/>
      <c r="U510" s="50"/>
      <c r="V510" s="50"/>
      <c r="AC510" s="6"/>
      <c r="AI510" s="110"/>
      <c r="AJ510" s="111"/>
      <c r="AK510" s="221"/>
      <c r="AL510" s="54"/>
      <c r="AM510" s="54"/>
      <c r="AN510" s="112"/>
      <c r="AO510" s="113"/>
      <c r="AP510" s="215"/>
      <c r="AQ510" s="216"/>
      <c r="AR510" s="217"/>
      <c r="AS510" s="54"/>
      <c r="AT510" s="115"/>
      <c r="AU510" s="115"/>
      <c r="AV510" s="115"/>
      <c r="AW510" s="116"/>
      <c r="AX510" s="54"/>
      <c r="AY510" s="117"/>
      <c r="AZ510" s="117"/>
      <c r="BA510" s="118"/>
      <c r="BB510" s="116"/>
      <c r="BC510" s="54"/>
      <c r="BD510" s="117"/>
      <c r="BE510" s="218"/>
      <c r="BF510" s="120"/>
      <c r="BG510" s="121"/>
      <c r="BH510" s="121"/>
      <c r="BI510" s="122"/>
      <c r="BJ510" s="123"/>
    </row>
    <row r="511">
      <c r="D511" s="100"/>
      <c r="E511" s="48"/>
      <c r="U511" s="50"/>
      <c r="V511" s="50"/>
      <c r="AC511" s="6"/>
      <c r="AI511" s="110"/>
      <c r="AJ511" s="111"/>
      <c r="AK511" s="221"/>
      <c r="AL511" s="54"/>
      <c r="AM511" s="54"/>
      <c r="AN511" s="112"/>
      <c r="AO511" s="113"/>
      <c r="AP511" s="215"/>
      <c r="AQ511" s="216"/>
      <c r="AR511" s="217"/>
      <c r="AS511" s="54"/>
      <c r="AT511" s="115"/>
      <c r="AU511" s="115"/>
      <c r="AV511" s="115"/>
      <c r="AW511" s="116"/>
      <c r="AX511" s="54"/>
      <c r="AY511" s="117"/>
      <c r="AZ511" s="117"/>
      <c r="BA511" s="118"/>
      <c r="BB511" s="116"/>
      <c r="BC511" s="54"/>
      <c r="BD511" s="117"/>
      <c r="BE511" s="218"/>
      <c r="BF511" s="120"/>
      <c r="BG511" s="121"/>
      <c r="BH511" s="121"/>
      <c r="BI511" s="122"/>
      <c r="BJ511" s="123"/>
    </row>
    <row r="512">
      <c r="D512" s="100"/>
      <c r="E512" s="48"/>
      <c r="U512" s="50"/>
      <c r="V512" s="50"/>
      <c r="AC512" s="6"/>
      <c r="AI512" s="110"/>
      <c r="AJ512" s="111"/>
      <c r="AK512" s="221"/>
      <c r="AL512" s="54"/>
      <c r="AM512" s="54"/>
      <c r="AN512" s="112"/>
      <c r="AO512" s="113"/>
      <c r="AP512" s="215"/>
      <c r="AQ512" s="216"/>
      <c r="AR512" s="217"/>
      <c r="AS512" s="54"/>
      <c r="AT512" s="115"/>
      <c r="AU512" s="115"/>
      <c r="AV512" s="115"/>
      <c r="AW512" s="116"/>
      <c r="AX512" s="54"/>
      <c r="AY512" s="117"/>
      <c r="AZ512" s="117"/>
      <c r="BA512" s="118"/>
      <c r="BB512" s="116"/>
      <c r="BC512" s="54"/>
      <c r="BD512" s="117"/>
      <c r="BE512" s="218"/>
      <c r="BF512" s="120"/>
      <c r="BG512" s="121"/>
      <c r="BH512" s="121"/>
      <c r="BI512" s="122"/>
      <c r="BJ512" s="123"/>
    </row>
    <row r="513">
      <c r="D513" s="100"/>
      <c r="E513" s="48"/>
      <c r="U513" s="50"/>
      <c r="V513" s="50"/>
      <c r="AC513" s="6"/>
      <c r="AI513" s="110"/>
      <c r="AJ513" s="111"/>
      <c r="AK513" s="221"/>
      <c r="AL513" s="54"/>
      <c r="AM513" s="54"/>
      <c r="AN513" s="112"/>
      <c r="AO513" s="113"/>
      <c r="AP513" s="215"/>
      <c r="AQ513" s="216"/>
      <c r="AR513" s="217"/>
      <c r="AS513" s="54"/>
      <c r="AT513" s="115"/>
      <c r="AU513" s="115"/>
      <c r="AV513" s="115"/>
      <c r="AW513" s="116"/>
      <c r="AX513" s="54"/>
      <c r="AY513" s="117"/>
      <c r="AZ513" s="117"/>
      <c r="BA513" s="118"/>
      <c r="BB513" s="116"/>
      <c r="BC513" s="54"/>
      <c r="BD513" s="117"/>
      <c r="BE513" s="218"/>
      <c r="BF513" s="120"/>
      <c r="BG513" s="121"/>
      <c r="BH513" s="121"/>
      <c r="BI513" s="122"/>
      <c r="BJ513" s="123"/>
    </row>
    <row r="514">
      <c r="D514" s="100"/>
      <c r="E514" s="48"/>
      <c r="U514" s="50"/>
      <c r="V514" s="50"/>
      <c r="AC514" s="6"/>
      <c r="AI514" s="110"/>
      <c r="AJ514" s="111"/>
      <c r="AK514" s="221"/>
      <c r="AL514" s="54"/>
      <c r="AM514" s="54"/>
      <c r="AN514" s="112"/>
      <c r="AO514" s="113"/>
      <c r="AP514" s="215"/>
      <c r="AQ514" s="216"/>
      <c r="AR514" s="217"/>
      <c r="AS514" s="54"/>
      <c r="AT514" s="115"/>
      <c r="AU514" s="115"/>
      <c r="AV514" s="115"/>
      <c r="AW514" s="116"/>
      <c r="AX514" s="54"/>
      <c r="AY514" s="117"/>
      <c r="AZ514" s="117"/>
      <c r="BA514" s="118"/>
      <c r="BB514" s="116"/>
      <c r="BC514" s="54"/>
      <c r="BD514" s="117"/>
      <c r="BE514" s="218"/>
      <c r="BF514" s="120"/>
      <c r="BG514" s="121"/>
      <c r="BH514" s="121"/>
      <c r="BI514" s="122"/>
      <c r="BJ514" s="123"/>
    </row>
    <row r="515">
      <c r="D515" s="100"/>
      <c r="E515" s="48"/>
      <c r="U515" s="50"/>
      <c r="V515" s="50"/>
      <c r="AC515" s="6"/>
      <c r="AI515" s="110"/>
      <c r="AJ515" s="111"/>
      <c r="AK515" s="221"/>
      <c r="AL515" s="54"/>
      <c r="AM515" s="54"/>
      <c r="AN515" s="112"/>
      <c r="AO515" s="113"/>
      <c r="AP515" s="215"/>
      <c r="AQ515" s="216"/>
      <c r="AR515" s="217"/>
      <c r="AS515" s="54"/>
      <c r="AT515" s="115"/>
      <c r="AU515" s="115"/>
      <c r="AV515" s="115"/>
      <c r="AW515" s="116"/>
      <c r="AX515" s="54"/>
      <c r="AY515" s="117"/>
      <c r="AZ515" s="117"/>
      <c r="BA515" s="118"/>
      <c r="BB515" s="116"/>
      <c r="BC515" s="54"/>
      <c r="BD515" s="117"/>
      <c r="BE515" s="218"/>
      <c r="BF515" s="120"/>
      <c r="BG515" s="121"/>
      <c r="BH515" s="121"/>
      <c r="BI515" s="122"/>
      <c r="BJ515" s="123"/>
    </row>
    <row r="516">
      <c r="D516" s="100"/>
      <c r="E516" s="48"/>
      <c r="U516" s="50"/>
      <c r="V516" s="50"/>
      <c r="AC516" s="6"/>
      <c r="AI516" s="110"/>
      <c r="AJ516" s="111"/>
      <c r="AK516" s="221"/>
      <c r="AL516" s="54"/>
      <c r="AM516" s="54"/>
      <c r="AN516" s="112"/>
      <c r="AO516" s="113"/>
      <c r="AP516" s="215"/>
      <c r="AQ516" s="216"/>
      <c r="AR516" s="217"/>
      <c r="AS516" s="54"/>
      <c r="AT516" s="115"/>
      <c r="AU516" s="115"/>
      <c r="AV516" s="115"/>
      <c r="AW516" s="116"/>
      <c r="AX516" s="54"/>
      <c r="AY516" s="117"/>
      <c r="AZ516" s="117"/>
      <c r="BA516" s="118"/>
      <c r="BB516" s="116"/>
      <c r="BC516" s="54"/>
      <c r="BD516" s="117"/>
      <c r="BE516" s="218"/>
      <c r="BF516" s="120"/>
      <c r="BG516" s="121"/>
      <c r="BH516" s="121"/>
      <c r="BI516" s="122"/>
      <c r="BJ516" s="123"/>
    </row>
    <row r="517">
      <c r="D517" s="100"/>
      <c r="E517" s="48"/>
      <c r="U517" s="50"/>
      <c r="V517" s="50"/>
      <c r="AC517" s="6"/>
      <c r="AI517" s="110"/>
      <c r="AJ517" s="111"/>
      <c r="AK517" s="221"/>
      <c r="AL517" s="54"/>
      <c r="AM517" s="54"/>
      <c r="AN517" s="112"/>
      <c r="AO517" s="113"/>
      <c r="AP517" s="215"/>
      <c r="AQ517" s="216"/>
      <c r="AR517" s="217"/>
      <c r="AS517" s="54"/>
      <c r="AT517" s="115"/>
      <c r="AU517" s="115"/>
      <c r="AV517" s="115"/>
      <c r="AW517" s="116"/>
      <c r="AX517" s="54"/>
      <c r="AY517" s="117"/>
      <c r="AZ517" s="117"/>
      <c r="BA517" s="118"/>
      <c r="BB517" s="116"/>
      <c r="BC517" s="54"/>
      <c r="BD517" s="117"/>
      <c r="BE517" s="218"/>
      <c r="BF517" s="120"/>
      <c r="BG517" s="121"/>
      <c r="BH517" s="121"/>
      <c r="BI517" s="122"/>
      <c r="BJ517" s="123"/>
    </row>
    <row r="518">
      <c r="D518" s="100"/>
      <c r="E518" s="48"/>
      <c r="U518" s="50"/>
      <c r="V518" s="50"/>
      <c r="AC518" s="6"/>
      <c r="AI518" s="110"/>
      <c r="AJ518" s="111"/>
      <c r="AK518" s="221"/>
      <c r="AL518" s="54"/>
      <c r="AM518" s="54"/>
      <c r="AN518" s="112"/>
      <c r="AO518" s="113"/>
      <c r="AP518" s="215"/>
      <c r="AQ518" s="216"/>
      <c r="AR518" s="217"/>
      <c r="AS518" s="54"/>
      <c r="AT518" s="115"/>
      <c r="AU518" s="115"/>
      <c r="AV518" s="115"/>
      <c r="AW518" s="116"/>
      <c r="AX518" s="54"/>
      <c r="AY518" s="117"/>
      <c r="AZ518" s="117"/>
      <c r="BA518" s="118"/>
      <c r="BB518" s="116"/>
      <c r="BC518" s="54"/>
      <c r="BD518" s="117"/>
      <c r="BE518" s="218"/>
      <c r="BF518" s="120"/>
      <c r="BG518" s="121"/>
      <c r="BH518" s="121"/>
      <c r="BI518" s="122"/>
      <c r="BJ518" s="123"/>
    </row>
    <row r="519">
      <c r="D519" s="100"/>
      <c r="E519" s="48"/>
      <c r="U519" s="50"/>
      <c r="V519" s="50"/>
      <c r="AC519" s="6"/>
      <c r="AI519" s="110"/>
      <c r="AJ519" s="111"/>
      <c r="AK519" s="221"/>
      <c r="AL519" s="54"/>
      <c r="AM519" s="54"/>
      <c r="AN519" s="112"/>
      <c r="AO519" s="113"/>
      <c r="AP519" s="215"/>
      <c r="AQ519" s="216"/>
      <c r="AR519" s="217"/>
      <c r="AS519" s="54"/>
      <c r="AT519" s="115"/>
      <c r="AU519" s="115"/>
      <c r="AV519" s="115"/>
      <c r="AW519" s="116"/>
      <c r="AX519" s="54"/>
      <c r="AY519" s="117"/>
      <c r="AZ519" s="117"/>
      <c r="BA519" s="118"/>
      <c r="BB519" s="116"/>
      <c r="BC519" s="54"/>
      <c r="BD519" s="117"/>
      <c r="BE519" s="218"/>
      <c r="BF519" s="120"/>
      <c r="BG519" s="121"/>
      <c r="BH519" s="121"/>
      <c r="BI519" s="122"/>
      <c r="BJ519" s="123"/>
    </row>
    <row r="520">
      <c r="D520" s="100"/>
      <c r="E520" s="48"/>
      <c r="U520" s="50"/>
      <c r="V520" s="50"/>
      <c r="AC520" s="6"/>
      <c r="AI520" s="110"/>
      <c r="AJ520" s="111"/>
      <c r="AK520" s="221"/>
      <c r="AL520" s="54"/>
      <c r="AM520" s="54"/>
      <c r="AN520" s="112"/>
      <c r="AO520" s="113"/>
      <c r="AP520" s="215"/>
      <c r="AQ520" s="216"/>
      <c r="AR520" s="217"/>
      <c r="AS520" s="54"/>
      <c r="AT520" s="115"/>
      <c r="AU520" s="115"/>
      <c r="AV520" s="115"/>
      <c r="AW520" s="116"/>
      <c r="AX520" s="54"/>
      <c r="AY520" s="117"/>
      <c r="AZ520" s="117"/>
      <c r="BA520" s="118"/>
      <c r="BB520" s="116"/>
      <c r="BC520" s="54"/>
      <c r="BD520" s="117"/>
      <c r="BE520" s="218"/>
      <c r="BF520" s="120"/>
      <c r="BG520" s="121"/>
      <c r="BH520" s="121"/>
      <c r="BI520" s="122"/>
      <c r="BJ520" s="123"/>
    </row>
    <row r="521">
      <c r="D521" s="100"/>
      <c r="E521" s="48"/>
      <c r="U521" s="50"/>
      <c r="V521" s="50"/>
      <c r="AC521" s="6"/>
      <c r="AI521" s="110"/>
      <c r="AJ521" s="111"/>
      <c r="AK521" s="221"/>
      <c r="AL521" s="54"/>
      <c r="AM521" s="54"/>
      <c r="AN521" s="112"/>
      <c r="AO521" s="113"/>
      <c r="AP521" s="215"/>
      <c r="AQ521" s="216"/>
      <c r="AR521" s="217"/>
      <c r="AS521" s="54"/>
      <c r="AT521" s="115"/>
      <c r="AU521" s="115"/>
      <c r="AV521" s="115"/>
      <c r="AW521" s="116"/>
      <c r="AX521" s="54"/>
      <c r="AY521" s="117"/>
      <c r="AZ521" s="117"/>
      <c r="BA521" s="118"/>
      <c r="BB521" s="116"/>
      <c r="BC521" s="54"/>
      <c r="BD521" s="117"/>
      <c r="BE521" s="218"/>
      <c r="BF521" s="120"/>
      <c r="BG521" s="121"/>
      <c r="BH521" s="121"/>
      <c r="BI521" s="122"/>
      <c r="BJ521" s="123"/>
    </row>
    <row r="522">
      <c r="D522" s="100"/>
      <c r="E522" s="48"/>
      <c r="U522" s="50"/>
      <c r="V522" s="50"/>
      <c r="AC522" s="6"/>
      <c r="AI522" s="110"/>
      <c r="AJ522" s="111"/>
      <c r="AK522" s="221"/>
      <c r="AL522" s="54"/>
      <c r="AM522" s="54"/>
      <c r="AN522" s="112"/>
      <c r="AO522" s="113"/>
      <c r="AP522" s="215"/>
      <c r="AQ522" s="216"/>
      <c r="AR522" s="217"/>
      <c r="AS522" s="54"/>
      <c r="AT522" s="115"/>
      <c r="AU522" s="115"/>
      <c r="AV522" s="115"/>
      <c r="AW522" s="116"/>
      <c r="AX522" s="54"/>
      <c r="AY522" s="117"/>
      <c r="AZ522" s="117"/>
      <c r="BA522" s="118"/>
      <c r="BB522" s="116"/>
      <c r="BC522" s="54"/>
      <c r="BD522" s="117"/>
      <c r="BE522" s="218"/>
      <c r="BF522" s="120"/>
      <c r="BG522" s="121"/>
      <c r="BH522" s="121"/>
      <c r="BI522" s="122"/>
      <c r="BJ522" s="123"/>
    </row>
    <row r="523">
      <c r="D523" s="100"/>
      <c r="E523" s="48"/>
      <c r="U523" s="50"/>
      <c r="V523" s="50"/>
      <c r="AC523" s="6"/>
      <c r="AI523" s="110"/>
      <c r="AJ523" s="111"/>
      <c r="AK523" s="221"/>
      <c r="AL523" s="54"/>
      <c r="AM523" s="54"/>
      <c r="AN523" s="112"/>
      <c r="AO523" s="113"/>
      <c r="AP523" s="215"/>
      <c r="AQ523" s="216"/>
      <c r="AR523" s="217"/>
      <c r="AS523" s="54"/>
      <c r="AT523" s="115"/>
      <c r="AU523" s="115"/>
      <c r="AV523" s="115"/>
      <c r="AW523" s="116"/>
      <c r="AX523" s="54"/>
      <c r="AY523" s="117"/>
      <c r="AZ523" s="117"/>
      <c r="BA523" s="118"/>
      <c r="BB523" s="116"/>
      <c r="BC523" s="54"/>
      <c r="BD523" s="117"/>
      <c r="BE523" s="218"/>
      <c r="BF523" s="120"/>
      <c r="BG523" s="121"/>
      <c r="BH523" s="121"/>
      <c r="BI523" s="122"/>
      <c r="BJ523" s="123"/>
    </row>
    <row r="524">
      <c r="D524" s="100"/>
      <c r="E524" s="48"/>
      <c r="U524" s="50"/>
      <c r="V524" s="50"/>
      <c r="AC524" s="6"/>
      <c r="AI524" s="110"/>
      <c r="AJ524" s="111"/>
      <c r="AK524" s="221"/>
      <c r="AL524" s="54"/>
      <c r="AM524" s="54"/>
      <c r="AN524" s="112"/>
      <c r="AO524" s="113"/>
      <c r="AP524" s="215"/>
      <c r="AQ524" s="216"/>
      <c r="AR524" s="217"/>
      <c r="AS524" s="54"/>
      <c r="AT524" s="115"/>
      <c r="AU524" s="115"/>
      <c r="AV524" s="115"/>
      <c r="AW524" s="116"/>
      <c r="AX524" s="54"/>
      <c r="AY524" s="117"/>
      <c r="AZ524" s="117"/>
      <c r="BA524" s="118"/>
      <c r="BB524" s="116"/>
      <c r="BC524" s="54"/>
      <c r="BD524" s="117"/>
      <c r="BE524" s="218"/>
      <c r="BF524" s="120"/>
      <c r="BG524" s="121"/>
      <c r="BH524" s="121"/>
      <c r="BI524" s="122"/>
      <c r="BJ524" s="123"/>
    </row>
    <row r="525">
      <c r="D525" s="100"/>
      <c r="E525" s="48"/>
      <c r="U525" s="50"/>
      <c r="V525" s="50"/>
      <c r="AC525" s="6"/>
      <c r="AI525" s="110"/>
      <c r="AJ525" s="111"/>
      <c r="AK525" s="221"/>
      <c r="AL525" s="54"/>
      <c r="AM525" s="54"/>
      <c r="AN525" s="112"/>
      <c r="AO525" s="113"/>
      <c r="AP525" s="215"/>
      <c r="AQ525" s="216"/>
      <c r="AR525" s="217"/>
      <c r="AS525" s="54"/>
      <c r="AT525" s="115"/>
      <c r="AU525" s="115"/>
      <c r="AV525" s="115"/>
      <c r="AW525" s="116"/>
      <c r="AX525" s="54"/>
      <c r="AY525" s="117"/>
      <c r="AZ525" s="117"/>
      <c r="BA525" s="118"/>
      <c r="BB525" s="116"/>
      <c r="BC525" s="54"/>
      <c r="BD525" s="117"/>
      <c r="BE525" s="218"/>
      <c r="BF525" s="120"/>
      <c r="BG525" s="121"/>
      <c r="BH525" s="121"/>
      <c r="BI525" s="122"/>
      <c r="BJ525" s="123"/>
    </row>
    <row r="526">
      <c r="D526" s="100"/>
      <c r="E526" s="48"/>
      <c r="U526" s="50"/>
      <c r="V526" s="50"/>
      <c r="AC526" s="6"/>
      <c r="AI526" s="110"/>
      <c r="AJ526" s="111"/>
      <c r="AK526" s="221"/>
      <c r="AL526" s="54"/>
      <c r="AM526" s="54"/>
      <c r="AN526" s="112"/>
      <c r="AO526" s="113"/>
      <c r="AP526" s="215"/>
      <c r="AQ526" s="216"/>
      <c r="AR526" s="217"/>
      <c r="AS526" s="54"/>
      <c r="AT526" s="115"/>
      <c r="AU526" s="115"/>
      <c r="AV526" s="115"/>
      <c r="AW526" s="116"/>
      <c r="AX526" s="54"/>
      <c r="AY526" s="117"/>
      <c r="AZ526" s="117"/>
      <c r="BA526" s="118"/>
      <c r="BB526" s="116"/>
      <c r="BC526" s="54"/>
      <c r="BD526" s="117"/>
      <c r="BE526" s="218"/>
      <c r="BF526" s="120"/>
      <c r="BG526" s="121"/>
      <c r="BH526" s="121"/>
      <c r="BI526" s="122"/>
      <c r="BJ526" s="123"/>
    </row>
    <row r="527">
      <c r="D527" s="100"/>
      <c r="E527" s="48"/>
      <c r="U527" s="50"/>
      <c r="V527" s="50"/>
      <c r="AC527" s="6"/>
      <c r="AI527" s="110"/>
      <c r="AJ527" s="111"/>
      <c r="AK527" s="221"/>
      <c r="AL527" s="54"/>
      <c r="AM527" s="54"/>
      <c r="AN527" s="112"/>
      <c r="AO527" s="113"/>
      <c r="AP527" s="215"/>
      <c r="AQ527" s="216"/>
      <c r="AR527" s="217"/>
      <c r="AS527" s="54"/>
      <c r="AT527" s="115"/>
      <c r="AU527" s="115"/>
      <c r="AV527" s="115"/>
      <c r="AW527" s="116"/>
      <c r="AX527" s="54"/>
      <c r="AY527" s="117"/>
      <c r="AZ527" s="117"/>
      <c r="BA527" s="118"/>
      <c r="BB527" s="116"/>
      <c r="BC527" s="54"/>
      <c r="BD527" s="117"/>
      <c r="BE527" s="218"/>
      <c r="BF527" s="120"/>
      <c r="BG527" s="121"/>
      <c r="BH527" s="121"/>
      <c r="BI527" s="122"/>
      <c r="BJ527" s="123"/>
    </row>
    <row r="528">
      <c r="D528" s="100"/>
      <c r="E528" s="48"/>
      <c r="U528" s="50"/>
      <c r="V528" s="50"/>
      <c r="AC528" s="6"/>
      <c r="AI528" s="110"/>
      <c r="AJ528" s="111"/>
      <c r="AK528" s="221"/>
      <c r="AL528" s="54"/>
      <c r="AM528" s="54"/>
      <c r="AN528" s="112"/>
      <c r="AO528" s="113"/>
      <c r="AP528" s="215"/>
      <c r="AQ528" s="216"/>
      <c r="AR528" s="217"/>
      <c r="AS528" s="54"/>
      <c r="AT528" s="115"/>
      <c r="AU528" s="115"/>
      <c r="AV528" s="115"/>
      <c r="AW528" s="116"/>
      <c r="AX528" s="54"/>
      <c r="AY528" s="117"/>
      <c r="AZ528" s="117"/>
      <c r="BA528" s="118"/>
      <c r="BB528" s="116"/>
      <c r="BC528" s="54"/>
      <c r="BD528" s="117"/>
      <c r="BE528" s="218"/>
      <c r="BF528" s="120"/>
      <c r="BG528" s="121"/>
      <c r="BH528" s="121"/>
      <c r="BI528" s="122"/>
      <c r="BJ528" s="123"/>
    </row>
    <row r="529">
      <c r="D529" s="100"/>
      <c r="E529" s="48"/>
      <c r="U529" s="50"/>
      <c r="V529" s="50"/>
      <c r="AC529" s="6"/>
      <c r="AI529" s="110"/>
      <c r="AJ529" s="111"/>
      <c r="AK529" s="221"/>
      <c r="AL529" s="54"/>
      <c r="AM529" s="54"/>
      <c r="AN529" s="112"/>
      <c r="AO529" s="113"/>
      <c r="AP529" s="215"/>
      <c r="AQ529" s="216"/>
      <c r="AR529" s="217"/>
      <c r="AS529" s="54"/>
      <c r="AT529" s="115"/>
      <c r="AU529" s="115"/>
      <c r="AV529" s="115"/>
      <c r="AW529" s="116"/>
      <c r="AX529" s="54"/>
      <c r="AY529" s="117"/>
      <c r="AZ529" s="117"/>
      <c r="BA529" s="118"/>
      <c r="BB529" s="116"/>
      <c r="BC529" s="54"/>
      <c r="BD529" s="117"/>
      <c r="BE529" s="218"/>
      <c r="BF529" s="120"/>
      <c r="BG529" s="121"/>
      <c r="BH529" s="121"/>
      <c r="BI529" s="122"/>
      <c r="BJ529" s="123"/>
    </row>
    <row r="530">
      <c r="D530" s="100"/>
      <c r="E530" s="48"/>
      <c r="U530" s="50"/>
      <c r="V530" s="50"/>
      <c r="AC530" s="6"/>
      <c r="AI530" s="110"/>
      <c r="AJ530" s="111"/>
      <c r="AK530" s="221"/>
      <c r="AL530" s="54"/>
      <c r="AM530" s="54"/>
      <c r="AN530" s="112"/>
      <c r="AO530" s="113"/>
      <c r="AP530" s="215"/>
      <c r="AQ530" s="216"/>
      <c r="AR530" s="217"/>
      <c r="AS530" s="54"/>
      <c r="AT530" s="115"/>
      <c r="AU530" s="115"/>
      <c r="AV530" s="115"/>
      <c r="AW530" s="116"/>
      <c r="AX530" s="54"/>
      <c r="AY530" s="117"/>
      <c r="AZ530" s="117"/>
      <c r="BA530" s="118"/>
      <c r="BB530" s="116"/>
      <c r="BC530" s="54"/>
      <c r="BD530" s="117"/>
      <c r="BE530" s="218"/>
      <c r="BF530" s="120"/>
      <c r="BG530" s="121"/>
      <c r="BH530" s="121"/>
      <c r="BI530" s="122"/>
      <c r="BJ530" s="123"/>
    </row>
    <row r="531">
      <c r="D531" s="100"/>
      <c r="E531" s="48"/>
      <c r="U531" s="50"/>
      <c r="V531" s="50"/>
      <c r="AC531" s="6"/>
      <c r="AI531" s="110"/>
      <c r="AJ531" s="111"/>
      <c r="AK531" s="221"/>
      <c r="AL531" s="54"/>
      <c r="AM531" s="54"/>
      <c r="AN531" s="112"/>
      <c r="AO531" s="113"/>
      <c r="AP531" s="215"/>
      <c r="AQ531" s="216"/>
      <c r="AR531" s="217"/>
      <c r="AS531" s="54"/>
      <c r="AT531" s="115"/>
      <c r="AU531" s="115"/>
      <c r="AV531" s="115"/>
      <c r="AW531" s="116"/>
      <c r="AX531" s="54"/>
      <c r="AY531" s="117"/>
      <c r="AZ531" s="117"/>
      <c r="BA531" s="118"/>
      <c r="BB531" s="116"/>
      <c r="BC531" s="54"/>
      <c r="BD531" s="117"/>
      <c r="BE531" s="218"/>
      <c r="BF531" s="120"/>
      <c r="BG531" s="121"/>
      <c r="BH531" s="121"/>
      <c r="BI531" s="122"/>
      <c r="BJ531" s="123"/>
    </row>
    <row r="532">
      <c r="D532" s="100"/>
      <c r="E532" s="48"/>
      <c r="U532" s="50"/>
      <c r="V532" s="50"/>
      <c r="AC532" s="6"/>
      <c r="AI532" s="110"/>
      <c r="AJ532" s="111"/>
      <c r="AK532" s="221"/>
      <c r="AL532" s="54"/>
      <c r="AM532" s="54"/>
      <c r="AN532" s="112"/>
      <c r="AO532" s="113"/>
      <c r="AP532" s="215"/>
      <c r="AQ532" s="216"/>
      <c r="AR532" s="217"/>
      <c r="AS532" s="54"/>
      <c r="AT532" s="115"/>
      <c r="AU532" s="115"/>
      <c r="AV532" s="115"/>
      <c r="AW532" s="116"/>
      <c r="AX532" s="54"/>
      <c r="AY532" s="117"/>
      <c r="AZ532" s="117"/>
      <c r="BA532" s="118"/>
      <c r="BB532" s="116"/>
      <c r="BC532" s="54"/>
      <c r="BD532" s="117"/>
      <c r="BE532" s="218"/>
      <c r="BF532" s="120"/>
      <c r="BG532" s="121"/>
      <c r="BH532" s="121"/>
      <c r="BI532" s="122"/>
      <c r="BJ532" s="123"/>
    </row>
    <row r="533">
      <c r="D533" s="100"/>
      <c r="E533" s="48"/>
      <c r="U533" s="50"/>
      <c r="V533" s="50"/>
      <c r="AC533" s="6"/>
      <c r="AI533" s="110"/>
      <c r="AJ533" s="111"/>
      <c r="AK533" s="221"/>
      <c r="AL533" s="54"/>
      <c r="AM533" s="54"/>
      <c r="AN533" s="112"/>
      <c r="AO533" s="113"/>
      <c r="AP533" s="215"/>
      <c r="AQ533" s="216"/>
      <c r="AR533" s="217"/>
      <c r="AS533" s="54"/>
      <c r="AT533" s="115"/>
      <c r="AU533" s="115"/>
      <c r="AV533" s="115"/>
      <c r="AW533" s="116"/>
      <c r="AX533" s="54"/>
      <c r="AY533" s="117"/>
      <c r="AZ533" s="117"/>
      <c r="BA533" s="118"/>
      <c r="BB533" s="116"/>
      <c r="BC533" s="54"/>
      <c r="BD533" s="117"/>
      <c r="BE533" s="218"/>
      <c r="BF533" s="120"/>
      <c r="BG533" s="121"/>
      <c r="BH533" s="121"/>
      <c r="BI533" s="122"/>
      <c r="BJ533" s="123"/>
    </row>
    <row r="534">
      <c r="D534" s="100"/>
      <c r="E534" s="48"/>
      <c r="U534" s="50"/>
      <c r="V534" s="50"/>
      <c r="AC534" s="6"/>
      <c r="AI534" s="110"/>
      <c r="AJ534" s="111"/>
      <c r="AK534" s="221"/>
      <c r="AL534" s="54"/>
      <c r="AM534" s="54"/>
      <c r="AN534" s="112"/>
      <c r="AO534" s="113"/>
      <c r="AP534" s="215"/>
      <c r="AQ534" s="216"/>
      <c r="AR534" s="217"/>
      <c r="AS534" s="54"/>
      <c r="AT534" s="115"/>
      <c r="AU534" s="115"/>
      <c r="AV534" s="115"/>
      <c r="AW534" s="116"/>
      <c r="AX534" s="54"/>
      <c r="AY534" s="117"/>
      <c r="AZ534" s="117"/>
      <c r="BA534" s="118"/>
      <c r="BB534" s="116"/>
      <c r="BC534" s="54"/>
      <c r="BD534" s="117"/>
      <c r="BE534" s="218"/>
      <c r="BF534" s="120"/>
      <c r="BG534" s="121"/>
      <c r="BH534" s="121"/>
      <c r="BI534" s="122"/>
      <c r="BJ534" s="123"/>
    </row>
    <row r="535">
      <c r="D535" s="100"/>
      <c r="E535" s="48"/>
      <c r="U535" s="50"/>
      <c r="V535" s="50"/>
      <c r="AC535" s="6"/>
      <c r="AI535" s="110"/>
      <c r="AJ535" s="111"/>
      <c r="AK535" s="221"/>
      <c r="AL535" s="54"/>
      <c r="AM535" s="54"/>
      <c r="AN535" s="112"/>
      <c r="AO535" s="113"/>
      <c r="AP535" s="215"/>
      <c r="AQ535" s="216"/>
      <c r="AR535" s="217"/>
      <c r="AS535" s="54"/>
      <c r="AT535" s="115"/>
      <c r="AU535" s="115"/>
      <c r="AV535" s="115"/>
      <c r="AW535" s="116"/>
      <c r="AX535" s="54"/>
      <c r="AY535" s="117"/>
      <c r="AZ535" s="117"/>
      <c r="BA535" s="118"/>
      <c r="BB535" s="116"/>
      <c r="BC535" s="54"/>
      <c r="BD535" s="117"/>
      <c r="BE535" s="218"/>
      <c r="BF535" s="120"/>
      <c r="BG535" s="121"/>
      <c r="BH535" s="121"/>
      <c r="BI535" s="122"/>
      <c r="BJ535" s="123"/>
    </row>
    <row r="536">
      <c r="D536" s="100"/>
      <c r="E536" s="48"/>
      <c r="U536" s="50"/>
      <c r="V536" s="50"/>
      <c r="AC536" s="6"/>
      <c r="AI536" s="110"/>
      <c r="AJ536" s="111"/>
      <c r="AK536" s="221"/>
      <c r="AL536" s="54"/>
      <c r="AM536" s="54"/>
      <c r="AN536" s="112"/>
      <c r="AO536" s="113"/>
      <c r="AP536" s="215"/>
      <c r="AQ536" s="216"/>
      <c r="AR536" s="217"/>
      <c r="AS536" s="54"/>
      <c r="AT536" s="115"/>
      <c r="AU536" s="115"/>
      <c r="AV536" s="115"/>
      <c r="AW536" s="116"/>
      <c r="AX536" s="54"/>
      <c r="AY536" s="117"/>
      <c r="AZ536" s="117"/>
      <c r="BA536" s="118"/>
      <c r="BB536" s="116"/>
      <c r="BC536" s="54"/>
      <c r="BD536" s="117"/>
      <c r="BE536" s="218"/>
      <c r="BF536" s="120"/>
      <c r="BG536" s="121"/>
      <c r="BH536" s="121"/>
      <c r="BI536" s="122"/>
      <c r="BJ536" s="123"/>
    </row>
    <row r="537">
      <c r="D537" s="100"/>
      <c r="E537" s="48"/>
      <c r="U537" s="50"/>
      <c r="V537" s="50"/>
      <c r="AC537" s="6"/>
      <c r="AI537" s="110"/>
      <c r="AJ537" s="111"/>
      <c r="AK537" s="221"/>
      <c r="AL537" s="54"/>
      <c r="AM537" s="54"/>
      <c r="AN537" s="112"/>
      <c r="AO537" s="113"/>
      <c r="AP537" s="215"/>
      <c r="AQ537" s="216"/>
      <c r="AR537" s="217"/>
      <c r="AS537" s="54"/>
      <c r="AT537" s="115"/>
      <c r="AU537" s="115"/>
      <c r="AV537" s="115"/>
      <c r="AW537" s="116"/>
      <c r="AX537" s="54"/>
      <c r="AY537" s="117"/>
      <c r="AZ537" s="117"/>
      <c r="BA537" s="118"/>
      <c r="BB537" s="116"/>
      <c r="BC537" s="54"/>
      <c r="BD537" s="117"/>
      <c r="BE537" s="218"/>
      <c r="BF537" s="120"/>
      <c r="BG537" s="121"/>
      <c r="BH537" s="121"/>
      <c r="BI537" s="122"/>
      <c r="BJ537" s="123"/>
    </row>
    <row r="538">
      <c r="D538" s="100"/>
      <c r="E538" s="48"/>
      <c r="U538" s="50"/>
      <c r="V538" s="50"/>
      <c r="AC538" s="6"/>
      <c r="AI538" s="110"/>
      <c r="AJ538" s="111"/>
      <c r="AK538" s="221"/>
      <c r="AL538" s="54"/>
      <c r="AM538" s="54"/>
      <c r="AN538" s="112"/>
      <c r="AO538" s="113"/>
      <c r="AP538" s="215"/>
      <c r="AQ538" s="216"/>
      <c r="AR538" s="217"/>
      <c r="AS538" s="54"/>
      <c r="AT538" s="115"/>
      <c r="AU538" s="115"/>
      <c r="AV538" s="115"/>
      <c r="AW538" s="116"/>
      <c r="AX538" s="54"/>
      <c r="AY538" s="117"/>
      <c r="AZ538" s="117"/>
      <c r="BA538" s="118"/>
      <c r="BB538" s="116"/>
      <c r="BC538" s="54"/>
      <c r="BD538" s="117"/>
      <c r="BE538" s="218"/>
      <c r="BF538" s="120"/>
      <c r="BG538" s="121"/>
      <c r="BH538" s="121"/>
      <c r="BI538" s="122"/>
      <c r="BJ538" s="123"/>
    </row>
    <row r="539">
      <c r="D539" s="100"/>
      <c r="E539" s="48"/>
      <c r="U539" s="50"/>
      <c r="V539" s="50"/>
      <c r="AC539" s="6"/>
      <c r="AI539" s="110"/>
      <c r="AJ539" s="111"/>
      <c r="AK539" s="221"/>
      <c r="AL539" s="54"/>
      <c r="AM539" s="54"/>
      <c r="AN539" s="112"/>
      <c r="AO539" s="113"/>
      <c r="AP539" s="215"/>
      <c r="AQ539" s="216"/>
      <c r="AR539" s="217"/>
      <c r="AS539" s="54"/>
      <c r="AT539" s="115"/>
      <c r="AU539" s="115"/>
      <c r="AV539" s="115"/>
      <c r="AW539" s="116"/>
      <c r="AX539" s="54"/>
      <c r="AY539" s="117"/>
      <c r="AZ539" s="117"/>
      <c r="BA539" s="118"/>
      <c r="BB539" s="116"/>
      <c r="BC539" s="54"/>
      <c r="BD539" s="117"/>
      <c r="BE539" s="218"/>
      <c r="BF539" s="120"/>
      <c r="BG539" s="121"/>
      <c r="BH539" s="121"/>
      <c r="BI539" s="122"/>
      <c r="BJ539" s="123"/>
    </row>
    <row r="540">
      <c r="D540" s="100"/>
      <c r="E540" s="48"/>
      <c r="U540" s="50"/>
      <c r="V540" s="50"/>
      <c r="AC540" s="6"/>
      <c r="AI540" s="110"/>
      <c r="AJ540" s="111"/>
      <c r="AK540" s="221"/>
      <c r="AL540" s="54"/>
      <c r="AM540" s="54"/>
      <c r="AN540" s="112"/>
      <c r="AO540" s="113"/>
      <c r="AP540" s="215"/>
      <c r="AQ540" s="216"/>
      <c r="AR540" s="217"/>
      <c r="AS540" s="54"/>
      <c r="AT540" s="115"/>
      <c r="AU540" s="115"/>
      <c r="AV540" s="115"/>
      <c r="AW540" s="116"/>
      <c r="AX540" s="54"/>
      <c r="AY540" s="117"/>
      <c r="AZ540" s="117"/>
      <c r="BA540" s="118"/>
      <c r="BB540" s="116"/>
      <c r="BC540" s="54"/>
      <c r="BD540" s="117"/>
      <c r="BE540" s="218"/>
      <c r="BF540" s="120"/>
      <c r="BG540" s="121"/>
      <c r="BH540" s="121"/>
      <c r="BI540" s="122"/>
      <c r="BJ540" s="123"/>
    </row>
    <row r="541">
      <c r="D541" s="100"/>
      <c r="E541" s="48"/>
      <c r="U541" s="50"/>
      <c r="V541" s="50"/>
      <c r="AC541" s="6"/>
      <c r="AI541" s="110"/>
      <c r="AJ541" s="111"/>
      <c r="AK541" s="221"/>
      <c r="AL541" s="54"/>
      <c r="AM541" s="54"/>
      <c r="AN541" s="112"/>
      <c r="AO541" s="113"/>
      <c r="AP541" s="215"/>
      <c r="AQ541" s="216"/>
      <c r="AR541" s="217"/>
      <c r="AS541" s="54"/>
      <c r="AT541" s="115"/>
      <c r="AU541" s="115"/>
      <c r="AV541" s="115"/>
      <c r="AW541" s="116"/>
      <c r="AX541" s="54"/>
      <c r="AY541" s="117"/>
      <c r="AZ541" s="117"/>
      <c r="BA541" s="118"/>
      <c r="BB541" s="116"/>
      <c r="BC541" s="54"/>
      <c r="BD541" s="117"/>
      <c r="BE541" s="218"/>
      <c r="BF541" s="120"/>
      <c r="BG541" s="121"/>
      <c r="BH541" s="121"/>
      <c r="BI541" s="122"/>
      <c r="BJ541" s="123"/>
    </row>
    <row r="542">
      <c r="D542" s="100"/>
      <c r="E542" s="48"/>
      <c r="U542" s="50"/>
      <c r="V542" s="50"/>
      <c r="AC542" s="6"/>
      <c r="AI542" s="110"/>
      <c r="AJ542" s="111"/>
      <c r="AK542" s="221"/>
      <c r="AL542" s="54"/>
      <c r="AM542" s="54"/>
      <c r="AN542" s="112"/>
      <c r="AO542" s="113"/>
      <c r="AP542" s="215"/>
      <c r="AQ542" s="216"/>
      <c r="AR542" s="217"/>
      <c r="AS542" s="54"/>
      <c r="AT542" s="115"/>
      <c r="AU542" s="115"/>
      <c r="AV542" s="115"/>
      <c r="AW542" s="116"/>
      <c r="AX542" s="54"/>
      <c r="AY542" s="117"/>
      <c r="AZ542" s="117"/>
      <c r="BA542" s="118"/>
      <c r="BB542" s="116"/>
      <c r="BC542" s="54"/>
      <c r="BD542" s="117"/>
      <c r="BE542" s="218"/>
      <c r="BF542" s="120"/>
      <c r="BG542" s="121"/>
      <c r="BH542" s="121"/>
      <c r="BI542" s="122"/>
      <c r="BJ542" s="123"/>
    </row>
    <row r="543">
      <c r="D543" s="100"/>
      <c r="E543" s="48"/>
      <c r="U543" s="50"/>
      <c r="V543" s="50"/>
      <c r="AC543" s="6"/>
      <c r="AI543" s="110"/>
      <c r="AJ543" s="111"/>
      <c r="AK543" s="221"/>
      <c r="AL543" s="54"/>
      <c r="AM543" s="54"/>
      <c r="AN543" s="112"/>
      <c r="AO543" s="113"/>
      <c r="AP543" s="215"/>
      <c r="AQ543" s="216"/>
      <c r="AR543" s="217"/>
      <c r="AS543" s="54"/>
      <c r="AT543" s="115"/>
      <c r="AU543" s="115"/>
      <c r="AV543" s="115"/>
      <c r="AW543" s="116"/>
      <c r="AX543" s="54"/>
      <c r="AY543" s="117"/>
      <c r="AZ543" s="117"/>
      <c r="BA543" s="118"/>
      <c r="BB543" s="116"/>
      <c r="BC543" s="54"/>
      <c r="BD543" s="117"/>
      <c r="BE543" s="218"/>
      <c r="BF543" s="120"/>
      <c r="BG543" s="121"/>
      <c r="BH543" s="121"/>
      <c r="BI543" s="122"/>
      <c r="BJ543" s="123"/>
    </row>
    <row r="544">
      <c r="D544" s="100"/>
      <c r="E544" s="48"/>
      <c r="U544" s="50"/>
      <c r="V544" s="50"/>
      <c r="AC544" s="6"/>
      <c r="AI544" s="110"/>
      <c r="AJ544" s="111"/>
      <c r="AK544" s="221"/>
      <c r="AL544" s="54"/>
      <c r="AM544" s="54"/>
      <c r="AN544" s="112"/>
      <c r="AO544" s="113"/>
      <c r="AP544" s="215"/>
      <c r="AQ544" s="216"/>
      <c r="AR544" s="217"/>
      <c r="AS544" s="54"/>
      <c r="AT544" s="115"/>
      <c r="AU544" s="115"/>
      <c r="AV544" s="115"/>
      <c r="AW544" s="116"/>
      <c r="AX544" s="54"/>
      <c r="AY544" s="117"/>
      <c r="AZ544" s="117"/>
      <c r="BA544" s="118"/>
      <c r="BB544" s="116"/>
      <c r="BC544" s="54"/>
      <c r="BD544" s="117"/>
      <c r="BE544" s="218"/>
      <c r="BF544" s="120"/>
      <c r="BG544" s="121"/>
      <c r="BH544" s="121"/>
      <c r="BI544" s="122"/>
      <c r="BJ544" s="123"/>
    </row>
    <row r="545">
      <c r="D545" s="100"/>
      <c r="E545" s="48"/>
      <c r="U545" s="50"/>
      <c r="V545" s="50"/>
      <c r="AC545" s="6"/>
      <c r="AI545" s="110"/>
      <c r="AJ545" s="111"/>
      <c r="AK545" s="221"/>
      <c r="AL545" s="54"/>
      <c r="AM545" s="54"/>
      <c r="AN545" s="112"/>
      <c r="AO545" s="113"/>
      <c r="AP545" s="215"/>
      <c r="AQ545" s="216"/>
      <c r="AR545" s="217"/>
      <c r="AS545" s="54"/>
      <c r="AT545" s="115"/>
      <c r="AU545" s="115"/>
      <c r="AV545" s="115"/>
      <c r="AW545" s="116"/>
      <c r="AX545" s="54"/>
      <c r="AY545" s="117"/>
      <c r="AZ545" s="117"/>
      <c r="BA545" s="118"/>
      <c r="BB545" s="116"/>
      <c r="BC545" s="54"/>
      <c r="BD545" s="117"/>
      <c r="BE545" s="218"/>
      <c r="BF545" s="120"/>
      <c r="BG545" s="121"/>
      <c r="BH545" s="121"/>
      <c r="BI545" s="122"/>
      <c r="BJ545" s="123"/>
    </row>
    <row r="546">
      <c r="D546" s="100"/>
      <c r="E546" s="48"/>
      <c r="U546" s="50"/>
      <c r="V546" s="50"/>
      <c r="AC546" s="6"/>
      <c r="AI546" s="110"/>
      <c r="AJ546" s="111"/>
      <c r="AK546" s="221"/>
      <c r="AL546" s="54"/>
      <c r="AM546" s="54"/>
      <c r="AN546" s="112"/>
      <c r="AO546" s="113"/>
      <c r="AP546" s="215"/>
      <c r="AQ546" s="216"/>
      <c r="AR546" s="217"/>
      <c r="AS546" s="54"/>
      <c r="AT546" s="115"/>
      <c r="AU546" s="115"/>
      <c r="AV546" s="115"/>
      <c r="AW546" s="116"/>
      <c r="AX546" s="54"/>
      <c r="AY546" s="117"/>
      <c r="AZ546" s="117"/>
      <c r="BA546" s="118"/>
      <c r="BB546" s="116"/>
      <c r="BC546" s="54"/>
      <c r="BD546" s="117"/>
      <c r="BE546" s="218"/>
      <c r="BF546" s="120"/>
      <c r="BG546" s="121"/>
      <c r="BH546" s="121"/>
      <c r="BI546" s="122"/>
      <c r="BJ546" s="123"/>
    </row>
    <row r="547">
      <c r="D547" s="100"/>
      <c r="E547" s="48"/>
      <c r="U547" s="50"/>
      <c r="V547" s="50"/>
      <c r="AC547" s="6"/>
      <c r="AI547" s="110"/>
      <c r="AJ547" s="111"/>
      <c r="AK547" s="221"/>
      <c r="AL547" s="54"/>
      <c r="AM547" s="54"/>
      <c r="AN547" s="112"/>
      <c r="AO547" s="113"/>
      <c r="AP547" s="215"/>
      <c r="AQ547" s="216"/>
      <c r="AR547" s="217"/>
      <c r="AS547" s="54"/>
      <c r="AT547" s="115"/>
      <c r="AU547" s="115"/>
      <c r="AV547" s="115"/>
      <c r="AW547" s="116"/>
      <c r="AX547" s="54"/>
      <c r="AY547" s="117"/>
      <c r="AZ547" s="117"/>
      <c r="BA547" s="118"/>
      <c r="BB547" s="116"/>
      <c r="BC547" s="54"/>
      <c r="BD547" s="117"/>
      <c r="BE547" s="218"/>
      <c r="BF547" s="120"/>
      <c r="BG547" s="121"/>
      <c r="BH547" s="121"/>
      <c r="BI547" s="122"/>
      <c r="BJ547" s="123"/>
    </row>
    <row r="548">
      <c r="D548" s="100"/>
      <c r="E548" s="48"/>
      <c r="U548" s="50"/>
      <c r="V548" s="50"/>
      <c r="AC548" s="6"/>
      <c r="AI548" s="110"/>
      <c r="AJ548" s="111"/>
      <c r="AK548" s="221"/>
      <c r="AL548" s="54"/>
      <c r="AM548" s="54"/>
      <c r="AN548" s="112"/>
      <c r="AO548" s="113"/>
      <c r="AP548" s="215"/>
      <c r="AQ548" s="216"/>
      <c r="AR548" s="217"/>
      <c r="AS548" s="54"/>
      <c r="AT548" s="115"/>
      <c r="AU548" s="115"/>
      <c r="AV548" s="115"/>
      <c r="AW548" s="116"/>
      <c r="AX548" s="54"/>
      <c r="AY548" s="117"/>
      <c r="AZ548" s="117"/>
      <c r="BA548" s="118"/>
      <c r="BB548" s="116"/>
      <c r="BC548" s="54"/>
      <c r="BD548" s="117"/>
      <c r="BE548" s="218"/>
      <c r="BF548" s="120"/>
      <c r="BG548" s="121"/>
      <c r="BH548" s="121"/>
      <c r="BI548" s="122"/>
      <c r="BJ548" s="123"/>
    </row>
    <row r="549">
      <c r="D549" s="100"/>
      <c r="E549" s="48"/>
      <c r="U549" s="50"/>
      <c r="V549" s="50"/>
      <c r="AC549" s="6"/>
      <c r="AI549" s="110"/>
      <c r="AJ549" s="111"/>
      <c r="AK549" s="221"/>
      <c r="AL549" s="54"/>
      <c r="AM549" s="54"/>
      <c r="AN549" s="112"/>
      <c r="AO549" s="113"/>
      <c r="AP549" s="215"/>
      <c r="AQ549" s="216"/>
      <c r="AR549" s="217"/>
      <c r="AS549" s="54"/>
      <c r="AT549" s="115"/>
      <c r="AU549" s="115"/>
      <c r="AV549" s="115"/>
      <c r="AW549" s="116"/>
      <c r="AX549" s="54"/>
      <c r="AY549" s="117"/>
      <c r="AZ549" s="117"/>
      <c r="BA549" s="118"/>
      <c r="BB549" s="116"/>
      <c r="BC549" s="54"/>
      <c r="BD549" s="117"/>
      <c r="BE549" s="218"/>
      <c r="BF549" s="120"/>
      <c r="BG549" s="121"/>
      <c r="BH549" s="121"/>
      <c r="BI549" s="122"/>
      <c r="BJ549" s="123"/>
    </row>
    <row r="550">
      <c r="D550" s="100"/>
      <c r="E550" s="48"/>
      <c r="U550" s="50"/>
      <c r="V550" s="50"/>
      <c r="AC550" s="6"/>
      <c r="AI550" s="110"/>
      <c r="AJ550" s="111"/>
      <c r="AK550" s="221"/>
      <c r="AL550" s="54"/>
      <c r="AM550" s="54"/>
      <c r="AN550" s="112"/>
      <c r="AO550" s="113"/>
      <c r="AP550" s="215"/>
      <c r="AQ550" s="216"/>
      <c r="AR550" s="217"/>
      <c r="AS550" s="54"/>
      <c r="AT550" s="115"/>
      <c r="AU550" s="115"/>
      <c r="AV550" s="115"/>
      <c r="AW550" s="116"/>
      <c r="AX550" s="54"/>
      <c r="AY550" s="117"/>
      <c r="AZ550" s="117"/>
      <c r="BA550" s="118"/>
      <c r="BB550" s="116"/>
      <c r="BC550" s="54"/>
      <c r="BD550" s="117"/>
      <c r="BE550" s="218"/>
      <c r="BF550" s="120"/>
      <c r="BG550" s="121"/>
      <c r="BH550" s="121"/>
      <c r="BI550" s="122"/>
      <c r="BJ550" s="123"/>
    </row>
    <row r="551">
      <c r="D551" s="100"/>
      <c r="E551" s="48"/>
      <c r="U551" s="50"/>
      <c r="V551" s="50"/>
      <c r="AC551" s="6"/>
      <c r="AI551" s="110"/>
      <c r="AJ551" s="111"/>
      <c r="AK551" s="221"/>
      <c r="AL551" s="54"/>
      <c r="AM551" s="54"/>
      <c r="AN551" s="112"/>
      <c r="AO551" s="113"/>
      <c r="AP551" s="215"/>
      <c r="AQ551" s="216"/>
      <c r="AR551" s="217"/>
      <c r="AS551" s="54"/>
      <c r="AT551" s="115"/>
      <c r="AU551" s="115"/>
      <c r="AV551" s="115"/>
      <c r="AW551" s="116"/>
      <c r="AX551" s="54"/>
      <c r="AY551" s="117"/>
      <c r="AZ551" s="117"/>
      <c r="BA551" s="118"/>
      <c r="BB551" s="116"/>
      <c r="BC551" s="54"/>
      <c r="BD551" s="117"/>
      <c r="BE551" s="218"/>
      <c r="BF551" s="120"/>
      <c r="BG551" s="121"/>
      <c r="BH551" s="121"/>
      <c r="BI551" s="122"/>
      <c r="BJ551" s="123"/>
    </row>
    <row r="552">
      <c r="D552" s="100"/>
      <c r="E552" s="48"/>
      <c r="U552" s="50"/>
      <c r="V552" s="50"/>
      <c r="AC552" s="6"/>
      <c r="AI552" s="110"/>
      <c r="AJ552" s="111"/>
      <c r="AK552" s="221"/>
      <c r="AL552" s="54"/>
      <c r="AM552" s="54"/>
      <c r="AN552" s="112"/>
      <c r="AO552" s="113"/>
      <c r="AP552" s="215"/>
      <c r="AQ552" s="216"/>
      <c r="AR552" s="217"/>
      <c r="AS552" s="54"/>
      <c r="AT552" s="115"/>
      <c r="AU552" s="115"/>
      <c r="AV552" s="115"/>
      <c r="AW552" s="116"/>
      <c r="AX552" s="54"/>
      <c r="AY552" s="117"/>
      <c r="AZ552" s="117"/>
      <c r="BA552" s="118"/>
      <c r="BB552" s="116"/>
      <c r="BC552" s="54"/>
      <c r="BD552" s="117"/>
      <c r="BE552" s="218"/>
      <c r="BF552" s="120"/>
      <c r="BG552" s="121"/>
      <c r="BH552" s="121"/>
      <c r="BI552" s="122"/>
      <c r="BJ552" s="123"/>
    </row>
    <row r="553">
      <c r="D553" s="100"/>
      <c r="E553" s="48"/>
      <c r="U553" s="50"/>
      <c r="V553" s="50"/>
      <c r="AC553" s="6"/>
      <c r="AI553" s="110"/>
      <c r="AJ553" s="111"/>
      <c r="AK553" s="221"/>
      <c r="AL553" s="54"/>
      <c r="AM553" s="54"/>
      <c r="AN553" s="112"/>
      <c r="AO553" s="113"/>
      <c r="AP553" s="215"/>
      <c r="AQ553" s="216"/>
      <c r="AR553" s="217"/>
      <c r="AS553" s="54"/>
      <c r="AT553" s="115"/>
      <c r="AU553" s="115"/>
      <c r="AV553" s="115"/>
      <c r="AW553" s="116"/>
      <c r="AX553" s="54"/>
      <c r="AY553" s="117"/>
      <c r="AZ553" s="117"/>
      <c r="BA553" s="118"/>
      <c r="BB553" s="116"/>
      <c r="BC553" s="54"/>
      <c r="BD553" s="117"/>
      <c r="BE553" s="218"/>
      <c r="BF553" s="120"/>
      <c r="BG553" s="121"/>
      <c r="BH553" s="121"/>
      <c r="BI553" s="122"/>
      <c r="BJ553" s="123"/>
    </row>
    <row r="554">
      <c r="D554" s="100"/>
      <c r="E554" s="48"/>
      <c r="U554" s="50"/>
      <c r="V554" s="50"/>
      <c r="AC554" s="6"/>
      <c r="AI554" s="110"/>
      <c r="AJ554" s="111"/>
      <c r="AK554" s="221"/>
      <c r="AL554" s="54"/>
      <c r="AM554" s="54"/>
      <c r="AN554" s="112"/>
      <c r="AO554" s="113"/>
      <c r="AP554" s="215"/>
      <c r="AQ554" s="216"/>
      <c r="AR554" s="217"/>
      <c r="AS554" s="54"/>
      <c r="AT554" s="115"/>
      <c r="AU554" s="115"/>
      <c r="AV554" s="115"/>
      <c r="AW554" s="116"/>
      <c r="AX554" s="54"/>
      <c r="AY554" s="117"/>
      <c r="AZ554" s="117"/>
      <c r="BA554" s="118"/>
      <c r="BB554" s="116"/>
      <c r="BC554" s="54"/>
      <c r="BD554" s="117"/>
      <c r="BE554" s="218"/>
      <c r="BF554" s="120"/>
      <c r="BG554" s="121"/>
      <c r="BH554" s="121"/>
      <c r="BI554" s="122"/>
      <c r="BJ554" s="123"/>
    </row>
    <row r="555">
      <c r="D555" s="100"/>
      <c r="E555" s="48"/>
      <c r="U555" s="50"/>
      <c r="V555" s="50"/>
      <c r="AC555" s="6"/>
      <c r="AI555" s="110"/>
      <c r="AJ555" s="111"/>
      <c r="AK555" s="221"/>
      <c r="AL555" s="54"/>
      <c r="AM555" s="54"/>
      <c r="AN555" s="112"/>
      <c r="AO555" s="113"/>
      <c r="AP555" s="215"/>
      <c r="AQ555" s="216"/>
      <c r="AR555" s="217"/>
      <c r="AS555" s="54"/>
      <c r="AT555" s="115"/>
      <c r="AU555" s="115"/>
      <c r="AV555" s="115"/>
      <c r="AW555" s="116"/>
      <c r="AX555" s="54"/>
      <c r="AY555" s="117"/>
      <c r="AZ555" s="117"/>
      <c r="BA555" s="118"/>
      <c r="BB555" s="116"/>
      <c r="BC555" s="54"/>
      <c r="BD555" s="117"/>
      <c r="BE555" s="218"/>
      <c r="BF555" s="120"/>
      <c r="BG555" s="121"/>
      <c r="BH555" s="121"/>
      <c r="BI555" s="122"/>
      <c r="BJ555" s="123"/>
    </row>
    <row r="556">
      <c r="D556" s="100"/>
      <c r="E556" s="48"/>
      <c r="U556" s="50"/>
      <c r="V556" s="50"/>
      <c r="AC556" s="6"/>
      <c r="AI556" s="110"/>
      <c r="AJ556" s="111"/>
      <c r="AK556" s="221"/>
      <c r="AL556" s="54"/>
      <c r="AM556" s="54"/>
      <c r="AN556" s="112"/>
      <c r="AO556" s="113"/>
      <c r="AP556" s="215"/>
      <c r="AQ556" s="216"/>
      <c r="AR556" s="217"/>
      <c r="AS556" s="54"/>
      <c r="AT556" s="115"/>
      <c r="AU556" s="115"/>
      <c r="AV556" s="115"/>
      <c r="AW556" s="116"/>
      <c r="AX556" s="54"/>
      <c r="AY556" s="117"/>
      <c r="AZ556" s="117"/>
      <c r="BA556" s="118"/>
      <c r="BB556" s="116"/>
      <c r="BC556" s="54"/>
      <c r="BD556" s="117"/>
      <c r="BE556" s="218"/>
      <c r="BF556" s="120"/>
      <c r="BG556" s="121"/>
      <c r="BH556" s="121"/>
      <c r="BI556" s="122"/>
      <c r="BJ556" s="123"/>
    </row>
    <row r="557">
      <c r="D557" s="100"/>
      <c r="E557" s="48"/>
      <c r="U557" s="50"/>
      <c r="V557" s="50"/>
      <c r="AC557" s="6"/>
      <c r="AI557" s="110"/>
      <c r="AJ557" s="111"/>
      <c r="AK557" s="221"/>
      <c r="AL557" s="54"/>
      <c r="AM557" s="54"/>
      <c r="AN557" s="112"/>
      <c r="AO557" s="113"/>
      <c r="AP557" s="215"/>
      <c r="AQ557" s="216"/>
      <c r="AR557" s="217"/>
      <c r="AS557" s="54"/>
      <c r="AT557" s="115"/>
      <c r="AU557" s="115"/>
      <c r="AV557" s="115"/>
      <c r="AW557" s="116"/>
      <c r="AX557" s="54"/>
      <c r="AY557" s="117"/>
      <c r="AZ557" s="117"/>
      <c r="BA557" s="118"/>
      <c r="BB557" s="116"/>
      <c r="BC557" s="54"/>
      <c r="BD557" s="117"/>
      <c r="BE557" s="218"/>
      <c r="BF557" s="120"/>
      <c r="BG557" s="121"/>
      <c r="BH557" s="121"/>
      <c r="BI557" s="122"/>
      <c r="BJ557" s="123"/>
    </row>
    <row r="558">
      <c r="D558" s="100"/>
      <c r="E558" s="48"/>
      <c r="U558" s="50"/>
      <c r="V558" s="50"/>
      <c r="AC558" s="6"/>
      <c r="AI558" s="110"/>
      <c r="AJ558" s="111"/>
      <c r="AK558" s="221"/>
      <c r="AL558" s="54"/>
      <c r="AM558" s="54"/>
      <c r="AN558" s="112"/>
      <c r="AO558" s="113"/>
      <c r="AP558" s="215"/>
      <c r="AQ558" s="216"/>
      <c r="AR558" s="217"/>
      <c r="AS558" s="54"/>
      <c r="AT558" s="115"/>
      <c r="AU558" s="115"/>
      <c r="AV558" s="115"/>
      <c r="AW558" s="116"/>
      <c r="AX558" s="54"/>
      <c r="AY558" s="117"/>
      <c r="AZ558" s="117"/>
      <c r="BA558" s="118"/>
      <c r="BB558" s="116"/>
      <c r="BC558" s="54"/>
      <c r="BD558" s="117"/>
      <c r="BE558" s="218"/>
      <c r="BF558" s="120"/>
      <c r="BG558" s="121"/>
      <c r="BH558" s="121"/>
      <c r="BI558" s="122"/>
      <c r="BJ558" s="123"/>
    </row>
    <row r="559">
      <c r="D559" s="100"/>
      <c r="E559" s="48"/>
      <c r="U559" s="50"/>
      <c r="V559" s="50"/>
      <c r="AC559" s="6"/>
      <c r="AI559" s="110"/>
      <c r="AJ559" s="111"/>
      <c r="AK559" s="221"/>
      <c r="AL559" s="54"/>
      <c r="AM559" s="54"/>
      <c r="AN559" s="112"/>
      <c r="AO559" s="113"/>
      <c r="AP559" s="215"/>
      <c r="AQ559" s="216"/>
      <c r="AR559" s="217"/>
      <c r="AS559" s="54"/>
      <c r="AT559" s="115"/>
      <c r="AU559" s="115"/>
      <c r="AV559" s="115"/>
      <c r="AW559" s="116"/>
      <c r="AX559" s="54"/>
      <c r="AY559" s="117"/>
      <c r="AZ559" s="117"/>
      <c r="BA559" s="118"/>
      <c r="BB559" s="116"/>
      <c r="BC559" s="54"/>
      <c r="BD559" s="117"/>
      <c r="BE559" s="218"/>
      <c r="BF559" s="120"/>
      <c r="BG559" s="121"/>
      <c r="BH559" s="121"/>
      <c r="BI559" s="122"/>
      <c r="BJ559" s="123"/>
    </row>
    <row r="560">
      <c r="D560" s="100"/>
      <c r="E560" s="48"/>
      <c r="U560" s="50"/>
      <c r="V560" s="50"/>
      <c r="AC560" s="6"/>
      <c r="AI560" s="110"/>
      <c r="AJ560" s="111"/>
      <c r="AK560" s="221"/>
      <c r="AL560" s="54"/>
      <c r="AM560" s="54"/>
      <c r="AN560" s="112"/>
      <c r="AO560" s="113"/>
      <c r="AP560" s="215"/>
      <c r="AQ560" s="216"/>
      <c r="AR560" s="217"/>
      <c r="AS560" s="54"/>
      <c r="AT560" s="115"/>
      <c r="AU560" s="115"/>
      <c r="AV560" s="115"/>
      <c r="AW560" s="116"/>
      <c r="AX560" s="54"/>
      <c r="AY560" s="117"/>
      <c r="AZ560" s="117"/>
      <c r="BA560" s="118"/>
      <c r="BB560" s="116"/>
      <c r="BC560" s="54"/>
      <c r="BD560" s="117"/>
      <c r="BE560" s="218"/>
      <c r="BF560" s="120"/>
      <c r="BG560" s="121"/>
      <c r="BH560" s="121"/>
      <c r="BI560" s="122"/>
      <c r="BJ560" s="123"/>
    </row>
    <row r="561">
      <c r="D561" s="100"/>
      <c r="E561" s="48"/>
      <c r="U561" s="50"/>
      <c r="V561" s="50"/>
      <c r="AC561" s="6"/>
      <c r="AI561" s="110"/>
      <c r="AJ561" s="111"/>
      <c r="AK561" s="221"/>
      <c r="AL561" s="54"/>
      <c r="AM561" s="54"/>
      <c r="AN561" s="112"/>
      <c r="AO561" s="113"/>
      <c r="AP561" s="215"/>
      <c r="AQ561" s="216"/>
      <c r="AR561" s="217"/>
      <c r="AS561" s="54"/>
      <c r="AT561" s="115"/>
      <c r="AU561" s="115"/>
      <c r="AV561" s="115"/>
      <c r="AW561" s="116"/>
      <c r="AX561" s="54"/>
      <c r="AY561" s="117"/>
      <c r="AZ561" s="117"/>
      <c r="BA561" s="118"/>
      <c r="BB561" s="116"/>
      <c r="BC561" s="54"/>
      <c r="BD561" s="117"/>
      <c r="BE561" s="218"/>
      <c r="BF561" s="120"/>
      <c r="BG561" s="121"/>
      <c r="BH561" s="121"/>
      <c r="BI561" s="122"/>
      <c r="BJ561" s="123"/>
    </row>
    <row r="562">
      <c r="D562" s="100"/>
      <c r="E562" s="48"/>
      <c r="U562" s="50"/>
      <c r="V562" s="50"/>
      <c r="AC562" s="6"/>
      <c r="AI562" s="110"/>
      <c r="AJ562" s="111"/>
      <c r="AK562" s="221"/>
      <c r="AL562" s="54"/>
      <c r="AM562" s="54"/>
      <c r="AN562" s="112"/>
      <c r="AO562" s="113"/>
      <c r="AP562" s="215"/>
      <c r="AQ562" s="216"/>
      <c r="AR562" s="217"/>
      <c r="AS562" s="54"/>
      <c r="AT562" s="115"/>
      <c r="AU562" s="115"/>
      <c r="AV562" s="115"/>
      <c r="AW562" s="116"/>
      <c r="AX562" s="54"/>
      <c r="AY562" s="117"/>
      <c r="AZ562" s="117"/>
      <c r="BA562" s="118"/>
      <c r="BB562" s="116"/>
      <c r="BC562" s="54"/>
      <c r="BD562" s="117"/>
      <c r="BE562" s="218"/>
      <c r="BF562" s="120"/>
      <c r="BG562" s="121"/>
      <c r="BH562" s="121"/>
      <c r="BI562" s="122"/>
      <c r="BJ562" s="123"/>
    </row>
    <row r="563">
      <c r="D563" s="100"/>
      <c r="E563" s="48"/>
      <c r="U563" s="50"/>
      <c r="V563" s="50"/>
      <c r="AC563" s="6"/>
      <c r="AI563" s="110"/>
      <c r="AJ563" s="111"/>
      <c r="AK563" s="221"/>
      <c r="AL563" s="54"/>
      <c r="AM563" s="54"/>
      <c r="AN563" s="112"/>
      <c r="AO563" s="113"/>
      <c r="AP563" s="215"/>
      <c r="AQ563" s="216"/>
      <c r="AR563" s="217"/>
      <c r="AS563" s="54"/>
      <c r="AT563" s="115"/>
      <c r="AU563" s="115"/>
      <c r="AV563" s="115"/>
      <c r="AW563" s="116"/>
      <c r="AX563" s="54"/>
      <c r="AY563" s="117"/>
      <c r="AZ563" s="117"/>
      <c r="BA563" s="118"/>
      <c r="BB563" s="116"/>
      <c r="BC563" s="54"/>
      <c r="BD563" s="117"/>
      <c r="BE563" s="218"/>
      <c r="BF563" s="120"/>
      <c r="BG563" s="121"/>
      <c r="BH563" s="121"/>
      <c r="BI563" s="122"/>
      <c r="BJ563" s="123"/>
    </row>
    <row r="564">
      <c r="D564" s="100"/>
      <c r="E564" s="48"/>
      <c r="U564" s="50"/>
      <c r="V564" s="50"/>
      <c r="AC564" s="6"/>
      <c r="AI564" s="110"/>
      <c r="AJ564" s="111"/>
      <c r="AK564" s="221"/>
      <c r="AL564" s="54"/>
      <c r="AM564" s="54"/>
      <c r="AN564" s="112"/>
      <c r="AO564" s="113"/>
      <c r="AP564" s="215"/>
      <c r="AQ564" s="216"/>
      <c r="AR564" s="217"/>
      <c r="AS564" s="54"/>
      <c r="AT564" s="115"/>
      <c r="AU564" s="115"/>
      <c r="AV564" s="115"/>
      <c r="AW564" s="116"/>
      <c r="AX564" s="54"/>
      <c r="AY564" s="117"/>
      <c r="AZ564" s="117"/>
      <c r="BA564" s="118"/>
      <c r="BB564" s="116"/>
      <c r="BC564" s="54"/>
      <c r="BD564" s="117"/>
      <c r="BE564" s="218"/>
      <c r="BF564" s="120"/>
      <c r="BG564" s="121"/>
      <c r="BH564" s="121"/>
      <c r="BI564" s="122"/>
      <c r="BJ564" s="123"/>
    </row>
    <row r="565">
      <c r="D565" s="100"/>
      <c r="E565" s="48"/>
      <c r="U565" s="50"/>
      <c r="V565" s="50"/>
      <c r="AC565" s="6"/>
      <c r="AI565" s="110"/>
      <c r="AJ565" s="111"/>
      <c r="AK565" s="221"/>
      <c r="AL565" s="54"/>
      <c r="AM565" s="54"/>
      <c r="AN565" s="112"/>
      <c r="AO565" s="113"/>
      <c r="AP565" s="215"/>
      <c r="AQ565" s="216"/>
      <c r="AR565" s="217"/>
      <c r="AS565" s="54"/>
      <c r="AT565" s="115"/>
      <c r="AU565" s="115"/>
      <c r="AV565" s="115"/>
      <c r="AW565" s="116"/>
      <c r="AX565" s="54"/>
      <c r="AY565" s="117"/>
      <c r="AZ565" s="117"/>
      <c r="BA565" s="118"/>
      <c r="BB565" s="116"/>
      <c r="BC565" s="54"/>
      <c r="BD565" s="117"/>
      <c r="BE565" s="218"/>
      <c r="BF565" s="120"/>
      <c r="BG565" s="121"/>
      <c r="BH565" s="121"/>
      <c r="BI565" s="122"/>
      <c r="BJ565" s="123"/>
    </row>
    <row r="566">
      <c r="D566" s="100"/>
      <c r="E566" s="48"/>
      <c r="U566" s="50"/>
      <c r="V566" s="50"/>
      <c r="AC566" s="6"/>
      <c r="AI566" s="110"/>
      <c r="AJ566" s="111"/>
      <c r="AK566" s="221"/>
      <c r="AL566" s="54"/>
      <c r="AM566" s="54"/>
      <c r="AN566" s="112"/>
      <c r="AO566" s="113"/>
      <c r="AP566" s="215"/>
      <c r="AQ566" s="216"/>
      <c r="AR566" s="217"/>
      <c r="AS566" s="54"/>
      <c r="AT566" s="115"/>
      <c r="AU566" s="115"/>
      <c r="AV566" s="115"/>
      <c r="AW566" s="116"/>
      <c r="AX566" s="54"/>
      <c r="AY566" s="117"/>
      <c r="AZ566" s="117"/>
      <c r="BA566" s="118"/>
      <c r="BB566" s="116"/>
      <c r="BC566" s="54"/>
      <c r="BD566" s="117"/>
      <c r="BE566" s="218"/>
      <c r="BF566" s="120"/>
      <c r="BG566" s="121"/>
      <c r="BH566" s="121"/>
      <c r="BI566" s="122"/>
      <c r="BJ566" s="123"/>
    </row>
    <row r="567">
      <c r="D567" s="100"/>
      <c r="E567" s="48"/>
      <c r="U567" s="50"/>
      <c r="V567" s="50"/>
      <c r="AC567" s="6"/>
      <c r="AI567" s="110"/>
      <c r="AJ567" s="111"/>
      <c r="AK567" s="221"/>
      <c r="AL567" s="54"/>
      <c r="AM567" s="54"/>
      <c r="AN567" s="112"/>
      <c r="AO567" s="113"/>
      <c r="AP567" s="215"/>
      <c r="AQ567" s="216"/>
      <c r="AR567" s="217"/>
      <c r="AS567" s="54"/>
      <c r="AT567" s="115"/>
      <c r="AU567" s="115"/>
      <c r="AV567" s="115"/>
      <c r="AW567" s="116"/>
      <c r="AX567" s="54"/>
      <c r="AY567" s="117"/>
      <c r="AZ567" s="117"/>
      <c r="BA567" s="118"/>
      <c r="BB567" s="116"/>
      <c r="BC567" s="54"/>
      <c r="BD567" s="117"/>
      <c r="BE567" s="218"/>
      <c r="BF567" s="120"/>
      <c r="BG567" s="121"/>
      <c r="BH567" s="121"/>
      <c r="BI567" s="122"/>
      <c r="BJ567" s="123"/>
    </row>
    <row r="568">
      <c r="D568" s="100"/>
      <c r="E568" s="48"/>
      <c r="U568" s="50"/>
      <c r="V568" s="50"/>
      <c r="AC568" s="6"/>
      <c r="AI568" s="110"/>
      <c r="AJ568" s="111"/>
      <c r="AK568" s="221"/>
      <c r="AL568" s="54"/>
      <c r="AM568" s="54"/>
      <c r="AN568" s="112"/>
      <c r="AO568" s="113"/>
      <c r="AP568" s="215"/>
      <c r="AQ568" s="216"/>
      <c r="AR568" s="217"/>
      <c r="AS568" s="54"/>
      <c r="AT568" s="115"/>
      <c r="AU568" s="115"/>
      <c r="AV568" s="115"/>
      <c r="AW568" s="116"/>
      <c r="AX568" s="54"/>
      <c r="AY568" s="117"/>
      <c r="AZ568" s="117"/>
      <c r="BA568" s="118"/>
      <c r="BB568" s="116"/>
      <c r="BC568" s="54"/>
      <c r="BD568" s="117"/>
      <c r="BE568" s="218"/>
      <c r="BF568" s="120"/>
      <c r="BG568" s="121"/>
      <c r="BH568" s="121"/>
      <c r="BI568" s="122"/>
      <c r="BJ568" s="123"/>
    </row>
    <row r="569">
      <c r="D569" s="100"/>
      <c r="E569" s="48"/>
      <c r="U569" s="50"/>
      <c r="V569" s="50"/>
      <c r="AC569" s="6"/>
      <c r="AI569" s="110"/>
      <c r="AJ569" s="111"/>
      <c r="AK569" s="221"/>
      <c r="AL569" s="54"/>
      <c r="AM569" s="54"/>
      <c r="AN569" s="112"/>
      <c r="AO569" s="113"/>
      <c r="AP569" s="215"/>
      <c r="AQ569" s="216"/>
      <c r="AR569" s="217"/>
      <c r="AS569" s="54"/>
      <c r="AT569" s="115"/>
      <c r="AU569" s="115"/>
      <c r="AV569" s="115"/>
      <c r="AW569" s="116"/>
      <c r="AX569" s="54"/>
      <c r="AY569" s="117"/>
      <c r="AZ569" s="117"/>
      <c r="BA569" s="118"/>
      <c r="BB569" s="116"/>
      <c r="BC569" s="54"/>
      <c r="BD569" s="117"/>
      <c r="BE569" s="218"/>
      <c r="BF569" s="120"/>
      <c r="BG569" s="121"/>
      <c r="BH569" s="121"/>
      <c r="BI569" s="122"/>
      <c r="BJ569" s="123"/>
    </row>
    <row r="570">
      <c r="D570" s="100"/>
      <c r="E570" s="48"/>
      <c r="U570" s="50"/>
      <c r="V570" s="50"/>
      <c r="AC570" s="6"/>
      <c r="AI570" s="110"/>
      <c r="AJ570" s="111"/>
      <c r="AK570" s="221"/>
      <c r="AL570" s="54"/>
      <c r="AM570" s="54"/>
      <c r="AN570" s="112"/>
      <c r="AO570" s="113"/>
      <c r="AP570" s="215"/>
      <c r="AQ570" s="216"/>
      <c r="AR570" s="217"/>
      <c r="AS570" s="54"/>
      <c r="AT570" s="115"/>
      <c r="AU570" s="115"/>
      <c r="AV570" s="115"/>
      <c r="AW570" s="116"/>
      <c r="AX570" s="54"/>
      <c r="AY570" s="117"/>
      <c r="AZ570" s="117"/>
      <c r="BA570" s="118"/>
      <c r="BB570" s="116"/>
      <c r="BC570" s="54"/>
      <c r="BD570" s="117"/>
      <c r="BE570" s="218"/>
      <c r="BF570" s="120"/>
      <c r="BG570" s="121"/>
      <c r="BH570" s="121"/>
      <c r="BI570" s="122"/>
      <c r="BJ570" s="123"/>
    </row>
    <row r="571">
      <c r="D571" s="100"/>
      <c r="E571" s="48"/>
      <c r="U571" s="50"/>
      <c r="V571" s="50"/>
      <c r="AC571" s="6"/>
      <c r="AI571" s="110"/>
      <c r="AJ571" s="111"/>
      <c r="AK571" s="221"/>
      <c r="AL571" s="54"/>
      <c r="AM571" s="54"/>
      <c r="AN571" s="112"/>
      <c r="AO571" s="113"/>
      <c r="AP571" s="215"/>
      <c r="AQ571" s="216"/>
      <c r="AR571" s="217"/>
      <c r="AS571" s="54"/>
      <c r="AT571" s="115"/>
      <c r="AU571" s="115"/>
      <c r="AV571" s="115"/>
      <c r="AW571" s="116"/>
      <c r="AX571" s="54"/>
      <c r="AY571" s="117"/>
      <c r="AZ571" s="117"/>
      <c r="BA571" s="118"/>
      <c r="BB571" s="116"/>
      <c r="BC571" s="54"/>
      <c r="BD571" s="117"/>
      <c r="BE571" s="218"/>
      <c r="BF571" s="120"/>
      <c r="BG571" s="121"/>
      <c r="BH571" s="121"/>
      <c r="BI571" s="122"/>
      <c r="BJ571" s="123"/>
    </row>
    <row r="572">
      <c r="D572" s="100"/>
      <c r="E572" s="48"/>
      <c r="U572" s="50"/>
      <c r="V572" s="50"/>
      <c r="AC572" s="6"/>
      <c r="AI572" s="110"/>
      <c r="AJ572" s="111"/>
      <c r="AK572" s="221"/>
      <c r="AL572" s="54"/>
      <c r="AM572" s="54"/>
      <c r="AN572" s="112"/>
      <c r="AO572" s="113"/>
      <c r="AP572" s="215"/>
      <c r="AQ572" s="216"/>
      <c r="AR572" s="217"/>
      <c r="AS572" s="54"/>
      <c r="AT572" s="115"/>
      <c r="AU572" s="115"/>
      <c r="AV572" s="115"/>
      <c r="AW572" s="116"/>
      <c r="AX572" s="54"/>
      <c r="AY572" s="117"/>
      <c r="AZ572" s="117"/>
      <c r="BA572" s="118"/>
      <c r="BB572" s="116"/>
      <c r="BC572" s="54"/>
      <c r="BD572" s="117"/>
      <c r="BE572" s="218"/>
      <c r="BF572" s="120"/>
      <c r="BG572" s="121"/>
      <c r="BH572" s="121"/>
      <c r="BI572" s="122"/>
      <c r="BJ572" s="123"/>
    </row>
    <row r="573">
      <c r="D573" s="100"/>
      <c r="E573" s="48"/>
      <c r="U573" s="50"/>
      <c r="V573" s="50"/>
      <c r="AC573" s="6"/>
      <c r="AI573" s="110"/>
      <c r="AJ573" s="111"/>
      <c r="AK573" s="221"/>
      <c r="AL573" s="54"/>
      <c r="AM573" s="54"/>
      <c r="AN573" s="112"/>
      <c r="AO573" s="113"/>
      <c r="AP573" s="215"/>
      <c r="AQ573" s="216"/>
      <c r="AR573" s="217"/>
      <c r="AS573" s="54"/>
      <c r="AT573" s="115"/>
      <c r="AU573" s="115"/>
      <c r="AV573" s="115"/>
      <c r="AW573" s="116"/>
      <c r="AX573" s="54"/>
      <c r="AY573" s="117"/>
      <c r="AZ573" s="117"/>
      <c r="BA573" s="118"/>
      <c r="BB573" s="116"/>
      <c r="BC573" s="54"/>
      <c r="BD573" s="117"/>
      <c r="BE573" s="218"/>
      <c r="BF573" s="120"/>
      <c r="BG573" s="121"/>
      <c r="BH573" s="121"/>
      <c r="BI573" s="122"/>
      <c r="BJ573" s="123"/>
    </row>
    <row r="574">
      <c r="D574" s="100"/>
      <c r="E574" s="48"/>
      <c r="U574" s="50"/>
      <c r="V574" s="50"/>
      <c r="AC574" s="6"/>
      <c r="AI574" s="110"/>
      <c r="AJ574" s="111"/>
      <c r="AK574" s="221"/>
      <c r="AL574" s="54"/>
      <c r="AM574" s="54"/>
      <c r="AN574" s="112"/>
      <c r="AO574" s="113"/>
      <c r="AP574" s="215"/>
      <c r="AQ574" s="216"/>
      <c r="AR574" s="217"/>
      <c r="AS574" s="54"/>
      <c r="AT574" s="115"/>
      <c r="AU574" s="115"/>
      <c r="AV574" s="115"/>
      <c r="AW574" s="116"/>
      <c r="AX574" s="54"/>
      <c r="AY574" s="117"/>
      <c r="AZ574" s="117"/>
      <c r="BA574" s="118"/>
      <c r="BB574" s="116"/>
      <c r="BC574" s="54"/>
      <c r="BD574" s="117"/>
      <c r="BE574" s="218"/>
      <c r="BF574" s="120"/>
      <c r="BG574" s="121"/>
      <c r="BH574" s="121"/>
      <c r="BI574" s="122"/>
      <c r="BJ574" s="123"/>
    </row>
    <row r="575">
      <c r="D575" s="100"/>
      <c r="E575" s="48"/>
      <c r="U575" s="50"/>
      <c r="V575" s="50"/>
      <c r="AC575" s="6"/>
      <c r="AI575" s="110"/>
      <c r="AJ575" s="111"/>
      <c r="AK575" s="221"/>
      <c r="AL575" s="54"/>
      <c r="AM575" s="54"/>
      <c r="AN575" s="112"/>
      <c r="AO575" s="113"/>
      <c r="AP575" s="215"/>
      <c r="AQ575" s="216"/>
      <c r="AR575" s="217"/>
      <c r="AS575" s="54"/>
      <c r="AT575" s="115"/>
      <c r="AU575" s="115"/>
      <c r="AV575" s="115"/>
      <c r="AW575" s="116"/>
      <c r="AX575" s="54"/>
      <c r="AY575" s="117"/>
      <c r="AZ575" s="117"/>
      <c r="BA575" s="118"/>
      <c r="BB575" s="116"/>
      <c r="BC575" s="54"/>
      <c r="BD575" s="117"/>
      <c r="BE575" s="218"/>
      <c r="BF575" s="120"/>
      <c r="BG575" s="121"/>
      <c r="BH575" s="121"/>
      <c r="BI575" s="122"/>
      <c r="BJ575" s="123"/>
    </row>
    <row r="576">
      <c r="D576" s="100"/>
      <c r="E576" s="48"/>
      <c r="U576" s="50"/>
      <c r="V576" s="50"/>
      <c r="AC576" s="6"/>
      <c r="AI576" s="110"/>
      <c r="AJ576" s="111"/>
      <c r="AK576" s="221"/>
      <c r="AL576" s="54"/>
      <c r="AM576" s="54"/>
      <c r="AN576" s="112"/>
      <c r="AO576" s="113"/>
      <c r="AP576" s="215"/>
      <c r="AQ576" s="216"/>
      <c r="AR576" s="217"/>
      <c r="AS576" s="54"/>
      <c r="AT576" s="115"/>
      <c r="AU576" s="115"/>
      <c r="AV576" s="115"/>
      <c r="AW576" s="116"/>
      <c r="AX576" s="54"/>
      <c r="AY576" s="117"/>
      <c r="AZ576" s="117"/>
      <c r="BA576" s="118"/>
      <c r="BB576" s="116"/>
      <c r="BC576" s="54"/>
      <c r="BD576" s="117"/>
      <c r="BE576" s="218"/>
      <c r="BF576" s="120"/>
      <c r="BG576" s="121"/>
      <c r="BH576" s="121"/>
      <c r="BI576" s="122"/>
      <c r="BJ576" s="123"/>
    </row>
    <row r="577">
      <c r="D577" s="100"/>
      <c r="E577" s="48"/>
      <c r="U577" s="50"/>
      <c r="V577" s="50"/>
      <c r="AC577" s="6"/>
      <c r="AI577" s="110"/>
      <c r="AJ577" s="111"/>
      <c r="AK577" s="221"/>
      <c r="AL577" s="54"/>
      <c r="AM577" s="54"/>
      <c r="AN577" s="112"/>
      <c r="AO577" s="113"/>
      <c r="AP577" s="215"/>
      <c r="AQ577" s="216"/>
      <c r="AR577" s="217"/>
      <c r="AS577" s="54"/>
      <c r="AT577" s="115"/>
      <c r="AU577" s="115"/>
      <c r="AV577" s="115"/>
      <c r="AW577" s="116"/>
      <c r="AX577" s="54"/>
      <c r="AY577" s="117"/>
      <c r="AZ577" s="117"/>
      <c r="BA577" s="118"/>
      <c r="BB577" s="116"/>
      <c r="BC577" s="54"/>
      <c r="BD577" s="117"/>
      <c r="BE577" s="218"/>
      <c r="BF577" s="120"/>
      <c r="BG577" s="121"/>
      <c r="BH577" s="121"/>
      <c r="BI577" s="122"/>
      <c r="BJ577" s="123"/>
    </row>
    <row r="578">
      <c r="D578" s="100"/>
      <c r="E578" s="48"/>
      <c r="U578" s="50"/>
      <c r="V578" s="50"/>
      <c r="AC578" s="6"/>
      <c r="AI578" s="110"/>
      <c r="AJ578" s="111"/>
      <c r="AK578" s="221"/>
      <c r="AL578" s="54"/>
      <c r="AM578" s="54"/>
      <c r="AN578" s="112"/>
      <c r="AO578" s="113"/>
      <c r="AP578" s="215"/>
      <c r="AQ578" s="216"/>
      <c r="AR578" s="217"/>
      <c r="AS578" s="54"/>
      <c r="AT578" s="115"/>
      <c r="AU578" s="115"/>
      <c r="AV578" s="115"/>
      <c r="AW578" s="116"/>
      <c r="AX578" s="54"/>
      <c r="AY578" s="117"/>
      <c r="AZ578" s="117"/>
      <c r="BA578" s="118"/>
      <c r="BB578" s="116"/>
      <c r="BC578" s="54"/>
      <c r="BD578" s="117"/>
      <c r="BE578" s="218"/>
      <c r="BF578" s="120"/>
      <c r="BG578" s="121"/>
      <c r="BH578" s="121"/>
      <c r="BI578" s="122"/>
      <c r="BJ578" s="123"/>
    </row>
    <row r="579">
      <c r="D579" s="100"/>
      <c r="E579" s="48"/>
      <c r="U579" s="50"/>
      <c r="V579" s="50"/>
      <c r="AC579" s="6"/>
      <c r="AI579" s="110"/>
      <c r="AJ579" s="111"/>
      <c r="AK579" s="221"/>
      <c r="AL579" s="54"/>
      <c r="AM579" s="54"/>
      <c r="AN579" s="112"/>
      <c r="AO579" s="113"/>
      <c r="AP579" s="215"/>
      <c r="AQ579" s="216"/>
      <c r="AR579" s="217"/>
      <c r="AS579" s="54"/>
      <c r="AT579" s="115"/>
      <c r="AU579" s="115"/>
      <c r="AV579" s="115"/>
      <c r="AW579" s="116"/>
      <c r="AX579" s="54"/>
      <c r="AY579" s="117"/>
      <c r="AZ579" s="117"/>
      <c r="BA579" s="118"/>
      <c r="BB579" s="116"/>
      <c r="BC579" s="54"/>
      <c r="BD579" s="117"/>
      <c r="BE579" s="218"/>
      <c r="BF579" s="120"/>
      <c r="BG579" s="121"/>
      <c r="BH579" s="121"/>
      <c r="BI579" s="122"/>
      <c r="BJ579" s="123"/>
    </row>
    <row r="580">
      <c r="D580" s="100"/>
      <c r="E580" s="48"/>
      <c r="U580" s="50"/>
      <c r="V580" s="50"/>
      <c r="AC580" s="6"/>
      <c r="AI580" s="110"/>
      <c r="AJ580" s="111"/>
      <c r="AK580" s="221"/>
      <c r="AL580" s="54"/>
      <c r="AM580" s="54"/>
      <c r="AN580" s="112"/>
      <c r="AO580" s="113"/>
      <c r="AP580" s="215"/>
      <c r="AQ580" s="216"/>
      <c r="AR580" s="217"/>
      <c r="AS580" s="54"/>
      <c r="AT580" s="115"/>
      <c r="AU580" s="115"/>
      <c r="AV580" s="115"/>
      <c r="AW580" s="116"/>
      <c r="AX580" s="54"/>
      <c r="AY580" s="117"/>
      <c r="AZ580" s="117"/>
      <c r="BA580" s="118"/>
      <c r="BB580" s="116"/>
      <c r="BC580" s="54"/>
      <c r="BD580" s="117"/>
      <c r="BE580" s="218"/>
      <c r="BF580" s="120"/>
      <c r="BG580" s="121"/>
      <c r="BH580" s="121"/>
      <c r="BI580" s="122"/>
      <c r="BJ580" s="123"/>
    </row>
    <row r="581">
      <c r="D581" s="100"/>
      <c r="E581" s="48"/>
      <c r="U581" s="50"/>
      <c r="V581" s="50"/>
      <c r="AC581" s="6"/>
      <c r="AI581" s="110"/>
      <c r="AJ581" s="111"/>
      <c r="AK581" s="221"/>
      <c r="AL581" s="54"/>
      <c r="AM581" s="54"/>
      <c r="AN581" s="112"/>
      <c r="AO581" s="113"/>
      <c r="AP581" s="215"/>
      <c r="AQ581" s="216"/>
      <c r="AR581" s="217"/>
      <c r="AS581" s="54"/>
      <c r="AT581" s="115"/>
      <c r="AU581" s="115"/>
      <c r="AV581" s="115"/>
      <c r="AW581" s="116"/>
      <c r="AX581" s="54"/>
      <c r="AY581" s="117"/>
      <c r="AZ581" s="117"/>
      <c r="BA581" s="118"/>
      <c r="BB581" s="116"/>
      <c r="BC581" s="54"/>
      <c r="BD581" s="117"/>
      <c r="BE581" s="218"/>
      <c r="BF581" s="120"/>
      <c r="BG581" s="121"/>
      <c r="BH581" s="121"/>
      <c r="BI581" s="122"/>
      <c r="BJ581" s="123"/>
    </row>
    <row r="582">
      <c r="D582" s="100"/>
      <c r="E582" s="48"/>
      <c r="U582" s="50"/>
      <c r="V582" s="50"/>
      <c r="AC582" s="6"/>
      <c r="AI582" s="110"/>
      <c r="AJ582" s="111"/>
      <c r="AK582" s="221"/>
      <c r="AL582" s="54"/>
      <c r="AM582" s="54"/>
      <c r="AN582" s="112"/>
      <c r="AO582" s="113"/>
      <c r="AP582" s="215"/>
      <c r="AQ582" s="216"/>
      <c r="AR582" s="217"/>
      <c r="AS582" s="54"/>
      <c r="AT582" s="115"/>
      <c r="AU582" s="115"/>
      <c r="AV582" s="115"/>
      <c r="AW582" s="116"/>
      <c r="AX582" s="54"/>
      <c r="AY582" s="117"/>
      <c r="AZ582" s="117"/>
      <c r="BA582" s="118"/>
      <c r="BB582" s="116"/>
      <c r="BC582" s="54"/>
      <c r="BD582" s="117"/>
      <c r="BE582" s="218"/>
      <c r="BF582" s="120"/>
      <c r="BG582" s="121"/>
      <c r="BH582" s="121"/>
      <c r="BI582" s="122"/>
      <c r="BJ582" s="123"/>
    </row>
    <row r="583">
      <c r="D583" s="100"/>
      <c r="E583" s="48"/>
      <c r="U583" s="50"/>
      <c r="V583" s="50"/>
      <c r="AC583" s="6"/>
      <c r="AI583" s="110"/>
      <c r="AJ583" s="111"/>
      <c r="AK583" s="221"/>
      <c r="AL583" s="54"/>
      <c r="AM583" s="54"/>
      <c r="AN583" s="112"/>
      <c r="AO583" s="113"/>
      <c r="AP583" s="215"/>
      <c r="AQ583" s="216"/>
      <c r="AR583" s="217"/>
      <c r="AS583" s="54"/>
      <c r="AT583" s="115"/>
      <c r="AU583" s="115"/>
      <c r="AV583" s="115"/>
      <c r="AW583" s="116"/>
      <c r="AX583" s="54"/>
      <c r="AY583" s="117"/>
      <c r="AZ583" s="117"/>
      <c r="BA583" s="118"/>
      <c r="BB583" s="116"/>
      <c r="BC583" s="54"/>
      <c r="BD583" s="117"/>
      <c r="BE583" s="218"/>
      <c r="BF583" s="120"/>
      <c r="BG583" s="121"/>
      <c r="BH583" s="121"/>
      <c r="BI583" s="122"/>
      <c r="BJ583" s="123"/>
    </row>
    <row r="584">
      <c r="D584" s="100"/>
      <c r="E584" s="48"/>
      <c r="U584" s="50"/>
      <c r="V584" s="50"/>
      <c r="AC584" s="6"/>
      <c r="AI584" s="110"/>
      <c r="AJ584" s="111"/>
      <c r="AK584" s="221"/>
      <c r="AL584" s="54"/>
      <c r="AM584" s="54"/>
      <c r="AN584" s="112"/>
      <c r="AO584" s="113"/>
      <c r="AP584" s="215"/>
      <c r="AQ584" s="216"/>
      <c r="AR584" s="217"/>
      <c r="AS584" s="54"/>
      <c r="AT584" s="115"/>
      <c r="AU584" s="115"/>
      <c r="AV584" s="115"/>
      <c r="AW584" s="116"/>
      <c r="AX584" s="54"/>
      <c r="AY584" s="117"/>
      <c r="AZ584" s="117"/>
      <c r="BA584" s="118"/>
      <c r="BB584" s="116"/>
      <c r="BC584" s="54"/>
      <c r="BD584" s="117"/>
      <c r="BE584" s="218"/>
      <c r="BF584" s="120"/>
      <c r="BG584" s="121"/>
      <c r="BH584" s="121"/>
      <c r="BI584" s="122"/>
      <c r="BJ584" s="123"/>
    </row>
    <row r="585">
      <c r="D585" s="100"/>
      <c r="E585" s="48"/>
      <c r="U585" s="50"/>
      <c r="V585" s="50"/>
      <c r="AC585" s="6"/>
      <c r="AI585" s="110"/>
      <c r="AJ585" s="111"/>
      <c r="AK585" s="221"/>
      <c r="AL585" s="54"/>
      <c r="AM585" s="54"/>
      <c r="AN585" s="112"/>
      <c r="AO585" s="113"/>
      <c r="AP585" s="215"/>
      <c r="AQ585" s="216"/>
      <c r="AR585" s="217"/>
      <c r="AS585" s="54"/>
      <c r="AT585" s="115"/>
      <c r="AU585" s="115"/>
      <c r="AV585" s="115"/>
      <c r="AW585" s="116"/>
      <c r="AX585" s="54"/>
      <c r="AY585" s="117"/>
      <c r="AZ585" s="117"/>
      <c r="BA585" s="118"/>
      <c r="BB585" s="116"/>
      <c r="BC585" s="54"/>
      <c r="BD585" s="117"/>
      <c r="BE585" s="218"/>
      <c r="BF585" s="120"/>
      <c r="BG585" s="121"/>
      <c r="BH585" s="121"/>
      <c r="BI585" s="122"/>
      <c r="BJ585" s="123"/>
    </row>
    <row r="586">
      <c r="D586" s="100"/>
      <c r="E586" s="48"/>
      <c r="U586" s="50"/>
      <c r="V586" s="50"/>
      <c r="AC586" s="6"/>
      <c r="AI586" s="110"/>
      <c r="AJ586" s="111"/>
      <c r="AK586" s="221"/>
      <c r="AL586" s="54"/>
      <c r="AM586" s="54"/>
      <c r="AN586" s="112"/>
      <c r="AO586" s="113"/>
      <c r="AP586" s="215"/>
      <c r="AQ586" s="216"/>
      <c r="AR586" s="217"/>
      <c r="AS586" s="54"/>
      <c r="AT586" s="115"/>
      <c r="AU586" s="115"/>
      <c r="AV586" s="115"/>
      <c r="AW586" s="116"/>
      <c r="AX586" s="54"/>
      <c r="AY586" s="117"/>
      <c r="AZ586" s="117"/>
      <c r="BA586" s="118"/>
      <c r="BB586" s="116"/>
      <c r="BC586" s="54"/>
      <c r="BD586" s="117"/>
      <c r="BE586" s="218"/>
      <c r="BF586" s="120"/>
      <c r="BG586" s="121"/>
      <c r="BH586" s="121"/>
      <c r="BI586" s="122"/>
      <c r="BJ586" s="123"/>
    </row>
    <row r="587">
      <c r="D587" s="100"/>
      <c r="E587" s="48"/>
      <c r="U587" s="50"/>
      <c r="V587" s="50"/>
      <c r="AC587" s="6"/>
      <c r="AI587" s="110"/>
      <c r="AJ587" s="111"/>
      <c r="AK587" s="221"/>
      <c r="AL587" s="54"/>
      <c r="AM587" s="54"/>
      <c r="AN587" s="112"/>
      <c r="AO587" s="113"/>
      <c r="AP587" s="215"/>
      <c r="AQ587" s="216"/>
      <c r="AR587" s="217"/>
      <c r="AS587" s="54"/>
      <c r="AT587" s="115"/>
      <c r="AU587" s="115"/>
      <c r="AV587" s="115"/>
      <c r="AW587" s="116"/>
      <c r="AX587" s="54"/>
      <c r="AY587" s="117"/>
      <c r="AZ587" s="117"/>
      <c r="BA587" s="118"/>
      <c r="BB587" s="116"/>
      <c r="BC587" s="54"/>
      <c r="BD587" s="117"/>
      <c r="BE587" s="218"/>
      <c r="BF587" s="120"/>
      <c r="BG587" s="121"/>
      <c r="BH587" s="121"/>
      <c r="BI587" s="122"/>
      <c r="BJ587" s="123"/>
    </row>
    <row r="588">
      <c r="D588" s="100"/>
      <c r="E588" s="48"/>
      <c r="U588" s="50"/>
      <c r="V588" s="50"/>
      <c r="AC588" s="6"/>
      <c r="AI588" s="110"/>
      <c r="AJ588" s="111"/>
      <c r="AK588" s="221"/>
      <c r="AL588" s="54"/>
      <c r="AM588" s="54"/>
      <c r="AN588" s="112"/>
      <c r="AO588" s="113"/>
      <c r="AP588" s="215"/>
      <c r="AQ588" s="216"/>
      <c r="AR588" s="217"/>
      <c r="AS588" s="54"/>
      <c r="AT588" s="115"/>
      <c r="AU588" s="115"/>
      <c r="AV588" s="115"/>
      <c r="AW588" s="116"/>
      <c r="AX588" s="54"/>
      <c r="AY588" s="117"/>
      <c r="AZ588" s="117"/>
      <c r="BA588" s="118"/>
      <c r="BB588" s="116"/>
      <c r="BC588" s="54"/>
      <c r="BD588" s="117"/>
      <c r="BE588" s="218"/>
      <c r="BF588" s="120"/>
      <c r="BG588" s="121"/>
      <c r="BH588" s="121"/>
      <c r="BI588" s="122"/>
      <c r="BJ588" s="123"/>
    </row>
    <row r="589">
      <c r="D589" s="100"/>
      <c r="E589" s="48"/>
      <c r="U589" s="50"/>
      <c r="V589" s="50"/>
      <c r="AC589" s="6"/>
      <c r="AI589" s="110"/>
      <c r="AJ589" s="111"/>
      <c r="AK589" s="221"/>
      <c r="AL589" s="54"/>
      <c r="AM589" s="54"/>
      <c r="AN589" s="112"/>
      <c r="AO589" s="113"/>
      <c r="AP589" s="215"/>
      <c r="AQ589" s="216"/>
      <c r="AR589" s="217"/>
      <c r="AS589" s="54"/>
      <c r="AT589" s="115"/>
      <c r="AU589" s="115"/>
      <c r="AV589" s="115"/>
      <c r="AW589" s="116"/>
      <c r="AX589" s="54"/>
      <c r="AY589" s="117"/>
      <c r="AZ589" s="117"/>
      <c r="BA589" s="118"/>
      <c r="BB589" s="116"/>
      <c r="BC589" s="54"/>
      <c r="BD589" s="117"/>
      <c r="BE589" s="218"/>
      <c r="BF589" s="120"/>
      <c r="BG589" s="121"/>
      <c r="BH589" s="121"/>
      <c r="BI589" s="122"/>
      <c r="BJ589" s="123"/>
    </row>
    <row r="590">
      <c r="D590" s="100"/>
      <c r="E590" s="48"/>
      <c r="U590" s="50"/>
      <c r="V590" s="50"/>
      <c r="AC590" s="6"/>
      <c r="AI590" s="110"/>
      <c r="AJ590" s="111"/>
      <c r="AK590" s="221"/>
      <c r="AL590" s="54"/>
      <c r="AM590" s="54"/>
      <c r="AN590" s="112"/>
      <c r="AO590" s="113"/>
      <c r="AP590" s="215"/>
      <c r="AQ590" s="216"/>
      <c r="AR590" s="217"/>
      <c r="AS590" s="54"/>
      <c r="AT590" s="115"/>
      <c r="AU590" s="115"/>
      <c r="AV590" s="115"/>
      <c r="AW590" s="116"/>
      <c r="AX590" s="54"/>
      <c r="AY590" s="117"/>
      <c r="AZ590" s="117"/>
      <c r="BA590" s="118"/>
      <c r="BB590" s="116"/>
      <c r="BC590" s="54"/>
      <c r="BD590" s="117"/>
      <c r="BE590" s="218"/>
      <c r="BF590" s="120"/>
      <c r="BG590" s="121"/>
      <c r="BH590" s="121"/>
      <c r="BI590" s="122"/>
      <c r="BJ590" s="123"/>
    </row>
    <row r="591">
      <c r="D591" s="100"/>
      <c r="E591" s="48"/>
      <c r="U591" s="50"/>
      <c r="V591" s="50"/>
      <c r="AC591" s="6"/>
      <c r="AI591" s="110"/>
      <c r="AJ591" s="111"/>
      <c r="AK591" s="221"/>
      <c r="AL591" s="54"/>
      <c r="AM591" s="54"/>
      <c r="AN591" s="112"/>
      <c r="AO591" s="113"/>
      <c r="AP591" s="215"/>
      <c r="AQ591" s="216"/>
      <c r="AR591" s="217"/>
      <c r="AS591" s="54"/>
      <c r="AT591" s="115"/>
      <c r="AU591" s="115"/>
      <c r="AV591" s="115"/>
      <c r="AW591" s="116"/>
      <c r="AX591" s="54"/>
      <c r="AY591" s="117"/>
      <c r="AZ591" s="117"/>
      <c r="BA591" s="118"/>
      <c r="BB591" s="116"/>
      <c r="BC591" s="54"/>
      <c r="BD591" s="117"/>
      <c r="BE591" s="218"/>
      <c r="BF591" s="120"/>
      <c r="BG591" s="121"/>
      <c r="BH591" s="121"/>
      <c r="BI591" s="122"/>
      <c r="BJ591" s="123"/>
    </row>
    <row r="592">
      <c r="D592" s="100"/>
      <c r="E592" s="48"/>
      <c r="U592" s="50"/>
      <c r="V592" s="50"/>
      <c r="AC592" s="6"/>
      <c r="AI592" s="110"/>
      <c r="AJ592" s="111"/>
      <c r="AK592" s="221"/>
      <c r="AL592" s="54"/>
      <c r="AM592" s="54"/>
      <c r="AN592" s="112"/>
      <c r="AO592" s="113"/>
      <c r="AP592" s="215"/>
      <c r="AQ592" s="216"/>
      <c r="AR592" s="217"/>
      <c r="AS592" s="54"/>
      <c r="AT592" s="115"/>
      <c r="AU592" s="115"/>
      <c r="AV592" s="115"/>
      <c r="AW592" s="116"/>
      <c r="AX592" s="54"/>
      <c r="AY592" s="117"/>
      <c r="AZ592" s="117"/>
      <c r="BA592" s="118"/>
      <c r="BB592" s="116"/>
      <c r="BC592" s="54"/>
      <c r="BD592" s="117"/>
      <c r="BE592" s="218"/>
      <c r="BF592" s="120"/>
      <c r="BG592" s="121"/>
      <c r="BH592" s="121"/>
      <c r="BI592" s="122"/>
      <c r="BJ592" s="123"/>
    </row>
    <row r="593">
      <c r="D593" s="100"/>
      <c r="E593" s="48"/>
      <c r="U593" s="50"/>
      <c r="V593" s="50"/>
      <c r="AC593" s="6"/>
      <c r="AI593" s="110"/>
      <c r="AJ593" s="111"/>
      <c r="AK593" s="221"/>
      <c r="AL593" s="54"/>
      <c r="AM593" s="54"/>
      <c r="AN593" s="112"/>
      <c r="AO593" s="113"/>
      <c r="AP593" s="215"/>
      <c r="AQ593" s="216"/>
      <c r="AR593" s="217"/>
      <c r="AS593" s="54"/>
      <c r="AT593" s="115"/>
      <c r="AU593" s="115"/>
      <c r="AV593" s="115"/>
      <c r="AW593" s="116"/>
      <c r="AX593" s="54"/>
      <c r="AY593" s="117"/>
      <c r="AZ593" s="117"/>
      <c r="BA593" s="118"/>
      <c r="BB593" s="116"/>
      <c r="BC593" s="54"/>
      <c r="BD593" s="117"/>
      <c r="BE593" s="218"/>
      <c r="BF593" s="120"/>
      <c r="BG593" s="121"/>
      <c r="BH593" s="121"/>
      <c r="BI593" s="122"/>
      <c r="BJ593" s="123"/>
    </row>
    <row r="594">
      <c r="D594" s="100"/>
      <c r="E594" s="48"/>
      <c r="U594" s="50"/>
      <c r="V594" s="50"/>
      <c r="AC594" s="6"/>
      <c r="AI594" s="110"/>
      <c r="AJ594" s="111"/>
      <c r="AK594" s="221"/>
      <c r="AL594" s="54"/>
      <c r="AM594" s="54"/>
      <c r="AN594" s="112"/>
      <c r="AO594" s="113"/>
      <c r="AP594" s="215"/>
      <c r="AQ594" s="216"/>
      <c r="AR594" s="217"/>
      <c r="AS594" s="54"/>
      <c r="AT594" s="115"/>
      <c r="AU594" s="115"/>
      <c r="AV594" s="115"/>
      <c r="AW594" s="116"/>
      <c r="AX594" s="54"/>
      <c r="AY594" s="117"/>
      <c r="AZ594" s="117"/>
      <c r="BA594" s="118"/>
      <c r="BB594" s="116"/>
      <c r="BC594" s="54"/>
      <c r="BD594" s="117"/>
      <c r="BE594" s="218"/>
      <c r="BF594" s="120"/>
      <c r="BG594" s="121"/>
      <c r="BH594" s="121"/>
      <c r="BI594" s="122"/>
      <c r="BJ594" s="123"/>
    </row>
    <row r="595">
      <c r="D595" s="100"/>
      <c r="E595" s="48"/>
      <c r="U595" s="50"/>
      <c r="V595" s="50"/>
      <c r="AC595" s="6"/>
      <c r="AI595" s="110"/>
      <c r="AJ595" s="111"/>
      <c r="AK595" s="221"/>
      <c r="AL595" s="54"/>
      <c r="AM595" s="54"/>
      <c r="AN595" s="112"/>
      <c r="AO595" s="113"/>
      <c r="AP595" s="215"/>
      <c r="AQ595" s="216"/>
      <c r="AR595" s="217"/>
      <c r="AS595" s="54"/>
      <c r="AT595" s="115"/>
      <c r="AU595" s="115"/>
      <c r="AV595" s="115"/>
      <c r="AW595" s="116"/>
      <c r="AX595" s="54"/>
      <c r="AY595" s="117"/>
      <c r="AZ595" s="117"/>
      <c r="BA595" s="118"/>
      <c r="BB595" s="116"/>
      <c r="BC595" s="54"/>
      <c r="BD595" s="117"/>
      <c r="BE595" s="218"/>
      <c r="BF595" s="120"/>
      <c r="BG595" s="121"/>
      <c r="BH595" s="121"/>
      <c r="BI595" s="122"/>
      <c r="BJ595" s="123"/>
    </row>
    <row r="596">
      <c r="D596" s="100"/>
      <c r="E596" s="48"/>
      <c r="U596" s="50"/>
      <c r="V596" s="50"/>
      <c r="AC596" s="6"/>
      <c r="AI596" s="110"/>
      <c r="AJ596" s="111"/>
      <c r="AK596" s="221"/>
      <c r="AL596" s="54"/>
      <c r="AM596" s="54"/>
      <c r="AN596" s="112"/>
      <c r="AO596" s="113"/>
      <c r="AP596" s="215"/>
      <c r="AQ596" s="216"/>
      <c r="AR596" s="217"/>
      <c r="AS596" s="54"/>
      <c r="AT596" s="115"/>
      <c r="AU596" s="115"/>
      <c r="AV596" s="115"/>
      <c r="AW596" s="116"/>
      <c r="AX596" s="54"/>
      <c r="AY596" s="117"/>
      <c r="AZ596" s="117"/>
      <c r="BA596" s="118"/>
      <c r="BB596" s="116"/>
      <c r="BC596" s="54"/>
      <c r="BD596" s="117"/>
      <c r="BE596" s="218"/>
      <c r="BF596" s="120"/>
      <c r="BG596" s="121"/>
      <c r="BH596" s="121"/>
      <c r="BI596" s="122"/>
      <c r="BJ596" s="123"/>
    </row>
    <row r="597">
      <c r="D597" s="100"/>
      <c r="E597" s="48"/>
      <c r="U597" s="50"/>
      <c r="V597" s="50"/>
      <c r="AC597" s="6"/>
      <c r="AI597" s="110"/>
      <c r="AJ597" s="111"/>
      <c r="AK597" s="221"/>
      <c r="AL597" s="54"/>
      <c r="AM597" s="54"/>
      <c r="AN597" s="112"/>
      <c r="AO597" s="113"/>
      <c r="AP597" s="215"/>
      <c r="AQ597" s="216"/>
      <c r="AR597" s="217"/>
      <c r="AS597" s="54"/>
      <c r="AT597" s="115"/>
      <c r="AU597" s="115"/>
      <c r="AV597" s="115"/>
      <c r="AW597" s="116"/>
      <c r="AX597" s="54"/>
      <c r="AY597" s="117"/>
      <c r="AZ597" s="117"/>
      <c r="BA597" s="118"/>
      <c r="BB597" s="116"/>
      <c r="BC597" s="54"/>
      <c r="BD597" s="117"/>
      <c r="BE597" s="218"/>
      <c r="BF597" s="120"/>
      <c r="BG597" s="121"/>
      <c r="BH597" s="121"/>
      <c r="BI597" s="122"/>
      <c r="BJ597" s="123"/>
    </row>
    <row r="598">
      <c r="D598" s="100"/>
      <c r="E598" s="48"/>
      <c r="U598" s="50"/>
      <c r="V598" s="50"/>
      <c r="AC598" s="6"/>
      <c r="AI598" s="110"/>
      <c r="AJ598" s="111"/>
      <c r="AK598" s="221"/>
      <c r="AL598" s="54"/>
      <c r="AM598" s="54"/>
      <c r="AN598" s="112"/>
      <c r="AO598" s="113"/>
      <c r="AP598" s="215"/>
      <c r="AQ598" s="216"/>
      <c r="AR598" s="217"/>
      <c r="AS598" s="54"/>
      <c r="AT598" s="115"/>
      <c r="AU598" s="115"/>
      <c r="AV598" s="115"/>
      <c r="AW598" s="116"/>
      <c r="AX598" s="54"/>
      <c r="AY598" s="117"/>
      <c r="AZ598" s="117"/>
      <c r="BA598" s="118"/>
      <c r="BB598" s="116"/>
      <c r="BC598" s="54"/>
      <c r="BD598" s="117"/>
      <c r="BE598" s="218"/>
      <c r="BF598" s="120"/>
      <c r="BG598" s="121"/>
      <c r="BH598" s="121"/>
      <c r="BI598" s="122"/>
      <c r="BJ598" s="123"/>
    </row>
    <row r="599">
      <c r="D599" s="100"/>
      <c r="E599" s="48"/>
      <c r="U599" s="50"/>
      <c r="V599" s="50"/>
      <c r="AC599" s="6"/>
      <c r="AI599" s="110"/>
      <c r="AJ599" s="111"/>
      <c r="AK599" s="221"/>
      <c r="AL599" s="54"/>
      <c r="AM599" s="54"/>
      <c r="AN599" s="112"/>
      <c r="AO599" s="113"/>
      <c r="AP599" s="215"/>
      <c r="AQ599" s="216"/>
      <c r="AR599" s="217"/>
      <c r="AS599" s="54"/>
      <c r="AT599" s="115"/>
      <c r="AU599" s="115"/>
      <c r="AV599" s="115"/>
      <c r="AW599" s="116"/>
      <c r="AX599" s="54"/>
      <c r="AY599" s="117"/>
      <c r="AZ599" s="117"/>
      <c r="BA599" s="118"/>
      <c r="BB599" s="116"/>
      <c r="BC599" s="54"/>
      <c r="BD599" s="117"/>
      <c r="BE599" s="218"/>
      <c r="BF599" s="120"/>
      <c r="BG599" s="121"/>
      <c r="BH599" s="121"/>
      <c r="BI599" s="122"/>
      <c r="BJ599" s="123"/>
    </row>
    <row r="600">
      <c r="D600" s="100"/>
      <c r="E600" s="48"/>
      <c r="U600" s="50"/>
      <c r="V600" s="50"/>
      <c r="AC600" s="6"/>
      <c r="AI600" s="110"/>
      <c r="AJ600" s="111"/>
      <c r="AK600" s="221"/>
      <c r="AL600" s="54"/>
      <c r="AM600" s="54"/>
      <c r="AN600" s="112"/>
      <c r="AO600" s="113"/>
      <c r="AP600" s="215"/>
      <c r="AQ600" s="216"/>
      <c r="AR600" s="217"/>
      <c r="AS600" s="54"/>
      <c r="AT600" s="115"/>
      <c r="AU600" s="115"/>
      <c r="AV600" s="115"/>
      <c r="AW600" s="116"/>
      <c r="AX600" s="54"/>
      <c r="AY600" s="117"/>
      <c r="AZ600" s="117"/>
      <c r="BA600" s="118"/>
      <c r="BB600" s="116"/>
      <c r="BC600" s="54"/>
      <c r="BD600" s="117"/>
      <c r="BE600" s="218"/>
      <c r="BF600" s="120"/>
      <c r="BG600" s="121"/>
      <c r="BH600" s="121"/>
      <c r="BI600" s="122"/>
      <c r="BJ600" s="123"/>
    </row>
    <row r="601">
      <c r="D601" s="100"/>
      <c r="E601" s="48"/>
      <c r="U601" s="50"/>
      <c r="V601" s="50"/>
      <c r="AC601" s="6"/>
      <c r="AI601" s="110"/>
      <c r="AJ601" s="111"/>
      <c r="AK601" s="221"/>
      <c r="AL601" s="54"/>
      <c r="AM601" s="54"/>
      <c r="AN601" s="112"/>
      <c r="AO601" s="113"/>
      <c r="AP601" s="215"/>
      <c r="AQ601" s="216"/>
      <c r="AR601" s="217"/>
      <c r="AS601" s="54"/>
      <c r="AT601" s="115"/>
      <c r="AU601" s="115"/>
      <c r="AV601" s="115"/>
      <c r="AW601" s="116"/>
      <c r="AX601" s="54"/>
      <c r="AY601" s="117"/>
      <c r="AZ601" s="117"/>
      <c r="BA601" s="118"/>
      <c r="BB601" s="116"/>
      <c r="BC601" s="54"/>
      <c r="BD601" s="117"/>
      <c r="BE601" s="218"/>
      <c r="BF601" s="120"/>
      <c r="BG601" s="121"/>
      <c r="BH601" s="121"/>
      <c r="BI601" s="122"/>
      <c r="BJ601" s="123"/>
    </row>
    <row r="602">
      <c r="D602" s="100"/>
      <c r="E602" s="48"/>
      <c r="U602" s="50"/>
      <c r="V602" s="50"/>
      <c r="AC602" s="6"/>
      <c r="AI602" s="110"/>
      <c r="AJ602" s="111"/>
      <c r="AK602" s="221"/>
      <c r="AL602" s="54"/>
      <c r="AM602" s="54"/>
      <c r="AN602" s="112"/>
      <c r="AO602" s="113"/>
      <c r="AP602" s="215"/>
      <c r="AQ602" s="216"/>
      <c r="AR602" s="217"/>
      <c r="AS602" s="54"/>
      <c r="AT602" s="115"/>
      <c r="AU602" s="115"/>
      <c r="AV602" s="115"/>
      <c r="AW602" s="116"/>
      <c r="AX602" s="54"/>
      <c r="AY602" s="117"/>
      <c r="AZ602" s="117"/>
      <c r="BA602" s="118"/>
      <c r="BB602" s="116"/>
      <c r="BC602" s="54"/>
      <c r="BD602" s="117"/>
      <c r="BE602" s="218"/>
      <c r="BF602" s="120"/>
      <c r="BG602" s="121"/>
      <c r="BH602" s="121"/>
      <c r="BI602" s="122"/>
      <c r="BJ602" s="123"/>
    </row>
    <row r="603">
      <c r="D603" s="100"/>
      <c r="E603" s="48"/>
      <c r="U603" s="50"/>
      <c r="V603" s="50"/>
      <c r="AC603" s="6"/>
      <c r="AI603" s="110"/>
      <c r="AJ603" s="111"/>
      <c r="AK603" s="221"/>
      <c r="AL603" s="54"/>
      <c r="AM603" s="54"/>
      <c r="AN603" s="112"/>
      <c r="AO603" s="113"/>
      <c r="AP603" s="215"/>
      <c r="AQ603" s="216"/>
      <c r="AR603" s="217"/>
      <c r="AS603" s="54"/>
      <c r="AT603" s="115"/>
      <c r="AU603" s="115"/>
      <c r="AV603" s="115"/>
      <c r="AW603" s="116"/>
      <c r="AX603" s="54"/>
      <c r="AY603" s="117"/>
      <c r="AZ603" s="117"/>
      <c r="BA603" s="118"/>
      <c r="BB603" s="116"/>
      <c r="BC603" s="54"/>
      <c r="BD603" s="117"/>
      <c r="BE603" s="218"/>
      <c r="BF603" s="120"/>
      <c r="BG603" s="121"/>
      <c r="BH603" s="121"/>
      <c r="BI603" s="122"/>
      <c r="BJ603" s="123"/>
    </row>
    <row r="604">
      <c r="D604" s="100"/>
      <c r="E604" s="48"/>
      <c r="U604" s="50"/>
      <c r="V604" s="50"/>
      <c r="AC604" s="6"/>
      <c r="AI604" s="110"/>
      <c r="AJ604" s="111"/>
      <c r="AK604" s="221"/>
      <c r="AL604" s="54"/>
      <c r="AM604" s="54"/>
      <c r="AN604" s="112"/>
      <c r="AO604" s="113"/>
      <c r="AP604" s="215"/>
      <c r="AQ604" s="216"/>
      <c r="AR604" s="217"/>
      <c r="AS604" s="54"/>
      <c r="AT604" s="115"/>
      <c r="AU604" s="115"/>
      <c r="AV604" s="115"/>
      <c r="AW604" s="116"/>
      <c r="AX604" s="54"/>
      <c r="AY604" s="117"/>
      <c r="AZ604" s="117"/>
      <c r="BA604" s="118"/>
      <c r="BB604" s="116"/>
      <c r="BC604" s="54"/>
      <c r="BD604" s="117"/>
      <c r="BE604" s="218"/>
      <c r="BF604" s="120"/>
      <c r="BG604" s="121"/>
      <c r="BH604" s="121"/>
      <c r="BI604" s="122"/>
      <c r="BJ604" s="123"/>
    </row>
    <row r="605">
      <c r="D605" s="100"/>
      <c r="E605" s="48"/>
      <c r="U605" s="50"/>
      <c r="V605" s="50"/>
      <c r="AC605" s="6"/>
      <c r="AI605" s="110"/>
      <c r="AJ605" s="111"/>
      <c r="AK605" s="221"/>
      <c r="AL605" s="54"/>
      <c r="AM605" s="54"/>
      <c r="AN605" s="112"/>
      <c r="AO605" s="113"/>
      <c r="AP605" s="215"/>
      <c r="AQ605" s="216"/>
      <c r="AR605" s="217"/>
      <c r="AS605" s="54"/>
      <c r="AT605" s="115"/>
      <c r="AU605" s="115"/>
      <c r="AV605" s="115"/>
      <c r="AW605" s="116"/>
      <c r="AX605" s="54"/>
      <c r="AY605" s="117"/>
      <c r="AZ605" s="117"/>
      <c r="BA605" s="118"/>
      <c r="BB605" s="116"/>
      <c r="BC605" s="54"/>
      <c r="BD605" s="117"/>
      <c r="BE605" s="218"/>
      <c r="BF605" s="120"/>
      <c r="BG605" s="121"/>
      <c r="BH605" s="121"/>
      <c r="BI605" s="122"/>
      <c r="BJ605" s="123"/>
    </row>
    <row r="606">
      <c r="D606" s="100"/>
      <c r="E606" s="48"/>
      <c r="U606" s="50"/>
      <c r="V606" s="50"/>
      <c r="AC606" s="6"/>
      <c r="AI606" s="110"/>
      <c r="AJ606" s="111"/>
      <c r="AK606" s="221"/>
      <c r="AL606" s="54"/>
      <c r="AM606" s="54"/>
      <c r="AN606" s="112"/>
      <c r="AO606" s="113"/>
      <c r="AP606" s="215"/>
      <c r="AQ606" s="216"/>
      <c r="AR606" s="217"/>
      <c r="AS606" s="54"/>
      <c r="AT606" s="115"/>
      <c r="AU606" s="115"/>
      <c r="AV606" s="115"/>
      <c r="AW606" s="116"/>
      <c r="AX606" s="54"/>
      <c r="AY606" s="117"/>
      <c r="AZ606" s="117"/>
      <c r="BA606" s="118"/>
      <c r="BB606" s="116"/>
      <c r="BC606" s="54"/>
      <c r="BD606" s="117"/>
      <c r="BE606" s="218"/>
      <c r="BF606" s="120"/>
      <c r="BG606" s="121"/>
      <c r="BH606" s="121"/>
      <c r="BI606" s="122"/>
      <c r="BJ606" s="123"/>
    </row>
    <row r="607">
      <c r="D607" s="100"/>
      <c r="E607" s="48"/>
      <c r="U607" s="50"/>
      <c r="V607" s="50"/>
      <c r="AC607" s="6"/>
      <c r="AI607" s="110"/>
      <c r="AJ607" s="111"/>
      <c r="AK607" s="221"/>
      <c r="AL607" s="54"/>
      <c r="AM607" s="54"/>
      <c r="AN607" s="112"/>
      <c r="AO607" s="113"/>
      <c r="AP607" s="215"/>
      <c r="AQ607" s="216"/>
      <c r="AR607" s="217"/>
      <c r="AS607" s="54"/>
      <c r="AT607" s="115"/>
      <c r="AU607" s="115"/>
      <c r="AV607" s="115"/>
      <c r="AW607" s="116"/>
      <c r="AX607" s="54"/>
      <c r="AY607" s="117"/>
      <c r="AZ607" s="117"/>
      <c r="BA607" s="118"/>
      <c r="BB607" s="116"/>
      <c r="BC607" s="54"/>
      <c r="BD607" s="117"/>
      <c r="BE607" s="218"/>
      <c r="BF607" s="120"/>
      <c r="BG607" s="121"/>
      <c r="BH607" s="121"/>
      <c r="BI607" s="122"/>
      <c r="BJ607" s="123"/>
    </row>
    <row r="608">
      <c r="D608" s="100"/>
      <c r="E608" s="48"/>
      <c r="U608" s="50"/>
      <c r="V608" s="50"/>
      <c r="AC608" s="6"/>
      <c r="AI608" s="110"/>
      <c r="AJ608" s="111"/>
      <c r="AK608" s="221"/>
      <c r="AL608" s="54"/>
      <c r="AM608" s="54"/>
      <c r="AN608" s="112"/>
      <c r="AO608" s="113"/>
      <c r="AP608" s="215"/>
      <c r="AQ608" s="216"/>
      <c r="AR608" s="217"/>
      <c r="AS608" s="54"/>
      <c r="AT608" s="115"/>
      <c r="AU608" s="115"/>
      <c r="AV608" s="115"/>
      <c r="AW608" s="116"/>
      <c r="AX608" s="54"/>
      <c r="AY608" s="117"/>
      <c r="AZ608" s="117"/>
      <c r="BA608" s="118"/>
      <c r="BB608" s="116"/>
      <c r="BC608" s="54"/>
      <c r="BD608" s="117"/>
      <c r="BE608" s="218"/>
      <c r="BF608" s="120"/>
      <c r="BG608" s="121"/>
      <c r="BH608" s="121"/>
      <c r="BI608" s="122"/>
      <c r="BJ608" s="123"/>
    </row>
    <row r="609">
      <c r="D609" s="100"/>
      <c r="E609" s="48"/>
      <c r="U609" s="50"/>
      <c r="V609" s="50"/>
      <c r="AC609" s="6"/>
      <c r="AI609" s="110"/>
      <c r="AJ609" s="111"/>
      <c r="AK609" s="221"/>
      <c r="AL609" s="54"/>
      <c r="AM609" s="54"/>
      <c r="AN609" s="112"/>
      <c r="AO609" s="113"/>
      <c r="AP609" s="215"/>
      <c r="AQ609" s="216"/>
      <c r="AR609" s="217"/>
      <c r="AS609" s="54"/>
      <c r="AT609" s="115"/>
      <c r="AU609" s="115"/>
      <c r="AV609" s="115"/>
      <c r="AW609" s="116"/>
      <c r="AX609" s="54"/>
      <c r="AY609" s="117"/>
      <c r="AZ609" s="117"/>
      <c r="BA609" s="118"/>
      <c r="BB609" s="116"/>
      <c r="BC609" s="54"/>
      <c r="BD609" s="117"/>
      <c r="BE609" s="218"/>
      <c r="BF609" s="120"/>
      <c r="BG609" s="121"/>
      <c r="BH609" s="121"/>
      <c r="BI609" s="122"/>
      <c r="BJ609" s="123"/>
    </row>
    <row r="610">
      <c r="D610" s="100"/>
      <c r="E610" s="48"/>
      <c r="U610" s="50"/>
      <c r="V610" s="50"/>
      <c r="AC610" s="6"/>
      <c r="AI610" s="110"/>
      <c r="AJ610" s="111"/>
      <c r="AK610" s="221"/>
      <c r="AL610" s="54"/>
      <c r="AM610" s="54"/>
      <c r="AN610" s="112"/>
      <c r="AO610" s="113"/>
      <c r="AP610" s="215"/>
      <c r="AQ610" s="216"/>
      <c r="AR610" s="217"/>
      <c r="AS610" s="54"/>
      <c r="AT610" s="115"/>
      <c r="AU610" s="115"/>
      <c r="AV610" s="115"/>
      <c r="AW610" s="116"/>
      <c r="AX610" s="54"/>
      <c r="AY610" s="117"/>
      <c r="AZ610" s="117"/>
      <c r="BA610" s="118"/>
      <c r="BB610" s="116"/>
      <c r="BC610" s="54"/>
      <c r="BD610" s="117"/>
      <c r="BE610" s="218"/>
      <c r="BF610" s="120"/>
      <c r="BG610" s="121"/>
      <c r="BH610" s="121"/>
      <c r="BI610" s="122"/>
      <c r="BJ610" s="123"/>
    </row>
    <row r="611">
      <c r="D611" s="100"/>
      <c r="E611" s="48"/>
      <c r="U611" s="50"/>
      <c r="V611" s="50"/>
      <c r="AC611" s="6"/>
      <c r="AI611" s="110"/>
      <c r="AJ611" s="111"/>
      <c r="AK611" s="221"/>
      <c r="AL611" s="54"/>
      <c r="AM611" s="54"/>
      <c r="AN611" s="112"/>
      <c r="AO611" s="113"/>
      <c r="AP611" s="215"/>
      <c r="AQ611" s="216"/>
      <c r="AR611" s="217"/>
      <c r="AS611" s="54"/>
      <c r="AT611" s="115"/>
      <c r="AU611" s="115"/>
      <c r="AV611" s="115"/>
      <c r="AW611" s="116"/>
      <c r="AX611" s="54"/>
      <c r="AY611" s="117"/>
      <c r="AZ611" s="117"/>
      <c r="BA611" s="118"/>
      <c r="BB611" s="116"/>
      <c r="BC611" s="54"/>
      <c r="BD611" s="117"/>
      <c r="BE611" s="218"/>
      <c r="BF611" s="120"/>
      <c r="BG611" s="121"/>
      <c r="BH611" s="121"/>
      <c r="BI611" s="122"/>
      <c r="BJ611" s="123"/>
    </row>
    <row r="612">
      <c r="D612" s="100"/>
      <c r="E612" s="48"/>
      <c r="U612" s="50"/>
      <c r="V612" s="50"/>
      <c r="AC612" s="6"/>
      <c r="AI612" s="110"/>
      <c r="AJ612" s="111"/>
      <c r="AK612" s="221"/>
      <c r="AL612" s="54"/>
      <c r="AM612" s="54"/>
      <c r="AN612" s="112"/>
      <c r="AO612" s="113"/>
      <c r="AP612" s="215"/>
      <c r="AQ612" s="216"/>
      <c r="AR612" s="217"/>
      <c r="AS612" s="54"/>
      <c r="AT612" s="115"/>
      <c r="AU612" s="115"/>
      <c r="AV612" s="115"/>
      <c r="AW612" s="116"/>
      <c r="AX612" s="54"/>
      <c r="AY612" s="117"/>
      <c r="AZ612" s="117"/>
      <c r="BA612" s="118"/>
      <c r="BB612" s="116"/>
      <c r="BC612" s="54"/>
      <c r="BD612" s="117"/>
      <c r="BE612" s="218"/>
      <c r="BF612" s="120"/>
      <c r="BG612" s="121"/>
      <c r="BH612" s="121"/>
      <c r="BI612" s="122"/>
      <c r="BJ612" s="123"/>
    </row>
    <row r="613">
      <c r="D613" s="100"/>
      <c r="E613" s="48"/>
      <c r="U613" s="50"/>
      <c r="V613" s="50"/>
      <c r="AC613" s="6"/>
      <c r="AI613" s="110"/>
      <c r="AJ613" s="111"/>
      <c r="AK613" s="221"/>
      <c r="AL613" s="54"/>
      <c r="AM613" s="54"/>
      <c r="AN613" s="112"/>
      <c r="AO613" s="113"/>
      <c r="AP613" s="215"/>
      <c r="AQ613" s="216"/>
      <c r="AR613" s="217"/>
      <c r="AS613" s="54"/>
      <c r="AT613" s="115"/>
      <c r="AU613" s="115"/>
      <c r="AV613" s="115"/>
      <c r="AW613" s="116"/>
      <c r="AX613" s="54"/>
      <c r="AY613" s="117"/>
      <c r="AZ613" s="117"/>
      <c r="BA613" s="118"/>
      <c r="BB613" s="116"/>
      <c r="BC613" s="54"/>
      <c r="BD613" s="117"/>
      <c r="BE613" s="218"/>
      <c r="BF613" s="120"/>
      <c r="BG613" s="121"/>
      <c r="BH613" s="121"/>
      <c r="BI613" s="122"/>
      <c r="BJ613" s="123"/>
    </row>
    <row r="614">
      <c r="D614" s="100"/>
      <c r="E614" s="48"/>
      <c r="U614" s="50"/>
      <c r="V614" s="50"/>
      <c r="AC614" s="6"/>
      <c r="AI614" s="110"/>
      <c r="AJ614" s="111"/>
      <c r="AK614" s="221"/>
      <c r="AL614" s="54"/>
      <c r="AM614" s="54"/>
      <c r="AN614" s="112"/>
      <c r="AO614" s="113"/>
      <c r="AP614" s="215"/>
      <c r="AQ614" s="216"/>
      <c r="AR614" s="217"/>
      <c r="AS614" s="54"/>
      <c r="AT614" s="115"/>
      <c r="AU614" s="115"/>
      <c r="AV614" s="115"/>
      <c r="AW614" s="116"/>
      <c r="AX614" s="54"/>
      <c r="AY614" s="117"/>
      <c r="AZ614" s="117"/>
      <c r="BA614" s="118"/>
      <c r="BB614" s="116"/>
      <c r="BC614" s="54"/>
      <c r="BD614" s="117"/>
      <c r="BE614" s="218"/>
      <c r="BF614" s="120"/>
      <c r="BG614" s="121"/>
      <c r="BH614" s="121"/>
      <c r="BI614" s="122"/>
      <c r="BJ614" s="123"/>
    </row>
    <row r="615">
      <c r="D615" s="100"/>
      <c r="E615" s="48"/>
      <c r="U615" s="50"/>
      <c r="V615" s="50"/>
      <c r="AC615" s="6"/>
      <c r="AI615" s="110"/>
      <c r="AJ615" s="111"/>
      <c r="AK615" s="221"/>
      <c r="AL615" s="54"/>
      <c r="AM615" s="54"/>
      <c r="AN615" s="112"/>
      <c r="AO615" s="113"/>
      <c r="AP615" s="215"/>
      <c r="AQ615" s="216"/>
      <c r="AR615" s="217"/>
      <c r="AS615" s="54"/>
      <c r="AT615" s="115"/>
      <c r="AU615" s="115"/>
      <c r="AV615" s="115"/>
      <c r="AW615" s="116"/>
      <c r="AX615" s="54"/>
      <c r="AY615" s="117"/>
      <c r="AZ615" s="117"/>
      <c r="BA615" s="118"/>
      <c r="BB615" s="116"/>
      <c r="BC615" s="54"/>
      <c r="BD615" s="117"/>
      <c r="BE615" s="218"/>
      <c r="BF615" s="120"/>
      <c r="BG615" s="121"/>
      <c r="BH615" s="121"/>
      <c r="BI615" s="122"/>
      <c r="BJ615" s="123"/>
    </row>
    <row r="616">
      <c r="D616" s="100"/>
      <c r="E616" s="48"/>
      <c r="U616" s="50"/>
      <c r="V616" s="50"/>
      <c r="AC616" s="6"/>
      <c r="AI616" s="110"/>
      <c r="AJ616" s="111"/>
      <c r="AK616" s="221"/>
      <c r="AL616" s="54"/>
      <c r="AM616" s="54"/>
      <c r="AN616" s="112"/>
      <c r="AO616" s="113"/>
      <c r="AP616" s="215"/>
      <c r="AQ616" s="216"/>
      <c r="AR616" s="217"/>
      <c r="AS616" s="54"/>
      <c r="AT616" s="115"/>
      <c r="AU616" s="115"/>
      <c r="AV616" s="115"/>
      <c r="AW616" s="116"/>
      <c r="AX616" s="54"/>
      <c r="AY616" s="117"/>
      <c r="AZ616" s="117"/>
      <c r="BA616" s="118"/>
      <c r="BB616" s="116"/>
      <c r="BC616" s="54"/>
      <c r="BD616" s="117"/>
      <c r="BE616" s="218"/>
      <c r="BF616" s="120"/>
      <c r="BG616" s="121"/>
      <c r="BH616" s="121"/>
      <c r="BI616" s="122"/>
      <c r="BJ616" s="123"/>
    </row>
    <row r="617">
      <c r="D617" s="100"/>
      <c r="E617" s="48"/>
      <c r="U617" s="50"/>
      <c r="V617" s="50"/>
      <c r="AC617" s="6"/>
      <c r="AI617" s="110"/>
      <c r="AJ617" s="111"/>
      <c r="AK617" s="221"/>
      <c r="AL617" s="54"/>
      <c r="AM617" s="54"/>
      <c r="AN617" s="112"/>
      <c r="AO617" s="113"/>
      <c r="AP617" s="215"/>
      <c r="AQ617" s="216"/>
      <c r="AR617" s="217"/>
      <c r="AS617" s="54"/>
      <c r="AT617" s="115"/>
      <c r="AU617" s="115"/>
      <c r="AV617" s="115"/>
      <c r="AW617" s="116"/>
      <c r="AX617" s="54"/>
      <c r="AY617" s="117"/>
      <c r="AZ617" s="117"/>
      <c r="BA617" s="118"/>
      <c r="BB617" s="116"/>
      <c r="BC617" s="54"/>
      <c r="BD617" s="117"/>
      <c r="BE617" s="218"/>
      <c r="BF617" s="120"/>
      <c r="BG617" s="121"/>
      <c r="BH617" s="121"/>
      <c r="BI617" s="122"/>
      <c r="BJ617" s="123"/>
    </row>
    <row r="618">
      <c r="D618" s="100"/>
      <c r="E618" s="48"/>
      <c r="U618" s="50"/>
      <c r="V618" s="50"/>
      <c r="AC618" s="6"/>
      <c r="AI618" s="110"/>
      <c r="AJ618" s="111"/>
      <c r="AK618" s="221"/>
      <c r="AL618" s="54"/>
      <c r="AM618" s="54"/>
      <c r="AN618" s="112"/>
      <c r="AO618" s="113"/>
      <c r="AP618" s="215"/>
      <c r="AQ618" s="216"/>
      <c r="AR618" s="217"/>
      <c r="AS618" s="54"/>
      <c r="AT618" s="115"/>
      <c r="AU618" s="115"/>
      <c r="AV618" s="115"/>
      <c r="AW618" s="116"/>
      <c r="AX618" s="54"/>
      <c r="AY618" s="117"/>
      <c r="AZ618" s="117"/>
      <c r="BA618" s="118"/>
      <c r="BB618" s="116"/>
      <c r="BC618" s="54"/>
      <c r="BD618" s="117"/>
      <c r="BE618" s="218"/>
      <c r="BF618" s="120"/>
      <c r="BG618" s="121"/>
      <c r="BH618" s="121"/>
      <c r="BI618" s="122"/>
      <c r="BJ618" s="123"/>
    </row>
    <row r="619">
      <c r="D619" s="100"/>
      <c r="E619" s="48"/>
      <c r="U619" s="50"/>
      <c r="V619" s="50"/>
      <c r="AC619" s="6"/>
      <c r="AI619" s="110"/>
      <c r="AJ619" s="111"/>
      <c r="AK619" s="221"/>
      <c r="AL619" s="54"/>
      <c r="AM619" s="54"/>
      <c r="AN619" s="112"/>
      <c r="AO619" s="113"/>
      <c r="AP619" s="215"/>
      <c r="AQ619" s="216"/>
      <c r="AR619" s="217"/>
      <c r="AS619" s="54"/>
      <c r="AT619" s="115"/>
      <c r="AU619" s="115"/>
      <c r="AV619" s="115"/>
      <c r="AW619" s="116"/>
      <c r="AX619" s="54"/>
      <c r="AY619" s="117"/>
      <c r="AZ619" s="117"/>
      <c r="BA619" s="118"/>
      <c r="BB619" s="116"/>
      <c r="BC619" s="54"/>
      <c r="BD619" s="117"/>
      <c r="BE619" s="218"/>
      <c r="BF619" s="120"/>
      <c r="BG619" s="121"/>
      <c r="BH619" s="121"/>
      <c r="BI619" s="122"/>
      <c r="BJ619" s="123"/>
    </row>
    <row r="620">
      <c r="D620" s="100"/>
      <c r="E620" s="48"/>
      <c r="U620" s="50"/>
      <c r="V620" s="50"/>
      <c r="AC620" s="6"/>
      <c r="AI620" s="110"/>
      <c r="AJ620" s="111"/>
      <c r="AK620" s="221"/>
      <c r="AL620" s="54"/>
      <c r="AM620" s="54"/>
      <c r="AN620" s="112"/>
      <c r="AO620" s="113"/>
      <c r="AP620" s="215"/>
      <c r="AQ620" s="216"/>
      <c r="AR620" s="217"/>
      <c r="AS620" s="54"/>
      <c r="AT620" s="115"/>
      <c r="AU620" s="115"/>
      <c r="AV620" s="115"/>
      <c r="AW620" s="116"/>
      <c r="AX620" s="54"/>
      <c r="AY620" s="117"/>
      <c r="AZ620" s="117"/>
      <c r="BA620" s="118"/>
      <c r="BB620" s="116"/>
      <c r="BC620" s="54"/>
      <c r="BD620" s="117"/>
      <c r="BE620" s="218"/>
      <c r="BF620" s="120"/>
      <c r="BG620" s="121"/>
      <c r="BH620" s="121"/>
      <c r="BI620" s="122"/>
      <c r="BJ620" s="123"/>
    </row>
    <row r="621">
      <c r="D621" s="100"/>
      <c r="E621" s="48"/>
      <c r="U621" s="50"/>
      <c r="V621" s="50"/>
      <c r="AC621" s="6"/>
      <c r="AI621" s="110"/>
      <c r="AJ621" s="111"/>
      <c r="AK621" s="221"/>
      <c r="AL621" s="54"/>
      <c r="AM621" s="54"/>
      <c r="AN621" s="112"/>
      <c r="AO621" s="113"/>
      <c r="AP621" s="215"/>
      <c r="AQ621" s="216"/>
      <c r="AR621" s="217"/>
      <c r="AS621" s="54"/>
      <c r="AT621" s="115"/>
      <c r="AU621" s="115"/>
      <c r="AV621" s="115"/>
      <c r="AW621" s="116"/>
      <c r="AX621" s="54"/>
      <c r="AY621" s="117"/>
      <c r="AZ621" s="117"/>
      <c r="BA621" s="118"/>
      <c r="BB621" s="116"/>
      <c r="BC621" s="54"/>
      <c r="BD621" s="117"/>
      <c r="BE621" s="218"/>
      <c r="BF621" s="120"/>
      <c r="BG621" s="121"/>
      <c r="BH621" s="121"/>
      <c r="BI621" s="122"/>
      <c r="BJ621" s="123"/>
    </row>
    <row r="622">
      <c r="D622" s="100"/>
      <c r="E622" s="48"/>
      <c r="U622" s="50"/>
      <c r="V622" s="50"/>
      <c r="AC622" s="6"/>
      <c r="AI622" s="110"/>
      <c r="AJ622" s="111"/>
      <c r="AK622" s="221"/>
      <c r="AL622" s="54"/>
      <c r="AM622" s="54"/>
      <c r="AN622" s="112"/>
      <c r="AO622" s="113"/>
      <c r="AP622" s="215"/>
      <c r="AQ622" s="216"/>
      <c r="AR622" s="217"/>
      <c r="AS622" s="54"/>
      <c r="AT622" s="115"/>
      <c r="AU622" s="115"/>
      <c r="AV622" s="115"/>
      <c r="AW622" s="116"/>
      <c r="AX622" s="54"/>
      <c r="AY622" s="117"/>
      <c r="AZ622" s="117"/>
      <c r="BA622" s="118"/>
      <c r="BB622" s="116"/>
      <c r="BC622" s="54"/>
      <c r="BD622" s="117"/>
      <c r="BE622" s="218"/>
      <c r="BF622" s="120"/>
      <c r="BG622" s="121"/>
      <c r="BH622" s="121"/>
      <c r="BI622" s="122"/>
      <c r="BJ622" s="123"/>
    </row>
    <row r="623">
      <c r="D623" s="100"/>
      <c r="E623" s="48"/>
      <c r="U623" s="50"/>
      <c r="V623" s="50"/>
      <c r="AC623" s="6"/>
      <c r="AI623" s="110"/>
      <c r="AJ623" s="111"/>
      <c r="AK623" s="221"/>
      <c r="AL623" s="54"/>
      <c r="AM623" s="54"/>
      <c r="AN623" s="112"/>
      <c r="AO623" s="113"/>
      <c r="AP623" s="215"/>
      <c r="AQ623" s="216"/>
      <c r="AR623" s="217"/>
      <c r="AS623" s="54"/>
      <c r="AT623" s="115"/>
      <c r="AU623" s="115"/>
      <c r="AV623" s="115"/>
      <c r="AW623" s="116"/>
      <c r="AX623" s="54"/>
      <c r="AY623" s="117"/>
      <c r="AZ623" s="117"/>
      <c r="BA623" s="118"/>
      <c r="BB623" s="116"/>
      <c r="BC623" s="54"/>
      <c r="BD623" s="117"/>
      <c r="BE623" s="218"/>
      <c r="BF623" s="120"/>
      <c r="BG623" s="121"/>
      <c r="BH623" s="121"/>
      <c r="BI623" s="122"/>
      <c r="BJ623" s="123"/>
    </row>
    <row r="624">
      <c r="D624" s="100"/>
      <c r="E624" s="48"/>
      <c r="U624" s="50"/>
      <c r="V624" s="50"/>
      <c r="AC624" s="6"/>
      <c r="AI624" s="110"/>
      <c r="AJ624" s="111"/>
      <c r="AK624" s="221"/>
      <c r="AL624" s="54"/>
      <c r="AM624" s="54"/>
      <c r="AN624" s="112"/>
      <c r="AO624" s="113"/>
      <c r="AP624" s="215"/>
      <c r="AQ624" s="216"/>
      <c r="AR624" s="217"/>
      <c r="AS624" s="54"/>
      <c r="AT624" s="115"/>
      <c r="AU624" s="115"/>
      <c r="AV624" s="115"/>
      <c r="AW624" s="116"/>
      <c r="AX624" s="54"/>
      <c r="AY624" s="117"/>
      <c r="AZ624" s="117"/>
      <c r="BA624" s="118"/>
      <c r="BB624" s="116"/>
      <c r="BC624" s="54"/>
      <c r="BD624" s="117"/>
      <c r="BE624" s="218"/>
      <c r="BF624" s="120"/>
      <c r="BG624" s="121"/>
      <c r="BH624" s="121"/>
      <c r="BI624" s="122"/>
      <c r="BJ624" s="123"/>
    </row>
    <row r="625">
      <c r="D625" s="100"/>
      <c r="E625" s="48"/>
      <c r="U625" s="50"/>
      <c r="V625" s="50"/>
      <c r="AC625" s="6"/>
      <c r="AI625" s="110"/>
      <c r="AJ625" s="111"/>
      <c r="AK625" s="221"/>
      <c r="AL625" s="54"/>
      <c r="AM625" s="54"/>
      <c r="AN625" s="112"/>
      <c r="AO625" s="113"/>
      <c r="AP625" s="215"/>
      <c r="AQ625" s="216"/>
      <c r="AR625" s="217"/>
      <c r="AS625" s="54"/>
      <c r="AT625" s="115"/>
      <c r="AU625" s="115"/>
      <c r="AV625" s="115"/>
      <c r="AW625" s="116"/>
      <c r="AX625" s="54"/>
      <c r="AY625" s="117"/>
      <c r="AZ625" s="117"/>
      <c r="BA625" s="118"/>
      <c r="BB625" s="116"/>
      <c r="BC625" s="54"/>
      <c r="BD625" s="117"/>
      <c r="BE625" s="218"/>
      <c r="BF625" s="120"/>
      <c r="BG625" s="121"/>
      <c r="BH625" s="121"/>
      <c r="BI625" s="122"/>
      <c r="BJ625" s="123"/>
    </row>
    <row r="626">
      <c r="D626" s="100"/>
      <c r="E626" s="48"/>
      <c r="U626" s="50"/>
      <c r="V626" s="50"/>
      <c r="AC626" s="6"/>
      <c r="AI626" s="110"/>
      <c r="AJ626" s="111"/>
      <c r="AK626" s="221"/>
      <c r="AL626" s="54"/>
      <c r="AM626" s="54"/>
      <c r="AN626" s="112"/>
      <c r="AO626" s="113"/>
      <c r="AP626" s="215"/>
      <c r="AQ626" s="216"/>
      <c r="AR626" s="217"/>
      <c r="AS626" s="54"/>
      <c r="AT626" s="115"/>
      <c r="AU626" s="115"/>
      <c r="AV626" s="115"/>
      <c r="AW626" s="116"/>
      <c r="AX626" s="54"/>
      <c r="AY626" s="117"/>
      <c r="AZ626" s="117"/>
      <c r="BA626" s="118"/>
      <c r="BB626" s="116"/>
      <c r="BC626" s="54"/>
      <c r="BD626" s="117"/>
      <c r="BE626" s="218"/>
      <c r="BF626" s="120"/>
      <c r="BG626" s="121"/>
      <c r="BH626" s="121"/>
      <c r="BI626" s="122"/>
      <c r="BJ626" s="123"/>
    </row>
    <row r="627">
      <c r="D627" s="100"/>
      <c r="E627" s="48"/>
      <c r="U627" s="50"/>
      <c r="V627" s="50"/>
      <c r="AC627" s="6"/>
      <c r="AI627" s="110"/>
      <c r="AJ627" s="111"/>
      <c r="AK627" s="221"/>
      <c r="AL627" s="54"/>
      <c r="AM627" s="54"/>
      <c r="AN627" s="112"/>
      <c r="AO627" s="113"/>
      <c r="AP627" s="215"/>
      <c r="AQ627" s="216"/>
      <c r="AR627" s="217"/>
      <c r="AS627" s="54"/>
      <c r="AT627" s="115"/>
      <c r="AU627" s="115"/>
      <c r="AV627" s="115"/>
      <c r="AW627" s="116"/>
      <c r="AX627" s="54"/>
      <c r="AY627" s="117"/>
      <c r="AZ627" s="117"/>
      <c r="BA627" s="118"/>
      <c r="BB627" s="116"/>
      <c r="BC627" s="54"/>
      <c r="BD627" s="117"/>
      <c r="BE627" s="218"/>
      <c r="BF627" s="120"/>
      <c r="BG627" s="121"/>
      <c r="BH627" s="121"/>
      <c r="BI627" s="122"/>
      <c r="BJ627" s="123"/>
    </row>
    <row r="628">
      <c r="D628" s="100"/>
      <c r="E628" s="48"/>
      <c r="U628" s="50"/>
      <c r="V628" s="50"/>
      <c r="AC628" s="6"/>
      <c r="AI628" s="110"/>
      <c r="AJ628" s="111"/>
      <c r="AK628" s="221"/>
      <c r="AL628" s="54"/>
      <c r="AM628" s="54"/>
      <c r="AN628" s="112"/>
      <c r="AO628" s="113"/>
      <c r="AP628" s="215"/>
      <c r="AQ628" s="216"/>
      <c r="AR628" s="217"/>
      <c r="AS628" s="54"/>
      <c r="AT628" s="115"/>
      <c r="AU628" s="115"/>
      <c r="AV628" s="115"/>
      <c r="AW628" s="116"/>
      <c r="AX628" s="54"/>
      <c r="AY628" s="117"/>
      <c r="AZ628" s="117"/>
      <c r="BA628" s="118"/>
      <c r="BB628" s="116"/>
      <c r="BC628" s="54"/>
      <c r="BD628" s="117"/>
      <c r="BE628" s="218"/>
      <c r="BF628" s="120"/>
      <c r="BG628" s="121"/>
      <c r="BH628" s="121"/>
      <c r="BI628" s="122"/>
      <c r="BJ628" s="123"/>
    </row>
    <row r="629">
      <c r="D629" s="100"/>
      <c r="E629" s="48"/>
      <c r="U629" s="50"/>
      <c r="V629" s="50"/>
      <c r="AC629" s="6"/>
      <c r="AI629" s="110"/>
      <c r="AJ629" s="111"/>
      <c r="AK629" s="221"/>
      <c r="AL629" s="54"/>
      <c r="AM629" s="54"/>
      <c r="AN629" s="112"/>
      <c r="AO629" s="113"/>
      <c r="AP629" s="215"/>
      <c r="AQ629" s="216"/>
      <c r="AR629" s="217"/>
      <c r="AS629" s="54"/>
      <c r="AT629" s="115"/>
      <c r="AU629" s="115"/>
      <c r="AV629" s="115"/>
      <c r="AW629" s="116"/>
      <c r="AX629" s="54"/>
      <c r="AY629" s="117"/>
      <c r="AZ629" s="117"/>
      <c r="BA629" s="118"/>
      <c r="BB629" s="116"/>
      <c r="BC629" s="54"/>
      <c r="BD629" s="117"/>
      <c r="BE629" s="218"/>
      <c r="BF629" s="120"/>
      <c r="BG629" s="121"/>
      <c r="BH629" s="121"/>
      <c r="BI629" s="122"/>
      <c r="BJ629" s="123"/>
    </row>
    <row r="630">
      <c r="D630" s="100"/>
      <c r="E630" s="48"/>
      <c r="U630" s="50"/>
      <c r="V630" s="50"/>
      <c r="AC630" s="6"/>
      <c r="AI630" s="110"/>
      <c r="AJ630" s="111"/>
      <c r="AK630" s="221"/>
      <c r="AL630" s="54"/>
      <c r="AM630" s="54"/>
      <c r="AN630" s="112"/>
      <c r="AO630" s="113"/>
      <c r="AP630" s="215"/>
      <c r="AQ630" s="216"/>
      <c r="AR630" s="217"/>
      <c r="AS630" s="54"/>
      <c r="AT630" s="115"/>
      <c r="AU630" s="115"/>
      <c r="AV630" s="115"/>
      <c r="AW630" s="116"/>
      <c r="AX630" s="54"/>
      <c r="AY630" s="117"/>
      <c r="AZ630" s="117"/>
      <c r="BA630" s="118"/>
      <c r="BB630" s="116"/>
      <c r="BC630" s="54"/>
      <c r="BD630" s="117"/>
      <c r="BE630" s="218"/>
      <c r="BF630" s="120"/>
      <c r="BG630" s="121"/>
      <c r="BH630" s="121"/>
      <c r="BI630" s="122"/>
      <c r="BJ630" s="123"/>
    </row>
    <row r="631">
      <c r="D631" s="100"/>
      <c r="E631" s="48"/>
      <c r="U631" s="50"/>
      <c r="V631" s="50"/>
      <c r="AC631" s="6"/>
      <c r="AI631" s="110"/>
      <c r="AJ631" s="111"/>
      <c r="AK631" s="221"/>
      <c r="AL631" s="54"/>
      <c r="AM631" s="54"/>
      <c r="AN631" s="112"/>
      <c r="AO631" s="113"/>
      <c r="AP631" s="215"/>
      <c r="AQ631" s="216"/>
      <c r="AR631" s="217"/>
      <c r="AS631" s="54"/>
      <c r="AT631" s="115"/>
      <c r="AU631" s="115"/>
      <c r="AV631" s="115"/>
      <c r="AW631" s="116"/>
      <c r="AX631" s="54"/>
      <c r="AY631" s="117"/>
      <c r="AZ631" s="117"/>
      <c r="BA631" s="118"/>
      <c r="BB631" s="116"/>
      <c r="BC631" s="54"/>
      <c r="BD631" s="117"/>
      <c r="BE631" s="218"/>
      <c r="BF631" s="120"/>
      <c r="BG631" s="121"/>
      <c r="BH631" s="121"/>
      <c r="BI631" s="122"/>
      <c r="BJ631" s="123"/>
    </row>
    <row r="632">
      <c r="D632" s="100"/>
      <c r="E632" s="48"/>
      <c r="U632" s="50"/>
      <c r="V632" s="50"/>
      <c r="AC632" s="6"/>
      <c r="AI632" s="110"/>
      <c r="AJ632" s="111"/>
      <c r="AK632" s="221"/>
      <c r="AL632" s="54"/>
      <c r="AM632" s="54"/>
      <c r="AN632" s="112"/>
      <c r="AO632" s="113"/>
      <c r="AP632" s="215"/>
      <c r="AQ632" s="216"/>
      <c r="AR632" s="217"/>
      <c r="AS632" s="54"/>
      <c r="AT632" s="115"/>
      <c r="AU632" s="115"/>
      <c r="AV632" s="115"/>
      <c r="AW632" s="116"/>
      <c r="AX632" s="54"/>
      <c r="AY632" s="117"/>
      <c r="AZ632" s="117"/>
      <c r="BA632" s="118"/>
      <c r="BB632" s="116"/>
      <c r="BC632" s="54"/>
      <c r="BD632" s="117"/>
      <c r="BE632" s="218"/>
      <c r="BF632" s="120"/>
      <c r="BG632" s="121"/>
      <c r="BH632" s="121"/>
      <c r="BI632" s="122"/>
      <c r="BJ632" s="123"/>
    </row>
    <row r="633">
      <c r="D633" s="100"/>
      <c r="E633" s="48"/>
      <c r="U633" s="50"/>
      <c r="V633" s="50"/>
      <c r="AC633" s="6"/>
      <c r="AI633" s="110"/>
      <c r="AJ633" s="111"/>
      <c r="AK633" s="221"/>
      <c r="AL633" s="54"/>
      <c r="AM633" s="54"/>
      <c r="AN633" s="112"/>
      <c r="AO633" s="113"/>
      <c r="AP633" s="215"/>
      <c r="AQ633" s="216"/>
      <c r="AR633" s="217"/>
      <c r="AS633" s="54"/>
      <c r="AT633" s="115"/>
      <c r="AU633" s="115"/>
      <c r="AV633" s="115"/>
      <c r="AW633" s="116"/>
      <c r="AX633" s="54"/>
      <c r="AY633" s="117"/>
      <c r="AZ633" s="117"/>
      <c r="BA633" s="118"/>
      <c r="BB633" s="116"/>
      <c r="BC633" s="54"/>
      <c r="BD633" s="117"/>
      <c r="BE633" s="218"/>
      <c r="BF633" s="120"/>
      <c r="BG633" s="121"/>
      <c r="BH633" s="121"/>
      <c r="BI633" s="122"/>
      <c r="BJ633" s="123"/>
    </row>
    <row r="634">
      <c r="D634" s="100"/>
      <c r="E634" s="48"/>
      <c r="U634" s="50"/>
      <c r="V634" s="50"/>
      <c r="AC634" s="6"/>
      <c r="AI634" s="110"/>
      <c r="AJ634" s="111"/>
      <c r="AK634" s="221"/>
      <c r="AL634" s="54"/>
      <c r="AM634" s="54"/>
      <c r="AN634" s="112"/>
      <c r="AO634" s="113"/>
      <c r="AP634" s="215"/>
      <c r="AQ634" s="216"/>
      <c r="AR634" s="217"/>
      <c r="AS634" s="54"/>
      <c r="AT634" s="115"/>
      <c r="AU634" s="115"/>
      <c r="AV634" s="115"/>
      <c r="AW634" s="116"/>
      <c r="AX634" s="54"/>
      <c r="AY634" s="117"/>
      <c r="AZ634" s="117"/>
      <c r="BA634" s="118"/>
      <c r="BB634" s="116"/>
      <c r="BC634" s="54"/>
      <c r="BD634" s="117"/>
      <c r="BE634" s="218"/>
      <c r="BF634" s="120"/>
      <c r="BG634" s="121"/>
      <c r="BH634" s="121"/>
      <c r="BI634" s="122"/>
      <c r="BJ634" s="123"/>
    </row>
    <row r="635">
      <c r="D635" s="100"/>
      <c r="E635" s="48"/>
      <c r="U635" s="50"/>
      <c r="V635" s="50"/>
      <c r="AC635" s="6"/>
      <c r="AI635" s="110"/>
      <c r="AJ635" s="111"/>
      <c r="AK635" s="221"/>
      <c r="AL635" s="54"/>
      <c r="AM635" s="54"/>
      <c r="AN635" s="112"/>
      <c r="AO635" s="113"/>
      <c r="AP635" s="215"/>
      <c r="AQ635" s="216"/>
      <c r="AR635" s="217"/>
      <c r="AS635" s="54"/>
      <c r="AT635" s="115"/>
      <c r="AU635" s="115"/>
      <c r="AV635" s="115"/>
      <c r="AW635" s="116"/>
      <c r="AX635" s="54"/>
      <c r="AY635" s="117"/>
      <c r="AZ635" s="117"/>
      <c r="BA635" s="118"/>
      <c r="BB635" s="116"/>
      <c r="BC635" s="54"/>
      <c r="BD635" s="117"/>
      <c r="BE635" s="218"/>
      <c r="BF635" s="120"/>
      <c r="BG635" s="121"/>
      <c r="BH635" s="121"/>
      <c r="BI635" s="122"/>
      <c r="BJ635" s="123"/>
    </row>
    <row r="636">
      <c r="D636" s="100"/>
      <c r="E636" s="48"/>
      <c r="U636" s="50"/>
      <c r="V636" s="50"/>
      <c r="AC636" s="6"/>
      <c r="AI636" s="110"/>
      <c r="AJ636" s="111"/>
      <c r="AK636" s="221"/>
      <c r="AL636" s="54"/>
      <c r="AM636" s="54"/>
      <c r="AN636" s="112"/>
      <c r="AO636" s="113"/>
      <c r="AP636" s="215"/>
      <c r="AQ636" s="216"/>
      <c r="AR636" s="217"/>
      <c r="AS636" s="54"/>
      <c r="AT636" s="115"/>
      <c r="AU636" s="115"/>
      <c r="AV636" s="115"/>
      <c r="AW636" s="116"/>
      <c r="AX636" s="54"/>
      <c r="AY636" s="117"/>
      <c r="AZ636" s="117"/>
      <c r="BA636" s="118"/>
      <c r="BB636" s="116"/>
      <c r="BC636" s="54"/>
      <c r="BD636" s="117"/>
      <c r="BE636" s="218"/>
      <c r="BF636" s="120"/>
      <c r="BG636" s="121"/>
      <c r="BH636" s="121"/>
      <c r="BI636" s="122"/>
      <c r="BJ636" s="123"/>
    </row>
    <row r="637">
      <c r="D637" s="100"/>
      <c r="E637" s="48"/>
      <c r="U637" s="50"/>
      <c r="V637" s="50"/>
      <c r="AC637" s="6"/>
      <c r="AI637" s="110"/>
      <c r="AJ637" s="111"/>
      <c r="AK637" s="221"/>
      <c r="AL637" s="54"/>
      <c r="AM637" s="54"/>
      <c r="AN637" s="112"/>
      <c r="AO637" s="113"/>
      <c r="AP637" s="215"/>
      <c r="AQ637" s="216"/>
      <c r="AR637" s="217"/>
      <c r="AS637" s="54"/>
      <c r="AT637" s="115"/>
      <c r="AU637" s="115"/>
      <c r="AV637" s="115"/>
      <c r="AW637" s="116"/>
      <c r="AX637" s="54"/>
      <c r="AY637" s="117"/>
      <c r="AZ637" s="117"/>
      <c r="BA637" s="118"/>
      <c r="BB637" s="116"/>
      <c r="BC637" s="54"/>
      <c r="BD637" s="117"/>
      <c r="BE637" s="218"/>
      <c r="BF637" s="120"/>
      <c r="BG637" s="121"/>
      <c r="BH637" s="121"/>
      <c r="BI637" s="122"/>
      <c r="BJ637" s="123"/>
    </row>
    <row r="638">
      <c r="D638" s="100"/>
      <c r="E638" s="48"/>
      <c r="U638" s="50"/>
      <c r="V638" s="50"/>
      <c r="AC638" s="6"/>
      <c r="AI638" s="110"/>
      <c r="AJ638" s="111"/>
      <c r="AK638" s="221"/>
      <c r="AL638" s="54"/>
      <c r="AM638" s="54"/>
      <c r="AN638" s="112"/>
      <c r="AO638" s="113"/>
      <c r="AP638" s="215"/>
      <c r="AQ638" s="216"/>
      <c r="AR638" s="217"/>
      <c r="AS638" s="54"/>
      <c r="AT638" s="115"/>
      <c r="AU638" s="115"/>
      <c r="AV638" s="115"/>
      <c r="AW638" s="116"/>
      <c r="AX638" s="54"/>
      <c r="AY638" s="117"/>
      <c r="AZ638" s="117"/>
      <c r="BA638" s="118"/>
      <c r="BB638" s="116"/>
      <c r="BC638" s="54"/>
      <c r="BD638" s="117"/>
      <c r="BE638" s="218"/>
      <c r="BF638" s="120"/>
      <c r="BG638" s="121"/>
      <c r="BH638" s="121"/>
      <c r="BI638" s="122"/>
      <c r="BJ638" s="123"/>
    </row>
    <row r="639">
      <c r="D639" s="100"/>
      <c r="E639" s="48"/>
      <c r="U639" s="50"/>
      <c r="V639" s="50"/>
      <c r="AC639" s="6"/>
      <c r="AI639" s="110"/>
      <c r="AJ639" s="111"/>
      <c r="AK639" s="221"/>
      <c r="AL639" s="54"/>
      <c r="AM639" s="54"/>
      <c r="AN639" s="112"/>
      <c r="AO639" s="113"/>
      <c r="AP639" s="215"/>
      <c r="AQ639" s="216"/>
      <c r="AR639" s="217"/>
      <c r="AS639" s="54"/>
      <c r="AT639" s="115"/>
      <c r="AU639" s="115"/>
      <c r="AV639" s="115"/>
      <c r="AW639" s="116"/>
      <c r="AX639" s="54"/>
      <c r="AY639" s="117"/>
      <c r="AZ639" s="117"/>
      <c r="BA639" s="118"/>
      <c r="BB639" s="116"/>
      <c r="BC639" s="54"/>
      <c r="BD639" s="117"/>
      <c r="BE639" s="218"/>
      <c r="BF639" s="120"/>
      <c r="BG639" s="121"/>
      <c r="BH639" s="121"/>
      <c r="BI639" s="122"/>
      <c r="BJ639" s="123"/>
    </row>
    <row r="640">
      <c r="D640" s="100"/>
      <c r="E640" s="48"/>
      <c r="U640" s="50"/>
      <c r="V640" s="50"/>
      <c r="AC640" s="6"/>
      <c r="AI640" s="110"/>
      <c r="AJ640" s="111"/>
      <c r="AK640" s="221"/>
      <c r="AL640" s="54"/>
      <c r="AM640" s="54"/>
      <c r="AN640" s="112"/>
      <c r="AO640" s="113"/>
      <c r="AP640" s="215"/>
      <c r="AQ640" s="216"/>
      <c r="AR640" s="217"/>
      <c r="AS640" s="54"/>
      <c r="AT640" s="115"/>
      <c r="AU640" s="115"/>
      <c r="AV640" s="115"/>
      <c r="AW640" s="116"/>
      <c r="AX640" s="54"/>
      <c r="AY640" s="117"/>
      <c r="AZ640" s="117"/>
      <c r="BA640" s="118"/>
      <c r="BB640" s="116"/>
      <c r="BC640" s="54"/>
      <c r="BD640" s="117"/>
      <c r="BE640" s="218"/>
      <c r="BF640" s="120"/>
      <c r="BG640" s="121"/>
      <c r="BH640" s="121"/>
      <c r="BI640" s="122"/>
      <c r="BJ640" s="123"/>
    </row>
    <row r="641">
      <c r="D641" s="100"/>
      <c r="E641" s="48"/>
      <c r="U641" s="50"/>
      <c r="V641" s="50"/>
      <c r="AC641" s="6"/>
      <c r="AI641" s="110"/>
      <c r="AJ641" s="111"/>
      <c r="AK641" s="221"/>
      <c r="AL641" s="54"/>
      <c r="AM641" s="54"/>
      <c r="AN641" s="112"/>
      <c r="AO641" s="113"/>
      <c r="AP641" s="215"/>
      <c r="AQ641" s="216"/>
      <c r="AR641" s="217"/>
      <c r="AS641" s="54"/>
      <c r="AT641" s="115"/>
      <c r="AU641" s="115"/>
      <c r="AV641" s="115"/>
      <c r="AW641" s="116"/>
      <c r="AX641" s="54"/>
      <c r="AY641" s="117"/>
      <c r="AZ641" s="117"/>
      <c r="BA641" s="118"/>
      <c r="BB641" s="116"/>
      <c r="BC641" s="54"/>
      <c r="BD641" s="117"/>
      <c r="BE641" s="218"/>
      <c r="BF641" s="120"/>
      <c r="BG641" s="121"/>
      <c r="BH641" s="121"/>
      <c r="BI641" s="122"/>
      <c r="BJ641" s="123"/>
    </row>
    <row r="642">
      <c r="D642" s="100"/>
      <c r="E642" s="48"/>
      <c r="U642" s="50"/>
      <c r="V642" s="50"/>
      <c r="AC642" s="6"/>
      <c r="AI642" s="110"/>
      <c r="AJ642" s="111"/>
      <c r="AK642" s="221"/>
      <c r="AL642" s="54"/>
      <c r="AM642" s="54"/>
      <c r="AN642" s="112"/>
      <c r="AO642" s="113"/>
      <c r="AP642" s="215"/>
      <c r="AQ642" s="216"/>
      <c r="AR642" s="217"/>
      <c r="AS642" s="54"/>
      <c r="AT642" s="115"/>
      <c r="AU642" s="115"/>
      <c r="AV642" s="115"/>
      <c r="AW642" s="116"/>
      <c r="AX642" s="54"/>
      <c r="AY642" s="117"/>
      <c r="AZ642" s="117"/>
      <c r="BA642" s="118"/>
      <c r="BB642" s="116"/>
      <c r="BC642" s="54"/>
      <c r="BD642" s="117"/>
      <c r="BE642" s="218"/>
      <c r="BF642" s="120"/>
      <c r="BG642" s="121"/>
      <c r="BH642" s="121"/>
      <c r="BI642" s="122"/>
      <c r="BJ642" s="123"/>
    </row>
    <row r="643">
      <c r="D643" s="100"/>
      <c r="E643" s="48"/>
      <c r="U643" s="50"/>
      <c r="V643" s="50"/>
      <c r="AC643" s="6"/>
      <c r="AI643" s="110"/>
      <c r="AJ643" s="111"/>
      <c r="AK643" s="221"/>
      <c r="AL643" s="54"/>
      <c r="AM643" s="54"/>
      <c r="AN643" s="112"/>
      <c r="AO643" s="113"/>
      <c r="AP643" s="215"/>
      <c r="AQ643" s="216"/>
      <c r="AR643" s="217"/>
      <c r="AS643" s="54"/>
      <c r="AT643" s="115"/>
      <c r="AU643" s="115"/>
      <c r="AV643" s="115"/>
      <c r="AW643" s="116"/>
      <c r="AX643" s="54"/>
      <c r="AY643" s="117"/>
      <c r="AZ643" s="117"/>
      <c r="BA643" s="118"/>
      <c r="BB643" s="116"/>
      <c r="BC643" s="54"/>
      <c r="BD643" s="117"/>
      <c r="BE643" s="218"/>
      <c r="BF643" s="120"/>
      <c r="BG643" s="121"/>
      <c r="BH643" s="121"/>
      <c r="BI643" s="122"/>
      <c r="BJ643" s="123"/>
    </row>
    <row r="644">
      <c r="D644" s="100"/>
      <c r="E644" s="48"/>
      <c r="U644" s="50"/>
      <c r="V644" s="50"/>
      <c r="AC644" s="6"/>
      <c r="AI644" s="110"/>
      <c r="AJ644" s="111"/>
      <c r="AK644" s="221"/>
      <c r="AL644" s="54"/>
      <c r="AM644" s="54"/>
      <c r="AN644" s="112"/>
      <c r="AO644" s="113"/>
      <c r="AP644" s="215"/>
      <c r="AQ644" s="216"/>
      <c r="AR644" s="217"/>
      <c r="AS644" s="54"/>
      <c r="AT644" s="115"/>
      <c r="AU644" s="115"/>
      <c r="AV644" s="115"/>
      <c r="AW644" s="116"/>
      <c r="AX644" s="54"/>
      <c r="AY644" s="117"/>
      <c r="AZ644" s="117"/>
      <c r="BA644" s="118"/>
      <c r="BB644" s="116"/>
      <c r="BC644" s="54"/>
      <c r="BD644" s="117"/>
      <c r="BE644" s="218"/>
      <c r="BF644" s="120"/>
      <c r="BG644" s="121"/>
      <c r="BH644" s="121"/>
      <c r="BI644" s="122"/>
      <c r="BJ644" s="123"/>
    </row>
    <row r="645">
      <c r="D645" s="100"/>
      <c r="E645" s="48"/>
      <c r="U645" s="50"/>
      <c r="V645" s="50"/>
      <c r="AC645" s="6"/>
      <c r="AI645" s="110"/>
      <c r="AJ645" s="111"/>
      <c r="AK645" s="221"/>
      <c r="AL645" s="54"/>
      <c r="AM645" s="54"/>
      <c r="AN645" s="112"/>
      <c r="AO645" s="113"/>
      <c r="AP645" s="215"/>
      <c r="AQ645" s="216"/>
      <c r="AR645" s="217"/>
      <c r="AS645" s="54"/>
      <c r="AT645" s="115"/>
      <c r="AU645" s="115"/>
      <c r="AV645" s="115"/>
      <c r="AW645" s="116"/>
      <c r="AX645" s="54"/>
      <c r="AY645" s="117"/>
      <c r="AZ645" s="117"/>
      <c r="BA645" s="118"/>
      <c r="BB645" s="116"/>
      <c r="BC645" s="54"/>
      <c r="BD645" s="117"/>
      <c r="BE645" s="218"/>
      <c r="BF645" s="120"/>
      <c r="BG645" s="121"/>
      <c r="BH645" s="121"/>
      <c r="BI645" s="122"/>
      <c r="BJ645" s="123"/>
    </row>
    <row r="646">
      <c r="D646" s="100"/>
      <c r="E646" s="48"/>
      <c r="U646" s="50"/>
      <c r="V646" s="50"/>
      <c r="AC646" s="6"/>
      <c r="AI646" s="110"/>
      <c r="AJ646" s="111"/>
      <c r="AK646" s="221"/>
      <c r="AL646" s="54"/>
      <c r="AM646" s="54"/>
      <c r="AN646" s="112"/>
      <c r="AO646" s="113"/>
      <c r="AP646" s="215"/>
      <c r="AQ646" s="216"/>
      <c r="AR646" s="217"/>
      <c r="AS646" s="54"/>
      <c r="AT646" s="115"/>
      <c r="AU646" s="115"/>
      <c r="AV646" s="115"/>
      <c r="AW646" s="116"/>
      <c r="AX646" s="54"/>
      <c r="AY646" s="117"/>
      <c r="AZ646" s="117"/>
      <c r="BA646" s="118"/>
      <c r="BB646" s="116"/>
      <c r="BC646" s="54"/>
      <c r="BD646" s="117"/>
      <c r="BE646" s="218"/>
      <c r="BF646" s="120"/>
      <c r="BG646" s="121"/>
      <c r="BH646" s="121"/>
      <c r="BI646" s="122"/>
      <c r="BJ646" s="123"/>
    </row>
    <row r="647">
      <c r="D647" s="100"/>
      <c r="E647" s="48"/>
      <c r="U647" s="50"/>
      <c r="V647" s="50"/>
      <c r="AC647" s="6"/>
      <c r="AI647" s="110"/>
      <c r="AJ647" s="111"/>
      <c r="AK647" s="221"/>
      <c r="AL647" s="54"/>
      <c r="AM647" s="54"/>
      <c r="AN647" s="112"/>
      <c r="AO647" s="113"/>
      <c r="AP647" s="215"/>
      <c r="AQ647" s="216"/>
      <c r="AR647" s="217"/>
      <c r="AS647" s="54"/>
      <c r="AT647" s="115"/>
      <c r="AU647" s="115"/>
      <c r="AV647" s="115"/>
      <c r="AW647" s="116"/>
      <c r="AX647" s="54"/>
      <c r="AY647" s="117"/>
      <c r="AZ647" s="117"/>
      <c r="BA647" s="118"/>
      <c r="BB647" s="116"/>
      <c r="BC647" s="54"/>
      <c r="BD647" s="117"/>
      <c r="BE647" s="218"/>
      <c r="BF647" s="120"/>
      <c r="BG647" s="121"/>
      <c r="BH647" s="121"/>
      <c r="BI647" s="122"/>
      <c r="BJ647" s="123"/>
    </row>
    <row r="648">
      <c r="D648" s="100"/>
      <c r="E648" s="48"/>
      <c r="U648" s="50"/>
      <c r="V648" s="50"/>
      <c r="AC648" s="6"/>
      <c r="AI648" s="110"/>
      <c r="AJ648" s="111"/>
      <c r="AK648" s="221"/>
      <c r="AL648" s="54"/>
      <c r="AM648" s="54"/>
      <c r="AN648" s="112"/>
      <c r="AO648" s="113"/>
      <c r="AP648" s="215"/>
      <c r="AQ648" s="216"/>
      <c r="AR648" s="217"/>
      <c r="AS648" s="54"/>
      <c r="AT648" s="115"/>
      <c r="AU648" s="115"/>
      <c r="AV648" s="115"/>
      <c r="AW648" s="116"/>
      <c r="AX648" s="54"/>
      <c r="AY648" s="117"/>
      <c r="AZ648" s="117"/>
      <c r="BA648" s="118"/>
      <c r="BB648" s="116"/>
      <c r="BC648" s="54"/>
      <c r="BD648" s="117"/>
      <c r="BE648" s="218"/>
      <c r="BF648" s="120"/>
      <c r="BG648" s="121"/>
      <c r="BH648" s="121"/>
      <c r="BI648" s="122"/>
      <c r="BJ648" s="123"/>
    </row>
    <row r="649">
      <c r="D649" s="100"/>
      <c r="E649" s="48"/>
      <c r="U649" s="50"/>
      <c r="V649" s="50"/>
      <c r="AC649" s="6"/>
      <c r="AI649" s="110"/>
      <c r="AJ649" s="111"/>
      <c r="AK649" s="221"/>
      <c r="AL649" s="54"/>
      <c r="AM649" s="54"/>
      <c r="AN649" s="112"/>
      <c r="AO649" s="113"/>
      <c r="AP649" s="215"/>
      <c r="AQ649" s="216"/>
      <c r="AR649" s="217"/>
      <c r="AS649" s="54"/>
      <c r="AT649" s="115"/>
      <c r="AU649" s="115"/>
      <c r="AV649" s="115"/>
      <c r="AW649" s="116"/>
      <c r="AX649" s="54"/>
      <c r="AY649" s="117"/>
      <c r="AZ649" s="117"/>
      <c r="BA649" s="118"/>
      <c r="BB649" s="116"/>
      <c r="BC649" s="54"/>
      <c r="BD649" s="117"/>
      <c r="BE649" s="218"/>
      <c r="BF649" s="120"/>
      <c r="BG649" s="121"/>
      <c r="BH649" s="121"/>
      <c r="BI649" s="122"/>
      <c r="BJ649" s="123"/>
    </row>
    <row r="650">
      <c r="D650" s="100"/>
      <c r="E650" s="48"/>
      <c r="U650" s="50"/>
      <c r="V650" s="50"/>
      <c r="AC650" s="6"/>
      <c r="AI650" s="110"/>
      <c r="AJ650" s="111"/>
      <c r="AK650" s="221"/>
      <c r="AL650" s="54"/>
      <c r="AM650" s="54"/>
      <c r="AN650" s="112"/>
      <c r="AO650" s="113"/>
      <c r="AP650" s="215"/>
      <c r="AQ650" s="216"/>
      <c r="AR650" s="217"/>
      <c r="AS650" s="54"/>
      <c r="AT650" s="115"/>
      <c r="AU650" s="115"/>
      <c r="AV650" s="115"/>
      <c r="AW650" s="116"/>
      <c r="AX650" s="54"/>
      <c r="AY650" s="117"/>
      <c r="AZ650" s="117"/>
      <c r="BA650" s="118"/>
      <c r="BB650" s="116"/>
      <c r="BC650" s="54"/>
      <c r="BD650" s="117"/>
      <c r="BE650" s="218"/>
      <c r="BF650" s="120"/>
      <c r="BG650" s="121"/>
      <c r="BH650" s="121"/>
      <c r="BI650" s="122"/>
      <c r="BJ650" s="123"/>
    </row>
    <row r="651">
      <c r="D651" s="100"/>
      <c r="E651" s="48"/>
      <c r="U651" s="50"/>
      <c r="V651" s="50"/>
      <c r="AC651" s="6"/>
      <c r="AI651" s="110"/>
      <c r="AJ651" s="111"/>
      <c r="AK651" s="221"/>
      <c r="AL651" s="54"/>
      <c r="AM651" s="54"/>
      <c r="AN651" s="112"/>
      <c r="AO651" s="113"/>
      <c r="AP651" s="215"/>
      <c r="AQ651" s="216"/>
      <c r="AR651" s="217"/>
      <c r="AS651" s="54"/>
      <c r="AT651" s="115"/>
      <c r="AU651" s="115"/>
      <c r="AV651" s="115"/>
      <c r="AW651" s="116"/>
      <c r="AX651" s="54"/>
      <c r="AY651" s="117"/>
      <c r="AZ651" s="117"/>
      <c r="BA651" s="118"/>
      <c r="BB651" s="116"/>
      <c r="BC651" s="54"/>
      <c r="BD651" s="117"/>
      <c r="BE651" s="218"/>
      <c r="BF651" s="120"/>
      <c r="BG651" s="121"/>
      <c r="BH651" s="121"/>
      <c r="BI651" s="122"/>
      <c r="BJ651" s="123"/>
    </row>
    <row r="652">
      <c r="D652" s="100"/>
      <c r="E652" s="48"/>
      <c r="U652" s="50"/>
      <c r="V652" s="50"/>
      <c r="AC652" s="6"/>
      <c r="AI652" s="110"/>
      <c r="AJ652" s="111"/>
      <c r="AK652" s="221"/>
      <c r="AL652" s="54"/>
      <c r="AM652" s="54"/>
      <c r="AN652" s="112"/>
      <c r="AO652" s="113"/>
      <c r="AP652" s="215"/>
      <c r="AQ652" s="216"/>
      <c r="AR652" s="217"/>
      <c r="AS652" s="54"/>
      <c r="AT652" s="115"/>
      <c r="AU652" s="115"/>
      <c r="AV652" s="115"/>
      <c r="AW652" s="116"/>
      <c r="AX652" s="54"/>
      <c r="AY652" s="117"/>
      <c r="AZ652" s="117"/>
      <c r="BA652" s="118"/>
      <c r="BB652" s="116"/>
      <c r="BC652" s="54"/>
      <c r="BD652" s="117"/>
      <c r="BE652" s="218"/>
      <c r="BF652" s="120"/>
      <c r="BG652" s="121"/>
      <c r="BH652" s="121"/>
      <c r="BI652" s="122"/>
      <c r="BJ652" s="123"/>
    </row>
    <row r="653">
      <c r="D653" s="100"/>
      <c r="E653" s="48"/>
      <c r="U653" s="50"/>
      <c r="V653" s="50"/>
      <c r="AC653" s="6"/>
      <c r="AI653" s="110"/>
      <c r="AJ653" s="111"/>
      <c r="AK653" s="221"/>
      <c r="AL653" s="54"/>
      <c r="AM653" s="54"/>
      <c r="AN653" s="112"/>
      <c r="AO653" s="113"/>
      <c r="AP653" s="215"/>
      <c r="AQ653" s="216"/>
      <c r="AR653" s="217"/>
      <c r="AS653" s="54"/>
      <c r="AT653" s="115"/>
      <c r="AU653" s="115"/>
      <c r="AV653" s="115"/>
      <c r="AW653" s="116"/>
      <c r="AX653" s="54"/>
      <c r="AY653" s="117"/>
      <c r="AZ653" s="117"/>
      <c r="BA653" s="118"/>
      <c r="BB653" s="116"/>
      <c r="BC653" s="54"/>
      <c r="BD653" s="117"/>
      <c r="BE653" s="218"/>
      <c r="BF653" s="120"/>
      <c r="BG653" s="121"/>
      <c r="BH653" s="121"/>
      <c r="BI653" s="122"/>
      <c r="BJ653" s="123"/>
    </row>
    <row r="654">
      <c r="D654" s="100"/>
      <c r="E654" s="48"/>
      <c r="U654" s="50"/>
      <c r="V654" s="50"/>
      <c r="AC654" s="6"/>
      <c r="AI654" s="110"/>
      <c r="AJ654" s="111"/>
      <c r="AK654" s="221"/>
      <c r="AL654" s="54"/>
      <c r="AM654" s="54"/>
      <c r="AN654" s="112"/>
      <c r="AO654" s="113"/>
      <c r="AP654" s="215"/>
      <c r="AQ654" s="216"/>
      <c r="AR654" s="217"/>
      <c r="AS654" s="54"/>
      <c r="AT654" s="115"/>
      <c r="AU654" s="115"/>
      <c r="AV654" s="115"/>
      <c r="AW654" s="116"/>
      <c r="AX654" s="54"/>
      <c r="AY654" s="117"/>
      <c r="AZ654" s="117"/>
      <c r="BA654" s="118"/>
      <c r="BB654" s="116"/>
      <c r="BC654" s="54"/>
      <c r="BD654" s="117"/>
      <c r="BE654" s="218"/>
      <c r="BF654" s="120"/>
      <c r="BG654" s="121"/>
      <c r="BH654" s="121"/>
      <c r="BI654" s="122"/>
      <c r="BJ654" s="123"/>
    </row>
    <row r="655">
      <c r="D655" s="100"/>
      <c r="E655" s="48"/>
      <c r="U655" s="50"/>
      <c r="V655" s="50"/>
      <c r="AC655" s="6"/>
      <c r="AI655" s="110"/>
      <c r="AJ655" s="111"/>
      <c r="AK655" s="221"/>
      <c r="AL655" s="54"/>
      <c r="AM655" s="54"/>
      <c r="AN655" s="112"/>
      <c r="AO655" s="113"/>
      <c r="AP655" s="215"/>
      <c r="AQ655" s="216"/>
      <c r="AR655" s="217"/>
      <c r="AS655" s="54"/>
      <c r="AT655" s="115"/>
      <c r="AU655" s="115"/>
      <c r="AV655" s="115"/>
      <c r="AW655" s="116"/>
      <c r="AX655" s="54"/>
      <c r="AY655" s="117"/>
      <c r="AZ655" s="117"/>
      <c r="BA655" s="118"/>
      <c r="BB655" s="116"/>
      <c r="BC655" s="54"/>
      <c r="BD655" s="117"/>
      <c r="BE655" s="218"/>
      <c r="BF655" s="120"/>
      <c r="BG655" s="121"/>
      <c r="BH655" s="121"/>
      <c r="BI655" s="122"/>
      <c r="BJ655" s="123"/>
    </row>
    <row r="656">
      <c r="D656" s="100"/>
      <c r="E656" s="48"/>
      <c r="U656" s="50"/>
      <c r="V656" s="50"/>
      <c r="AC656" s="6"/>
      <c r="AI656" s="110"/>
      <c r="AJ656" s="111"/>
      <c r="AK656" s="221"/>
      <c r="AL656" s="54"/>
      <c r="AM656" s="54"/>
      <c r="AN656" s="112"/>
      <c r="AO656" s="113"/>
      <c r="AP656" s="215"/>
      <c r="AQ656" s="216"/>
      <c r="AR656" s="217"/>
      <c r="AS656" s="54"/>
      <c r="AT656" s="115"/>
      <c r="AU656" s="115"/>
      <c r="AV656" s="115"/>
      <c r="AW656" s="116"/>
      <c r="AX656" s="54"/>
      <c r="AY656" s="117"/>
      <c r="AZ656" s="117"/>
      <c r="BA656" s="118"/>
      <c r="BB656" s="116"/>
      <c r="BC656" s="54"/>
      <c r="BD656" s="117"/>
      <c r="BE656" s="218"/>
      <c r="BF656" s="120"/>
      <c r="BG656" s="121"/>
      <c r="BH656" s="121"/>
      <c r="BI656" s="122"/>
      <c r="BJ656" s="123"/>
    </row>
    <row r="657">
      <c r="D657" s="100"/>
      <c r="E657" s="48"/>
      <c r="U657" s="50"/>
      <c r="V657" s="50"/>
      <c r="AC657" s="6"/>
      <c r="AI657" s="110"/>
      <c r="AJ657" s="111"/>
      <c r="AK657" s="221"/>
      <c r="AL657" s="54"/>
      <c r="AM657" s="54"/>
      <c r="AN657" s="112"/>
      <c r="AO657" s="113"/>
      <c r="AP657" s="215"/>
      <c r="AQ657" s="216"/>
      <c r="AR657" s="217"/>
      <c r="AS657" s="54"/>
      <c r="AT657" s="115"/>
      <c r="AU657" s="115"/>
      <c r="AV657" s="115"/>
      <c r="AW657" s="116"/>
      <c r="AX657" s="54"/>
      <c r="AY657" s="117"/>
      <c r="AZ657" s="117"/>
      <c r="BA657" s="118"/>
      <c r="BB657" s="116"/>
      <c r="BC657" s="54"/>
      <c r="BD657" s="117"/>
      <c r="BE657" s="218"/>
      <c r="BF657" s="120"/>
      <c r="BG657" s="121"/>
      <c r="BH657" s="121"/>
      <c r="BI657" s="122"/>
      <c r="BJ657" s="123"/>
    </row>
    <row r="658">
      <c r="D658" s="100"/>
      <c r="E658" s="48"/>
      <c r="U658" s="50"/>
      <c r="V658" s="50"/>
      <c r="AC658" s="6"/>
      <c r="AI658" s="110"/>
      <c r="AJ658" s="111"/>
      <c r="AK658" s="221"/>
      <c r="AL658" s="54"/>
      <c r="AM658" s="54"/>
      <c r="AN658" s="112"/>
      <c r="AO658" s="113"/>
      <c r="AP658" s="215"/>
      <c r="AQ658" s="216"/>
      <c r="AR658" s="217"/>
      <c r="AS658" s="54"/>
      <c r="AT658" s="115"/>
      <c r="AU658" s="115"/>
      <c r="AV658" s="115"/>
      <c r="AW658" s="116"/>
      <c r="AX658" s="54"/>
      <c r="AY658" s="117"/>
      <c r="AZ658" s="117"/>
      <c r="BA658" s="118"/>
      <c r="BB658" s="116"/>
      <c r="BC658" s="54"/>
      <c r="BD658" s="117"/>
      <c r="BE658" s="218"/>
      <c r="BF658" s="120"/>
      <c r="BG658" s="121"/>
      <c r="BH658" s="121"/>
      <c r="BI658" s="122"/>
      <c r="BJ658" s="123"/>
    </row>
    <row r="659">
      <c r="D659" s="100"/>
      <c r="E659" s="48"/>
      <c r="U659" s="50"/>
      <c r="V659" s="50"/>
      <c r="AC659" s="6"/>
      <c r="AI659" s="110"/>
      <c r="AJ659" s="111"/>
      <c r="AK659" s="221"/>
      <c r="AL659" s="54"/>
      <c r="AM659" s="54"/>
      <c r="AN659" s="112"/>
      <c r="AO659" s="113"/>
      <c r="AP659" s="215"/>
      <c r="AQ659" s="216"/>
      <c r="AR659" s="217"/>
      <c r="AS659" s="54"/>
      <c r="AT659" s="115"/>
      <c r="AU659" s="115"/>
      <c r="AV659" s="115"/>
      <c r="AW659" s="116"/>
      <c r="AX659" s="54"/>
      <c r="AY659" s="117"/>
      <c r="AZ659" s="117"/>
      <c r="BA659" s="118"/>
      <c r="BB659" s="116"/>
      <c r="BC659" s="54"/>
      <c r="BD659" s="117"/>
      <c r="BE659" s="218"/>
      <c r="BF659" s="120"/>
      <c r="BG659" s="121"/>
      <c r="BH659" s="121"/>
      <c r="BI659" s="122"/>
      <c r="BJ659" s="123"/>
    </row>
    <row r="660">
      <c r="D660" s="100"/>
      <c r="E660" s="48"/>
      <c r="U660" s="50"/>
      <c r="V660" s="50"/>
      <c r="AC660" s="6"/>
      <c r="AI660" s="110"/>
      <c r="AJ660" s="111"/>
      <c r="AK660" s="221"/>
      <c r="AL660" s="54"/>
      <c r="AM660" s="54"/>
      <c r="AN660" s="112"/>
      <c r="AO660" s="113"/>
      <c r="AP660" s="215"/>
      <c r="AQ660" s="216"/>
      <c r="AR660" s="217"/>
      <c r="AS660" s="54"/>
      <c r="AT660" s="115"/>
      <c r="AU660" s="115"/>
      <c r="AV660" s="115"/>
      <c r="AW660" s="116"/>
      <c r="AX660" s="54"/>
      <c r="AY660" s="117"/>
      <c r="AZ660" s="117"/>
      <c r="BA660" s="118"/>
      <c r="BB660" s="116"/>
      <c r="BC660" s="54"/>
      <c r="BD660" s="117"/>
      <c r="BE660" s="218"/>
      <c r="BF660" s="120"/>
      <c r="BG660" s="121"/>
      <c r="BH660" s="121"/>
      <c r="BI660" s="122"/>
      <c r="BJ660" s="123"/>
    </row>
    <row r="661">
      <c r="D661" s="100"/>
      <c r="E661" s="48"/>
      <c r="U661" s="50"/>
      <c r="V661" s="50"/>
      <c r="AC661" s="6"/>
      <c r="AI661" s="110"/>
      <c r="AJ661" s="111"/>
      <c r="AK661" s="221"/>
      <c r="AL661" s="54"/>
      <c r="AM661" s="54"/>
      <c r="AN661" s="112"/>
      <c r="AO661" s="113"/>
      <c r="AP661" s="215"/>
      <c r="AQ661" s="216"/>
      <c r="AR661" s="217"/>
      <c r="AS661" s="54"/>
      <c r="AT661" s="115"/>
      <c r="AU661" s="115"/>
      <c r="AV661" s="115"/>
      <c r="AW661" s="116"/>
      <c r="AX661" s="54"/>
      <c r="AY661" s="117"/>
      <c r="AZ661" s="117"/>
      <c r="BA661" s="118"/>
      <c r="BB661" s="116"/>
      <c r="BC661" s="54"/>
      <c r="BD661" s="117"/>
      <c r="BE661" s="218"/>
      <c r="BF661" s="120"/>
      <c r="BG661" s="121"/>
      <c r="BH661" s="121"/>
      <c r="BI661" s="122"/>
      <c r="BJ661" s="123"/>
    </row>
    <row r="662">
      <c r="D662" s="100"/>
      <c r="E662" s="48"/>
      <c r="U662" s="50"/>
      <c r="V662" s="50"/>
      <c r="AC662" s="6"/>
      <c r="AI662" s="110"/>
      <c r="AJ662" s="111"/>
      <c r="AK662" s="221"/>
      <c r="AL662" s="54"/>
      <c r="AM662" s="54"/>
      <c r="AN662" s="112"/>
      <c r="AO662" s="113"/>
      <c r="AP662" s="215"/>
      <c r="AQ662" s="216"/>
      <c r="AR662" s="217"/>
      <c r="AS662" s="54"/>
      <c r="AT662" s="115"/>
      <c r="AU662" s="115"/>
      <c r="AV662" s="115"/>
      <c r="AW662" s="116"/>
      <c r="AX662" s="54"/>
      <c r="AY662" s="117"/>
      <c r="AZ662" s="117"/>
      <c r="BA662" s="118"/>
      <c r="BB662" s="116"/>
      <c r="BC662" s="54"/>
      <c r="BD662" s="117"/>
      <c r="BE662" s="218"/>
      <c r="BF662" s="120"/>
      <c r="BG662" s="121"/>
      <c r="BH662" s="121"/>
      <c r="BI662" s="122"/>
      <c r="BJ662" s="123"/>
    </row>
    <row r="663">
      <c r="D663" s="100"/>
      <c r="E663" s="48"/>
      <c r="U663" s="50"/>
      <c r="V663" s="50"/>
      <c r="AC663" s="6"/>
      <c r="AI663" s="110"/>
      <c r="AJ663" s="111"/>
      <c r="AK663" s="221"/>
      <c r="AL663" s="54"/>
      <c r="AM663" s="54"/>
      <c r="AN663" s="112"/>
      <c r="AO663" s="113"/>
      <c r="AP663" s="215"/>
      <c r="AQ663" s="216"/>
      <c r="AR663" s="217"/>
      <c r="AS663" s="54"/>
      <c r="AT663" s="115"/>
      <c r="AU663" s="115"/>
      <c r="AV663" s="115"/>
      <c r="AW663" s="116"/>
      <c r="AX663" s="54"/>
      <c r="AY663" s="117"/>
      <c r="AZ663" s="117"/>
      <c r="BA663" s="118"/>
      <c r="BB663" s="116"/>
      <c r="BC663" s="54"/>
      <c r="BD663" s="117"/>
      <c r="BE663" s="218"/>
      <c r="BF663" s="120"/>
      <c r="BG663" s="121"/>
      <c r="BH663" s="121"/>
      <c r="BI663" s="122"/>
      <c r="BJ663" s="123"/>
    </row>
    <row r="664">
      <c r="D664" s="100"/>
      <c r="E664" s="48"/>
      <c r="U664" s="50"/>
      <c r="V664" s="50"/>
      <c r="AC664" s="6"/>
      <c r="AI664" s="110"/>
      <c r="AJ664" s="111"/>
      <c r="AK664" s="221"/>
      <c r="AL664" s="54"/>
      <c r="AM664" s="54"/>
      <c r="AN664" s="112"/>
      <c r="AO664" s="113"/>
      <c r="AP664" s="215"/>
      <c r="AQ664" s="216"/>
      <c r="AR664" s="217"/>
      <c r="AS664" s="54"/>
      <c r="AT664" s="115"/>
      <c r="AU664" s="115"/>
      <c r="AV664" s="115"/>
      <c r="AW664" s="116"/>
      <c r="AX664" s="54"/>
      <c r="AY664" s="117"/>
      <c r="AZ664" s="117"/>
      <c r="BA664" s="118"/>
      <c r="BB664" s="116"/>
      <c r="BC664" s="54"/>
      <c r="BD664" s="117"/>
      <c r="BE664" s="218"/>
      <c r="BF664" s="120"/>
      <c r="BG664" s="121"/>
      <c r="BH664" s="121"/>
      <c r="BI664" s="122"/>
      <c r="BJ664" s="123"/>
    </row>
    <row r="665">
      <c r="D665" s="100"/>
      <c r="E665" s="48"/>
      <c r="U665" s="50"/>
      <c r="V665" s="50"/>
      <c r="AC665" s="6"/>
      <c r="AI665" s="110"/>
      <c r="AJ665" s="111"/>
      <c r="AK665" s="221"/>
      <c r="AL665" s="54"/>
      <c r="AM665" s="54"/>
      <c r="AN665" s="112"/>
      <c r="AO665" s="113"/>
      <c r="AP665" s="215"/>
      <c r="AQ665" s="216"/>
      <c r="AR665" s="217"/>
      <c r="AS665" s="54"/>
      <c r="AT665" s="115"/>
      <c r="AU665" s="115"/>
      <c r="AV665" s="115"/>
      <c r="AW665" s="116"/>
      <c r="AX665" s="54"/>
      <c r="AY665" s="117"/>
      <c r="AZ665" s="117"/>
      <c r="BA665" s="118"/>
      <c r="BB665" s="116"/>
      <c r="BC665" s="54"/>
      <c r="BD665" s="117"/>
      <c r="BE665" s="218"/>
      <c r="BF665" s="120"/>
      <c r="BG665" s="121"/>
      <c r="BH665" s="121"/>
      <c r="BI665" s="122"/>
      <c r="BJ665" s="123"/>
    </row>
    <row r="666">
      <c r="D666" s="100"/>
      <c r="E666" s="48"/>
      <c r="U666" s="50"/>
      <c r="V666" s="50"/>
      <c r="AC666" s="6"/>
      <c r="AI666" s="110"/>
      <c r="AJ666" s="111"/>
      <c r="AK666" s="221"/>
      <c r="AL666" s="54"/>
      <c r="AM666" s="54"/>
      <c r="AN666" s="112"/>
      <c r="AO666" s="113"/>
      <c r="AP666" s="215"/>
      <c r="AQ666" s="216"/>
      <c r="AR666" s="217"/>
      <c r="AS666" s="54"/>
      <c r="AT666" s="115"/>
      <c r="AU666" s="115"/>
      <c r="AV666" s="115"/>
      <c r="AW666" s="116"/>
      <c r="AX666" s="54"/>
      <c r="AY666" s="117"/>
      <c r="AZ666" s="117"/>
      <c r="BA666" s="118"/>
      <c r="BB666" s="116"/>
      <c r="BC666" s="54"/>
      <c r="BD666" s="117"/>
      <c r="BE666" s="218"/>
      <c r="BF666" s="120"/>
      <c r="BG666" s="121"/>
      <c r="BH666" s="121"/>
      <c r="BI666" s="122"/>
      <c r="BJ666" s="123"/>
    </row>
    <row r="667">
      <c r="D667" s="100"/>
      <c r="E667" s="48"/>
      <c r="U667" s="50"/>
      <c r="V667" s="50"/>
      <c r="AC667" s="6"/>
      <c r="AI667" s="110"/>
      <c r="AJ667" s="111"/>
      <c r="AK667" s="221"/>
      <c r="AL667" s="54"/>
      <c r="AM667" s="54"/>
      <c r="AN667" s="112"/>
      <c r="AO667" s="113"/>
      <c r="AP667" s="215"/>
      <c r="AQ667" s="216"/>
      <c r="AR667" s="217"/>
      <c r="AS667" s="54"/>
      <c r="AT667" s="115"/>
      <c r="AU667" s="115"/>
      <c r="AV667" s="115"/>
      <c r="AW667" s="116"/>
      <c r="AX667" s="54"/>
      <c r="AY667" s="117"/>
      <c r="AZ667" s="117"/>
      <c r="BA667" s="118"/>
      <c r="BB667" s="116"/>
      <c r="BC667" s="54"/>
      <c r="BD667" s="117"/>
      <c r="BE667" s="218"/>
      <c r="BF667" s="120"/>
      <c r="BG667" s="121"/>
      <c r="BH667" s="121"/>
      <c r="BI667" s="122"/>
      <c r="BJ667" s="123"/>
    </row>
    <row r="668">
      <c r="D668" s="100"/>
      <c r="E668" s="48"/>
      <c r="U668" s="50"/>
      <c r="V668" s="50"/>
      <c r="AC668" s="6"/>
      <c r="AI668" s="110"/>
      <c r="AJ668" s="111"/>
      <c r="AK668" s="221"/>
      <c r="AL668" s="54"/>
      <c r="AM668" s="54"/>
      <c r="AN668" s="112"/>
      <c r="AO668" s="113"/>
      <c r="AP668" s="215"/>
      <c r="AQ668" s="216"/>
      <c r="AR668" s="217"/>
      <c r="AS668" s="54"/>
      <c r="AT668" s="115"/>
      <c r="AU668" s="115"/>
      <c r="AV668" s="115"/>
      <c r="AW668" s="116"/>
      <c r="AX668" s="54"/>
      <c r="AY668" s="117"/>
      <c r="AZ668" s="117"/>
      <c r="BA668" s="118"/>
      <c r="BB668" s="116"/>
      <c r="BC668" s="54"/>
      <c r="BD668" s="117"/>
      <c r="BE668" s="218"/>
      <c r="BF668" s="120"/>
      <c r="BG668" s="121"/>
      <c r="BH668" s="121"/>
      <c r="BI668" s="122"/>
      <c r="BJ668" s="123"/>
    </row>
    <row r="669">
      <c r="D669" s="100"/>
      <c r="E669" s="48"/>
      <c r="U669" s="50"/>
      <c r="V669" s="50"/>
      <c r="AC669" s="6"/>
      <c r="AI669" s="110"/>
      <c r="AJ669" s="111"/>
      <c r="AK669" s="221"/>
      <c r="AL669" s="54"/>
      <c r="AM669" s="54"/>
      <c r="AN669" s="112"/>
      <c r="AO669" s="113"/>
      <c r="AP669" s="215"/>
      <c r="AQ669" s="216"/>
      <c r="AR669" s="217"/>
      <c r="AS669" s="54"/>
      <c r="AT669" s="115"/>
      <c r="AU669" s="115"/>
      <c r="AV669" s="115"/>
      <c r="AW669" s="116"/>
      <c r="AX669" s="54"/>
      <c r="AY669" s="117"/>
      <c r="AZ669" s="117"/>
      <c r="BA669" s="118"/>
      <c r="BB669" s="116"/>
      <c r="BC669" s="54"/>
      <c r="BD669" s="117"/>
      <c r="BE669" s="218"/>
      <c r="BF669" s="120"/>
      <c r="BG669" s="121"/>
      <c r="BH669" s="121"/>
      <c r="BI669" s="122"/>
      <c r="BJ669" s="123"/>
    </row>
    <row r="670">
      <c r="D670" s="100"/>
      <c r="E670" s="48"/>
      <c r="U670" s="50"/>
      <c r="V670" s="50"/>
      <c r="AC670" s="6"/>
      <c r="AI670" s="110"/>
      <c r="AJ670" s="111"/>
      <c r="AK670" s="221"/>
      <c r="AL670" s="54"/>
      <c r="AM670" s="54"/>
      <c r="AN670" s="112"/>
      <c r="AO670" s="113"/>
      <c r="AP670" s="215"/>
      <c r="AQ670" s="216"/>
      <c r="AR670" s="217"/>
      <c r="AS670" s="54"/>
      <c r="AT670" s="115"/>
      <c r="AU670" s="115"/>
      <c r="AV670" s="115"/>
      <c r="AW670" s="116"/>
      <c r="AX670" s="54"/>
      <c r="AY670" s="117"/>
      <c r="AZ670" s="117"/>
      <c r="BA670" s="118"/>
      <c r="BB670" s="116"/>
      <c r="BC670" s="54"/>
      <c r="BD670" s="117"/>
      <c r="BE670" s="218"/>
      <c r="BF670" s="120"/>
      <c r="BG670" s="121"/>
      <c r="BH670" s="121"/>
      <c r="BI670" s="122"/>
      <c r="BJ670" s="123"/>
    </row>
    <row r="671">
      <c r="D671" s="100"/>
      <c r="E671" s="48"/>
      <c r="U671" s="50"/>
      <c r="V671" s="50"/>
      <c r="AC671" s="6"/>
      <c r="AI671" s="110"/>
      <c r="AJ671" s="111"/>
      <c r="AK671" s="221"/>
      <c r="AL671" s="54"/>
      <c r="AM671" s="54"/>
      <c r="AN671" s="112"/>
      <c r="AO671" s="113"/>
      <c r="AP671" s="215"/>
      <c r="AQ671" s="216"/>
      <c r="AR671" s="217"/>
      <c r="AS671" s="54"/>
      <c r="AT671" s="115"/>
      <c r="AU671" s="115"/>
      <c r="AV671" s="115"/>
      <c r="AW671" s="116"/>
      <c r="AX671" s="54"/>
      <c r="AY671" s="117"/>
      <c r="AZ671" s="117"/>
      <c r="BA671" s="118"/>
      <c r="BB671" s="116"/>
      <c r="BC671" s="54"/>
      <c r="BD671" s="117"/>
      <c r="BE671" s="218"/>
      <c r="BF671" s="120"/>
      <c r="BG671" s="121"/>
      <c r="BH671" s="121"/>
      <c r="BI671" s="122"/>
      <c r="BJ671" s="123"/>
    </row>
    <row r="672">
      <c r="D672" s="100"/>
      <c r="E672" s="48"/>
      <c r="U672" s="50"/>
      <c r="V672" s="50"/>
      <c r="AC672" s="6"/>
      <c r="AI672" s="110"/>
      <c r="AJ672" s="111"/>
      <c r="AK672" s="221"/>
      <c r="AL672" s="54"/>
      <c r="AM672" s="54"/>
      <c r="AN672" s="112"/>
      <c r="AO672" s="113"/>
      <c r="AP672" s="215"/>
      <c r="AQ672" s="216"/>
      <c r="AR672" s="217"/>
      <c r="AS672" s="54"/>
      <c r="AT672" s="115"/>
      <c r="AU672" s="115"/>
      <c r="AV672" s="115"/>
      <c r="AW672" s="116"/>
      <c r="AX672" s="54"/>
      <c r="AY672" s="117"/>
      <c r="AZ672" s="117"/>
      <c r="BA672" s="118"/>
      <c r="BB672" s="116"/>
      <c r="BC672" s="54"/>
      <c r="BD672" s="117"/>
      <c r="BE672" s="218"/>
      <c r="BF672" s="120"/>
      <c r="BG672" s="121"/>
      <c r="BH672" s="121"/>
      <c r="BI672" s="122"/>
      <c r="BJ672" s="123"/>
    </row>
    <row r="673">
      <c r="D673" s="100"/>
      <c r="E673" s="48"/>
      <c r="U673" s="50"/>
      <c r="V673" s="50"/>
      <c r="AC673" s="6"/>
      <c r="AI673" s="110"/>
      <c r="AJ673" s="111"/>
      <c r="AK673" s="221"/>
      <c r="AL673" s="54"/>
      <c r="AM673" s="54"/>
      <c r="AN673" s="112"/>
      <c r="AO673" s="113"/>
      <c r="AP673" s="215"/>
      <c r="AQ673" s="216"/>
      <c r="AR673" s="217"/>
      <c r="AS673" s="54"/>
      <c r="AT673" s="115"/>
      <c r="AU673" s="115"/>
      <c r="AV673" s="115"/>
      <c r="AW673" s="116"/>
      <c r="AX673" s="54"/>
      <c r="AY673" s="117"/>
      <c r="AZ673" s="117"/>
      <c r="BA673" s="118"/>
      <c r="BB673" s="116"/>
      <c r="BC673" s="54"/>
      <c r="BD673" s="117"/>
      <c r="BE673" s="218"/>
      <c r="BF673" s="120"/>
      <c r="BG673" s="121"/>
      <c r="BH673" s="121"/>
      <c r="BI673" s="122"/>
      <c r="BJ673" s="123"/>
    </row>
    <row r="674">
      <c r="D674" s="100"/>
      <c r="E674" s="48"/>
      <c r="U674" s="50"/>
      <c r="V674" s="50"/>
      <c r="AC674" s="6"/>
      <c r="AI674" s="110"/>
      <c r="AJ674" s="111"/>
      <c r="AK674" s="221"/>
      <c r="AL674" s="54"/>
      <c r="AM674" s="54"/>
      <c r="AN674" s="112"/>
      <c r="AO674" s="113"/>
      <c r="AP674" s="215"/>
      <c r="AQ674" s="216"/>
      <c r="AR674" s="217"/>
      <c r="AS674" s="54"/>
      <c r="AT674" s="115"/>
      <c r="AU674" s="115"/>
      <c r="AV674" s="115"/>
      <c r="AW674" s="116"/>
      <c r="AX674" s="54"/>
      <c r="AY674" s="117"/>
      <c r="AZ674" s="117"/>
      <c r="BA674" s="118"/>
      <c r="BB674" s="116"/>
      <c r="BC674" s="54"/>
      <c r="BD674" s="117"/>
      <c r="BE674" s="218"/>
      <c r="BF674" s="120"/>
      <c r="BG674" s="121"/>
      <c r="BH674" s="121"/>
      <c r="BI674" s="122"/>
      <c r="BJ674" s="123"/>
    </row>
    <row r="675">
      <c r="D675" s="100"/>
      <c r="E675" s="48"/>
      <c r="U675" s="50"/>
      <c r="V675" s="50"/>
      <c r="AC675" s="6"/>
      <c r="AI675" s="110"/>
      <c r="AJ675" s="111"/>
      <c r="AK675" s="221"/>
      <c r="AL675" s="54"/>
      <c r="AM675" s="54"/>
      <c r="AN675" s="112"/>
      <c r="AO675" s="113"/>
      <c r="AP675" s="215"/>
      <c r="AQ675" s="216"/>
      <c r="AR675" s="217"/>
      <c r="AS675" s="54"/>
      <c r="AT675" s="115"/>
      <c r="AU675" s="115"/>
      <c r="AV675" s="115"/>
      <c r="AW675" s="116"/>
      <c r="AX675" s="54"/>
      <c r="AY675" s="117"/>
      <c r="AZ675" s="117"/>
      <c r="BA675" s="118"/>
      <c r="BB675" s="116"/>
      <c r="BC675" s="54"/>
      <c r="BD675" s="117"/>
      <c r="BE675" s="218"/>
      <c r="BF675" s="120"/>
      <c r="BG675" s="121"/>
      <c r="BH675" s="121"/>
      <c r="BI675" s="122"/>
      <c r="BJ675" s="123"/>
    </row>
    <row r="676">
      <c r="D676" s="100"/>
      <c r="E676" s="48"/>
      <c r="U676" s="50"/>
      <c r="V676" s="50"/>
      <c r="AC676" s="6"/>
      <c r="AI676" s="110"/>
      <c r="AJ676" s="111"/>
      <c r="AK676" s="221"/>
      <c r="AL676" s="54"/>
      <c r="AM676" s="54"/>
      <c r="AN676" s="112"/>
      <c r="AO676" s="113"/>
      <c r="AP676" s="215"/>
      <c r="AQ676" s="216"/>
      <c r="AR676" s="217"/>
      <c r="AS676" s="54"/>
      <c r="AT676" s="115"/>
      <c r="AU676" s="115"/>
      <c r="AV676" s="115"/>
      <c r="AW676" s="116"/>
      <c r="AX676" s="54"/>
      <c r="AY676" s="117"/>
      <c r="AZ676" s="117"/>
      <c r="BA676" s="118"/>
      <c r="BB676" s="116"/>
      <c r="BC676" s="54"/>
      <c r="BD676" s="117"/>
      <c r="BE676" s="218"/>
      <c r="BF676" s="120"/>
      <c r="BG676" s="121"/>
      <c r="BH676" s="121"/>
      <c r="BI676" s="122"/>
      <c r="BJ676" s="123"/>
    </row>
    <row r="677">
      <c r="D677" s="100"/>
      <c r="E677" s="48"/>
      <c r="U677" s="50"/>
      <c r="V677" s="50"/>
      <c r="AC677" s="6"/>
      <c r="AI677" s="110"/>
      <c r="AJ677" s="111"/>
      <c r="AK677" s="221"/>
      <c r="AL677" s="54"/>
      <c r="AM677" s="54"/>
      <c r="AN677" s="112"/>
      <c r="AO677" s="113"/>
      <c r="AP677" s="215"/>
      <c r="AQ677" s="216"/>
      <c r="AR677" s="217"/>
      <c r="AS677" s="54"/>
      <c r="AT677" s="115"/>
      <c r="AU677" s="115"/>
      <c r="AV677" s="115"/>
      <c r="AW677" s="116"/>
      <c r="AX677" s="54"/>
      <c r="AY677" s="117"/>
      <c r="AZ677" s="117"/>
      <c r="BA677" s="118"/>
      <c r="BB677" s="116"/>
      <c r="BC677" s="54"/>
      <c r="BD677" s="117"/>
      <c r="BE677" s="218"/>
      <c r="BF677" s="120"/>
      <c r="BG677" s="121"/>
      <c r="BH677" s="121"/>
      <c r="BI677" s="122"/>
      <c r="BJ677" s="123"/>
    </row>
    <row r="678">
      <c r="D678" s="100"/>
      <c r="E678" s="48"/>
      <c r="U678" s="50"/>
      <c r="V678" s="50"/>
      <c r="AC678" s="6"/>
      <c r="AI678" s="110"/>
      <c r="AJ678" s="111"/>
      <c r="AK678" s="221"/>
      <c r="AL678" s="54"/>
      <c r="AM678" s="54"/>
      <c r="AN678" s="112"/>
      <c r="AO678" s="113"/>
      <c r="AP678" s="215"/>
      <c r="AQ678" s="216"/>
      <c r="AR678" s="217"/>
      <c r="AS678" s="54"/>
      <c r="AT678" s="115"/>
      <c r="AU678" s="115"/>
      <c r="AV678" s="115"/>
      <c r="AW678" s="116"/>
      <c r="AX678" s="54"/>
      <c r="AY678" s="117"/>
      <c r="AZ678" s="117"/>
      <c r="BA678" s="118"/>
      <c r="BB678" s="116"/>
      <c r="BC678" s="54"/>
      <c r="BD678" s="117"/>
      <c r="BE678" s="218"/>
      <c r="BF678" s="120"/>
      <c r="BG678" s="121"/>
      <c r="BH678" s="121"/>
      <c r="BI678" s="122"/>
      <c r="BJ678" s="123"/>
    </row>
    <row r="679">
      <c r="D679" s="100"/>
      <c r="E679" s="48"/>
      <c r="U679" s="50"/>
      <c r="V679" s="50"/>
      <c r="AC679" s="6"/>
      <c r="AI679" s="110"/>
      <c r="AJ679" s="111"/>
      <c r="AK679" s="221"/>
      <c r="AL679" s="54"/>
      <c r="AM679" s="54"/>
      <c r="AN679" s="112"/>
      <c r="AO679" s="113"/>
      <c r="AP679" s="215"/>
      <c r="AQ679" s="216"/>
      <c r="AR679" s="217"/>
      <c r="AS679" s="54"/>
      <c r="AT679" s="115"/>
      <c r="AU679" s="115"/>
      <c r="AV679" s="115"/>
      <c r="AW679" s="116"/>
      <c r="AX679" s="54"/>
      <c r="AY679" s="117"/>
      <c r="AZ679" s="117"/>
      <c r="BA679" s="118"/>
      <c r="BB679" s="116"/>
      <c r="BC679" s="54"/>
      <c r="BD679" s="117"/>
      <c r="BE679" s="218"/>
      <c r="BF679" s="120"/>
      <c r="BG679" s="121"/>
      <c r="BH679" s="121"/>
      <c r="BI679" s="122"/>
      <c r="BJ679" s="123"/>
    </row>
    <row r="680">
      <c r="D680" s="100"/>
      <c r="E680" s="48"/>
      <c r="U680" s="50"/>
      <c r="V680" s="50"/>
      <c r="AC680" s="6"/>
      <c r="AI680" s="110"/>
      <c r="AJ680" s="111"/>
      <c r="AK680" s="221"/>
      <c r="AL680" s="54"/>
      <c r="AM680" s="54"/>
      <c r="AN680" s="112"/>
      <c r="AO680" s="113"/>
      <c r="AP680" s="215"/>
      <c r="AQ680" s="216"/>
      <c r="AR680" s="217"/>
      <c r="AS680" s="54"/>
      <c r="AT680" s="115"/>
      <c r="AU680" s="115"/>
      <c r="AV680" s="115"/>
      <c r="AW680" s="116"/>
      <c r="AX680" s="54"/>
      <c r="AY680" s="117"/>
      <c r="AZ680" s="117"/>
      <c r="BA680" s="118"/>
      <c r="BB680" s="116"/>
      <c r="BC680" s="54"/>
      <c r="BD680" s="117"/>
      <c r="BE680" s="218"/>
      <c r="BF680" s="120"/>
      <c r="BG680" s="121"/>
      <c r="BH680" s="121"/>
      <c r="BI680" s="122"/>
      <c r="BJ680" s="123"/>
    </row>
    <row r="681">
      <c r="D681" s="100"/>
      <c r="E681" s="48"/>
      <c r="U681" s="50"/>
      <c r="V681" s="50"/>
      <c r="AC681" s="6"/>
      <c r="AI681" s="110"/>
      <c r="AJ681" s="111"/>
      <c r="AK681" s="221"/>
      <c r="AL681" s="54"/>
      <c r="AM681" s="54"/>
      <c r="AN681" s="112"/>
      <c r="AO681" s="113"/>
      <c r="AP681" s="215"/>
      <c r="AQ681" s="216"/>
      <c r="AR681" s="217"/>
      <c r="AS681" s="54"/>
      <c r="AT681" s="115"/>
      <c r="AU681" s="115"/>
      <c r="AV681" s="115"/>
      <c r="AW681" s="116"/>
      <c r="AX681" s="54"/>
      <c r="AY681" s="117"/>
      <c r="AZ681" s="117"/>
      <c r="BA681" s="118"/>
      <c r="BB681" s="116"/>
      <c r="BC681" s="54"/>
      <c r="BD681" s="117"/>
      <c r="BE681" s="218"/>
      <c r="BF681" s="120"/>
      <c r="BG681" s="121"/>
      <c r="BH681" s="121"/>
      <c r="BI681" s="122"/>
      <c r="BJ681" s="123"/>
    </row>
    <row r="682">
      <c r="D682" s="100"/>
      <c r="E682" s="48"/>
      <c r="U682" s="50"/>
      <c r="V682" s="50"/>
      <c r="AC682" s="6"/>
      <c r="AI682" s="110"/>
      <c r="AJ682" s="111"/>
      <c r="AK682" s="221"/>
      <c r="AL682" s="54"/>
      <c r="AM682" s="54"/>
      <c r="AN682" s="112"/>
      <c r="AO682" s="113"/>
      <c r="AP682" s="215"/>
      <c r="AQ682" s="216"/>
      <c r="AR682" s="217"/>
      <c r="AS682" s="54"/>
      <c r="AT682" s="115"/>
      <c r="AU682" s="115"/>
      <c r="AV682" s="115"/>
      <c r="AW682" s="116"/>
      <c r="AX682" s="54"/>
      <c r="AY682" s="117"/>
      <c r="AZ682" s="117"/>
      <c r="BA682" s="118"/>
      <c r="BB682" s="116"/>
      <c r="BC682" s="54"/>
      <c r="BD682" s="117"/>
      <c r="BE682" s="218"/>
      <c r="BF682" s="120"/>
      <c r="BG682" s="121"/>
      <c r="BH682" s="121"/>
      <c r="BI682" s="122"/>
      <c r="BJ682" s="123"/>
    </row>
    <row r="683">
      <c r="D683" s="100"/>
      <c r="E683" s="48"/>
      <c r="U683" s="50"/>
      <c r="V683" s="50"/>
      <c r="AC683" s="6"/>
      <c r="AI683" s="110"/>
      <c r="AJ683" s="111"/>
      <c r="AK683" s="221"/>
      <c r="AL683" s="54"/>
      <c r="AM683" s="54"/>
      <c r="AN683" s="112"/>
      <c r="AO683" s="113"/>
      <c r="AP683" s="215"/>
      <c r="AQ683" s="216"/>
      <c r="AR683" s="217"/>
      <c r="AS683" s="54"/>
      <c r="AT683" s="115"/>
      <c r="AU683" s="115"/>
      <c r="AV683" s="115"/>
      <c r="AW683" s="116"/>
      <c r="AX683" s="54"/>
      <c r="AY683" s="117"/>
      <c r="AZ683" s="117"/>
      <c r="BA683" s="118"/>
      <c r="BB683" s="116"/>
      <c r="BC683" s="54"/>
      <c r="BD683" s="117"/>
      <c r="BE683" s="218"/>
      <c r="BF683" s="120"/>
      <c r="BG683" s="121"/>
      <c r="BH683" s="121"/>
      <c r="BI683" s="122"/>
      <c r="BJ683" s="123"/>
    </row>
    <row r="684">
      <c r="D684" s="100"/>
      <c r="E684" s="48"/>
      <c r="U684" s="50"/>
      <c r="V684" s="50"/>
      <c r="AC684" s="6"/>
      <c r="AI684" s="110"/>
      <c r="AJ684" s="111"/>
      <c r="AK684" s="221"/>
      <c r="AL684" s="54"/>
      <c r="AM684" s="54"/>
      <c r="AN684" s="112"/>
      <c r="AO684" s="113"/>
      <c r="AP684" s="215"/>
      <c r="AQ684" s="216"/>
      <c r="AR684" s="217"/>
      <c r="AS684" s="54"/>
      <c r="AT684" s="115"/>
      <c r="AU684" s="115"/>
      <c r="AV684" s="115"/>
      <c r="AW684" s="116"/>
      <c r="AX684" s="54"/>
      <c r="AY684" s="117"/>
      <c r="AZ684" s="117"/>
      <c r="BA684" s="118"/>
      <c r="BB684" s="116"/>
      <c r="BC684" s="54"/>
      <c r="BD684" s="117"/>
      <c r="BE684" s="218"/>
      <c r="BF684" s="120"/>
      <c r="BG684" s="121"/>
      <c r="BH684" s="121"/>
      <c r="BI684" s="122"/>
      <c r="BJ684" s="123"/>
    </row>
    <row r="685">
      <c r="D685" s="100"/>
      <c r="E685" s="48"/>
      <c r="U685" s="50"/>
      <c r="V685" s="50"/>
      <c r="AC685" s="6"/>
      <c r="AI685" s="110"/>
      <c r="AJ685" s="111"/>
      <c r="AK685" s="221"/>
      <c r="AL685" s="54"/>
      <c r="AM685" s="54"/>
      <c r="AN685" s="112"/>
      <c r="AO685" s="113"/>
      <c r="AP685" s="215"/>
      <c r="AQ685" s="216"/>
      <c r="AR685" s="217"/>
      <c r="AS685" s="54"/>
      <c r="AT685" s="115"/>
      <c r="AU685" s="115"/>
      <c r="AV685" s="115"/>
      <c r="AW685" s="116"/>
      <c r="AX685" s="54"/>
      <c r="AY685" s="117"/>
      <c r="AZ685" s="117"/>
      <c r="BA685" s="118"/>
      <c r="BB685" s="116"/>
      <c r="BC685" s="54"/>
      <c r="BD685" s="117"/>
      <c r="BE685" s="218"/>
      <c r="BF685" s="120"/>
      <c r="BG685" s="121"/>
      <c r="BH685" s="121"/>
      <c r="BI685" s="122"/>
      <c r="BJ685" s="123"/>
    </row>
    <row r="686">
      <c r="D686" s="100"/>
      <c r="E686" s="48"/>
      <c r="U686" s="50"/>
      <c r="V686" s="50"/>
      <c r="AC686" s="6"/>
      <c r="AI686" s="110"/>
      <c r="AJ686" s="111"/>
      <c r="AK686" s="221"/>
      <c r="AL686" s="54"/>
      <c r="AM686" s="54"/>
      <c r="AN686" s="112"/>
      <c r="AO686" s="113"/>
      <c r="AP686" s="215"/>
      <c r="AQ686" s="216"/>
      <c r="AR686" s="217"/>
      <c r="AS686" s="54"/>
      <c r="AT686" s="115"/>
      <c r="AU686" s="115"/>
      <c r="AV686" s="115"/>
      <c r="AW686" s="116"/>
      <c r="AX686" s="54"/>
      <c r="AY686" s="117"/>
      <c r="AZ686" s="117"/>
      <c r="BA686" s="118"/>
      <c r="BB686" s="116"/>
      <c r="BC686" s="54"/>
      <c r="BD686" s="117"/>
      <c r="BE686" s="218"/>
      <c r="BF686" s="120"/>
      <c r="BG686" s="121"/>
      <c r="BH686" s="121"/>
      <c r="BI686" s="122"/>
      <c r="BJ686" s="123"/>
    </row>
    <row r="687">
      <c r="D687" s="100"/>
      <c r="E687" s="48"/>
      <c r="U687" s="50"/>
      <c r="V687" s="50"/>
      <c r="AC687" s="6"/>
      <c r="AI687" s="110"/>
      <c r="AJ687" s="111"/>
      <c r="AK687" s="221"/>
      <c r="AL687" s="54"/>
      <c r="AM687" s="54"/>
      <c r="AN687" s="112"/>
      <c r="AO687" s="113"/>
      <c r="AP687" s="215"/>
      <c r="AQ687" s="216"/>
      <c r="AR687" s="217"/>
      <c r="AS687" s="54"/>
      <c r="AT687" s="115"/>
      <c r="AU687" s="115"/>
      <c r="AV687" s="115"/>
      <c r="AW687" s="116"/>
      <c r="AX687" s="54"/>
      <c r="AY687" s="117"/>
      <c r="AZ687" s="117"/>
      <c r="BA687" s="118"/>
      <c r="BB687" s="116"/>
      <c r="BC687" s="54"/>
      <c r="BD687" s="117"/>
      <c r="BE687" s="218"/>
      <c r="BF687" s="120"/>
      <c r="BG687" s="121"/>
      <c r="BH687" s="121"/>
      <c r="BI687" s="122"/>
      <c r="BJ687" s="123"/>
    </row>
    <row r="688">
      <c r="D688" s="100"/>
      <c r="E688" s="48"/>
      <c r="U688" s="50"/>
      <c r="V688" s="50"/>
      <c r="AC688" s="6"/>
      <c r="AI688" s="110"/>
      <c r="AJ688" s="111"/>
      <c r="AK688" s="221"/>
      <c r="AL688" s="54"/>
      <c r="AM688" s="54"/>
      <c r="AN688" s="112"/>
      <c r="AO688" s="113"/>
      <c r="AP688" s="215"/>
      <c r="AQ688" s="216"/>
      <c r="AR688" s="217"/>
      <c r="AS688" s="54"/>
      <c r="AT688" s="115"/>
      <c r="AU688" s="115"/>
      <c r="AV688" s="115"/>
      <c r="AW688" s="116"/>
      <c r="AX688" s="54"/>
      <c r="AY688" s="117"/>
      <c r="AZ688" s="117"/>
      <c r="BA688" s="118"/>
      <c r="BB688" s="116"/>
      <c r="BC688" s="54"/>
      <c r="BD688" s="117"/>
      <c r="BE688" s="218"/>
      <c r="BF688" s="120"/>
      <c r="BG688" s="121"/>
      <c r="BH688" s="121"/>
      <c r="BI688" s="122"/>
      <c r="BJ688" s="123"/>
    </row>
    <row r="689">
      <c r="D689" s="100"/>
      <c r="E689" s="48"/>
      <c r="U689" s="50"/>
      <c r="V689" s="50"/>
      <c r="AC689" s="6"/>
      <c r="AI689" s="110"/>
      <c r="AJ689" s="111"/>
      <c r="AK689" s="221"/>
      <c r="AL689" s="54"/>
      <c r="AM689" s="54"/>
      <c r="AN689" s="112"/>
      <c r="AO689" s="113"/>
      <c r="AP689" s="215"/>
      <c r="AQ689" s="216"/>
      <c r="AR689" s="217"/>
      <c r="AS689" s="54"/>
      <c r="AT689" s="115"/>
      <c r="AU689" s="115"/>
      <c r="AV689" s="115"/>
      <c r="AW689" s="116"/>
      <c r="AX689" s="54"/>
      <c r="AY689" s="117"/>
      <c r="AZ689" s="117"/>
      <c r="BA689" s="118"/>
      <c r="BB689" s="116"/>
      <c r="BC689" s="54"/>
      <c r="BD689" s="117"/>
      <c r="BE689" s="218"/>
      <c r="BF689" s="120"/>
      <c r="BG689" s="121"/>
      <c r="BH689" s="121"/>
      <c r="BI689" s="122"/>
      <c r="BJ689" s="123"/>
    </row>
    <row r="690">
      <c r="D690" s="100"/>
      <c r="E690" s="48"/>
      <c r="U690" s="50"/>
      <c r="V690" s="50"/>
      <c r="AC690" s="6"/>
      <c r="AI690" s="110"/>
      <c r="AJ690" s="111"/>
      <c r="AK690" s="221"/>
      <c r="AL690" s="54"/>
      <c r="AM690" s="54"/>
      <c r="AN690" s="112"/>
      <c r="AO690" s="113"/>
      <c r="AP690" s="215"/>
      <c r="AQ690" s="216"/>
      <c r="AR690" s="217"/>
      <c r="AS690" s="54"/>
      <c r="AT690" s="115"/>
      <c r="AU690" s="115"/>
      <c r="AV690" s="115"/>
      <c r="AW690" s="116"/>
      <c r="AX690" s="54"/>
      <c r="AY690" s="117"/>
      <c r="AZ690" s="117"/>
      <c r="BA690" s="118"/>
      <c r="BB690" s="116"/>
      <c r="BC690" s="54"/>
      <c r="BD690" s="117"/>
      <c r="BE690" s="218"/>
      <c r="BF690" s="120"/>
      <c r="BG690" s="121"/>
      <c r="BH690" s="121"/>
      <c r="BI690" s="122"/>
      <c r="BJ690" s="123"/>
    </row>
    <row r="691">
      <c r="D691" s="100"/>
      <c r="E691" s="48"/>
      <c r="U691" s="50"/>
      <c r="V691" s="50"/>
      <c r="AC691" s="6"/>
      <c r="AI691" s="110"/>
      <c r="AJ691" s="111"/>
      <c r="AK691" s="221"/>
      <c r="AL691" s="54"/>
      <c r="AM691" s="54"/>
      <c r="AN691" s="112"/>
      <c r="AO691" s="113"/>
      <c r="AP691" s="215"/>
      <c r="AQ691" s="216"/>
      <c r="AR691" s="217"/>
      <c r="AS691" s="54"/>
      <c r="AT691" s="115"/>
      <c r="AU691" s="115"/>
      <c r="AV691" s="115"/>
      <c r="AW691" s="116"/>
      <c r="AX691" s="54"/>
      <c r="AY691" s="117"/>
      <c r="AZ691" s="117"/>
      <c r="BA691" s="118"/>
      <c r="BB691" s="116"/>
      <c r="BC691" s="54"/>
      <c r="BD691" s="117"/>
      <c r="BE691" s="218"/>
      <c r="BF691" s="120"/>
      <c r="BG691" s="121"/>
      <c r="BH691" s="121"/>
      <c r="BI691" s="122"/>
      <c r="BJ691" s="123"/>
    </row>
    <row r="692">
      <c r="D692" s="100"/>
      <c r="E692" s="48"/>
      <c r="U692" s="50"/>
      <c r="V692" s="50"/>
      <c r="AC692" s="6"/>
      <c r="AI692" s="110"/>
      <c r="AJ692" s="111"/>
      <c r="AK692" s="221"/>
      <c r="AL692" s="54"/>
      <c r="AM692" s="54"/>
      <c r="AN692" s="112"/>
      <c r="AO692" s="113"/>
      <c r="AP692" s="215"/>
      <c r="AQ692" s="216"/>
      <c r="AR692" s="217"/>
      <c r="AS692" s="54"/>
      <c r="AT692" s="115"/>
      <c r="AU692" s="115"/>
      <c r="AV692" s="115"/>
      <c r="AW692" s="116"/>
      <c r="AX692" s="54"/>
      <c r="AY692" s="117"/>
      <c r="AZ692" s="117"/>
      <c r="BA692" s="118"/>
      <c r="BB692" s="116"/>
      <c r="BC692" s="54"/>
      <c r="BD692" s="117"/>
      <c r="BE692" s="218"/>
      <c r="BF692" s="120"/>
      <c r="BG692" s="121"/>
      <c r="BH692" s="121"/>
      <c r="BI692" s="122"/>
      <c r="BJ692" s="123"/>
    </row>
    <row r="693">
      <c r="D693" s="100"/>
      <c r="E693" s="48"/>
      <c r="U693" s="50"/>
      <c r="V693" s="50"/>
      <c r="AC693" s="6"/>
      <c r="AI693" s="110"/>
      <c r="AJ693" s="111"/>
      <c r="AK693" s="221"/>
      <c r="AL693" s="54"/>
      <c r="AM693" s="54"/>
      <c r="AN693" s="112"/>
      <c r="AO693" s="113"/>
      <c r="AP693" s="215"/>
      <c r="AQ693" s="216"/>
      <c r="AR693" s="217"/>
      <c r="AS693" s="54"/>
      <c r="AT693" s="115"/>
      <c r="AU693" s="115"/>
      <c r="AV693" s="115"/>
      <c r="AW693" s="116"/>
      <c r="AX693" s="54"/>
      <c r="AY693" s="117"/>
      <c r="AZ693" s="117"/>
      <c r="BA693" s="118"/>
      <c r="BB693" s="116"/>
      <c r="BC693" s="54"/>
      <c r="BD693" s="117"/>
      <c r="BE693" s="218"/>
      <c r="BF693" s="120"/>
      <c r="BG693" s="121"/>
      <c r="BH693" s="121"/>
      <c r="BI693" s="122"/>
      <c r="BJ693" s="123"/>
    </row>
    <row r="694">
      <c r="D694" s="100"/>
      <c r="E694" s="48"/>
      <c r="U694" s="50"/>
      <c r="V694" s="50"/>
      <c r="AC694" s="6"/>
      <c r="AI694" s="110"/>
      <c r="AJ694" s="111"/>
      <c r="AK694" s="221"/>
      <c r="AL694" s="54"/>
      <c r="AM694" s="54"/>
      <c r="AN694" s="112"/>
      <c r="AO694" s="113"/>
      <c r="AP694" s="215"/>
      <c r="AQ694" s="216"/>
      <c r="AR694" s="217"/>
      <c r="AS694" s="54"/>
      <c r="AT694" s="115"/>
      <c r="AU694" s="115"/>
      <c r="AV694" s="115"/>
      <c r="AW694" s="116"/>
      <c r="AX694" s="54"/>
      <c r="AY694" s="117"/>
      <c r="AZ694" s="117"/>
      <c r="BA694" s="118"/>
      <c r="BB694" s="116"/>
      <c r="BC694" s="54"/>
      <c r="BD694" s="117"/>
      <c r="BE694" s="218"/>
      <c r="BF694" s="120"/>
      <c r="BG694" s="121"/>
      <c r="BH694" s="121"/>
      <c r="BI694" s="122"/>
      <c r="BJ694" s="123"/>
    </row>
    <row r="695">
      <c r="D695" s="100"/>
      <c r="E695" s="48"/>
      <c r="U695" s="50"/>
      <c r="V695" s="50"/>
      <c r="AC695" s="6"/>
      <c r="AI695" s="110"/>
      <c r="AJ695" s="111"/>
      <c r="AK695" s="221"/>
      <c r="AL695" s="54"/>
      <c r="AM695" s="54"/>
      <c r="AN695" s="112"/>
      <c r="AO695" s="113"/>
      <c r="AP695" s="215"/>
      <c r="AQ695" s="216"/>
      <c r="AR695" s="217"/>
      <c r="AS695" s="54"/>
      <c r="AT695" s="115"/>
      <c r="AU695" s="115"/>
      <c r="AV695" s="115"/>
      <c r="AW695" s="116"/>
      <c r="AX695" s="54"/>
      <c r="AY695" s="117"/>
      <c r="AZ695" s="117"/>
      <c r="BA695" s="118"/>
      <c r="BB695" s="116"/>
      <c r="BC695" s="54"/>
      <c r="BD695" s="117"/>
      <c r="BE695" s="218"/>
      <c r="BF695" s="120"/>
      <c r="BG695" s="121"/>
      <c r="BH695" s="121"/>
      <c r="BI695" s="122"/>
      <c r="BJ695" s="123"/>
    </row>
    <row r="696">
      <c r="D696" s="100"/>
      <c r="E696" s="48"/>
      <c r="U696" s="50"/>
      <c r="V696" s="50"/>
      <c r="AC696" s="6"/>
      <c r="AI696" s="110"/>
      <c r="AJ696" s="111"/>
      <c r="AK696" s="221"/>
      <c r="AL696" s="54"/>
      <c r="AM696" s="54"/>
      <c r="AN696" s="112"/>
      <c r="AO696" s="113"/>
      <c r="AP696" s="215"/>
      <c r="AQ696" s="216"/>
      <c r="AR696" s="217"/>
      <c r="AS696" s="54"/>
      <c r="AT696" s="115"/>
      <c r="AU696" s="115"/>
      <c r="AV696" s="115"/>
      <c r="AW696" s="116"/>
      <c r="AX696" s="54"/>
      <c r="AY696" s="117"/>
      <c r="AZ696" s="117"/>
      <c r="BA696" s="118"/>
      <c r="BB696" s="116"/>
      <c r="BC696" s="54"/>
      <c r="BD696" s="117"/>
      <c r="BE696" s="218"/>
      <c r="BF696" s="120"/>
      <c r="BG696" s="121"/>
      <c r="BH696" s="121"/>
      <c r="BI696" s="122"/>
      <c r="BJ696" s="123"/>
    </row>
    <row r="697">
      <c r="D697" s="100"/>
      <c r="E697" s="48"/>
      <c r="U697" s="50"/>
      <c r="V697" s="50"/>
      <c r="AC697" s="6"/>
      <c r="AI697" s="110"/>
      <c r="AJ697" s="111"/>
      <c r="AK697" s="221"/>
      <c r="AL697" s="54"/>
      <c r="AM697" s="54"/>
      <c r="AN697" s="112"/>
      <c r="AO697" s="113"/>
      <c r="AP697" s="215"/>
      <c r="AQ697" s="216"/>
      <c r="AR697" s="217"/>
      <c r="AS697" s="54"/>
      <c r="AT697" s="115"/>
      <c r="AU697" s="115"/>
      <c r="AV697" s="115"/>
      <c r="AW697" s="116"/>
      <c r="AX697" s="54"/>
      <c r="AY697" s="117"/>
      <c r="AZ697" s="117"/>
      <c r="BA697" s="118"/>
      <c r="BB697" s="116"/>
      <c r="BC697" s="54"/>
      <c r="BD697" s="117"/>
      <c r="BE697" s="218"/>
      <c r="BF697" s="120"/>
      <c r="BG697" s="121"/>
      <c r="BH697" s="121"/>
      <c r="BI697" s="122"/>
      <c r="BJ697" s="123"/>
    </row>
    <row r="698">
      <c r="D698" s="100"/>
      <c r="E698" s="48"/>
      <c r="U698" s="50"/>
      <c r="V698" s="50"/>
      <c r="AC698" s="6"/>
      <c r="AI698" s="110"/>
      <c r="AJ698" s="111"/>
      <c r="AK698" s="221"/>
      <c r="AL698" s="54"/>
      <c r="AM698" s="54"/>
      <c r="AN698" s="112"/>
      <c r="AO698" s="113"/>
      <c r="AP698" s="215"/>
      <c r="AQ698" s="216"/>
      <c r="AR698" s="217"/>
      <c r="AS698" s="54"/>
      <c r="AT698" s="115"/>
      <c r="AU698" s="115"/>
      <c r="AV698" s="115"/>
      <c r="AW698" s="116"/>
      <c r="AX698" s="54"/>
      <c r="AY698" s="117"/>
      <c r="AZ698" s="117"/>
      <c r="BA698" s="118"/>
      <c r="BB698" s="116"/>
      <c r="BC698" s="54"/>
      <c r="BD698" s="117"/>
      <c r="BE698" s="218"/>
      <c r="BF698" s="120"/>
      <c r="BG698" s="121"/>
      <c r="BH698" s="121"/>
      <c r="BI698" s="122"/>
      <c r="BJ698" s="123"/>
    </row>
    <row r="699">
      <c r="D699" s="100"/>
      <c r="E699" s="48"/>
      <c r="U699" s="50"/>
      <c r="V699" s="50"/>
      <c r="AC699" s="6"/>
      <c r="AI699" s="110"/>
      <c r="AJ699" s="111"/>
      <c r="AK699" s="221"/>
      <c r="AL699" s="54"/>
      <c r="AM699" s="54"/>
      <c r="AN699" s="112"/>
      <c r="AO699" s="113"/>
      <c r="AP699" s="215"/>
      <c r="AQ699" s="216"/>
      <c r="AR699" s="217"/>
      <c r="AS699" s="54"/>
      <c r="AT699" s="115"/>
      <c r="AU699" s="115"/>
      <c r="AV699" s="115"/>
      <c r="AW699" s="116"/>
      <c r="AX699" s="54"/>
      <c r="AY699" s="117"/>
      <c r="AZ699" s="117"/>
      <c r="BA699" s="118"/>
      <c r="BB699" s="116"/>
      <c r="BC699" s="54"/>
      <c r="BD699" s="117"/>
      <c r="BE699" s="218"/>
      <c r="BF699" s="120"/>
      <c r="BG699" s="121"/>
      <c r="BH699" s="121"/>
      <c r="BI699" s="122"/>
      <c r="BJ699" s="123"/>
    </row>
    <row r="700">
      <c r="D700" s="100"/>
      <c r="E700" s="48"/>
      <c r="U700" s="50"/>
      <c r="V700" s="50"/>
      <c r="AC700" s="6"/>
      <c r="AI700" s="110"/>
      <c r="AJ700" s="111"/>
      <c r="AK700" s="221"/>
      <c r="AL700" s="54"/>
      <c r="AM700" s="54"/>
      <c r="AN700" s="112"/>
      <c r="AO700" s="113"/>
      <c r="AP700" s="215"/>
      <c r="AQ700" s="216"/>
      <c r="AR700" s="217"/>
      <c r="AS700" s="54"/>
      <c r="AT700" s="115"/>
      <c r="AU700" s="115"/>
      <c r="AV700" s="115"/>
      <c r="AW700" s="116"/>
      <c r="AX700" s="54"/>
      <c r="AY700" s="117"/>
      <c r="AZ700" s="117"/>
      <c r="BA700" s="118"/>
      <c r="BB700" s="116"/>
      <c r="BC700" s="54"/>
      <c r="BD700" s="117"/>
      <c r="BE700" s="218"/>
      <c r="BF700" s="120"/>
      <c r="BG700" s="121"/>
      <c r="BH700" s="121"/>
      <c r="BI700" s="122"/>
      <c r="BJ700" s="123"/>
    </row>
    <row r="701">
      <c r="D701" s="100"/>
      <c r="E701" s="48"/>
      <c r="U701" s="50"/>
      <c r="V701" s="50"/>
      <c r="AC701" s="6"/>
      <c r="AI701" s="110"/>
      <c r="AJ701" s="111"/>
      <c r="AK701" s="221"/>
      <c r="AL701" s="54"/>
      <c r="AM701" s="54"/>
      <c r="AN701" s="112"/>
      <c r="AO701" s="113"/>
      <c r="AP701" s="215"/>
      <c r="AQ701" s="216"/>
      <c r="AR701" s="217"/>
      <c r="AS701" s="54"/>
      <c r="AT701" s="115"/>
      <c r="AU701" s="115"/>
      <c r="AV701" s="115"/>
      <c r="AW701" s="116"/>
      <c r="AX701" s="54"/>
      <c r="AY701" s="117"/>
      <c r="AZ701" s="117"/>
      <c r="BA701" s="118"/>
      <c r="BB701" s="116"/>
      <c r="BC701" s="54"/>
      <c r="BD701" s="117"/>
      <c r="BE701" s="218"/>
      <c r="BF701" s="120"/>
      <c r="BG701" s="121"/>
      <c r="BH701" s="121"/>
      <c r="BI701" s="122"/>
      <c r="BJ701" s="123"/>
    </row>
    <row r="702">
      <c r="D702" s="100"/>
      <c r="E702" s="48"/>
      <c r="U702" s="50"/>
      <c r="V702" s="50"/>
      <c r="AC702" s="6"/>
      <c r="AI702" s="110"/>
      <c r="AJ702" s="111"/>
      <c r="AK702" s="221"/>
      <c r="AL702" s="54"/>
      <c r="AM702" s="54"/>
      <c r="AN702" s="112"/>
      <c r="AO702" s="113"/>
      <c r="AP702" s="215"/>
      <c r="AQ702" s="216"/>
      <c r="AR702" s="217"/>
      <c r="AS702" s="54"/>
      <c r="AT702" s="115"/>
      <c r="AU702" s="115"/>
      <c r="AV702" s="115"/>
      <c r="AW702" s="116"/>
      <c r="AX702" s="54"/>
      <c r="AY702" s="117"/>
      <c r="AZ702" s="117"/>
      <c r="BA702" s="118"/>
      <c r="BB702" s="116"/>
      <c r="BC702" s="54"/>
      <c r="BD702" s="117"/>
      <c r="BE702" s="218"/>
      <c r="BF702" s="120"/>
      <c r="BG702" s="121"/>
      <c r="BH702" s="121"/>
      <c r="BI702" s="122"/>
      <c r="BJ702" s="123"/>
    </row>
    <row r="703">
      <c r="D703" s="100"/>
      <c r="E703" s="48"/>
      <c r="U703" s="50"/>
      <c r="V703" s="50"/>
      <c r="AC703" s="6"/>
      <c r="AI703" s="110"/>
      <c r="AJ703" s="111"/>
      <c r="AK703" s="221"/>
      <c r="AL703" s="54"/>
      <c r="AM703" s="54"/>
      <c r="AN703" s="112"/>
      <c r="AO703" s="113"/>
      <c r="AP703" s="215"/>
      <c r="AQ703" s="216"/>
      <c r="AR703" s="217"/>
      <c r="AS703" s="54"/>
      <c r="AT703" s="115"/>
      <c r="AU703" s="115"/>
      <c r="AV703" s="115"/>
      <c r="AW703" s="116"/>
      <c r="AX703" s="54"/>
      <c r="AY703" s="117"/>
      <c r="AZ703" s="117"/>
      <c r="BA703" s="118"/>
      <c r="BB703" s="116"/>
      <c r="BC703" s="54"/>
      <c r="BD703" s="117"/>
      <c r="BE703" s="218"/>
      <c r="BF703" s="120"/>
      <c r="BG703" s="121"/>
      <c r="BH703" s="121"/>
      <c r="BI703" s="122"/>
      <c r="BJ703" s="123"/>
    </row>
    <row r="704">
      <c r="D704" s="100"/>
      <c r="E704" s="48"/>
      <c r="U704" s="50"/>
      <c r="V704" s="50"/>
      <c r="AC704" s="6"/>
      <c r="AI704" s="110"/>
      <c r="AJ704" s="111"/>
      <c r="AK704" s="221"/>
      <c r="AL704" s="54"/>
      <c r="AM704" s="54"/>
      <c r="AN704" s="112"/>
      <c r="AO704" s="113"/>
      <c r="AP704" s="215"/>
      <c r="AQ704" s="216"/>
      <c r="AR704" s="217"/>
      <c r="AS704" s="54"/>
      <c r="AT704" s="115"/>
      <c r="AU704" s="115"/>
      <c r="AV704" s="115"/>
      <c r="AW704" s="116"/>
      <c r="AX704" s="54"/>
      <c r="AY704" s="117"/>
      <c r="AZ704" s="117"/>
      <c r="BA704" s="118"/>
      <c r="BB704" s="116"/>
      <c r="BC704" s="54"/>
      <c r="BD704" s="117"/>
      <c r="BE704" s="218"/>
      <c r="BF704" s="120"/>
      <c r="BG704" s="121"/>
      <c r="BH704" s="121"/>
      <c r="BI704" s="122"/>
      <c r="BJ704" s="123"/>
    </row>
    <row r="705">
      <c r="D705" s="100"/>
      <c r="E705" s="48"/>
      <c r="U705" s="50"/>
      <c r="V705" s="50"/>
      <c r="AC705" s="6"/>
      <c r="AI705" s="110"/>
      <c r="AJ705" s="111"/>
      <c r="AK705" s="221"/>
      <c r="AL705" s="54"/>
      <c r="AM705" s="54"/>
      <c r="AN705" s="112"/>
      <c r="AO705" s="113"/>
      <c r="AP705" s="215"/>
      <c r="AQ705" s="216"/>
      <c r="AR705" s="217"/>
      <c r="AS705" s="54"/>
      <c r="AT705" s="115"/>
      <c r="AU705" s="115"/>
      <c r="AV705" s="115"/>
      <c r="AW705" s="116"/>
      <c r="AX705" s="54"/>
      <c r="AY705" s="117"/>
      <c r="AZ705" s="117"/>
      <c r="BA705" s="118"/>
      <c r="BB705" s="116"/>
      <c r="BC705" s="54"/>
      <c r="BD705" s="117"/>
      <c r="BE705" s="218"/>
      <c r="BF705" s="120"/>
      <c r="BG705" s="121"/>
      <c r="BH705" s="121"/>
      <c r="BI705" s="122"/>
      <c r="BJ705" s="123"/>
    </row>
    <row r="706">
      <c r="D706" s="100"/>
      <c r="E706" s="48"/>
      <c r="U706" s="50"/>
      <c r="V706" s="50"/>
      <c r="AC706" s="6"/>
      <c r="AI706" s="110"/>
      <c r="AJ706" s="111"/>
      <c r="AK706" s="221"/>
      <c r="AL706" s="54"/>
      <c r="AM706" s="54"/>
      <c r="AN706" s="112"/>
      <c r="AO706" s="113"/>
      <c r="AP706" s="215"/>
      <c r="AQ706" s="216"/>
      <c r="AR706" s="217"/>
      <c r="AS706" s="54"/>
      <c r="AT706" s="115"/>
      <c r="AU706" s="115"/>
      <c r="AV706" s="115"/>
      <c r="AW706" s="116"/>
      <c r="AX706" s="54"/>
      <c r="AY706" s="117"/>
      <c r="AZ706" s="117"/>
      <c r="BA706" s="118"/>
      <c r="BB706" s="116"/>
      <c r="BC706" s="54"/>
      <c r="BD706" s="117"/>
      <c r="BE706" s="218"/>
      <c r="BF706" s="120"/>
      <c r="BG706" s="121"/>
      <c r="BH706" s="121"/>
      <c r="BI706" s="122"/>
      <c r="BJ706" s="123"/>
    </row>
    <row r="707">
      <c r="D707" s="100"/>
      <c r="E707" s="48"/>
      <c r="U707" s="50"/>
      <c r="V707" s="50"/>
      <c r="AC707" s="6"/>
      <c r="AI707" s="110"/>
      <c r="AJ707" s="111"/>
      <c r="AK707" s="221"/>
      <c r="AL707" s="54"/>
      <c r="AM707" s="54"/>
      <c r="AN707" s="112"/>
      <c r="AO707" s="113"/>
      <c r="AP707" s="215"/>
      <c r="AQ707" s="216"/>
      <c r="AR707" s="217"/>
      <c r="AS707" s="54"/>
      <c r="AT707" s="115"/>
      <c r="AU707" s="115"/>
      <c r="AV707" s="115"/>
      <c r="AW707" s="116"/>
      <c r="AX707" s="54"/>
      <c r="AY707" s="117"/>
      <c r="AZ707" s="117"/>
      <c r="BA707" s="118"/>
      <c r="BB707" s="116"/>
      <c r="BC707" s="54"/>
      <c r="BD707" s="117"/>
      <c r="BE707" s="218"/>
      <c r="BF707" s="120"/>
      <c r="BG707" s="121"/>
      <c r="BH707" s="121"/>
      <c r="BI707" s="122"/>
      <c r="BJ707" s="123"/>
    </row>
    <row r="708">
      <c r="D708" s="100"/>
      <c r="E708" s="48"/>
      <c r="U708" s="50"/>
      <c r="V708" s="50"/>
      <c r="AC708" s="6"/>
      <c r="AI708" s="110"/>
      <c r="AJ708" s="111"/>
      <c r="AK708" s="221"/>
      <c r="AL708" s="54"/>
      <c r="AM708" s="54"/>
      <c r="AN708" s="112"/>
      <c r="AO708" s="113"/>
      <c r="AP708" s="215"/>
      <c r="AQ708" s="216"/>
      <c r="AR708" s="217"/>
      <c r="AS708" s="54"/>
      <c r="AT708" s="115"/>
      <c r="AU708" s="115"/>
      <c r="AV708" s="115"/>
      <c r="AW708" s="116"/>
      <c r="AX708" s="54"/>
      <c r="AY708" s="117"/>
      <c r="AZ708" s="117"/>
      <c r="BA708" s="118"/>
      <c r="BB708" s="116"/>
      <c r="BC708" s="54"/>
      <c r="BD708" s="117"/>
      <c r="BE708" s="218"/>
      <c r="BF708" s="120"/>
      <c r="BG708" s="121"/>
      <c r="BH708" s="121"/>
      <c r="BI708" s="122"/>
      <c r="BJ708" s="123"/>
    </row>
    <row r="709">
      <c r="D709" s="100"/>
      <c r="E709" s="48"/>
      <c r="U709" s="50"/>
      <c r="V709" s="50"/>
      <c r="AC709" s="6"/>
      <c r="AI709" s="110"/>
      <c r="AJ709" s="111"/>
      <c r="AK709" s="221"/>
      <c r="AL709" s="54"/>
      <c r="AM709" s="54"/>
      <c r="AN709" s="112"/>
      <c r="AO709" s="113"/>
      <c r="AP709" s="215"/>
      <c r="AQ709" s="216"/>
      <c r="AR709" s="217"/>
      <c r="AS709" s="54"/>
      <c r="AT709" s="115"/>
      <c r="AU709" s="115"/>
      <c r="AV709" s="115"/>
      <c r="AW709" s="116"/>
      <c r="AX709" s="54"/>
      <c r="AY709" s="117"/>
      <c r="AZ709" s="117"/>
      <c r="BA709" s="118"/>
      <c r="BB709" s="116"/>
      <c r="BC709" s="54"/>
      <c r="BD709" s="117"/>
      <c r="BE709" s="218"/>
      <c r="BF709" s="120"/>
      <c r="BG709" s="121"/>
      <c r="BH709" s="121"/>
      <c r="BI709" s="122"/>
      <c r="BJ709" s="123"/>
    </row>
    <row r="710">
      <c r="D710" s="100"/>
      <c r="E710" s="48"/>
      <c r="U710" s="50"/>
      <c r="V710" s="50"/>
      <c r="AC710" s="6"/>
      <c r="AI710" s="110"/>
      <c r="AJ710" s="111"/>
      <c r="AK710" s="221"/>
      <c r="AL710" s="54"/>
      <c r="AM710" s="54"/>
      <c r="AN710" s="112"/>
      <c r="AO710" s="113"/>
      <c r="AP710" s="215"/>
      <c r="AQ710" s="216"/>
      <c r="AR710" s="217"/>
      <c r="AS710" s="54"/>
      <c r="AT710" s="115"/>
      <c r="AU710" s="115"/>
      <c r="AV710" s="115"/>
      <c r="AW710" s="116"/>
      <c r="AX710" s="54"/>
      <c r="AY710" s="117"/>
      <c r="AZ710" s="117"/>
      <c r="BA710" s="118"/>
      <c r="BB710" s="116"/>
      <c r="BC710" s="54"/>
      <c r="BD710" s="117"/>
      <c r="BE710" s="218"/>
      <c r="BF710" s="120"/>
      <c r="BG710" s="121"/>
      <c r="BH710" s="121"/>
      <c r="BI710" s="122"/>
      <c r="BJ710" s="123"/>
    </row>
    <row r="711">
      <c r="D711" s="100"/>
      <c r="E711" s="48"/>
      <c r="U711" s="50"/>
      <c r="V711" s="50"/>
      <c r="AC711" s="6"/>
      <c r="AI711" s="110"/>
      <c r="AJ711" s="111"/>
      <c r="AK711" s="221"/>
      <c r="AL711" s="54"/>
      <c r="AM711" s="54"/>
      <c r="AN711" s="112"/>
      <c r="AO711" s="113"/>
      <c r="AP711" s="215"/>
      <c r="AQ711" s="216"/>
      <c r="AR711" s="217"/>
      <c r="AS711" s="54"/>
      <c r="AT711" s="115"/>
      <c r="AU711" s="115"/>
      <c r="AV711" s="115"/>
      <c r="AW711" s="116"/>
      <c r="AX711" s="54"/>
      <c r="AY711" s="117"/>
      <c r="AZ711" s="117"/>
      <c r="BA711" s="118"/>
      <c r="BB711" s="116"/>
      <c r="BC711" s="54"/>
      <c r="BD711" s="117"/>
      <c r="BE711" s="218"/>
      <c r="BF711" s="120"/>
      <c r="BG711" s="121"/>
      <c r="BH711" s="121"/>
      <c r="BI711" s="122"/>
      <c r="BJ711" s="123"/>
    </row>
    <row r="712">
      <c r="D712" s="100"/>
      <c r="E712" s="48"/>
      <c r="U712" s="50"/>
      <c r="V712" s="50"/>
      <c r="AC712" s="6"/>
      <c r="AI712" s="110"/>
      <c r="AJ712" s="111"/>
      <c r="AK712" s="221"/>
      <c r="AL712" s="54"/>
      <c r="AM712" s="54"/>
      <c r="AN712" s="112"/>
      <c r="AO712" s="113"/>
      <c r="AP712" s="215"/>
      <c r="AQ712" s="216"/>
      <c r="AR712" s="217"/>
      <c r="AS712" s="54"/>
      <c r="AT712" s="115"/>
      <c r="AU712" s="115"/>
      <c r="AV712" s="115"/>
      <c r="AW712" s="116"/>
      <c r="AX712" s="54"/>
      <c r="AY712" s="117"/>
      <c r="AZ712" s="117"/>
      <c r="BA712" s="118"/>
      <c r="BB712" s="116"/>
      <c r="BC712" s="54"/>
      <c r="BD712" s="117"/>
      <c r="BE712" s="218"/>
      <c r="BF712" s="120"/>
      <c r="BG712" s="121"/>
      <c r="BH712" s="121"/>
      <c r="BI712" s="122"/>
      <c r="BJ712" s="123"/>
    </row>
    <row r="713">
      <c r="D713" s="100"/>
      <c r="E713" s="48"/>
      <c r="U713" s="50"/>
      <c r="V713" s="50"/>
      <c r="AC713" s="6"/>
      <c r="AI713" s="110"/>
      <c r="AJ713" s="111"/>
      <c r="AK713" s="221"/>
      <c r="AL713" s="54"/>
      <c r="AM713" s="54"/>
      <c r="AN713" s="112"/>
      <c r="AO713" s="113"/>
      <c r="AP713" s="215"/>
      <c r="AQ713" s="216"/>
      <c r="AR713" s="217"/>
      <c r="AS713" s="54"/>
      <c r="AT713" s="115"/>
      <c r="AU713" s="115"/>
      <c r="AV713" s="115"/>
      <c r="AW713" s="116"/>
      <c r="AX713" s="54"/>
      <c r="AY713" s="117"/>
      <c r="AZ713" s="117"/>
      <c r="BA713" s="118"/>
      <c r="BB713" s="116"/>
      <c r="BC713" s="54"/>
      <c r="BD713" s="117"/>
      <c r="BE713" s="218"/>
      <c r="BF713" s="120"/>
      <c r="BG713" s="121"/>
      <c r="BH713" s="121"/>
      <c r="BI713" s="122"/>
      <c r="BJ713" s="123"/>
    </row>
    <row r="714">
      <c r="D714" s="100"/>
      <c r="E714" s="48"/>
      <c r="U714" s="50"/>
      <c r="V714" s="50"/>
      <c r="AC714" s="6"/>
      <c r="AI714" s="110"/>
      <c r="AJ714" s="111"/>
      <c r="AK714" s="221"/>
      <c r="AL714" s="54"/>
      <c r="AM714" s="54"/>
      <c r="AN714" s="112"/>
      <c r="AO714" s="113"/>
      <c r="AP714" s="215"/>
      <c r="AQ714" s="216"/>
      <c r="AR714" s="217"/>
      <c r="AS714" s="54"/>
      <c r="AT714" s="115"/>
      <c r="AU714" s="115"/>
      <c r="AV714" s="115"/>
      <c r="AW714" s="116"/>
      <c r="AX714" s="54"/>
      <c r="AY714" s="117"/>
      <c r="AZ714" s="117"/>
      <c r="BA714" s="118"/>
      <c r="BB714" s="116"/>
      <c r="BC714" s="54"/>
      <c r="BD714" s="117"/>
      <c r="BE714" s="218"/>
      <c r="BF714" s="120"/>
      <c r="BG714" s="121"/>
      <c r="BH714" s="121"/>
      <c r="BI714" s="122"/>
      <c r="BJ714" s="123"/>
    </row>
    <row r="715">
      <c r="D715" s="100"/>
      <c r="E715" s="48"/>
      <c r="U715" s="50"/>
      <c r="V715" s="50"/>
      <c r="AC715" s="6"/>
      <c r="AI715" s="110"/>
      <c r="AJ715" s="111"/>
      <c r="AK715" s="221"/>
      <c r="AL715" s="54"/>
      <c r="AM715" s="54"/>
      <c r="AN715" s="112"/>
      <c r="AO715" s="113"/>
      <c r="AP715" s="215"/>
      <c r="AQ715" s="216"/>
      <c r="AR715" s="217"/>
      <c r="AS715" s="54"/>
      <c r="AT715" s="115"/>
      <c r="AU715" s="115"/>
      <c r="AV715" s="115"/>
      <c r="AW715" s="116"/>
      <c r="AX715" s="54"/>
      <c r="AY715" s="117"/>
      <c r="AZ715" s="117"/>
      <c r="BA715" s="118"/>
      <c r="BB715" s="116"/>
      <c r="BC715" s="54"/>
      <c r="BD715" s="117"/>
      <c r="BE715" s="218"/>
      <c r="BF715" s="120"/>
      <c r="BG715" s="121"/>
      <c r="BH715" s="121"/>
      <c r="BI715" s="122"/>
      <c r="BJ715" s="123"/>
    </row>
    <row r="716">
      <c r="D716" s="100"/>
      <c r="E716" s="48"/>
      <c r="U716" s="50"/>
      <c r="V716" s="50"/>
      <c r="AC716" s="6"/>
      <c r="AI716" s="110"/>
      <c r="AJ716" s="111"/>
      <c r="AK716" s="221"/>
      <c r="AL716" s="54"/>
      <c r="AM716" s="54"/>
      <c r="AN716" s="112"/>
      <c r="AO716" s="113"/>
      <c r="AP716" s="215"/>
      <c r="AQ716" s="216"/>
      <c r="AR716" s="217"/>
      <c r="AS716" s="54"/>
      <c r="AT716" s="115"/>
      <c r="AU716" s="115"/>
      <c r="AV716" s="115"/>
      <c r="AW716" s="116"/>
      <c r="AX716" s="54"/>
      <c r="AY716" s="117"/>
      <c r="AZ716" s="117"/>
      <c r="BA716" s="118"/>
      <c r="BB716" s="116"/>
      <c r="BC716" s="54"/>
      <c r="BD716" s="117"/>
      <c r="BE716" s="218"/>
      <c r="BF716" s="120"/>
      <c r="BG716" s="121"/>
      <c r="BH716" s="121"/>
      <c r="BI716" s="122"/>
      <c r="BJ716" s="123"/>
    </row>
    <row r="717">
      <c r="D717" s="100"/>
      <c r="E717" s="48"/>
      <c r="U717" s="50"/>
      <c r="V717" s="50"/>
      <c r="AC717" s="6"/>
      <c r="AI717" s="110"/>
      <c r="AJ717" s="111"/>
      <c r="AK717" s="221"/>
      <c r="AL717" s="54"/>
      <c r="AM717" s="54"/>
      <c r="AN717" s="112"/>
      <c r="AO717" s="113"/>
      <c r="AP717" s="215"/>
      <c r="AQ717" s="216"/>
      <c r="AR717" s="217"/>
      <c r="AS717" s="54"/>
      <c r="AT717" s="115"/>
      <c r="AU717" s="115"/>
      <c r="AV717" s="115"/>
      <c r="AW717" s="116"/>
      <c r="AX717" s="54"/>
      <c r="AY717" s="117"/>
      <c r="AZ717" s="117"/>
      <c r="BA717" s="118"/>
      <c r="BB717" s="116"/>
      <c r="BC717" s="54"/>
      <c r="BD717" s="117"/>
      <c r="BE717" s="218"/>
      <c r="BF717" s="120"/>
      <c r="BG717" s="121"/>
      <c r="BH717" s="121"/>
      <c r="BI717" s="122"/>
      <c r="BJ717" s="123"/>
    </row>
    <row r="718">
      <c r="D718" s="100"/>
      <c r="E718" s="48"/>
      <c r="U718" s="50"/>
      <c r="V718" s="50"/>
      <c r="AC718" s="6"/>
      <c r="AI718" s="110"/>
      <c r="AJ718" s="111"/>
      <c r="AK718" s="221"/>
      <c r="AL718" s="54"/>
      <c r="AM718" s="54"/>
      <c r="AN718" s="112"/>
      <c r="AO718" s="113"/>
      <c r="AP718" s="215"/>
      <c r="AQ718" s="216"/>
      <c r="AR718" s="217"/>
      <c r="AS718" s="54"/>
      <c r="AT718" s="115"/>
      <c r="AU718" s="115"/>
      <c r="AV718" s="115"/>
      <c r="AW718" s="116"/>
      <c r="AX718" s="54"/>
      <c r="AY718" s="117"/>
      <c r="AZ718" s="117"/>
      <c r="BA718" s="118"/>
      <c r="BB718" s="116"/>
      <c r="BC718" s="54"/>
      <c r="BD718" s="117"/>
      <c r="BE718" s="218"/>
      <c r="BF718" s="120"/>
      <c r="BG718" s="121"/>
      <c r="BH718" s="121"/>
      <c r="BI718" s="122"/>
      <c r="BJ718" s="123"/>
    </row>
    <row r="719">
      <c r="D719" s="100"/>
      <c r="E719" s="48"/>
      <c r="U719" s="50"/>
      <c r="V719" s="50"/>
      <c r="AC719" s="6"/>
      <c r="AI719" s="110"/>
      <c r="AJ719" s="111"/>
      <c r="AK719" s="221"/>
      <c r="AL719" s="54"/>
      <c r="AM719" s="54"/>
      <c r="AN719" s="112"/>
      <c r="AO719" s="113"/>
      <c r="AP719" s="215"/>
      <c r="AQ719" s="216"/>
      <c r="AR719" s="217"/>
      <c r="AS719" s="54"/>
      <c r="AT719" s="115"/>
      <c r="AU719" s="115"/>
      <c r="AV719" s="115"/>
      <c r="AW719" s="116"/>
      <c r="AX719" s="54"/>
      <c r="AY719" s="117"/>
      <c r="AZ719" s="117"/>
      <c r="BA719" s="118"/>
      <c r="BB719" s="116"/>
      <c r="BC719" s="54"/>
      <c r="BD719" s="117"/>
      <c r="BE719" s="218"/>
      <c r="BF719" s="120"/>
      <c r="BG719" s="121"/>
      <c r="BH719" s="121"/>
      <c r="BI719" s="122"/>
      <c r="BJ719" s="123"/>
    </row>
    <row r="720">
      <c r="D720" s="100"/>
      <c r="E720" s="48"/>
      <c r="U720" s="50"/>
      <c r="V720" s="50"/>
      <c r="AC720" s="6"/>
      <c r="AI720" s="110"/>
      <c r="AJ720" s="111"/>
      <c r="AK720" s="221"/>
      <c r="AL720" s="54"/>
      <c r="AM720" s="54"/>
      <c r="AN720" s="112"/>
      <c r="AO720" s="113"/>
      <c r="AP720" s="215"/>
      <c r="AQ720" s="216"/>
      <c r="AR720" s="217"/>
      <c r="AS720" s="54"/>
      <c r="AT720" s="115"/>
      <c r="AU720" s="115"/>
      <c r="AV720" s="115"/>
      <c r="AW720" s="116"/>
      <c r="AX720" s="54"/>
      <c r="AY720" s="117"/>
      <c r="AZ720" s="117"/>
      <c r="BA720" s="118"/>
      <c r="BB720" s="116"/>
      <c r="BC720" s="54"/>
      <c r="BD720" s="117"/>
      <c r="BE720" s="218"/>
      <c r="BF720" s="120"/>
      <c r="BG720" s="121"/>
      <c r="BH720" s="121"/>
      <c r="BI720" s="122"/>
      <c r="BJ720" s="123"/>
    </row>
    <row r="721">
      <c r="D721" s="100"/>
      <c r="E721" s="48"/>
      <c r="U721" s="50"/>
      <c r="V721" s="50"/>
      <c r="AC721" s="6"/>
      <c r="AI721" s="110"/>
      <c r="AJ721" s="111"/>
      <c r="AK721" s="221"/>
      <c r="AL721" s="54"/>
      <c r="AM721" s="54"/>
      <c r="AN721" s="112"/>
      <c r="AO721" s="113"/>
      <c r="AP721" s="215"/>
      <c r="AQ721" s="216"/>
      <c r="AR721" s="217"/>
      <c r="AS721" s="54"/>
      <c r="AT721" s="115"/>
      <c r="AU721" s="115"/>
      <c r="AV721" s="115"/>
      <c r="AW721" s="116"/>
      <c r="AX721" s="54"/>
      <c r="AY721" s="117"/>
      <c r="AZ721" s="117"/>
      <c r="BA721" s="118"/>
      <c r="BB721" s="116"/>
      <c r="BC721" s="54"/>
      <c r="BD721" s="117"/>
      <c r="BE721" s="218"/>
      <c r="BF721" s="120"/>
      <c r="BG721" s="121"/>
      <c r="BH721" s="121"/>
      <c r="BI721" s="122"/>
      <c r="BJ721" s="123"/>
    </row>
    <row r="722">
      <c r="D722" s="100"/>
      <c r="E722" s="48"/>
      <c r="U722" s="50"/>
      <c r="V722" s="50"/>
      <c r="AC722" s="6"/>
      <c r="AI722" s="110"/>
      <c r="AJ722" s="111"/>
      <c r="AK722" s="221"/>
      <c r="AL722" s="54"/>
      <c r="AM722" s="54"/>
      <c r="AN722" s="112"/>
      <c r="AO722" s="113"/>
      <c r="AP722" s="215"/>
      <c r="AQ722" s="216"/>
      <c r="AR722" s="217"/>
      <c r="AS722" s="54"/>
      <c r="AT722" s="115"/>
      <c r="AU722" s="115"/>
      <c r="AV722" s="115"/>
      <c r="AW722" s="116"/>
      <c r="AX722" s="54"/>
      <c r="AY722" s="117"/>
      <c r="AZ722" s="117"/>
      <c r="BA722" s="118"/>
      <c r="BB722" s="116"/>
      <c r="BC722" s="54"/>
      <c r="BD722" s="117"/>
      <c r="BE722" s="218"/>
      <c r="BF722" s="120"/>
      <c r="BG722" s="121"/>
      <c r="BH722" s="121"/>
      <c r="BI722" s="122"/>
      <c r="BJ722" s="123"/>
    </row>
    <row r="723">
      <c r="D723" s="100"/>
      <c r="E723" s="48"/>
      <c r="U723" s="50"/>
      <c r="V723" s="50"/>
      <c r="AC723" s="6"/>
      <c r="AI723" s="110"/>
      <c r="AJ723" s="111"/>
      <c r="AK723" s="221"/>
      <c r="AL723" s="54"/>
      <c r="AM723" s="54"/>
      <c r="AN723" s="112"/>
      <c r="AO723" s="113"/>
      <c r="AP723" s="215"/>
      <c r="AQ723" s="216"/>
      <c r="AR723" s="217"/>
      <c r="AS723" s="54"/>
      <c r="AT723" s="115"/>
      <c r="AU723" s="115"/>
      <c r="AV723" s="115"/>
      <c r="AW723" s="116"/>
      <c r="AX723" s="54"/>
      <c r="AY723" s="117"/>
      <c r="AZ723" s="117"/>
      <c r="BA723" s="118"/>
      <c r="BB723" s="116"/>
      <c r="BC723" s="54"/>
      <c r="BD723" s="117"/>
      <c r="BE723" s="218"/>
      <c r="BF723" s="120"/>
      <c r="BG723" s="121"/>
      <c r="BH723" s="121"/>
      <c r="BI723" s="122"/>
      <c r="BJ723" s="123"/>
    </row>
    <row r="724">
      <c r="D724" s="100"/>
      <c r="E724" s="48"/>
      <c r="U724" s="50"/>
      <c r="V724" s="50"/>
      <c r="AC724" s="6"/>
      <c r="AI724" s="110"/>
      <c r="AJ724" s="111"/>
      <c r="AK724" s="221"/>
      <c r="AL724" s="54"/>
      <c r="AM724" s="54"/>
      <c r="AN724" s="112"/>
      <c r="AO724" s="113"/>
      <c r="AP724" s="215"/>
      <c r="AQ724" s="216"/>
      <c r="AR724" s="217"/>
      <c r="AS724" s="54"/>
      <c r="AT724" s="115"/>
      <c r="AU724" s="115"/>
      <c r="AV724" s="115"/>
      <c r="AW724" s="116"/>
      <c r="AX724" s="54"/>
      <c r="AY724" s="117"/>
      <c r="AZ724" s="117"/>
      <c r="BA724" s="118"/>
      <c r="BB724" s="116"/>
      <c r="BC724" s="54"/>
      <c r="BD724" s="117"/>
      <c r="BE724" s="218"/>
      <c r="BF724" s="120"/>
      <c r="BG724" s="121"/>
      <c r="BH724" s="121"/>
      <c r="BI724" s="122"/>
      <c r="BJ724" s="123"/>
    </row>
    <row r="725">
      <c r="D725" s="100"/>
      <c r="E725" s="48"/>
      <c r="U725" s="50"/>
      <c r="V725" s="50"/>
      <c r="AC725" s="6"/>
      <c r="AI725" s="110"/>
      <c r="AJ725" s="111"/>
      <c r="AK725" s="221"/>
      <c r="AL725" s="54"/>
      <c r="AM725" s="54"/>
      <c r="AN725" s="112"/>
      <c r="AO725" s="113"/>
      <c r="AP725" s="215"/>
      <c r="AQ725" s="216"/>
      <c r="AR725" s="217"/>
      <c r="AS725" s="54"/>
      <c r="AT725" s="115"/>
      <c r="AU725" s="115"/>
      <c r="AV725" s="115"/>
      <c r="AW725" s="116"/>
      <c r="AX725" s="54"/>
      <c r="AY725" s="117"/>
      <c r="AZ725" s="117"/>
      <c r="BA725" s="118"/>
      <c r="BB725" s="116"/>
      <c r="BC725" s="54"/>
      <c r="BD725" s="117"/>
      <c r="BE725" s="218"/>
      <c r="BF725" s="120"/>
      <c r="BG725" s="121"/>
      <c r="BH725" s="121"/>
      <c r="BI725" s="122"/>
      <c r="BJ725" s="123"/>
    </row>
    <row r="726">
      <c r="D726" s="100"/>
      <c r="E726" s="48"/>
      <c r="U726" s="50"/>
      <c r="V726" s="50"/>
      <c r="AC726" s="6"/>
      <c r="AI726" s="110"/>
      <c r="AJ726" s="111"/>
      <c r="AK726" s="221"/>
      <c r="AL726" s="54"/>
      <c r="AM726" s="54"/>
      <c r="AN726" s="112"/>
      <c r="AO726" s="113"/>
      <c r="AP726" s="215"/>
      <c r="AQ726" s="216"/>
      <c r="AR726" s="217"/>
      <c r="AS726" s="54"/>
      <c r="AT726" s="115"/>
      <c r="AU726" s="115"/>
      <c r="AV726" s="115"/>
      <c r="AW726" s="116"/>
      <c r="AX726" s="54"/>
      <c r="AY726" s="117"/>
      <c r="AZ726" s="117"/>
      <c r="BA726" s="118"/>
      <c r="BB726" s="116"/>
      <c r="BC726" s="54"/>
      <c r="BD726" s="117"/>
      <c r="BE726" s="218"/>
      <c r="BF726" s="120"/>
      <c r="BG726" s="121"/>
      <c r="BH726" s="121"/>
      <c r="BI726" s="122"/>
      <c r="BJ726" s="123"/>
    </row>
    <row r="727">
      <c r="D727" s="100"/>
      <c r="E727" s="48"/>
      <c r="U727" s="50"/>
      <c r="V727" s="50"/>
      <c r="AC727" s="6"/>
      <c r="AI727" s="110"/>
      <c r="AJ727" s="111"/>
      <c r="AK727" s="221"/>
      <c r="AL727" s="54"/>
      <c r="AM727" s="54"/>
      <c r="AN727" s="112"/>
      <c r="AO727" s="113"/>
      <c r="AP727" s="215"/>
      <c r="AQ727" s="216"/>
      <c r="AR727" s="217"/>
      <c r="AS727" s="54"/>
      <c r="AT727" s="115"/>
      <c r="AU727" s="115"/>
      <c r="AV727" s="115"/>
      <c r="AW727" s="116"/>
      <c r="AX727" s="54"/>
      <c r="AY727" s="117"/>
      <c r="AZ727" s="117"/>
      <c r="BA727" s="118"/>
      <c r="BB727" s="116"/>
      <c r="BC727" s="54"/>
      <c r="BD727" s="117"/>
      <c r="BE727" s="218"/>
      <c r="BF727" s="120"/>
      <c r="BG727" s="121"/>
      <c r="BH727" s="121"/>
      <c r="BI727" s="122"/>
      <c r="BJ727" s="123"/>
    </row>
    <row r="728">
      <c r="D728" s="100"/>
      <c r="E728" s="48"/>
      <c r="U728" s="50"/>
      <c r="V728" s="50"/>
      <c r="AC728" s="6"/>
      <c r="AI728" s="110"/>
      <c r="AJ728" s="111"/>
      <c r="AK728" s="221"/>
      <c r="AL728" s="54"/>
      <c r="AM728" s="54"/>
      <c r="AN728" s="112"/>
      <c r="AO728" s="113"/>
      <c r="AP728" s="215"/>
      <c r="AQ728" s="216"/>
      <c r="AR728" s="217"/>
      <c r="AS728" s="54"/>
      <c r="AT728" s="115"/>
      <c r="AU728" s="115"/>
      <c r="AV728" s="115"/>
      <c r="AW728" s="116"/>
      <c r="AX728" s="54"/>
      <c r="AY728" s="117"/>
      <c r="AZ728" s="117"/>
      <c r="BA728" s="118"/>
      <c r="BB728" s="116"/>
      <c r="BC728" s="54"/>
      <c r="BD728" s="117"/>
      <c r="BE728" s="218"/>
      <c r="BF728" s="120"/>
      <c r="BG728" s="121"/>
      <c r="BH728" s="121"/>
      <c r="BI728" s="122"/>
      <c r="BJ728" s="123"/>
    </row>
    <row r="729">
      <c r="D729" s="100"/>
      <c r="E729" s="48"/>
      <c r="U729" s="50"/>
      <c r="V729" s="50"/>
      <c r="AC729" s="6"/>
      <c r="AI729" s="110"/>
      <c r="AJ729" s="111"/>
      <c r="AK729" s="221"/>
      <c r="AL729" s="54"/>
      <c r="AM729" s="54"/>
      <c r="AN729" s="112"/>
      <c r="AO729" s="113"/>
      <c r="AP729" s="215"/>
      <c r="AQ729" s="216"/>
      <c r="AR729" s="217"/>
      <c r="AS729" s="54"/>
      <c r="AT729" s="115"/>
      <c r="AU729" s="115"/>
      <c r="AV729" s="115"/>
      <c r="AW729" s="116"/>
      <c r="AX729" s="54"/>
      <c r="AY729" s="117"/>
      <c r="AZ729" s="117"/>
      <c r="BA729" s="118"/>
      <c r="BB729" s="116"/>
      <c r="BC729" s="54"/>
      <c r="BD729" s="117"/>
      <c r="BE729" s="218"/>
      <c r="BF729" s="120"/>
      <c r="BG729" s="121"/>
      <c r="BH729" s="121"/>
      <c r="BI729" s="122"/>
      <c r="BJ729" s="123"/>
    </row>
    <row r="730">
      <c r="D730" s="100"/>
      <c r="E730" s="48"/>
      <c r="U730" s="50"/>
      <c r="V730" s="50"/>
      <c r="AC730" s="6"/>
      <c r="AI730" s="110"/>
      <c r="AJ730" s="111"/>
      <c r="AK730" s="221"/>
      <c r="AL730" s="54"/>
      <c r="AM730" s="54"/>
      <c r="AN730" s="112"/>
      <c r="AO730" s="113"/>
      <c r="AP730" s="215"/>
      <c r="AQ730" s="216"/>
      <c r="AR730" s="217"/>
      <c r="AS730" s="54"/>
      <c r="AT730" s="115"/>
      <c r="AU730" s="115"/>
      <c r="AV730" s="115"/>
      <c r="AW730" s="116"/>
      <c r="AX730" s="54"/>
      <c r="AY730" s="117"/>
      <c r="AZ730" s="117"/>
      <c r="BA730" s="118"/>
      <c r="BB730" s="116"/>
      <c r="BC730" s="54"/>
      <c r="BD730" s="117"/>
      <c r="BE730" s="218"/>
      <c r="BF730" s="120"/>
      <c r="BG730" s="121"/>
      <c r="BH730" s="121"/>
      <c r="BI730" s="122"/>
      <c r="BJ730" s="123"/>
    </row>
    <row r="731">
      <c r="D731" s="100"/>
      <c r="E731" s="48"/>
      <c r="U731" s="50"/>
      <c r="V731" s="50"/>
      <c r="AC731" s="6"/>
      <c r="AI731" s="110"/>
      <c r="AJ731" s="111"/>
      <c r="AK731" s="221"/>
      <c r="AL731" s="54"/>
      <c r="AM731" s="54"/>
      <c r="AN731" s="112"/>
      <c r="AO731" s="113"/>
      <c r="AP731" s="215"/>
      <c r="AQ731" s="216"/>
      <c r="AR731" s="217"/>
      <c r="AS731" s="54"/>
      <c r="AT731" s="115"/>
      <c r="AU731" s="115"/>
      <c r="AV731" s="115"/>
      <c r="AW731" s="116"/>
      <c r="AX731" s="54"/>
      <c r="AY731" s="117"/>
      <c r="AZ731" s="117"/>
      <c r="BA731" s="118"/>
      <c r="BB731" s="116"/>
      <c r="BC731" s="54"/>
      <c r="BD731" s="117"/>
      <c r="BE731" s="218"/>
      <c r="BF731" s="120"/>
      <c r="BG731" s="121"/>
      <c r="BH731" s="121"/>
      <c r="BI731" s="122"/>
      <c r="BJ731" s="123"/>
    </row>
    <row r="732">
      <c r="D732" s="100"/>
      <c r="E732" s="48"/>
      <c r="U732" s="50"/>
      <c r="V732" s="50"/>
      <c r="AC732" s="6"/>
      <c r="AI732" s="110"/>
      <c r="AJ732" s="111"/>
      <c r="AK732" s="221"/>
      <c r="AL732" s="54"/>
      <c r="AM732" s="54"/>
      <c r="AN732" s="112"/>
      <c r="AO732" s="113"/>
      <c r="AP732" s="215"/>
      <c r="AQ732" s="216"/>
      <c r="AR732" s="217"/>
      <c r="AS732" s="54"/>
      <c r="AT732" s="115"/>
      <c r="AU732" s="115"/>
      <c r="AV732" s="115"/>
      <c r="AW732" s="116"/>
      <c r="AX732" s="54"/>
      <c r="AY732" s="117"/>
      <c r="AZ732" s="117"/>
      <c r="BA732" s="118"/>
      <c r="BB732" s="116"/>
      <c r="BC732" s="54"/>
      <c r="BD732" s="117"/>
      <c r="BE732" s="218"/>
      <c r="BF732" s="120"/>
      <c r="BG732" s="121"/>
      <c r="BH732" s="121"/>
      <c r="BI732" s="122"/>
      <c r="BJ732" s="123"/>
    </row>
    <row r="733">
      <c r="D733" s="100"/>
      <c r="E733" s="48"/>
      <c r="U733" s="50"/>
      <c r="V733" s="50"/>
      <c r="AC733" s="6"/>
      <c r="AI733" s="110"/>
      <c r="AJ733" s="111"/>
      <c r="AK733" s="221"/>
      <c r="AL733" s="54"/>
      <c r="AM733" s="54"/>
      <c r="AN733" s="112"/>
      <c r="AO733" s="113"/>
      <c r="AP733" s="215"/>
      <c r="AQ733" s="216"/>
      <c r="AR733" s="217"/>
      <c r="AS733" s="54"/>
      <c r="AT733" s="115"/>
      <c r="AU733" s="115"/>
      <c r="AV733" s="115"/>
      <c r="AW733" s="116"/>
      <c r="AX733" s="54"/>
      <c r="AY733" s="117"/>
      <c r="AZ733" s="117"/>
      <c r="BA733" s="118"/>
      <c r="BB733" s="116"/>
      <c r="BC733" s="54"/>
      <c r="BD733" s="117"/>
      <c r="BE733" s="218"/>
      <c r="BF733" s="120"/>
      <c r="BG733" s="121"/>
      <c r="BH733" s="121"/>
      <c r="BI733" s="122"/>
      <c r="BJ733" s="123"/>
    </row>
    <row r="734">
      <c r="D734" s="100"/>
      <c r="E734" s="48"/>
      <c r="U734" s="50"/>
      <c r="V734" s="50"/>
      <c r="AC734" s="6"/>
      <c r="AI734" s="110"/>
      <c r="AJ734" s="111"/>
      <c r="AK734" s="221"/>
      <c r="AL734" s="54"/>
      <c r="AM734" s="54"/>
      <c r="AN734" s="112"/>
      <c r="AO734" s="113"/>
      <c r="AP734" s="215"/>
      <c r="AQ734" s="216"/>
      <c r="AR734" s="217"/>
      <c r="AS734" s="54"/>
      <c r="AT734" s="115"/>
      <c r="AU734" s="115"/>
      <c r="AV734" s="115"/>
      <c r="AW734" s="116"/>
      <c r="AX734" s="54"/>
      <c r="AY734" s="117"/>
      <c r="AZ734" s="117"/>
      <c r="BA734" s="118"/>
      <c r="BB734" s="116"/>
      <c r="BC734" s="54"/>
      <c r="BD734" s="117"/>
      <c r="BE734" s="218"/>
      <c r="BF734" s="120"/>
      <c r="BG734" s="121"/>
      <c r="BH734" s="121"/>
      <c r="BI734" s="122"/>
      <c r="BJ734" s="123"/>
    </row>
    <row r="735">
      <c r="D735" s="100"/>
      <c r="E735" s="48"/>
      <c r="U735" s="50"/>
      <c r="V735" s="50"/>
      <c r="AC735" s="6"/>
      <c r="AI735" s="110"/>
      <c r="AJ735" s="111"/>
      <c r="AK735" s="221"/>
      <c r="AL735" s="54"/>
      <c r="AM735" s="54"/>
      <c r="AN735" s="112"/>
      <c r="AO735" s="113"/>
      <c r="AP735" s="215"/>
      <c r="AQ735" s="216"/>
      <c r="AR735" s="217"/>
      <c r="AS735" s="54"/>
      <c r="AT735" s="115"/>
      <c r="AU735" s="115"/>
      <c r="AV735" s="115"/>
      <c r="AW735" s="116"/>
      <c r="AX735" s="54"/>
      <c r="AY735" s="117"/>
      <c r="AZ735" s="117"/>
      <c r="BA735" s="118"/>
      <c r="BB735" s="116"/>
      <c r="BC735" s="54"/>
      <c r="BD735" s="117"/>
      <c r="BE735" s="218"/>
      <c r="BF735" s="120"/>
      <c r="BG735" s="121"/>
      <c r="BH735" s="121"/>
      <c r="BI735" s="122"/>
      <c r="BJ735" s="123"/>
    </row>
    <row r="736">
      <c r="D736" s="100"/>
      <c r="E736" s="48"/>
      <c r="U736" s="50"/>
      <c r="V736" s="50"/>
      <c r="AC736" s="6"/>
      <c r="AI736" s="110"/>
      <c r="AJ736" s="111"/>
      <c r="AK736" s="221"/>
      <c r="AL736" s="54"/>
      <c r="AM736" s="54"/>
      <c r="AN736" s="112"/>
      <c r="AO736" s="113"/>
      <c r="AP736" s="215"/>
      <c r="AQ736" s="216"/>
      <c r="AR736" s="217"/>
      <c r="AS736" s="54"/>
      <c r="AT736" s="115"/>
      <c r="AU736" s="115"/>
      <c r="AV736" s="115"/>
      <c r="AW736" s="116"/>
      <c r="AX736" s="54"/>
      <c r="AY736" s="117"/>
      <c r="AZ736" s="117"/>
      <c r="BA736" s="118"/>
      <c r="BB736" s="116"/>
      <c r="BC736" s="54"/>
      <c r="BD736" s="117"/>
      <c r="BE736" s="218"/>
      <c r="BF736" s="120"/>
      <c r="BG736" s="121"/>
      <c r="BH736" s="121"/>
      <c r="BI736" s="122"/>
      <c r="BJ736" s="123"/>
    </row>
    <row r="737">
      <c r="D737" s="100"/>
      <c r="E737" s="48"/>
      <c r="U737" s="50"/>
      <c r="V737" s="50"/>
      <c r="AC737" s="6"/>
      <c r="AI737" s="110"/>
      <c r="AJ737" s="111"/>
      <c r="AK737" s="221"/>
      <c r="AL737" s="54"/>
      <c r="AM737" s="54"/>
      <c r="AN737" s="112"/>
      <c r="AO737" s="113"/>
      <c r="AP737" s="215"/>
      <c r="AQ737" s="216"/>
      <c r="AR737" s="217"/>
      <c r="AS737" s="54"/>
      <c r="AT737" s="115"/>
      <c r="AU737" s="115"/>
      <c r="AV737" s="115"/>
      <c r="AW737" s="116"/>
      <c r="AX737" s="54"/>
      <c r="AY737" s="117"/>
      <c r="AZ737" s="117"/>
      <c r="BA737" s="118"/>
      <c r="BB737" s="116"/>
      <c r="BC737" s="54"/>
      <c r="BD737" s="117"/>
      <c r="BE737" s="218"/>
      <c r="BF737" s="120"/>
      <c r="BG737" s="121"/>
      <c r="BH737" s="121"/>
      <c r="BI737" s="122"/>
      <c r="BJ737" s="123"/>
    </row>
    <row r="738">
      <c r="D738" s="100"/>
      <c r="E738" s="48"/>
      <c r="U738" s="50"/>
      <c r="V738" s="50"/>
      <c r="AC738" s="6"/>
      <c r="AI738" s="110"/>
      <c r="AJ738" s="111"/>
      <c r="AK738" s="221"/>
      <c r="AL738" s="54"/>
      <c r="AM738" s="54"/>
      <c r="AN738" s="112"/>
      <c r="AO738" s="113"/>
      <c r="AP738" s="215"/>
      <c r="AQ738" s="216"/>
      <c r="AR738" s="217"/>
      <c r="AS738" s="54"/>
      <c r="AT738" s="115"/>
      <c r="AU738" s="115"/>
      <c r="AV738" s="115"/>
      <c r="AW738" s="116"/>
      <c r="AX738" s="54"/>
      <c r="AY738" s="117"/>
      <c r="AZ738" s="117"/>
      <c r="BA738" s="118"/>
      <c r="BB738" s="116"/>
      <c r="BC738" s="54"/>
      <c r="BD738" s="117"/>
      <c r="BE738" s="218"/>
      <c r="BF738" s="120"/>
      <c r="BG738" s="121"/>
      <c r="BH738" s="121"/>
      <c r="BI738" s="122"/>
      <c r="BJ738" s="123"/>
    </row>
    <row r="739">
      <c r="D739" s="100"/>
      <c r="E739" s="48"/>
      <c r="U739" s="50"/>
      <c r="V739" s="50"/>
      <c r="AC739" s="6"/>
      <c r="AI739" s="110"/>
      <c r="AJ739" s="111"/>
      <c r="AK739" s="221"/>
      <c r="AL739" s="54"/>
      <c r="AM739" s="54"/>
      <c r="AN739" s="112"/>
      <c r="AO739" s="113"/>
      <c r="AP739" s="215"/>
      <c r="AQ739" s="216"/>
      <c r="AR739" s="217"/>
      <c r="AS739" s="54"/>
      <c r="AT739" s="115"/>
      <c r="AU739" s="115"/>
      <c r="AV739" s="115"/>
      <c r="AW739" s="116"/>
      <c r="AX739" s="54"/>
      <c r="AY739" s="117"/>
      <c r="AZ739" s="117"/>
      <c r="BA739" s="118"/>
      <c r="BB739" s="116"/>
      <c r="BC739" s="54"/>
      <c r="BD739" s="117"/>
      <c r="BE739" s="218"/>
      <c r="BF739" s="120"/>
      <c r="BG739" s="121"/>
      <c r="BH739" s="121"/>
      <c r="BI739" s="122"/>
      <c r="BJ739" s="123"/>
    </row>
    <row r="740">
      <c r="D740" s="100"/>
      <c r="E740" s="48"/>
      <c r="U740" s="50"/>
      <c r="V740" s="50"/>
      <c r="AC740" s="6"/>
      <c r="AI740" s="110"/>
      <c r="AJ740" s="111"/>
      <c r="AK740" s="221"/>
      <c r="AL740" s="54"/>
      <c r="AM740" s="54"/>
      <c r="AN740" s="112"/>
      <c r="AO740" s="113"/>
      <c r="AP740" s="215"/>
      <c r="AQ740" s="216"/>
      <c r="AR740" s="217"/>
      <c r="AS740" s="54"/>
      <c r="AT740" s="115"/>
      <c r="AU740" s="115"/>
      <c r="AV740" s="115"/>
      <c r="AW740" s="116"/>
      <c r="AX740" s="54"/>
      <c r="AY740" s="117"/>
      <c r="AZ740" s="117"/>
      <c r="BA740" s="118"/>
      <c r="BB740" s="116"/>
      <c r="BC740" s="54"/>
      <c r="BD740" s="117"/>
      <c r="BE740" s="218"/>
      <c r="BF740" s="120"/>
      <c r="BG740" s="121"/>
      <c r="BH740" s="121"/>
      <c r="BI740" s="122"/>
      <c r="BJ740" s="123"/>
    </row>
    <row r="741">
      <c r="D741" s="100"/>
      <c r="E741" s="48"/>
      <c r="U741" s="50"/>
      <c r="V741" s="50"/>
      <c r="AC741" s="6"/>
      <c r="AI741" s="110"/>
      <c r="AJ741" s="111"/>
      <c r="AK741" s="221"/>
      <c r="AL741" s="54"/>
      <c r="AM741" s="54"/>
      <c r="AN741" s="112"/>
      <c r="AO741" s="113"/>
      <c r="AP741" s="215"/>
      <c r="AQ741" s="216"/>
      <c r="AR741" s="217"/>
      <c r="AS741" s="54"/>
      <c r="AT741" s="115"/>
      <c r="AU741" s="115"/>
      <c r="AV741" s="115"/>
      <c r="AW741" s="116"/>
      <c r="AX741" s="54"/>
      <c r="AY741" s="117"/>
      <c r="AZ741" s="117"/>
      <c r="BA741" s="118"/>
      <c r="BB741" s="116"/>
      <c r="BC741" s="54"/>
      <c r="BD741" s="117"/>
      <c r="BE741" s="218"/>
      <c r="BF741" s="120"/>
      <c r="BG741" s="121"/>
      <c r="BH741" s="121"/>
      <c r="BI741" s="122"/>
      <c r="BJ741" s="123"/>
    </row>
    <row r="742">
      <c r="D742" s="100"/>
      <c r="E742" s="48"/>
      <c r="U742" s="50"/>
      <c r="V742" s="50"/>
      <c r="AC742" s="6"/>
      <c r="AI742" s="110"/>
      <c r="AJ742" s="111"/>
      <c r="AK742" s="221"/>
      <c r="AL742" s="54"/>
      <c r="AM742" s="54"/>
      <c r="AN742" s="112"/>
      <c r="AO742" s="113"/>
      <c r="AP742" s="215"/>
      <c r="AQ742" s="216"/>
      <c r="AR742" s="217"/>
      <c r="AS742" s="54"/>
      <c r="AT742" s="115"/>
      <c r="AU742" s="115"/>
      <c r="AV742" s="115"/>
      <c r="AW742" s="116"/>
      <c r="AX742" s="54"/>
      <c r="AY742" s="117"/>
      <c r="AZ742" s="117"/>
      <c r="BA742" s="118"/>
      <c r="BB742" s="116"/>
      <c r="BC742" s="54"/>
      <c r="BD742" s="117"/>
      <c r="BE742" s="218"/>
      <c r="BF742" s="120"/>
      <c r="BG742" s="121"/>
      <c r="BH742" s="121"/>
      <c r="BI742" s="122"/>
      <c r="BJ742" s="123"/>
    </row>
    <row r="743">
      <c r="D743" s="100"/>
      <c r="E743" s="48"/>
      <c r="U743" s="50"/>
      <c r="V743" s="50"/>
      <c r="AC743" s="6"/>
      <c r="AI743" s="110"/>
      <c r="AJ743" s="111"/>
      <c r="AK743" s="221"/>
      <c r="AL743" s="54"/>
      <c r="AM743" s="54"/>
      <c r="AN743" s="112"/>
      <c r="AO743" s="113"/>
      <c r="AP743" s="215"/>
      <c r="AQ743" s="216"/>
      <c r="AR743" s="217"/>
      <c r="AS743" s="54"/>
      <c r="AT743" s="115"/>
      <c r="AU743" s="115"/>
      <c r="AV743" s="115"/>
      <c r="AW743" s="116"/>
      <c r="AX743" s="54"/>
      <c r="AY743" s="117"/>
      <c r="AZ743" s="117"/>
      <c r="BA743" s="118"/>
      <c r="BB743" s="116"/>
      <c r="BC743" s="54"/>
      <c r="BD743" s="117"/>
      <c r="BE743" s="218"/>
      <c r="BF743" s="120"/>
      <c r="BG743" s="121"/>
      <c r="BH743" s="121"/>
      <c r="BI743" s="122"/>
      <c r="BJ743" s="123"/>
    </row>
    <row r="744">
      <c r="D744" s="100"/>
      <c r="E744" s="48"/>
      <c r="U744" s="50"/>
      <c r="V744" s="50"/>
      <c r="AC744" s="6"/>
      <c r="AI744" s="110"/>
      <c r="AJ744" s="111"/>
      <c r="AK744" s="221"/>
      <c r="AL744" s="54"/>
      <c r="AM744" s="54"/>
      <c r="AN744" s="112"/>
      <c r="AO744" s="113"/>
      <c r="AP744" s="215"/>
      <c r="AQ744" s="216"/>
      <c r="AR744" s="217"/>
      <c r="AS744" s="54"/>
      <c r="AT744" s="115"/>
      <c r="AU744" s="115"/>
      <c r="AV744" s="115"/>
      <c r="AW744" s="116"/>
      <c r="AX744" s="54"/>
      <c r="AY744" s="117"/>
      <c r="AZ744" s="117"/>
      <c r="BA744" s="118"/>
      <c r="BB744" s="116"/>
      <c r="BC744" s="54"/>
      <c r="BD744" s="117"/>
      <c r="BE744" s="218"/>
      <c r="BF744" s="120"/>
      <c r="BG744" s="121"/>
      <c r="BH744" s="121"/>
      <c r="BI744" s="122"/>
      <c r="BJ744" s="123"/>
    </row>
    <row r="745">
      <c r="D745" s="100"/>
      <c r="E745" s="48"/>
      <c r="U745" s="50"/>
      <c r="V745" s="50"/>
      <c r="AC745" s="6"/>
      <c r="AI745" s="110"/>
      <c r="AJ745" s="111"/>
      <c r="AK745" s="221"/>
      <c r="AL745" s="54"/>
      <c r="AM745" s="54"/>
      <c r="AN745" s="112"/>
      <c r="AO745" s="113"/>
      <c r="AP745" s="215"/>
      <c r="AQ745" s="216"/>
      <c r="AR745" s="217"/>
      <c r="AS745" s="54"/>
      <c r="AT745" s="115"/>
      <c r="AU745" s="115"/>
      <c r="AV745" s="115"/>
      <c r="AW745" s="116"/>
      <c r="AX745" s="54"/>
      <c r="AY745" s="117"/>
      <c r="AZ745" s="117"/>
      <c r="BA745" s="118"/>
      <c r="BB745" s="116"/>
      <c r="BC745" s="54"/>
      <c r="BD745" s="117"/>
      <c r="BE745" s="218"/>
      <c r="BF745" s="120"/>
      <c r="BG745" s="121"/>
      <c r="BH745" s="121"/>
      <c r="BI745" s="122"/>
      <c r="BJ745" s="123"/>
    </row>
    <row r="746">
      <c r="D746" s="100"/>
      <c r="E746" s="48"/>
      <c r="U746" s="50"/>
      <c r="V746" s="50"/>
      <c r="AC746" s="6"/>
      <c r="AI746" s="110"/>
      <c r="AJ746" s="111"/>
      <c r="AK746" s="221"/>
      <c r="AL746" s="54"/>
      <c r="AM746" s="54"/>
      <c r="AN746" s="112"/>
      <c r="AO746" s="113"/>
      <c r="AP746" s="215"/>
      <c r="AQ746" s="216"/>
      <c r="AR746" s="217"/>
      <c r="AS746" s="54"/>
      <c r="AT746" s="115"/>
      <c r="AU746" s="115"/>
      <c r="AV746" s="115"/>
      <c r="AW746" s="116"/>
      <c r="AX746" s="54"/>
      <c r="AY746" s="117"/>
      <c r="AZ746" s="117"/>
      <c r="BA746" s="118"/>
      <c r="BB746" s="116"/>
      <c r="BC746" s="54"/>
      <c r="BD746" s="117"/>
      <c r="BE746" s="218"/>
      <c r="BF746" s="120"/>
      <c r="BG746" s="121"/>
      <c r="BH746" s="121"/>
      <c r="BI746" s="122"/>
      <c r="BJ746" s="123"/>
    </row>
    <row r="747">
      <c r="D747" s="100"/>
      <c r="E747" s="48"/>
      <c r="U747" s="50"/>
      <c r="V747" s="50"/>
      <c r="AC747" s="6"/>
      <c r="AI747" s="110"/>
      <c r="AJ747" s="111"/>
      <c r="AK747" s="221"/>
      <c r="AL747" s="54"/>
      <c r="AM747" s="54"/>
      <c r="AN747" s="112"/>
      <c r="AO747" s="113"/>
      <c r="AP747" s="215"/>
      <c r="AQ747" s="216"/>
      <c r="AR747" s="217"/>
      <c r="AS747" s="54"/>
      <c r="AT747" s="115"/>
      <c r="AU747" s="115"/>
      <c r="AV747" s="115"/>
      <c r="AW747" s="116"/>
      <c r="AX747" s="54"/>
      <c r="AY747" s="117"/>
      <c r="AZ747" s="117"/>
      <c r="BA747" s="118"/>
      <c r="BB747" s="116"/>
      <c r="BC747" s="54"/>
      <c r="BD747" s="117"/>
      <c r="BE747" s="218"/>
      <c r="BF747" s="120"/>
      <c r="BG747" s="121"/>
      <c r="BH747" s="121"/>
      <c r="BI747" s="122"/>
      <c r="BJ747" s="123"/>
    </row>
    <row r="748">
      <c r="D748" s="100"/>
      <c r="E748" s="48"/>
      <c r="U748" s="50"/>
      <c r="V748" s="50"/>
      <c r="AC748" s="6"/>
      <c r="AI748" s="110"/>
      <c r="AJ748" s="111"/>
      <c r="AK748" s="221"/>
      <c r="AL748" s="54"/>
      <c r="AM748" s="54"/>
      <c r="AN748" s="112"/>
      <c r="AO748" s="113"/>
      <c r="AP748" s="215"/>
      <c r="AQ748" s="216"/>
      <c r="AR748" s="217"/>
      <c r="AS748" s="54"/>
      <c r="AT748" s="115"/>
      <c r="AU748" s="115"/>
      <c r="AV748" s="115"/>
      <c r="AW748" s="116"/>
      <c r="AX748" s="54"/>
      <c r="AY748" s="117"/>
      <c r="AZ748" s="117"/>
      <c r="BA748" s="118"/>
      <c r="BB748" s="116"/>
      <c r="BC748" s="54"/>
      <c r="BD748" s="117"/>
      <c r="BE748" s="218"/>
      <c r="BF748" s="120"/>
      <c r="BG748" s="121"/>
      <c r="BH748" s="121"/>
      <c r="BI748" s="122"/>
      <c r="BJ748" s="123"/>
    </row>
    <row r="749">
      <c r="D749" s="100"/>
      <c r="E749" s="48"/>
      <c r="U749" s="50"/>
      <c r="V749" s="50"/>
      <c r="AC749" s="6"/>
      <c r="AI749" s="110"/>
      <c r="AJ749" s="111"/>
      <c r="AK749" s="221"/>
      <c r="AL749" s="54"/>
      <c r="AM749" s="54"/>
      <c r="AN749" s="112"/>
      <c r="AO749" s="113"/>
      <c r="AP749" s="215"/>
      <c r="AQ749" s="216"/>
      <c r="AR749" s="217"/>
      <c r="AS749" s="54"/>
      <c r="AT749" s="115"/>
      <c r="AU749" s="115"/>
      <c r="AV749" s="115"/>
      <c r="AW749" s="116"/>
      <c r="AX749" s="54"/>
      <c r="AY749" s="117"/>
      <c r="AZ749" s="117"/>
      <c r="BA749" s="118"/>
      <c r="BB749" s="116"/>
      <c r="BC749" s="54"/>
      <c r="BD749" s="117"/>
      <c r="BE749" s="218"/>
      <c r="BF749" s="120"/>
      <c r="BG749" s="121"/>
      <c r="BH749" s="121"/>
      <c r="BI749" s="122"/>
      <c r="BJ749" s="123"/>
    </row>
    <row r="750">
      <c r="D750" s="100"/>
      <c r="E750" s="48"/>
      <c r="U750" s="50"/>
      <c r="V750" s="50"/>
      <c r="AC750" s="6"/>
      <c r="AI750" s="110"/>
      <c r="AJ750" s="111"/>
      <c r="AK750" s="221"/>
      <c r="AL750" s="54"/>
      <c r="AM750" s="54"/>
      <c r="AN750" s="112"/>
      <c r="AO750" s="113"/>
      <c r="AP750" s="215"/>
      <c r="AQ750" s="216"/>
      <c r="AR750" s="217"/>
      <c r="AS750" s="54"/>
      <c r="AT750" s="115"/>
      <c r="AU750" s="115"/>
      <c r="AV750" s="115"/>
      <c r="AW750" s="116"/>
      <c r="AX750" s="54"/>
      <c r="AY750" s="117"/>
      <c r="AZ750" s="117"/>
      <c r="BA750" s="118"/>
      <c r="BB750" s="116"/>
      <c r="BC750" s="54"/>
      <c r="BD750" s="117"/>
      <c r="BE750" s="218"/>
      <c r="BF750" s="120"/>
      <c r="BG750" s="121"/>
      <c r="BH750" s="121"/>
      <c r="BI750" s="122"/>
      <c r="BJ750" s="123"/>
    </row>
    <row r="751">
      <c r="D751" s="100"/>
      <c r="E751" s="48"/>
      <c r="U751" s="50"/>
      <c r="V751" s="50"/>
      <c r="AC751" s="6"/>
      <c r="AI751" s="110"/>
      <c r="AJ751" s="111"/>
      <c r="AK751" s="221"/>
      <c r="AL751" s="54"/>
      <c r="AM751" s="54"/>
      <c r="AN751" s="112"/>
      <c r="AO751" s="113"/>
      <c r="AP751" s="215"/>
      <c r="AQ751" s="216"/>
      <c r="AR751" s="217"/>
      <c r="AS751" s="54"/>
      <c r="AT751" s="115"/>
      <c r="AU751" s="115"/>
      <c r="AV751" s="115"/>
      <c r="AW751" s="116"/>
      <c r="AX751" s="54"/>
      <c r="AY751" s="117"/>
      <c r="AZ751" s="117"/>
      <c r="BA751" s="118"/>
      <c r="BB751" s="116"/>
      <c r="BC751" s="54"/>
      <c r="BD751" s="117"/>
      <c r="BE751" s="218"/>
      <c r="BF751" s="120"/>
      <c r="BG751" s="121"/>
      <c r="BH751" s="121"/>
      <c r="BI751" s="122"/>
      <c r="BJ751" s="123"/>
    </row>
    <row r="752">
      <c r="D752" s="100"/>
      <c r="E752" s="48"/>
      <c r="U752" s="50"/>
      <c r="V752" s="50"/>
      <c r="AC752" s="6"/>
      <c r="AI752" s="110"/>
      <c r="AJ752" s="111"/>
      <c r="AK752" s="221"/>
      <c r="AL752" s="54"/>
      <c r="AM752" s="54"/>
      <c r="AN752" s="112"/>
      <c r="AO752" s="113"/>
      <c r="AP752" s="215"/>
      <c r="AQ752" s="216"/>
      <c r="AR752" s="217"/>
      <c r="AS752" s="54"/>
      <c r="AT752" s="115"/>
      <c r="AU752" s="115"/>
      <c r="AV752" s="115"/>
      <c r="AW752" s="116"/>
      <c r="AX752" s="54"/>
      <c r="AY752" s="117"/>
      <c r="AZ752" s="117"/>
      <c r="BA752" s="118"/>
      <c r="BB752" s="116"/>
      <c r="BC752" s="54"/>
      <c r="BD752" s="117"/>
      <c r="BE752" s="218"/>
      <c r="BF752" s="120"/>
      <c r="BG752" s="121"/>
      <c r="BH752" s="121"/>
      <c r="BI752" s="122"/>
      <c r="BJ752" s="123"/>
    </row>
    <row r="753">
      <c r="D753" s="100"/>
      <c r="E753" s="48"/>
      <c r="U753" s="50"/>
      <c r="V753" s="50"/>
      <c r="AC753" s="6"/>
      <c r="AI753" s="110"/>
      <c r="AJ753" s="111"/>
      <c r="AK753" s="221"/>
      <c r="AL753" s="54"/>
      <c r="AM753" s="54"/>
      <c r="AN753" s="112"/>
      <c r="AO753" s="113"/>
      <c r="AP753" s="215"/>
      <c r="AQ753" s="216"/>
      <c r="AR753" s="217"/>
      <c r="AS753" s="54"/>
      <c r="AT753" s="115"/>
      <c r="AU753" s="115"/>
      <c r="AV753" s="115"/>
      <c r="AW753" s="116"/>
      <c r="AX753" s="54"/>
      <c r="AY753" s="117"/>
      <c r="AZ753" s="117"/>
      <c r="BA753" s="118"/>
      <c r="BB753" s="116"/>
      <c r="BC753" s="54"/>
      <c r="BD753" s="117"/>
      <c r="BE753" s="218"/>
      <c r="BF753" s="120"/>
      <c r="BG753" s="121"/>
      <c r="BH753" s="121"/>
      <c r="BI753" s="122"/>
      <c r="BJ753" s="123"/>
    </row>
    <row r="754">
      <c r="D754" s="100"/>
      <c r="E754" s="48"/>
      <c r="U754" s="50"/>
      <c r="V754" s="50"/>
      <c r="AC754" s="6"/>
      <c r="AI754" s="110"/>
      <c r="AJ754" s="111"/>
      <c r="AK754" s="221"/>
      <c r="AL754" s="54"/>
      <c r="AM754" s="54"/>
      <c r="AN754" s="112"/>
      <c r="AO754" s="113"/>
      <c r="AP754" s="215"/>
      <c r="AQ754" s="216"/>
      <c r="AR754" s="217"/>
      <c r="AS754" s="54"/>
      <c r="AT754" s="115"/>
      <c r="AU754" s="115"/>
      <c r="AV754" s="115"/>
      <c r="AW754" s="116"/>
      <c r="AX754" s="54"/>
      <c r="AY754" s="117"/>
      <c r="AZ754" s="117"/>
      <c r="BA754" s="118"/>
      <c r="BB754" s="116"/>
      <c r="BC754" s="54"/>
      <c r="BD754" s="117"/>
      <c r="BE754" s="218"/>
      <c r="BF754" s="120"/>
      <c r="BG754" s="121"/>
      <c r="BH754" s="121"/>
      <c r="BI754" s="122"/>
      <c r="BJ754" s="123"/>
    </row>
    <row r="755">
      <c r="D755" s="100"/>
      <c r="E755" s="48"/>
      <c r="U755" s="50"/>
      <c r="V755" s="50"/>
      <c r="AC755" s="6"/>
      <c r="AI755" s="110"/>
      <c r="AJ755" s="111"/>
      <c r="AK755" s="221"/>
      <c r="AL755" s="54"/>
      <c r="AM755" s="54"/>
      <c r="AN755" s="112"/>
      <c r="AO755" s="113"/>
      <c r="AP755" s="215"/>
      <c r="AQ755" s="216"/>
      <c r="AR755" s="217"/>
      <c r="AS755" s="54"/>
      <c r="AT755" s="115"/>
      <c r="AU755" s="115"/>
      <c r="AV755" s="115"/>
      <c r="AW755" s="116"/>
      <c r="AX755" s="54"/>
      <c r="AY755" s="117"/>
      <c r="AZ755" s="117"/>
      <c r="BA755" s="118"/>
      <c r="BB755" s="116"/>
      <c r="BC755" s="54"/>
      <c r="BD755" s="117"/>
      <c r="BE755" s="218"/>
      <c r="BF755" s="120"/>
      <c r="BG755" s="121"/>
      <c r="BH755" s="121"/>
      <c r="BI755" s="122"/>
      <c r="BJ755" s="123"/>
    </row>
    <row r="756">
      <c r="D756" s="100"/>
      <c r="E756" s="48"/>
      <c r="U756" s="50"/>
      <c r="V756" s="50"/>
      <c r="AC756" s="6"/>
      <c r="AI756" s="110"/>
      <c r="AJ756" s="111"/>
      <c r="AK756" s="221"/>
      <c r="AL756" s="54"/>
      <c r="AM756" s="54"/>
      <c r="AN756" s="112"/>
      <c r="AO756" s="113"/>
      <c r="AP756" s="215"/>
      <c r="AQ756" s="216"/>
      <c r="AR756" s="217"/>
      <c r="AS756" s="54"/>
      <c r="AT756" s="115"/>
      <c r="AU756" s="115"/>
      <c r="AV756" s="115"/>
      <c r="AW756" s="116"/>
      <c r="AX756" s="54"/>
      <c r="AY756" s="117"/>
      <c r="AZ756" s="117"/>
      <c r="BA756" s="118"/>
      <c r="BB756" s="116"/>
      <c r="BC756" s="54"/>
      <c r="BD756" s="117"/>
      <c r="BE756" s="218"/>
      <c r="BF756" s="120"/>
      <c r="BG756" s="121"/>
      <c r="BH756" s="121"/>
      <c r="BI756" s="122"/>
      <c r="BJ756" s="123"/>
    </row>
    <row r="757">
      <c r="D757" s="100"/>
      <c r="E757" s="48"/>
      <c r="U757" s="50"/>
      <c r="V757" s="50"/>
      <c r="AC757" s="6"/>
      <c r="AI757" s="110"/>
      <c r="AJ757" s="111"/>
      <c r="AK757" s="221"/>
      <c r="AL757" s="54"/>
      <c r="AM757" s="54"/>
      <c r="AN757" s="112"/>
      <c r="AO757" s="113"/>
      <c r="AP757" s="215"/>
      <c r="AQ757" s="216"/>
      <c r="AR757" s="217"/>
      <c r="AS757" s="54"/>
      <c r="AT757" s="115"/>
      <c r="AU757" s="115"/>
      <c r="AV757" s="115"/>
      <c r="AW757" s="116"/>
      <c r="AX757" s="54"/>
      <c r="AY757" s="117"/>
      <c r="AZ757" s="117"/>
      <c r="BA757" s="118"/>
      <c r="BB757" s="116"/>
      <c r="BC757" s="54"/>
      <c r="BD757" s="117"/>
      <c r="BE757" s="218"/>
      <c r="BF757" s="120"/>
      <c r="BG757" s="121"/>
      <c r="BH757" s="121"/>
      <c r="BI757" s="122"/>
      <c r="BJ757" s="123"/>
    </row>
    <row r="758">
      <c r="D758" s="100"/>
      <c r="E758" s="48"/>
      <c r="U758" s="50"/>
      <c r="V758" s="50"/>
      <c r="AC758" s="6"/>
      <c r="AI758" s="110"/>
      <c r="AJ758" s="111"/>
      <c r="AK758" s="221"/>
      <c r="AL758" s="54"/>
      <c r="AM758" s="54"/>
      <c r="AN758" s="112"/>
      <c r="AO758" s="113"/>
      <c r="AP758" s="215"/>
      <c r="AQ758" s="216"/>
      <c r="AR758" s="217"/>
      <c r="AS758" s="54"/>
      <c r="AT758" s="115"/>
      <c r="AU758" s="115"/>
      <c r="AV758" s="115"/>
      <c r="AW758" s="116"/>
      <c r="AX758" s="54"/>
      <c r="AY758" s="117"/>
      <c r="AZ758" s="117"/>
      <c r="BA758" s="118"/>
      <c r="BB758" s="116"/>
      <c r="BC758" s="54"/>
      <c r="BD758" s="117"/>
      <c r="BE758" s="218"/>
      <c r="BF758" s="120"/>
      <c r="BG758" s="121"/>
      <c r="BH758" s="121"/>
      <c r="BI758" s="122"/>
      <c r="BJ758" s="123"/>
    </row>
    <row r="759">
      <c r="D759" s="100"/>
      <c r="E759" s="48"/>
      <c r="U759" s="50"/>
      <c r="V759" s="50"/>
      <c r="AC759" s="6"/>
      <c r="AI759" s="110"/>
      <c r="AJ759" s="111"/>
      <c r="AK759" s="221"/>
      <c r="AL759" s="54"/>
      <c r="AM759" s="54"/>
      <c r="AN759" s="112"/>
      <c r="AO759" s="113"/>
      <c r="AP759" s="215"/>
      <c r="AQ759" s="216"/>
      <c r="AR759" s="217"/>
      <c r="AS759" s="54"/>
      <c r="AT759" s="115"/>
      <c r="AU759" s="115"/>
      <c r="AV759" s="115"/>
      <c r="AW759" s="116"/>
      <c r="AX759" s="54"/>
      <c r="AY759" s="117"/>
      <c r="AZ759" s="117"/>
      <c r="BA759" s="118"/>
      <c r="BB759" s="116"/>
      <c r="BC759" s="54"/>
      <c r="BD759" s="117"/>
      <c r="BE759" s="218"/>
      <c r="BF759" s="120"/>
      <c r="BG759" s="121"/>
      <c r="BH759" s="121"/>
      <c r="BI759" s="122"/>
      <c r="BJ759" s="123"/>
    </row>
    <row r="760">
      <c r="D760" s="100"/>
      <c r="E760" s="48"/>
      <c r="U760" s="50"/>
      <c r="V760" s="50"/>
      <c r="AC760" s="6"/>
      <c r="AI760" s="110"/>
      <c r="AJ760" s="111"/>
      <c r="AK760" s="221"/>
      <c r="AL760" s="54"/>
      <c r="AM760" s="54"/>
      <c r="AN760" s="112"/>
      <c r="AO760" s="113"/>
      <c r="AP760" s="215"/>
      <c r="AQ760" s="216"/>
      <c r="AR760" s="217"/>
      <c r="AS760" s="54"/>
      <c r="AT760" s="115"/>
      <c r="AU760" s="115"/>
      <c r="AV760" s="115"/>
      <c r="AW760" s="116"/>
      <c r="AX760" s="54"/>
      <c r="AY760" s="117"/>
      <c r="AZ760" s="117"/>
      <c r="BA760" s="118"/>
      <c r="BB760" s="116"/>
      <c r="BC760" s="54"/>
      <c r="BD760" s="117"/>
      <c r="BE760" s="218"/>
      <c r="BF760" s="120"/>
      <c r="BG760" s="121"/>
      <c r="BH760" s="121"/>
      <c r="BI760" s="122"/>
      <c r="BJ760" s="123"/>
    </row>
    <row r="761">
      <c r="D761" s="100"/>
      <c r="E761" s="48"/>
      <c r="U761" s="50"/>
      <c r="V761" s="50"/>
      <c r="AC761" s="6"/>
      <c r="AI761" s="110"/>
      <c r="AJ761" s="111"/>
      <c r="AK761" s="221"/>
      <c r="AL761" s="54"/>
      <c r="AM761" s="54"/>
      <c r="AN761" s="112"/>
      <c r="AO761" s="113"/>
      <c r="AP761" s="215"/>
      <c r="AQ761" s="216"/>
      <c r="AR761" s="217"/>
      <c r="AS761" s="54"/>
      <c r="AT761" s="115"/>
      <c r="AU761" s="115"/>
      <c r="AV761" s="115"/>
      <c r="AW761" s="116"/>
      <c r="AX761" s="54"/>
      <c r="AY761" s="117"/>
      <c r="AZ761" s="117"/>
      <c r="BA761" s="118"/>
      <c r="BB761" s="116"/>
      <c r="BC761" s="54"/>
      <c r="BD761" s="117"/>
      <c r="BE761" s="218"/>
      <c r="BF761" s="120"/>
      <c r="BG761" s="121"/>
      <c r="BH761" s="121"/>
      <c r="BI761" s="122"/>
      <c r="BJ761" s="123"/>
    </row>
    <row r="762">
      <c r="D762" s="100"/>
      <c r="E762" s="48"/>
      <c r="U762" s="50"/>
      <c r="V762" s="50"/>
      <c r="AC762" s="6"/>
      <c r="AI762" s="110"/>
      <c r="AJ762" s="111"/>
      <c r="AK762" s="221"/>
      <c r="AL762" s="54"/>
      <c r="AM762" s="54"/>
      <c r="AN762" s="112"/>
      <c r="AO762" s="113"/>
      <c r="AP762" s="215"/>
      <c r="AQ762" s="216"/>
      <c r="AR762" s="217"/>
      <c r="AS762" s="54"/>
      <c r="AT762" s="115"/>
      <c r="AU762" s="115"/>
      <c r="AV762" s="115"/>
      <c r="AW762" s="116"/>
      <c r="AX762" s="54"/>
      <c r="AY762" s="117"/>
      <c r="AZ762" s="117"/>
      <c r="BA762" s="118"/>
      <c r="BB762" s="116"/>
      <c r="BC762" s="54"/>
      <c r="BD762" s="117"/>
      <c r="BE762" s="218"/>
      <c r="BF762" s="120"/>
      <c r="BG762" s="121"/>
      <c r="BH762" s="121"/>
      <c r="BI762" s="122"/>
      <c r="BJ762" s="123"/>
    </row>
    <row r="763">
      <c r="D763" s="100"/>
      <c r="E763" s="48"/>
      <c r="U763" s="50"/>
      <c r="V763" s="50"/>
      <c r="AC763" s="6"/>
      <c r="AI763" s="110"/>
      <c r="AJ763" s="111"/>
      <c r="AK763" s="221"/>
      <c r="AL763" s="54"/>
      <c r="AM763" s="54"/>
      <c r="AN763" s="112"/>
      <c r="AO763" s="113"/>
      <c r="AP763" s="215"/>
      <c r="AQ763" s="216"/>
      <c r="AR763" s="217"/>
      <c r="AS763" s="54"/>
      <c r="AT763" s="115"/>
      <c r="AU763" s="115"/>
      <c r="AV763" s="115"/>
      <c r="AW763" s="116"/>
      <c r="AX763" s="54"/>
      <c r="AY763" s="117"/>
      <c r="AZ763" s="117"/>
      <c r="BA763" s="118"/>
      <c r="BB763" s="116"/>
      <c r="BC763" s="54"/>
      <c r="BD763" s="117"/>
      <c r="BE763" s="218"/>
      <c r="BF763" s="120"/>
      <c r="BG763" s="121"/>
      <c r="BH763" s="121"/>
      <c r="BI763" s="122"/>
      <c r="BJ763" s="123"/>
    </row>
    <row r="764">
      <c r="D764" s="100"/>
      <c r="E764" s="48"/>
      <c r="U764" s="50"/>
      <c r="V764" s="50"/>
      <c r="AC764" s="6"/>
      <c r="AI764" s="110"/>
      <c r="AJ764" s="111"/>
      <c r="AK764" s="221"/>
      <c r="AL764" s="54"/>
      <c r="AM764" s="54"/>
      <c r="AN764" s="112"/>
      <c r="AO764" s="113"/>
      <c r="AP764" s="215"/>
      <c r="AQ764" s="216"/>
      <c r="AR764" s="217"/>
      <c r="AS764" s="54"/>
      <c r="AT764" s="115"/>
      <c r="AU764" s="115"/>
      <c r="AV764" s="115"/>
      <c r="AW764" s="116"/>
      <c r="AX764" s="54"/>
      <c r="AY764" s="117"/>
      <c r="AZ764" s="117"/>
      <c r="BA764" s="118"/>
      <c r="BB764" s="116"/>
      <c r="BC764" s="54"/>
      <c r="BD764" s="117"/>
      <c r="BE764" s="218"/>
      <c r="BF764" s="120"/>
      <c r="BG764" s="121"/>
      <c r="BH764" s="121"/>
      <c r="BI764" s="122"/>
      <c r="BJ764" s="123"/>
    </row>
    <row r="765">
      <c r="D765" s="100"/>
      <c r="E765" s="48"/>
      <c r="U765" s="50"/>
      <c r="V765" s="50"/>
      <c r="AC765" s="6"/>
      <c r="AI765" s="110"/>
      <c r="AJ765" s="111"/>
      <c r="AK765" s="221"/>
      <c r="AL765" s="54"/>
      <c r="AM765" s="54"/>
      <c r="AN765" s="112"/>
      <c r="AO765" s="113"/>
      <c r="AP765" s="215"/>
      <c r="AQ765" s="216"/>
      <c r="AR765" s="217"/>
      <c r="AS765" s="54"/>
      <c r="AT765" s="115"/>
      <c r="AU765" s="115"/>
      <c r="AV765" s="115"/>
      <c r="AW765" s="116"/>
      <c r="AX765" s="54"/>
      <c r="AY765" s="117"/>
      <c r="AZ765" s="117"/>
      <c r="BA765" s="118"/>
      <c r="BB765" s="116"/>
      <c r="BC765" s="54"/>
      <c r="BD765" s="117"/>
      <c r="BE765" s="218"/>
      <c r="BF765" s="120"/>
      <c r="BG765" s="121"/>
      <c r="BH765" s="121"/>
      <c r="BI765" s="122"/>
      <c r="BJ765" s="123"/>
    </row>
    <row r="766">
      <c r="D766" s="100"/>
      <c r="E766" s="48"/>
      <c r="U766" s="50"/>
      <c r="V766" s="50"/>
      <c r="AC766" s="6"/>
      <c r="AI766" s="110"/>
      <c r="AJ766" s="111"/>
      <c r="AK766" s="221"/>
      <c r="AL766" s="54"/>
      <c r="AM766" s="54"/>
      <c r="AN766" s="112"/>
      <c r="AO766" s="113"/>
      <c r="AP766" s="215"/>
      <c r="AQ766" s="216"/>
      <c r="AR766" s="217"/>
      <c r="AS766" s="54"/>
      <c r="AT766" s="115"/>
      <c r="AU766" s="115"/>
      <c r="AV766" s="115"/>
      <c r="AW766" s="116"/>
      <c r="AX766" s="54"/>
      <c r="AY766" s="117"/>
      <c r="AZ766" s="117"/>
      <c r="BA766" s="118"/>
      <c r="BB766" s="116"/>
      <c r="BC766" s="54"/>
      <c r="BD766" s="117"/>
      <c r="BE766" s="218"/>
      <c r="BF766" s="120"/>
      <c r="BG766" s="121"/>
      <c r="BH766" s="121"/>
      <c r="BI766" s="122"/>
      <c r="BJ766" s="123"/>
    </row>
    <row r="767">
      <c r="D767" s="100"/>
      <c r="E767" s="48"/>
      <c r="U767" s="50"/>
      <c r="V767" s="50"/>
      <c r="AC767" s="6"/>
      <c r="AI767" s="110"/>
      <c r="AJ767" s="111"/>
      <c r="AK767" s="221"/>
      <c r="AL767" s="54"/>
      <c r="AM767" s="54"/>
      <c r="AN767" s="112"/>
      <c r="AO767" s="113"/>
      <c r="AP767" s="215"/>
      <c r="AQ767" s="216"/>
      <c r="AR767" s="217"/>
      <c r="AS767" s="54"/>
      <c r="AT767" s="115"/>
      <c r="AU767" s="115"/>
      <c r="AV767" s="115"/>
      <c r="AW767" s="116"/>
      <c r="AX767" s="54"/>
      <c r="AY767" s="117"/>
      <c r="AZ767" s="117"/>
      <c r="BA767" s="118"/>
      <c r="BB767" s="116"/>
      <c r="BC767" s="54"/>
      <c r="BD767" s="117"/>
      <c r="BE767" s="218"/>
      <c r="BF767" s="120"/>
      <c r="BG767" s="121"/>
      <c r="BH767" s="121"/>
      <c r="BI767" s="122"/>
      <c r="BJ767" s="123"/>
    </row>
    <row r="768">
      <c r="D768" s="100"/>
      <c r="E768" s="48"/>
      <c r="U768" s="50"/>
      <c r="V768" s="50"/>
      <c r="AC768" s="6"/>
      <c r="AI768" s="110"/>
      <c r="AJ768" s="111"/>
      <c r="AK768" s="221"/>
      <c r="AL768" s="54"/>
      <c r="AM768" s="54"/>
      <c r="AN768" s="112"/>
      <c r="AO768" s="113"/>
      <c r="AP768" s="215"/>
      <c r="AQ768" s="216"/>
      <c r="AR768" s="217"/>
      <c r="AS768" s="54"/>
      <c r="AT768" s="115"/>
      <c r="AU768" s="115"/>
      <c r="AV768" s="115"/>
      <c r="AW768" s="116"/>
      <c r="AX768" s="54"/>
      <c r="AY768" s="117"/>
      <c r="AZ768" s="117"/>
      <c r="BA768" s="118"/>
      <c r="BB768" s="116"/>
      <c r="BC768" s="54"/>
      <c r="BD768" s="117"/>
      <c r="BE768" s="218"/>
      <c r="BF768" s="120"/>
      <c r="BG768" s="121"/>
      <c r="BH768" s="121"/>
      <c r="BI768" s="122"/>
      <c r="BJ768" s="123"/>
    </row>
    <row r="769">
      <c r="D769" s="100"/>
      <c r="E769" s="48"/>
      <c r="U769" s="50"/>
      <c r="V769" s="50"/>
      <c r="AC769" s="6"/>
      <c r="AI769" s="110"/>
      <c r="AJ769" s="111"/>
      <c r="AK769" s="221"/>
      <c r="AL769" s="54"/>
      <c r="AM769" s="54"/>
      <c r="AN769" s="112"/>
      <c r="AO769" s="113"/>
      <c r="AP769" s="215"/>
      <c r="AQ769" s="216"/>
      <c r="AR769" s="217"/>
      <c r="AS769" s="54"/>
      <c r="AT769" s="115"/>
      <c r="AU769" s="115"/>
      <c r="AV769" s="115"/>
      <c r="AW769" s="116"/>
      <c r="AX769" s="54"/>
      <c r="AY769" s="117"/>
      <c r="AZ769" s="117"/>
      <c r="BA769" s="118"/>
      <c r="BB769" s="116"/>
      <c r="BC769" s="54"/>
      <c r="BD769" s="117"/>
      <c r="BE769" s="218"/>
      <c r="BF769" s="120"/>
      <c r="BG769" s="121"/>
      <c r="BH769" s="121"/>
      <c r="BI769" s="122"/>
      <c r="BJ769" s="123"/>
    </row>
    <row r="770">
      <c r="D770" s="100"/>
      <c r="E770" s="48"/>
      <c r="U770" s="50"/>
      <c r="V770" s="50"/>
      <c r="AC770" s="6"/>
      <c r="AI770" s="110"/>
      <c r="AJ770" s="111"/>
      <c r="AK770" s="221"/>
      <c r="AL770" s="54"/>
      <c r="AM770" s="54"/>
      <c r="AN770" s="112"/>
      <c r="AO770" s="113"/>
      <c r="AP770" s="215"/>
      <c r="AQ770" s="216"/>
      <c r="AR770" s="217"/>
      <c r="AS770" s="54"/>
      <c r="AT770" s="115"/>
      <c r="AU770" s="115"/>
      <c r="AV770" s="115"/>
      <c r="AW770" s="116"/>
      <c r="AX770" s="54"/>
      <c r="AY770" s="117"/>
      <c r="AZ770" s="117"/>
      <c r="BA770" s="118"/>
      <c r="BB770" s="116"/>
      <c r="BC770" s="54"/>
      <c r="BD770" s="117"/>
      <c r="BE770" s="218"/>
      <c r="BF770" s="120"/>
      <c r="BG770" s="121"/>
      <c r="BH770" s="121"/>
      <c r="BI770" s="122"/>
      <c r="BJ770" s="123"/>
    </row>
    <row r="771">
      <c r="D771" s="100"/>
      <c r="E771" s="48"/>
      <c r="U771" s="50"/>
      <c r="V771" s="50"/>
      <c r="AC771" s="6"/>
      <c r="AI771" s="110"/>
      <c r="AJ771" s="111"/>
      <c r="AK771" s="221"/>
      <c r="AL771" s="54"/>
      <c r="AM771" s="54"/>
      <c r="AN771" s="112"/>
      <c r="AO771" s="113"/>
      <c r="AP771" s="215"/>
      <c r="AQ771" s="216"/>
      <c r="AR771" s="217"/>
      <c r="AS771" s="54"/>
      <c r="AT771" s="115"/>
      <c r="AU771" s="115"/>
      <c r="AV771" s="115"/>
      <c r="AW771" s="116"/>
      <c r="AX771" s="54"/>
      <c r="AY771" s="117"/>
      <c r="AZ771" s="117"/>
      <c r="BA771" s="118"/>
      <c r="BB771" s="116"/>
      <c r="BC771" s="54"/>
      <c r="BD771" s="117"/>
      <c r="BE771" s="218"/>
      <c r="BF771" s="120"/>
      <c r="BG771" s="121"/>
      <c r="BH771" s="121"/>
      <c r="BI771" s="122"/>
      <c r="BJ771" s="123"/>
    </row>
    <row r="772">
      <c r="D772" s="100"/>
      <c r="E772" s="48"/>
      <c r="U772" s="50"/>
      <c r="V772" s="50"/>
      <c r="AC772" s="6"/>
      <c r="AI772" s="110"/>
      <c r="AJ772" s="111"/>
      <c r="AK772" s="221"/>
      <c r="AL772" s="54"/>
      <c r="AM772" s="54"/>
      <c r="AN772" s="112"/>
      <c r="AO772" s="113"/>
      <c r="AP772" s="215"/>
      <c r="AQ772" s="216"/>
      <c r="AR772" s="217"/>
      <c r="AS772" s="54"/>
      <c r="AT772" s="115"/>
      <c r="AU772" s="115"/>
      <c r="AV772" s="115"/>
      <c r="AW772" s="116"/>
      <c r="AX772" s="54"/>
      <c r="AY772" s="117"/>
      <c r="AZ772" s="117"/>
      <c r="BA772" s="118"/>
      <c r="BB772" s="116"/>
      <c r="BC772" s="54"/>
      <c r="BD772" s="117"/>
      <c r="BE772" s="218"/>
      <c r="BF772" s="120"/>
      <c r="BG772" s="121"/>
      <c r="BH772" s="121"/>
      <c r="BI772" s="122"/>
      <c r="BJ772" s="123"/>
    </row>
    <row r="773">
      <c r="D773" s="100"/>
      <c r="E773" s="48"/>
      <c r="U773" s="50"/>
      <c r="V773" s="50"/>
      <c r="AC773" s="6"/>
      <c r="AI773" s="110"/>
      <c r="AJ773" s="111"/>
      <c r="AK773" s="221"/>
      <c r="AL773" s="54"/>
      <c r="AM773" s="54"/>
      <c r="AN773" s="112"/>
      <c r="AO773" s="113"/>
      <c r="AP773" s="215"/>
      <c r="AQ773" s="216"/>
      <c r="AR773" s="217"/>
      <c r="AS773" s="54"/>
      <c r="AT773" s="115"/>
      <c r="AU773" s="115"/>
      <c r="AV773" s="115"/>
      <c r="AW773" s="116"/>
      <c r="AX773" s="54"/>
      <c r="AY773" s="117"/>
      <c r="AZ773" s="117"/>
      <c r="BA773" s="118"/>
      <c r="BB773" s="116"/>
      <c r="BC773" s="54"/>
      <c r="BD773" s="117"/>
      <c r="BE773" s="218"/>
      <c r="BF773" s="120"/>
      <c r="BG773" s="121"/>
      <c r="BH773" s="121"/>
      <c r="BI773" s="122"/>
      <c r="BJ773" s="123"/>
    </row>
    <row r="774">
      <c r="D774" s="100"/>
      <c r="E774" s="48"/>
      <c r="U774" s="50"/>
      <c r="V774" s="50"/>
      <c r="AC774" s="6"/>
      <c r="AI774" s="110"/>
      <c r="AJ774" s="111"/>
      <c r="AK774" s="221"/>
      <c r="AL774" s="54"/>
      <c r="AM774" s="54"/>
      <c r="AN774" s="112"/>
      <c r="AO774" s="113"/>
      <c r="AP774" s="215"/>
      <c r="AQ774" s="216"/>
      <c r="AR774" s="217"/>
      <c r="AS774" s="54"/>
      <c r="AT774" s="115"/>
      <c r="AU774" s="115"/>
      <c r="AV774" s="115"/>
      <c r="AW774" s="116"/>
      <c r="AX774" s="54"/>
      <c r="AY774" s="117"/>
      <c r="AZ774" s="117"/>
      <c r="BA774" s="118"/>
      <c r="BB774" s="116"/>
      <c r="BC774" s="54"/>
      <c r="BD774" s="117"/>
      <c r="BE774" s="218"/>
      <c r="BF774" s="120"/>
      <c r="BG774" s="121"/>
      <c r="BH774" s="121"/>
      <c r="BI774" s="122"/>
      <c r="BJ774" s="123"/>
    </row>
    <row r="775">
      <c r="D775" s="100"/>
      <c r="E775" s="48"/>
      <c r="U775" s="50"/>
      <c r="V775" s="50"/>
      <c r="AC775" s="6"/>
      <c r="AI775" s="110"/>
      <c r="AJ775" s="111"/>
      <c r="AK775" s="221"/>
      <c r="AL775" s="54"/>
      <c r="AM775" s="54"/>
      <c r="AN775" s="112"/>
      <c r="AO775" s="113"/>
      <c r="AP775" s="215"/>
      <c r="AQ775" s="216"/>
      <c r="AR775" s="217"/>
      <c r="AS775" s="54"/>
      <c r="AT775" s="115"/>
      <c r="AU775" s="115"/>
      <c r="AV775" s="115"/>
      <c r="AW775" s="116"/>
      <c r="AX775" s="54"/>
      <c r="AY775" s="117"/>
      <c r="AZ775" s="117"/>
      <c r="BA775" s="118"/>
      <c r="BB775" s="116"/>
      <c r="BC775" s="54"/>
      <c r="BD775" s="117"/>
      <c r="BE775" s="218"/>
      <c r="BF775" s="120"/>
      <c r="BG775" s="121"/>
      <c r="BH775" s="121"/>
      <c r="BI775" s="122"/>
      <c r="BJ775" s="123"/>
    </row>
    <row r="776">
      <c r="D776" s="100"/>
      <c r="E776" s="48"/>
      <c r="U776" s="50"/>
      <c r="V776" s="50"/>
      <c r="AC776" s="6"/>
      <c r="AI776" s="110"/>
      <c r="AJ776" s="111"/>
      <c r="AK776" s="221"/>
      <c r="AL776" s="54"/>
      <c r="AM776" s="54"/>
      <c r="AN776" s="112"/>
      <c r="AO776" s="113"/>
      <c r="AP776" s="215"/>
      <c r="AQ776" s="216"/>
      <c r="AR776" s="217"/>
      <c r="AS776" s="54"/>
      <c r="AT776" s="115"/>
      <c r="AU776" s="115"/>
      <c r="AV776" s="115"/>
      <c r="AW776" s="116"/>
      <c r="AX776" s="54"/>
      <c r="AY776" s="117"/>
      <c r="AZ776" s="117"/>
      <c r="BA776" s="118"/>
      <c r="BB776" s="116"/>
      <c r="BC776" s="54"/>
      <c r="BD776" s="117"/>
      <c r="BE776" s="218"/>
      <c r="BF776" s="120"/>
      <c r="BG776" s="121"/>
      <c r="BH776" s="121"/>
      <c r="BI776" s="122"/>
      <c r="BJ776" s="123"/>
    </row>
    <row r="777">
      <c r="D777" s="100"/>
      <c r="E777" s="48"/>
      <c r="U777" s="50"/>
      <c r="V777" s="50"/>
      <c r="AC777" s="6"/>
      <c r="AI777" s="110"/>
      <c r="AJ777" s="111"/>
      <c r="AK777" s="221"/>
      <c r="AL777" s="54"/>
      <c r="AM777" s="54"/>
      <c r="AN777" s="112"/>
      <c r="AO777" s="113"/>
      <c r="AP777" s="215"/>
      <c r="AQ777" s="216"/>
      <c r="AR777" s="217"/>
      <c r="AS777" s="54"/>
      <c r="AT777" s="115"/>
      <c r="AU777" s="115"/>
      <c r="AV777" s="115"/>
      <c r="AW777" s="116"/>
      <c r="AX777" s="54"/>
      <c r="AY777" s="117"/>
      <c r="AZ777" s="117"/>
      <c r="BA777" s="118"/>
      <c r="BB777" s="116"/>
      <c r="BC777" s="54"/>
      <c r="BD777" s="117"/>
      <c r="BE777" s="218"/>
      <c r="BF777" s="120"/>
      <c r="BG777" s="121"/>
      <c r="BH777" s="121"/>
      <c r="BI777" s="122"/>
      <c r="BJ777" s="123"/>
    </row>
    <row r="778">
      <c r="D778" s="100"/>
      <c r="E778" s="48"/>
      <c r="U778" s="50"/>
      <c r="V778" s="50"/>
      <c r="AC778" s="6"/>
      <c r="AI778" s="110"/>
      <c r="AJ778" s="111"/>
      <c r="AK778" s="221"/>
      <c r="AL778" s="54"/>
      <c r="AM778" s="54"/>
      <c r="AN778" s="112"/>
      <c r="AO778" s="113"/>
      <c r="AP778" s="215"/>
      <c r="AQ778" s="216"/>
      <c r="AR778" s="217"/>
      <c r="AS778" s="54"/>
      <c r="AT778" s="115"/>
      <c r="AU778" s="115"/>
      <c r="AV778" s="115"/>
      <c r="AW778" s="116"/>
      <c r="AX778" s="54"/>
      <c r="AY778" s="117"/>
      <c r="AZ778" s="117"/>
      <c r="BA778" s="118"/>
      <c r="BB778" s="116"/>
      <c r="BC778" s="54"/>
      <c r="BD778" s="117"/>
      <c r="BE778" s="218"/>
      <c r="BF778" s="120"/>
      <c r="BG778" s="121"/>
      <c r="BH778" s="121"/>
      <c r="BI778" s="122"/>
      <c r="BJ778" s="123"/>
    </row>
    <row r="779">
      <c r="D779" s="100"/>
      <c r="E779" s="48"/>
      <c r="U779" s="50"/>
      <c r="V779" s="50"/>
      <c r="AC779" s="6"/>
      <c r="AI779" s="110"/>
      <c r="AJ779" s="111"/>
      <c r="AK779" s="221"/>
      <c r="AL779" s="54"/>
      <c r="AM779" s="54"/>
      <c r="AN779" s="112"/>
      <c r="AO779" s="113"/>
      <c r="AP779" s="215"/>
      <c r="AQ779" s="216"/>
      <c r="AR779" s="217"/>
      <c r="AS779" s="54"/>
      <c r="AT779" s="115"/>
      <c r="AU779" s="115"/>
      <c r="AV779" s="115"/>
      <c r="AW779" s="116"/>
      <c r="AX779" s="54"/>
      <c r="AY779" s="117"/>
      <c r="AZ779" s="117"/>
      <c r="BA779" s="118"/>
      <c r="BB779" s="116"/>
      <c r="BC779" s="54"/>
      <c r="BD779" s="117"/>
      <c r="BE779" s="218"/>
      <c r="BF779" s="120"/>
      <c r="BG779" s="121"/>
      <c r="BH779" s="121"/>
      <c r="BI779" s="122"/>
      <c r="BJ779" s="123"/>
    </row>
    <row r="780">
      <c r="D780" s="100"/>
      <c r="E780" s="48"/>
      <c r="U780" s="50"/>
      <c r="V780" s="50"/>
      <c r="AC780" s="6"/>
      <c r="AI780" s="110"/>
      <c r="AJ780" s="111"/>
      <c r="AK780" s="221"/>
      <c r="AL780" s="54"/>
      <c r="AM780" s="54"/>
      <c r="AN780" s="112"/>
      <c r="AO780" s="113"/>
      <c r="AP780" s="215"/>
      <c r="AQ780" s="216"/>
      <c r="AR780" s="217"/>
      <c r="AS780" s="54"/>
      <c r="AT780" s="115"/>
      <c r="AU780" s="115"/>
      <c r="AV780" s="115"/>
      <c r="AW780" s="116"/>
      <c r="AX780" s="54"/>
      <c r="AY780" s="117"/>
      <c r="AZ780" s="117"/>
      <c r="BA780" s="118"/>
      <c r="BB780" s="116"/>
      <c r="BC780" s="54"/>
      <c r="BD780" s="117"/>
      <c r="BE780" s="218"/>
      <c r="BF780" s="120"/>
      <c r="BG780" s="121"/>
      <c r="BH780" s="121"/>
      <c r="BI780" s="122"/>
      <c r="BJ780" s="123"/>
    </row>
    <row r="781">
      <c r="D781" s="100"/>
      <c r="E781" s="48"/>
      <c r="U781" s="50"/>
      <c r="V781" s="50"/>
      <c r="AC781" s="6"/>
      <c r="AI781" s="110"/>
      <c r="AJ781" s="111"/>
      <c r="AK781" s="221"/>
      <c r="AL781" s="54"/>
      <c r="AM781" s="54"/>
      <c r="AN781" s="112"/>
      <c r="AO781" s="113"/>
      <c r="AP781" s="215"/>
      <c r="AQ781" s="216"/>
      <c r="AR781" s="217"/>
      <c r="AS781" s="54"/>
      <c r="AT781" s="115"/>
      <c r="AU781" s="115"/>
      <c r="AV781" s="115"/>
      <c r="AW781" s="116"/>
      <c r="AX781" s="54"/>
      <c r="AY781" s="117"/>
      <c r="AZ781" s="117"/>
      <c r="BA781" s="118"/>
      <c r="BB781" s="116"/>
      <c r="BC781" s="54"/>
      <c r="BD781" s="117"/>
      <c r="BE781" s="218"/>
      <c r="BF781" s="120"/>
      <c r="BG781" s="121"/>
      <c r="BH781" s="121"/>
      <c r="BI781" s="122"/>
      <c r="BJ781" s="123"/>
    </row>
    <row r="782">
      <c r="D782" s="100"/>
      <c r="E782" s="48"/>
      <c r="U782" s="50"/>
      <c r="V782" s="50"/>
      <c r="AC782" s="6"/>
      <c r="AI782" s="110"/>
      <c r="AJ782" s="111"/>
      <c r="AK782" s="221"/>
      <c r="AL782" s="54"/>
      <c r="AM782" s="54"/>
      <c r="AN782" s="112"/>
      <c r="AO782" s="113"/>
      <c r="AP782" s="215"/>
      <c r="AQ782" s="216"/>
      <c r="AR782" s="217"/>
      <c r="AS782" s="54"/>
      <c r="AT782" s="115"/>
      <c r="AU782" s="115"/>
      <c r="AV782" s="115"/>
      <c r="AW782" s="116"/>
      <c r="AX782" s="54"/>
      <c r="AY782" s="117"/>
      <c r="AZ782" s="117"/>
      <c r="BA782" s="118"/>
      <c r="BB782" s="116"/>
      <c r="BC782" s="54"/>
      <c r="BD782" s="117"/>
      <c r="BE782" s="218"/>
      <c r="BF782" s="120"/>
      <c r="BG782" s="121"/>
      <c r="BH782" s="121"/>
      <c r="BI782" s="122"/>
      <c r="BJ782" s="123"/>
    </row>
    <row r="783">
      <c r="D783" s="100"/>
      <c r="E783" s="48"/>
      <c r="U783" s="50"/>
      <c r="V783" s="50"/>
      <c r="AC783" s="6"/>
      <c r="AI783" s="110"/>
      <c r="AJ783" s="111"/>
      <c r="AK783" s="221"/>
      <c r="AL783" s="54"/>
      <c r="AM783" s="54"/>
      <c r="AN783" s="112"/>
      <c r="AO783" s="113"/>
      <c r="AP783" s="215"/>
      <c r="AQ783" s="216"/>
      <c r="AR783" s="217"/>
      <c r="AS783" s="54"/>
      <c r="AT783" s="115"/>
      <c r="AU783" s="115"/>
      <c r="AV783" s="115"/>
      <c r="AW783" s="116"/>
      <c r="AX783" s="54"/>
      <c r="AY783" s="117"/>
      <c r="AZ783" s="117"/>
      <c r="BA783" s="118"/>
      <c r="BB783" s="116"/>
      <c r="BC783" s="54"/>
      <c r="BD783" s="117"/>
      <c r="BE783" s="218"/>
      <c r="BF783" s="120"/>
      <c r="BG783" s="121"/>
      <c r="BH783" s="121"/>
      <c r="BI783" s="122"/>
      <c r="BJ783" s="123"/>
    </row>
    <row r="784">
      <c r="D784" s="100"/>
      <c r="E784" s="48"/>
      <c r="U784" s="50"/>
      <c r="V784" s="50"/>
      <c r="AC784" s="6"/>
      <c r="AI784" s="110"/>
      <c r="AJ784" s="111"/>
      <c r="AK784" s="221"/>
      <c r="AL784" s="54"/>
      <c r="AM784" s="54"/>
      <c r="AN784" s="112"/>
      <c r="AO784" s="113"/>
      <c r="AP784" s="215"/>
      <c r="AQ784" s="216"/>
      <c r="AR784" s="217"/>
      <c r="AS784" s="54"/>
      <c r="AT784" s="115"/>
      <c r="AU784" s="115"/>
      <c r="AV784" s="115"/>
      <c r="AW784" s="116"/>
      <c r="AX784" s="54"/>
      <c r="AY784" s="117"/>
      <c r="AZ784" s="117"/>
      <c r="BA784" s="118"/>
      <c r="BB784" s="116"/>
      <c r="BC784" s="54"/>
      <c r="BD784" s="117"/>
      <c r="BE784" s="218"/>
      <c r="BF784" s="120"/>
      <c r="BG784" s="121"/>
      <c r="BH784" s="121"/>
      <c r="BI784" s="122"/>
      <c r="BJ784" s="123"/>
    </row>
    <row r="785">
      <c r="D785" s="100"/>
      <c r="E785" s="48"/>
      <c r="U785" s="50"/>
      <c r="V785" s="50"/>
      <c r="AC785" s="6"/>
      <c r="AI785" s="110"/>
      <c r="AJ785" s="111"/>
      <c r="AK785" s="221"/>
      <c r="AL785" s="54"/>
      <c r="AM785" s="54"/>
      <c r="AN785" s="112"/>
      <c r="AO785" s="113"/>
      <c r="AP785" s="215"/>
      <c r="AQ785" s="216"/>
      <c r="AR785" s="217"/>
      <c r="AS785" s="54"/>
      <c r="AT785" s="115"/>
      <c r="AU785" s="115"/>
      <c r="AV785" s="115"/>
      <c r="AW785" s="116"/>
      <c r="AX785" s="54"/>
      <c r="AY785" s="117"/>
      <c r="AZ785" s="117"/>
      <c r="BA785" s="118"/>
      <c r="BB785" s="116"/>
      <c r="BC785" s="54"/>
      <c r="BD785" s="117"/>
      <c r="BE785" s="218"/>
      <c r="BF785" s="120"/>
      <c r="BG785" s="121"/>
      <c r="BH785" s="121"/>
      <c r="BI785" s="122"/>
      <c r="BJ785" s="123"/>
    </row>
    <row r="786">
      <c r="D786" s="100"/>
      <c r="E786" s="48"/>
      <c r="U786" s="50"/>
      <c r="V786" s="50"/>
      <c r="AC786" s="6"/>
      <c r="AI786" s="110"/>
      <c r="AJ786" s="111"/>
      <c r="AK786" s="221"/>
      <c r="AL786" s="54"/>
      <c r="AM786" s="54"/>
      <c r="AN786" s="112"/>
      <c r="AO786" s="113"/>
      <c r="AP786" s="215"/>
      <c r="AQ786" s="216"/>
      <c r="AR786" s="217"/>
      <c r="AS786" s="54"/>
      <c r="AT786" s="115"/>
      <c r="AU786" s="115"/>
      <c r="AV786" s="115"/>
      <c r="AW786" s="116"/>
      <c r="AX786" s="54"/>
      <c r="AY786" s="117"/>
      <c r="AZ786" s="117"/>
      <c r="BA786" s="118"/>
      <c r="BB786" s="116"/>
      <c r="BC786" s="54"/>
      <c r="BD786" s="117"/>
      <c r="BE786" s="218"/>
      <c r="BF786" s="120"/>
      <c r="BG786" s="121"/>
      <c r="BH786" s="121"/>
      <c r="BI786" s="122"/>
      <c r="BJ786" s="123"/>
    </row>
    <row r="787">
      <c r="D787" s="100"/>
      <c r="E787" s="48"/>
      <c r="U787" s="50"/>
      <c r="V787" s="50"/>
      <c r="AC787" s="6"/>
      <c r="AI787" s="110"/>
      <c r="AJ787" s="111"/>
      <c r="AK787" s="221"/>
      <c r="AL787" s="54"/>
      <c r="AM787" s="54"/>
      <c r="AN787" s="112"/>
      <c r="AO787" s="113"/>
      <c r="AP787" s="215"/>
      <c r="AQ787" s="216"/>
      <c r="AR787" s="217"/>
      <c r="AS787" s="54"/>
      <c r="AT787" s="115"/>
      <c r="AU787" s="115"/>
      <c r="AV787" s="115"/>
      <c r="AW787" s="116"/>
      <c r="AX787" s="54"/>
      <c r="AY787" s="117"/>
      <c r="AZ787" s="117"/>
      <c r="BA787" s="118"/>
      <c r="BB787" s="116"/>
      <c r="BC787" s="54"/>
      <c r="BD787" s="117"/>
      <c r="BE787" s="218"/>
      <c r="BF787" s="120"/>
      <c r="BG787" s="121"/>
      <c r="BH787" s="121"/>
      <c r="BI787" s="122"/>
      <c r="BJ787" s="123"/>
    </row>
    <row r="788">
      <c r="D788" s="100"/>
      <c r="E788" s="48"/>
      <c r="U788" s="50"/>
      <c r="V788" s="50"/>
      <c r="AC788" s="6"/>
      <c r="AI788" s="110"/>
      <c r="AJ788" s="111"/>
      <c r="AK788" s="221"/>
      <c r="AL788" s="54"/>
      <c r="AM788" s="54"/>
      <c r="AN788" s="112"/>
      <c r="AO788" s="113"/>
      <c r="AP788" s="215"/>
      <c r="AQ788" s="216"/>
      <c r="AR788" s="217"/>
      <c r="AS788" s="54"/>
      <c r="AT788" s="115"/>
      <c r="AU788" s="115"/>
      <c r="AV788" s="115"/>
      <c r="AW788" s="116"/>
      <c r="AX788" s="54"/>
      <c r="AY788" s="117"/>
      <c r="AZ788" s="117"/>
      <c r="BA788" s="118"/>
      <c r="BB788" s="116"/>
      <c r="BC788" s="54"/>
      <c r="BD788" s="117"/>
      <c r="BE788" s="218"/>
      <c r="BF788" s="120"/>
      <c r="BG788" s="121"/>
      <c r="BH788" s="121"/>
      <c r="BI788" s="122"/>
      <c r="BJ788" s="123"/>
    </row>
    <row r="789">
      <c r="D789" s="100"/>
      <c r="E789" s="48"/>
      <c r="U789" s="50"/>
      <c r="V789" s="50"/>
      <c r="AC789" s="6"/>
      <c r="AI789" s="110"/>
      <c r="AJ789" s="111"/>
      <c r="AK789" s="221"/>
      <c r="AL789" s="54"/>
      <c r="AM789" s="54"/>
      <c r="AN789" s="112"/>
      <c r="AO789" s="113"/>
      <c r="AP789" s="215"/>
      <c r="AQ789" s="216"/>
      <c r="AR789" s="217"/>
      <c r="AS789" s="54"/>
      <c r="AT789" s="115"/>
      <c r="AU789" s="115"/>
      <c r="AV789" s="115"/>
      <c r="AW789" s="116"/>
      <c r="AX789" s="54"/>
      <c r="AY789" s="117"/>
      <c r="AZ789" s="117"/>
      <c r="BA789" s="118"/>
      <c r="BB789" s="116"/>
      <c r="BC789" s="54"/>
      <c r="BD789" s="117"/>
      <c r="BE789" s="218"/>
      <c r="BF789" s="120"/>
      <c r="BG789" s="121"/>
      <c r="BH789" s="121"/>
      <c r="BI789" s="122"/>
      <c r="BJ789" s="123"/>
    </row>
    <row r="790">
      <c r="D790" s="100"/>
      <c r="E790" s="48"/>
      <c r="U790" s="50"/>
      <c r="V790" s="50"/>
      <c r="AC790" s="6"/>
      <c r="AI790" s="110"/>
      <c r="AJ790" s="111"/>
      <c r="AK790" s="221"/>
      <c r="AL790" s="54"/>
      <c r="AM790" s="54"/>
      <c r="AN790" s="112"/>
      <c r="AO790" s="113"/>
      <c r="AP790" s="215"/>
      <c r="AQ790" s="216"/>
      <c r="AR790" s="217"/>
      <c r="AS790" s="54"/>
      <c r="AT790" s="115"/>
      <c r="AU790" s="115"/>
      <c r="AV790" s="115"/>
      <c r="AW790" s="116"/>
      <c r="AX790" s="54"/>
      <c r="AY790" s="117"/>
      <c r="AZ790" s="117"/>
      <c r="BA790" s="118"/>
      <c r="BB790" s="116"/>
      <c r="BC790" s="54"/>
      <c r="BD790" s="117"/>
      <c r="BE790" s="218"/>
      <c r="BF790" s="120"/>
      <c r="BG790" s="121"/>
      <c r="BH790" s="121"/>
      <c r="BI790" s="122"/>
      <c r="BJ790" s="123"/>
    </row>
    <row r="791">
      <c r="D791" s="100"/>
      <c r="E791" s="48"/>
      <c r="U791" s="50"/>
      <c r="V791" s="50"/>
      <c r="AC791" s="6"/>
      <c r="AI791" s="110"/>
      <c r="AJ791" s="111"/>
      <c r="AK791" s="221"/>
      <c r="AL791" s="54"/>
      <c r="AM791" s="54"/>
      <c r="AN791" s="112"/>
      <c r="AO791" s="113"/>
      <c r="AP791" s="215"/>
      <c r="AQ791" s="216"/>
      <c r="AR791" s="217"/>
      <c r="AS791" s="54"/>
      <c r="AT791" s="115"/>
      <c r="AU791" s="115"/>
      <c r="AV791" s="115"/>
      <c r="AW791" s="116"/>
      <c r="AX791" s="54"/>
      <c r="AY791" s="117"/>
      <c r="AZ791" s="117"/>
      <c r="BA791" s="118"/>
      <c r="BB791" s="116"/>
      <c r="BC791" s="54"/>
      <c r="BD791" s="117"/>
      <c r="BE791" s="218"/>
      <c r="BF791" s="120"/>
      <c r="BG791" s="121"/>
      <c r="BH791" s="121"/>
      <c r="BI791" s="122"/>
      <c r="BJ791" s="123"/>
    </row>
    <row r="792">
      <c r="D792" s="100"/>
      <c r="E792" s="48"/>
      <c r="U792" s="50"/>
      <c r="V792" s="50"/>
      <c r="AC792" s="6"/>
      <c r="AI792" s="110"/>
      <c r="AJ792" s="111"/>
      <c r="AK792" s="221"/>
      <c r="AL792" s="54"/>
      <c r="AM792" s="54"/>
      <c r="AN792" s="112"/>
      <c r="AO792" s="113"/>
      <c r="AP792" s="215"/>
      <c r="AQ792" s="216"/>
      <c r="AR792" s="217"/>
      <c r="AS792" s="54"/>
      <c r="AT792" s="115"/>
      <c r="AU792" s="115"/>
      <c r="AV792" s="115"/>
      <c r="AW792" s="116"/>
      <c r="AX792" s="54"/>
      <c r="AY792" s="117"/>
      <c r="AZ792" s="117"/>
      <c r="BA792" s="118"/>
      <c r="BB792" s="116"/>
      <c r="BC792" s="54"/>
      <c r="BD792" s="117"/>
      <c r="BE792" s="218"/>
      <c r="BF792" s="120"/>
      <c r="BG792" s="121"/>
      <c r="BH792" s="121"/>
      <c r="BI792" s="122"/>
      <c r="BJ792" s="123"/>
    </row>
    <row r="793">
      <c r="D793" s="100"/>
      <c r="E793" s="48"/>
      <c r="U793" s="50"/>
      <c r="V793" s="50"/>
      <c r="AC793" s="6"/>
      <c r="AI793" s="110"/>
      <c r="AJ793" s="111"/>
      <c r="AK793" s="221"/>
      <c r="AL793" s="54"/>
      <c r="AM793" s="54"/>
      <c r="AN793" s="112"/>
      <c r="AO793" s="113"/>
      <c r="AP793" s="215"/>
      <c r="AQ793" s="216"/>
      <c r="AR793" s="217"/>
      <c r="AS793" s="54"/>
      <c r="AT793" s="115"/>
      <c r="AU793" s="115"/>
      <c r="AV793" s="115"/>
      <c r="AW793" s="116"/>
      <c r="AX793" s="54"/>
      <c r="AY793" s="117"/>
      <c r="AZ793" s="117"/>
      <c r="BA793" s="118"/>
      <c r="BB793" s="116"/>
      <c r="BC793" s="54"/>
      <c r="BD793" s="117"/>
      <c r="BE793" s="218"/>
      <c r="BF793" s="120"/>
      <c r="BG793" s="121"/>
      <c r="BH793" s="121"/>
      <c r="BI793" s="122"/>
      <c r="BJ793" s="123"/>
    </row>
    <row r="794">
      <c r="D794" s="100"/>
      <c r="E794" s="48"/>
      <c r="U794" s="50"/>
      <c r="V794" s="50"/>
      <c r="AC794" s="6"/>
      <c r="AI794" s="110"/>
      <c r="AJ794" s="111"/>
      <c r="AK794" s="221"/>
      <c r="AL794" s="54"/>
      <c r="AM794" s="54"/>
      <c r="AN794" s="112"/>
      <c r="AO794" s="113"/>
      <c r="AP794" s="215"/>
      <c r="AQ794" s="216"/>
      <c r="AR794" s="217"/>
      <c r="AS794" s="54"/>
      <c r="AT794" s="115"/>
      <c r="AU794" s="115"/>
      <c r="AV794" s="115"/>
      <c r="AW794" s="116"/>
      <c r="AX794" s="54"/>
      <c r="AY794" s="117"/>
      <c r="AZ794" s="117"/>
      <c r="BA794" s="118"/>
      <c r="BB794" s="116"/>
      <c r="BC794" s="54"/>
      <c r="BD794" s="117"/>
      <c r="BE794" s="218"/>
      <c r="BF794" s="120"/>
      <c r="BG794" s="121"/>
      <c r="BH794" s="121"/>
      <c r="BI794" s="122"/>
      <c r="BJ794" s="123"/>
    </row>
    <row r="795">
      <c r="D795" s="100"/>
      <c r="E795" s="48"/>
      <c r="U795" s="50"/>
      <c r="V795" s="50"/>
      <c r="AC795" s="6"/>
      <c r="AI795" s="110"/>
      <c r="AJ795" s="111"/>
      <c r="AK795" s="221"/>
      <c r="AL795" s="54"/>
      <c r="AM795" s="54"/>
      <c r="AN795" s="112"/>
      <c r="AO795" s="113"/>
      <c r="AP795" s="215"/>
      <c r="AQ795" s="216"/>
      <c r="AR795" s="217"/>
      <c r="AS795" s="54"/>
      <c r="AT795" s="115"/>
      <c r="AU795" s="115"/>
      <c r="AV795" s="115"/>
      <c r="AW795" s="116"/>
      <c r="AX795" s="54"/>
      <c r="AY795" s="117"/>
      <c r="AZ795" s="117"/>
      <c r="BA795" s="118"/>
      <c r="BB795" s="116"/>
      <c r="BC795" s="54"/>
      <c r="BD795" s="117"/>
      <c r="BE795" s="218"/>
      <c r="BF795" s="120"/>
      <c r="BG795" s="121"/>
      <c r="BH795" s="121"/>
      <c r="BI795" s="122"/>
      <c r="BJ795" s="123"/>
    </row>
    <row r="796">
      <c r="D796" s="100"/>
      <c r="E796" s="48"/>
      <c r="U796" s="50"/>
      <c r="V796" s="50"/>
      <c r="AC796" s="6"/>
      <c r="AI796" s="110"/>
      <c r="AJ796" s="111"/>
      <c r="AK796" s="221"/>
      <c r="AL796" s="54"/>
      <c r="AM796" s="54"/>
      <c r="AN796" s="112"/>
      <c r="AO796" s="113"/>
      <c r="AP796" s="215"/>
      <c r="AQ796" s="216"/>
      <c r="AR796" s="217"/>
      <c r="AS796" s="54"/>
      <c r="AT796" s="115"/>
      <c r="AU796" s="115"/>
      <c r="AV796" s="115"/>
      <c r="AW796" s="116"/>
      <c r="AX796" s="54"/>
      <c r="AY796" s="117"/>
      <c r="AZ796" s="117"/>
      <c r="BA796" s="118"/>
      <c r="BB796" s="116"/>
      <c r="BC796" s="54"/>
      <c r="BD796" s="117"/>
      <c r="BE796" s="218"/>
      <c r="BF796" s="120"/>
      <c r="BG796" s="121"/>
      <c r="BH796" s="121"/>
      <c r="BI796" s="122"/>
      <c r="BJ796" s="123"/>
    </row>
    <row r="797">
      <c r="D797" s="100"/>
      <c r="E797" s="48"/>
      <c r="U797" s="50"/>
      <c r="V797" s="50"/>
      <c r="AC797" s="6"/>
      <c r="AI797" s="110"/>
      <c r="AJ797" s="111"/>
      <c r="AK797" s="221"/>
      <c r="AL797" s="54"/>
      <c r="AM797" s="54"/>
      <c r="AN797" s="112"/>
      <c r="AO797" s="113"/>
      <c r="AP797" s="215"/>
      <c r="AQ797" s="216"/>
      <c r="AR797" s="217"/>
      <c r="AS797" s="54"/>
      <c r="AT797" s="115"/>
      <c r="AU797" s="115"/>
      <c r="AV797" s="115"/>
      <c r="AW797" s="116"/>
      <c r="AX797" s="54"/>
      <c r="AY797" s="117"/>
      <c r="AZ797" s="117"/>
      <c r="BA797" s="118"/>
      <c r="BB797" s="116"/>
      <c r="BC797" s="54"/>
      <c r="BD797" s="117"/>
      <c r="BE797" s="218"/>
      <c r="BF797" s="120"/>
      <c r="BG797" s="121"/>
      <c r="BH797" s="121"/>
      <c r="BI797" s="122"/>
      <c r="BJ797" s="123"/>
    </row>
    <row r="798">
      <c r="D798" s="100"/>
      <c r="E798" s="48"/>
      <c r="U798" s="50"/>
      <c r="V798" s="50"/>
      <c r="AC798" s="6"/>
      <c r="AI798" s="110"/>
      <c r="AJ798" s="111"/>
      <c r="AK798" s="221"/>
      <c r="AL798" s="54"/>
      <c r="AM798" s="54"/>
      <c r="AN798" s="112"/>
      <c r="AO798" s="113"/>
      <c r="AP798" s="215"/>
      <c r="AQ798" s="216"/>
      <c r="AR798" s="217"/>
      <c r="AS798" s="54"/>
      <c r="AT798" s="115"/>
      <c r="AU798" s="115"/>
      <c r="AV798" s="115"/>
      <c r="AW798" s="116"/>
      <c r="AX798" s="54"/>
      <c r="AY798" s="117"/>
      <c r="AZ798" s="117"/>
      <c r="BA798" s="118"/>
      <c r="BB798" s="116"/>
      <c r="BC798" s="54"/>
      <c r="BD798" s="117"/>
      <c r="BE798" s="218"/>
      <c r="BF798" s="120"/>
      <c r="BG798" s="121"/>
      <c r="BH798" s="121"/>
      <c r="BI798" s="122"/>
      <c r="BJ798" s="123"/>
    </row>
    <row r="799">
      <c r="D799" s="100"/>
      <c r="E799" s="48"/>
      <c r="U799" s="50"/>
      <c r="V799" s="50"/>
      <c r="AC799" s="6"/>
      <c r="AI799" s="110"/>
      <c r="AJ799" s="111"/>
      <c r="AK799" s="221"/>
      <c r="AL799" s="54"/>
      <c r="AM799" s="54"/>
      <c r="AN799" s="112"/>
      <c r="AO799" s="113"/>
      <c r="AP799" s="215"/>
      <c r="AQ799" s="216"/>
      <c r="AR799" s="217"/>
      <c r="AS799" s="54"/>
      <c r="AT799" s="115"/>
      <c r="AU799" s="115"/>
      <c r="AV799" s="115"/>
      <c r="AW799" s="116"/>
      <c r="AX799" s="54"/>
      <c r="AY799" s="117"/>
      <c r="AZ799" s="117"/>
      <c r="BA799" s="118"/>
      <c r="BB799" s="116"/>
      <c r="BC799" s="54"/>
      <c r="BD799" s="117"/>
      <c r="BE799" s="218"/>
      <c r="BF799" s="120"/>
      <c r="BG799" s="121"/>
      <c r="BH799" s="121"/>
      <c r="BI799" s="122"/>
      <c r="BJ799" s="123"/>
    </row>
    <row r="800">
      <c r="D800" s="100"/>
      <c r="E800" s="48"/>
      <c r="U800" s="50"/>
      <c r="V800" s="50"/>
      <c r="AC800" s="6"/>
      <c r="AI800" s="110"/>
      <c r="AJ800" s="111"/>
      <c r="AK800" s="221"/>
      <c r="AL800" s="54"/>
      <c r="AM800" s="54"/>
      <c r="AN800" s="112"/>
      <c r="AO800" s="113"/>
      <c r="AP800" s="215"/>
      <c r="AQ800" s="216"/>
      <c r="AR800" s="217"/>
      <c r="AS800" s="54"/>
      <c r="AT800" s="115"/>
      <c r="AU800" s="115"/>
      <c r="AV800" s="115"/>
      <c r="AW800" s="116"/>
      <c r="AX800" s="54"/>
      <c r="AY800" s="117"/>
      <c r="AZ800" s="117"/>
      <c r="BA800" s="118"/>
      <c r="BB800" s="116"/>
      <c r="BC800" s="54"/>
      <c r="BD800" s="117"/>
      <c r="BE800" s="218"/>
      <c r="BF800" s="120"/>
      <c r="BG800" s="121"/>
      <c r="BH800" s="121"/>
      <c r="BI800" s="122"/>
      <c r="BJ800" s="123"/>
    </row>
    <row r="801">
      <c r="D801" s="100"/>
      <c r="E801" s="48"/>
      <c r="U801" s="50"/>
      <c r="V801" s="50"/>
      <c r="AC801" s="6"/>
      <c r="AI801" s="110"/>
      <c r="AJ801" s="111"/>
      <c r="AK801" s="221"/>
      <c r="AL801" s="54"/>
      <c r="AM801" s="54"/>
      <c r="AN801" s="112"/>
      <c r="AO801" s="113"/>
      <c r="AP801" s="215"/>
      <c r="AQ801" s="216"/>
      <c r="AR801" s="217"/>
      <c r="AS801" s="54"/>
      <c r="AT801" s="115"/>
      <c r="AU801" s="115"/>
      <c r="AV801" s="115"/>
      <c r="AW801" s="116"/>
      <c r="AX801" s="54"/>
      <c r="AY801" s="117"/>
      <c r="AZ801" s="117"/>
      <c r="BA801" s="118"/>
      <c r="BB801" s="116"/>
      <c r="BC801" s="54"/>
      <c r="BD801" s="117"/>
      <c r="BE801" s="218"/>
      <c r="BF801" s="120"/>
      <c r="BG801" s="121"/>
      <c r="BH801" s="121"/>
      <c r="BI801" s="122"/>
      <c r="BJ801" s="123"/>
    </row>
    <row r="802">
      <c r="D802" s="100"/>
      <c r="E802" s="48"/>
      <c r="U802" s="50"/>
      <c r="V802" s="50"/>
      <c r="AC802" s="6"/>
      <c r="AI802" s="110"/>
      <c r="AJ802" s="111"/>
      <c r="AK802" s="221"/>
      <c r="AL802" s="54"/>
      <c r="AM802" s="54"/>
      <c r="AN802" s="112"/>
      <c r="AO802" s="113"/>
      <c r="AP802" s="215"/>
      <c r="AQ802" s="216"/>
      <c r="AR802" s="217"/>
      <c r="AS802" s="54"/>
      <c r="AT802" s="115"/>
      <c r="AU802" s="115"/>
      <c r="AV802" s="115"/>
      <c r="AW802" s="116"/>
      <c r="AX802" s="54"/>
      <c r="AY802" s="117"/>
      <c r="AZ802" s="117"/>
      <c r="BA802" s="118"/>
      <c r="BB802" s="116"/>
      <c r="BC802" s="54"/>
      <c r="BD802" s="117"/>
      <c r="BE802" s="218"/>
      <c r="BF802" s="120"/>
      <c r="BG802" s="121"/>
      <c r="BH802" s="121"/>
      <c r="BI802" s="122"/>
      <c r="BJ802" s="123"/>
    </row>
    <row r="803">
      <c r="D803" s="100"/>
      <c r="E803" s="48"/>
      <c r="U803" s="50"/>
      <c r="V803" s="50"/>
      <c r="AC803" s="6"/>
      <c r="AI803" s="110"/>
      <c r="AJ803" s="111"/>
      <c r="AK803" s="221"/>
      <c r="AL803" s="54"/>
      <c r="AM803" s="54"/>
      <c r="AN803" s="112"/>
      <c r="AO803" s="113"/>
      <c r="AP803" s="215"/>
      <c r="AQ803" s="216"/>
      <c r="AR803" s="217"/>
      <c r="AS803" s="54"/>
      <c r="AT803" s="115"/>
      <c r="AU803" s="115"/>
      <c r="AV803" s="115"/>
      <c r="AW803" s="116"/>
      <c r="AX803" s="54"/>
      <c r="AY803" s="117"/>
      <c r="AZ803" s="117"/>
      <c r="BA803" s="118"/>
      <c r="BB803" s="116"/>
      <c r="BC803" s="54"/>
      <c r="BD803" s="117"/>
      <c r="BE803" s="218"/>
      <c r="BF803" s="120"/>
      <c r="BG803" s="121"/>
      <c r="BH803" s="121"/>
      <c r="BI803" s="122"/>
      <c r="BJ803" s="123"/>
    </row>
    <row r="804">
      <c r="D804" s="100"/>
      <c r="E804" s="48"/>
      <c r="U804" s="50"/>
      <c r="V804" s="50"/>
      <c r="AC804" s="6"/>
      <c r="AI804" s="110"/>
      <c r="AJ804" s="111"/>
      <c r="AK804" s="221"/>
      <c r="AL804" s="54"/>
      <c r="AM804" s="54"/>
      <c r="AN804" s="112"/>
      <c r="AO804" s="113"/>
      <c r="AP804" s="215"/>
      <c r="AQ804" s="216"/>
      <c r="AR804" s="217"/>
      <c r="AS804" s="54"/>
      <c r="AT804" s="115"/>
      <c r="AU804" s="115"/>
      <c r="AV804" s="115"/>
      <c r="AW804" s="116"/>
      <c r="AX804" s="54"/>
      <c r="AY804" s="117"/>
      <c r="AZ804" s="117"/>
      <c r="BA804" s="118"/>
      <c r="BB804" s="116"/>
      <c r="BC804" s="54"/>
      <c r="BD804" s="117"/>
      <c r="BE804" s="218"/>
      <c r="BF804" s="120"/>
      <c r="BG804" s="121"/>
      <c r="BH804" s="121"/>
      <c r="BI804" s="122"/>
      <c r="BJ804" s="123"/>
    </row>
    <row r="805">
      <c r="D805" s="100"/>
      <c r="E805" s="48"/>
      <c r="U805" s="50"/>
      <c r="V805" s="50"/>
      <c r="AC805" s="6"/>
      <c r="AI805" s="110"/>
      <c r="AJ805" s="111"/>
      <c r="AK805" s="221"/>
      <c r="AL805" s="54"/>
      <c r="AM805" s="54"/>
      <c r="AN805" s="112"/>
      <c r="AO805" s="113"/>
      <c r="AP805" s="215"/>
      <c r="AQ805" s="216"/>
      <c r="AR805" s="217"/>
      <c r="AS805" s="54"/>
      <c r="AT805" s="115"/>
      <c r="AU805" s="115"/>
      <c r="AV805" s="115"/>
      <c r="AW805" s="116"/>
      <c r="AX805" s="54"/>
      <c r="AY805" s="117"/>
      <c r="AZ805" s="117"/>
      <c r="BA805" s="118"/>
      <c r="BB805" s="116"/>
      <c r="BC805" s="54"/>
      <c r="BD805" s="117"/>
      <c r="BE805" s="218"/>
      <c r="BF805" s="120"/>
      <c r="BG805" s="121"/>
      <c r="BH805" s="121"/>
      <c r="BI805" s="122"/>
      <c r="BJ805" s="123"/>
    </row>
    <row r="806">
      <c r="D806" s="100"/>
      <c r="E806" s="48"/>
      <c r="U806" s="50"/>
      <c r="V806" s="50"/>
      <c r="AC806" s="6"/>
      <c r="AI806" s="110"/>
      <c r="AJ806" s="111"/>
      <c r="AK806" s="221"/>
      <c r="AL806" s="54"/>
      <c r="AM806" s="54"/>
      <c r="AN806" s="112"/>
      <c r="AO806" s="113"/>
      <c r="AP806" s="215"/>
      <c r="AQ806" s="216"/>
      <c r="AR806" s="217"/>
      <c r="AS806" s="54"/>
      <c r="AT806" s="115"/>
      <c r="AU806" s="115"/>
      <c r="AV806" s="115"/>
      <c r="AW806" s="116"/>
      <c r="AX806" s="54"/>
      <c r="AY806" s="117"/>
      <c r="AZ806" s="117"/>
      <c r="BA806" s="118"/>
      <c r="BB806" s="116"/>
      <c r="BC806" s="54"/>
      <c r="BD806" s="117"/>
      <c r="BE806" s="218"/>
      <c r="BF806" s="120"/>
      <c r="BG806" s="121"/>
      <c r="BH806" s="121"/>
      <c r="BI806" s="122"/>
      <c r="BJ806" s="123"/>
    </row>
    <row r="807">
      <c r="D807" s="100"/>
      <c r="E807" s="48"/>
      <c r="U807" s="50"/>
      <c r="V807" s="50"/>
      <c r="AC807" s="6"/>
      <c r="AI807" s="110"/>
      <c r="AJ807" s="111"/>
      <c r="AK807" s="221"/>
      <c r="AL807" s="54"/>
      <c r="AM807" s="54"/>
      <c r="AN807" s="112"/>
      <c r="AO807" s="113"/>
      <c r="AP807" s="215"/>
      <c r="AQ807" s="216"/>
      <c r="AR807" s="217"/>
      <c r="AS807" s="54"/>
      <c r="AT807" s="115"/>
      <c r="AU807" s="115"/>
      <c r="AV807" s="115"/>
      <c r="AW807" s="116"/>
      <c r="AX807" s="54"/>
      <c r="AY807" s="117"/>
      <c r="AZ807" s="117"/>
      <c r="BA807" s="118"/>
      <c r="BB807" s="116"/>
      <c r="BC807" s="54"/>
      <c r="BD807" s="117"/>
      <c r="BE807" s="218"/>
      <c r="BF807" s="120"/>
      <c r="BG807" s="121"/>
      <c r="BH807" s="121"/>
      <c r="BI807" s="122"/>
      <c r="BJ807" s="123"/>
    </row>
    <row r="808">
      <c r="D808" s="100"/>
      <c r="E808" s="48"/>
      <c r="U808" s="50"/>
      <c r="V808" s="50"/>
      <c r="AC808" s="6"/>
      <c r="AI808" s="110"/>
      <c r="AJ808" s="111"/>
      <c r="AK808" s="221"/>
      <c r="AL808" s="54"/>
      <c r="AM808" s="54"/>
      <c r="AN808" s="112"/>
      <c r="AO808" s="113"/>
      <c r="AP808" s="215"/>
      <c r="AQ808" s="216"/>
      <c r="AR808" s="217"/>
      <c r="AS808" s="54"/>
      <c r="AT808" s="115"/>
      <c r="AU808" s="115"/>
      <c r="AV808" s="115"/>
      <c r="AW808" s="116"/>
      <c r="AX808" s="54"/>
      <c r="AY808" s="117"/>
      <c r="AZ808" s="117"/>
      <c r="BA808" s="118"/>
      <c r="BB808" s="116"/>
      <c r="BC808" s="54"/>
      <c r="BD808" s="117"/>
      <c r="BE808" s="218"/>
      <c r="BF808" s="120"/>
      <c r="BG808" s="121"/>
      <c r="BH808" s="121"/>
      <c r="BI808" s="122"/>
      <c r="BJ808" s="123"/>
    </row>
    <row r="809">
      <c r="D809" s="100"/>
      <c r="E809" s="48"/>
      <c r="U809" s="50"/>
      <c r="V809" s="50"/>
      <c r="AC809" s="6"/>
      <c r="AI809" s="110"/>
      <c r="AJ809" s="111"/>
      <c r="AK809" s="221"/>
      <c r="AL809" s="54"/>
      <c r="AM809" s="54"/>
      <c r="AN809" s="112"/>
      <c r="AO809" s="113"/>
      <c r="AP809" s="215"/>
      <c r="AQ809" s="216"/>
      <c r="AR809" s="217"/>
      <c r="AS809" s="54"/>
      <c r="AT809" s="115"/>
      <c r="AU809" s="115"/>
      <c r="AV809" s="115"/>
      <c r="AW809" s="116"/>
      <c r="AX809" s="54"/>
      <c r="AY809" s="117"/>
      <c r="AZ809" s="117"/>
      <c r="BA809" s="118"/>
      <c r="BB809" s="116"/>
      <c r="BC809" s="54"/>
      <c r="BD809" s="117"/>
      <c r="BE809" s="218"/>
      <c r="BF809" s="120"/>
      <c r="BG809" s="121"/>
      <c r="BH809" s="121"/>
      <c r="BI809" s="122"/>
      <c r="BJ809" s="123"/>
    </row>
    <row r="810">
      <c r="D810" s="100"/>
      <c r="E810" s="48"/>
      <c r="U810" s="50"/>
      <c r="V810" s="50"/>
      <c r="AC810" s="6"/>
      <c r="AI810" s="110"/>
      <c r="AJ810" s="111"/>
      <c r="AK810" s="221"/>
      <c r="AL810" s="54"/>
      <c r="AM810" s="54"/>
      <c r="AN810" s="112"/>
      <c r="AO810" s="113"/>
      <c r="AP810" s="215"/>
      <c r="AQ810" s="216"/>
      <c r="AR810" s="217"/>
      <c r="AS810" s="54"/>
      <c r="AT810" s="115"/>
      <c r="AU810" s="115"/>
      <c r="AV810" s="115"/>
      <c r="AW810" s="116"/>
      <c r="AX810" s="54"/>
      <c r="AY810" s="117"/>
      <c r="AZ810" s="117"/>
      <c r="BA810" s="118"/>
      <c r="BB810" s="116"/>
      <c r="BC810" s="54"/>
      <c r="BD810" s="117"/>
      <c r="BE810" s="218"/>
      <c r="BF810" s="120"/>
      <c r="BG810" s="121"/>
      <c r="BH810" s="121"/>
      <c r="BI810" s="122"/>
      <c r="BJ810" s="123"/>
    </row>
    <row r="811">
      <c r="D811" s="100"/>
      <c r="E811" s="48"/>
      <c r="U811" s="50"/>
      <c r="V811" s="50"/>
      <c r="AC811" s="6"/>
      <c r="AI811" s="110"/>
      <c r="AJ811" s="111"/>
      <c r="AK811" s="221"/>
      <c r="AL811" s="54"/>
      <c r="AM811" s="54"/>
      <c r="AN811" s="112"/>
      <c r="AO811" s="113"/>
      <c r="AP811" s="215"/>
      <c r="AQ811" s="216"/>
      <c r="AR811" s="217"/>
      <c r="AS811" s="54"/>
      <c r="AT811" s="115"/>
      <c r="AU811" s="115"/>
      <c r="AV811" s="115"/>
      <c r="AW811" s="116"/>
      <c r="AX811" s="54"/>
      <c r="AY811" s="117"/>
      <c r="AZ811" s="117"/>
      <c r="BA811" s="118"/>
      <c r="BB811" s="116"/>
      <c r="BC811" s="54"/>
      <c r="BD811" s="117"/>
      <c r="BE811" s="218"/>
      <c r="BF811" s="120"/>
      <c r="BG811" s="121"/>
      <c r="BH811" s="121"/>
      <c r="BI811" s="122"/>
      <c r="BJ811" s="123"/>
    </row>
    <row r="812">
      <c r="D812" s="100"/>
      <c r="E812" s="48"/>
      <c r="U812" s="50"/>
      <c r="V812" s="50"/>
      <c r="AC812" s="6"/>
      <c r="AI812" s="110"/>
      <c r="AJ812" s="111"/>
      <c r="AK812" s="221"/>
      <c r="AL812" s="54"/>
      <c r="AM812" s="54"/>
      <c r="AN812" s="112"/>
      <c r="AO812" s="113"/>
      <c r="AP812" s="215"/>
      <c r="AQ812" s="216"/>
      <c r="AR812" s="217"/>
      <c r="AS812" s="54"/>
      <c r="AT812" s="115"/>
      <c r="AU812" s="115"/>
      <c r="AV812" s="115"/>
      <c r="AW812" s="116"/>
      <c r="AX812" s="54"/>
      <c r="AY812" s="117"/>
      <c r="AZ812" s="117"/>
      <c r="BA812" s="118"/>
      <c r="BB812" s="116"/>
      <c r="BC812" s="54"/>
      <c r="BD812" s="117"/>
      <c r="BE812" s="218"/>
      <c r="BF812" s="120"/>
      <c r="BG812" s="121"/>
      <c r="BH812" s="121"/>
      <c r="BI812" s="122"/>
      <c r="BJ812" s="123"/>
    </row>
    <row r="813">
      <c r="D813" s="100"/>
      <c r="E813" s="48"/>
      <c r="U813" s="50"/>
      <c r="V813" s="50"/>
      <c r="AC813" s="6"/>
      <c r="AI813" s="110"/>
      <c r="AJ813" s="111"/>
      <c r="AK813" s="221"/>
      <c r="AL813" s="54"/>
      <c r="AM813" s="54"/>
      <c r="AN813" s="112"/>
      <c r="AO813" s="113"/>
      <c r="AP813" s="215"/>
      <c r="AQ813" s="216"/>
      <c r="AR813" s="217"/>
      <c r="AS813" s="54"/>
      <c r="AT813" s="115"/>
      <c r="AU813" s="115"/>
      <c r="AV813" s="115"/>
      <c r="AW813" s="116"/>
      <c r="AX813" s="54"/>
      <c r="AY813" s="117"/>
      <c r="AZ813" s="117"/>
      <c r="BA813" s="118"/>
      <c r="BB813" s="116"/>
      <c r="BC813" s="54"/>
      <c r="BD813" s="117"/>
      <c r="BE813" s="218"/>
      <c r="BF813" s="120"/>
      <c r="BG813" s="121"/>
      <c r="BH813" s="121"/>
      <c r="BI813" s="122"/>
      <c r="BJ813" s="123"/>
    </row>
    <row r="814">
      <c r="D814" s="100"/>
      <c r="E814" s="48"/>
      <c r="U814" s="50"/>
      <c r="V814" s="50"/>
      <c r="AC814" s="6"/>
      <c r="AI814" s="110"/>
      <c r="AJ814" s="111"/>
      <c r="AK814" s="221"/>
      <c r="AL814" s="54"/>
      <c r="AM814" s="54"/>
      <c r="AN814" s="112"/>
      <c r="AO814" s="113"/>
      <c r="AP814" s="215"/>
      <c r="AQ814" s="216"/>
      <c r="AR814" s="217"/>
      <c r="AS814" s="54"/>
      <c r="AT814" s="115"/>
      <c r="AU814" s="115"/>
      <c r="AV814" s="115"/>
      <c r="AW814" s="116"/>
      <c r="AX814" s="54"/>
      <c r="AY814" s="117"/>
      <c r="AZ814" s="117"/>
      <c r="BA814" s="118"/>
      <c r="BB814" s="116"/>
      <c r="BC814" s="54"/>
      <c r="BD814" s="117"/>
      <c r="BE814" s="218"/>
      <c r="BF814" s="120"/>
      <c r="BG814" s="121"/>
      <c r="BH814" s="121"/>
      <c r="BI814" s="122"/>
      <c r="BJ814" s="123"/>
    </row>
    <row r="815">
      <c r="D815" s="100"/>
      <c r="E815" s="48"/>
      <c r="U815" s="50"/>
      <c r="V815" s="50"/>
      <c r="AC815" s="6"/>
      <c r="AI815" s="110"/>
      <c r="AJ815" s="111"/>
      <c r="AK815" s="221"/>
      <c r="AL815" s="54"/>
      <c r="AM815" s="54"/>
      <c r="AN815" s="112"/>
      <c r="AO815" s="113"/>
      <c r="AP815" s="215"/>
      <c r="AQ815" s="216"/>
      <c r="AR815" s="217"/>
      <c r="AS815" s="54"/>
      <c r="AT815" s="115"/>
      <c r="AU815" s="115"/>
      <c r="AV815" s="115"/>
      <c r="AW815" s="116"/>
      <c r="AX815" s="54"/>
      <c r="AY815" s="117"/>
      <c r="AZ815" s="117"/>
      <c r="BA815" s="118"/>
      <c r="BB815" s="116"/>
      <c r="BC815" s="54"/>
      <c r="BD815" s="117"/>
      <c r="BE815" s="218"/>
      <c r="BF815" s="120"/>
      <c r="BG815" s="121"/>
      <c r="BH815" s="121"/>
      <c r="BI815" s="122"/>
      <c r="BJ815" s="123"/>
    </row>
    <row r="816">
      <c r="D816" s="100"/>
      <c r="E816" s="48"/>
      <c r="U816" s="50"/>
      <c r="V816" s="50"/>
      <c r="AC816" s="6"/>
      <c r="AI816" s="110"/>
      <c r="AJ816" s="111"/>
      <c r="AK816" s="221"/>
      <c r="AL816" s="54"/>
      <c r="AM816" s="54"/>
      <c r="AN816" s="112"/>
      <c r="AO816" s="113"/>
      <c r="AP816" s="215"/>
      <c r="AQ816" s="216"/>
      <c r="AR816" s="217"/>
      <c r="AS816" s="54"/>
      <c r="AT816" s="115"/>
      <c r="AU816" s="115"/>
      <c r="AV816" s="115"/>
      <c r="AW816" s="116"/>
      <c r="AX816" s="54"/>
      <c r="AY816" s="117"/>
      <c r="AZ816" s="117"/>
      <c r="BA816" s="118"/>
      <c r="BB816" s="116"/>
      <c r="BC816" s="54"/>
      <c r="BD816" s="117"/>
      <c r="BE816" s="218"/>
      <c r="BF816" s="120"/>
      <c r="BG816" s="121"/>
      <c r="BH816" s="121"/>
      <c r="BI816" s="122"/>
      <c r="BJ816" s="123"/>
    </row>
    <row r="817">
      <c r="D817" s="100"/>
      <c r="E817" s="48"/>
      <c r="U817" s="50"/>
      <c r="V817" s="50"/>
      <c r="AC817" s="6"/>
      <c r="AI817" s="110"/>
      <c r="AJ817" s="111"/>
      <c r="AK817" s="221"/>
      <c r="AL817" s="54"/>
      <c r="AM817" s="54"/>
      <c r="AN817" s="112"/>
      <c r="AO817" s="113"/>
      <c r="AP817" s="215"/>
      <c r="AQ817" s="216"/>
      <c r="AR817" s="217"/>
      <c r="AS817" s="54"/>
      <c r="AT817" s="115"/>
      <c r="AU817" s="115"/>
      <c r="AV817" s="115"/>
      <c r="AW817" s="116"/>
      <c r="AX817" s="54"/>
      <c r="AY817" s="117"/>
      <c r="AZ817" s="117"/>
      <c r="BA817" s="118"/>
      <c r="BB817" s="116"/>
      <c r="BC817" s="54"/>
      <c r="BD817" s="117"/>
      <c r="BE817" s="218"/>
      <c r="BF817" s="120"/>
      <c r="BG817" s="121"/>
      <c r="BH817" s="121"/>
      <c r="BI817" s="122"/>
      <c r="BJ817" s="123"/>
    </row>
    <row r="818">
      <c r="D818" s="100"/>
      <c r="E818" s="48"/>
      <c r="U818" s="50"/>
      <c r="V818" s="50"/>
      <c r="AC818" s="6"/>
      <c r="AI818" s="110"/>
      <c r="AJ818" s="111"/>
      <c r="AK818" s="221"/>
      <c r="AL818" s="54"/>
      <c r="AM818" s="54"/>
      <c r="AN818" s="112"/>
      <c r="AO818" s="113"/>
      <c r="AP818" s="215"/>
      <c r="AQ818" s="216"/>
      <c r="AR818" s="217"/>
      <c r="AS818" s="54"/>
      <c r="AT818" s="115"/>
      <c r="AU818" s="115"/>
      <c r="AV818" s="115"/>
      <c r="AW818" s="116"/>
      <c r="AX818" s="54"/>
      <c r="AY818" s="117"/>
      <c r="AZ818" s="117"/>
      <c r="BA818" s="118"/>
      <c r="BB818" s="116"/>
      <c r="BC818" s="54"/>
      <c r="BD818" s="117"/>
      <c r="BE818" s="218"/>
      <c r="BF818" s="120"/>
      <c r="BG818" s="121"/>
      <c r="BH818" s="121"/>
      <c r="BI818" s="122"/>
      <c r="BJ818" s="123"/>
    </row>
    <row r="819">
      <c r="D819" s="100"/>
      <c r="E819" s="48"/>
      <c r="U819" s="50"/>
      <c r="V819" s="50"/>
      <c r="AC819" s="6"/>
      <c r="AI819" s="110"/>
      <c r="AJ819" s="111"/>
      <c r="AK819" s="221"/>
      <c r="AL819" s="54"/>
      <c r="AM819" s="54"/>
      <c r="AN819" s="112"/>
      <c r="AO819" s="113"/>
      <c r="AP819" s="215"/>
      <c r="AQ819" s="216"/>
      <c r="AR819" s="217"/>
      <c r="AS819" s="54"/>
      <c r="AT819" s="115"/>
      <c r="AU819" s="115"/>
      <c r="AV819" s="115"/>
      <c r="AW819" s="116"/>
      <c r="AX819" s="54"/>
      <c r="AY819" s="117"/>
      <c r="AZ819" s="117"/>
      <c r="BA819" s="118"/>
      <c r="BB819" s="116"/>
      <c r="BC819" s="54"/>
      <c r="BD819" s="117"/>
      <c r="BE819" s="218"/>
      <c r="BF819" s="120"/>
      <c r="BG819" s="121"/>
      <c r="BH819" s="121"/>
      <c r="BI819" s="122"/>
      <c r="BJ819" s="123"/>
    </row>
    <row r="820">
      <c r="D820" s="100"/>
      <c r="E820" s="48"/>
      <c r="U820" s="50"/>
      <c r="V820" s="50"/>
      <c r="AC820" s="6"/>
      <c r="AI820" s="110"/>
      <c r="AJ820" s="111"/>
      <c r="AK820" s="221"/>
      <c r="AL820" s="54"/>
      <c r="AM820" s="54"/>
      <c r="AN820" s="112"/>
      <c r="AO820" s="113"/>
      <c r="AP820" s="215"/>
      <c r="AQ820" s="216"/>
      <c r="AR820" s="217"/>
      <c r="AS820" s="54"/>
      <c r="AT820" s="115"/>
      <c r="AU820" s="115"/>
      <c r="AV820" s="115"/>
      <c r="AW820" s="116"/>
      <c r="AX820" s="54"/>
      <c r="AY820" s="117"/>
      <c r="AZ820" s="117"/>
      <c r="BA820" s="118"/>
      <c r="BB820" s="116"/>
      <c r="BC820" s="54"/>
      <c r="BD820" s="117"/>
      <c r="BE820" s="218"/>
      <c r="BF820" s="120"/>
      <c r="BG820" s="121"/>
      <c r="BH820" s="121"/>
      <c r="BI820" s="122"/>
      <c r="BJ820" s="123"/>
    </row>
    <row r="821">
      <c r="D821" s="100"/>
      <c r="E821" s="48"/>
      <c r="U821" s="50"/>
      <c r="V821" s="50"/>
      <c r="AC821" s="6"/>
      <c r="AI821" s="110"/>
      <c r="AJ821" s="111"/>
      <c r="AK821" s="221"/>
      <c r="AL821" s="54"/>
      <c r="AM821" s="54"/>
      <c r="AN821" s="112"/>
      <c r="AO821" s="113"/>
      <c r="AP821" s="215"/>
      <c r="AQ821" s="216"/>
      <c r="AR821" s="217"/>
      <c r="AS821" s="54"/>
      <c r="AT821" s="115"/>
      <c r="AU821" s="115"/>
      <c r="AV821" s="115"/>
      <c r="AW821" s="116"/>
      <c r="AX821" s="54"/>
      <c r="AY821" s="117"/>
      <c r="AZ821" s="117"/>
      <c r="BA821" s="118"/>
      <c r="BB821" s="116"/>
      <c r="BC821" s="54"/>
      <c r="BD821" s="117"/>
      <c r="BE821" s="218"/>
      <c r="BF821" s="120"/>
      <c r="BG821" s="121"/>
      <c r="BH821" s="121"/>
      <c r="BI821" s="122"/>
      <c r="BJ821" s="123"/>
    </row>
    <row r="822">
      <c r="D822" s="100"/>
      <c r="E822" s="48"/>
      <c r="U822" s="50"/>
      <c r="V822" s="50"/>
      <c r="AC822" s="6"/>
      <c r="AI822" s="110"/>
      <c r="AJ822" s="111"/>
      <c r="AK822" s="221"/>
      <c r="AL822" s="54"/>
      <c r="AM822" s="54"/>
      <c r="AN822" s="112"/>
      <c r="AO822" s="113"/>
      <c r="AP822" s="215"/>
      <c r="AQ822" s="216"/>
      <c r="AR822" s="217"/>
      <c r="AS822" s="54"/>
      <c r="AT822" s="115"/>
      <c r="AU822" s="115"/>
      <c r="AV822" s="115"/>
      <c r="AW822" s="116"/>
      <c r="AX822" s="54"/>
      <c r="AY822" s="117"/>
      <c r="AZ822" s="117"/>
      <c r="BA822" s="118"/>
      <c r="BB822" s="116"/>
      <c r="BC822" s="54"/>
      <c r="BD822" s="117"/>
      <c r="BE822" s="218"/>
      <c r="BF822" s="120"/>
      <c r="BG822" s="121"/>
      <c r="BH822" s="121"/>
      <c r="BI822" s="122"/>
      <c r="BJ822" s="123"/>
    </row>
    <row r="823">
      <c r="D823" s="100"/>
      <c r="E823" s="48"/>
      <c r="U823" s="50"/>
      <c r="V823" s="50"/>
      <c r="AC823" s="6"/>
      <c r="AI823" s="110"/>
      <c r="AJ823" s="111"/>
      <c r="AK823" s="221"/>
      <c r="AL823" s="54"/>
      <c r="AM823" s="54"/>
      <c r="AN823" s="112"/>
      <c r="AO823" s="113"/>
      <c r="AP823" s="215"/>
      <c r="AQ823" s="216"/>
      <c r="AR823" s="217"/>
      <c r="AS823" s="54"/>
      <c r="AT823" s="115"/>
      <c r="AU823" s="115"/>
      <c r="AV823" s="115"/>
      <c r="AW823" s="116"/>
      <c r="AX823" s="54"/>
      <c r="AY823" s="117"/>
      <c r="AZ823" s="117"/>
      <c r="BA823" s="118"/>
      <c r="BB823" s="116"/>
      <c r="BC823" s="54"/>
      <c r="BD823" s="117"/>
      <c r="BE823" s="218"/>
      <c r="BF823" s="120"/>
      <c r="BG823" s="121"/>
      <c r="BH823" s="121"/>
      <c r="BI823" s="122"/>
      <c r="BJ823" s="123"/>
    </row>
    <row r="824">
      <c r="D824" s="100"/>
      <c r="E824" s="48"/>
      <c r="U824" s="50"/>
      <c r="V824" s="50"/>
      <c r="AC824" s="6"/>
      <c r="AI824" s="110"/>
      <c r="AJ824" s="111"/>
      <c r="AK824" s="221"/>
      <c r="AL824" s="54"/>
      <c r="AM824" s="54"/>
      <c r="AN824" s="112"/>
      <c r="AO824" s="113"/>
      <c r="AP824" s="215"/>
      <c r="AQ824" s="216"/>
      <c r="AR824" s="217"/>
      <c r="AS824" s="54"/>
      <c r="AT824" s="115"/>
      <c r="AU824" s="115"/>
      <c r="AV824" s="115"/>
      <c r="AW824" s="116"/>
      <c r="AX824" s="54"/>
      <c r="AY824" s="117"/>
      <c r="AZ824" s="117"/>
      <c r="BA824" s="118"/>
      <c r="BB824" s="116"/>
      <c r="BC824" s="54"/>
      <c r="BD824" s="117"/>
      <c r="BE824" s="218"/>
      <c r="BF824" s="120"/>
      <c r="BG824" s="121"/>
      <c r="BH824" s="121"/>
      <c r="BI824" s="122"/>
      <c r="BJ824" s="123"/>
    </row>
    <row r="825">
      <c r="D825" s="100"/>
      <c r="E825" s="48"/>
      <c r="U825" s="50"/>
      <c r="V825" s="50"/>
      <c r="AC825" s="6"/>
      <c r="AI825" s="110"/>
      <c r="AJ825" s="111"/>
      <c r="AK825" s="221"/>
      <c r="AL825" s="54"/>
      <c r="AM825" s="54"/>
      <c r="AN825" s="112"/>
      <c r="AO825" s="113"/>
      <c r="AP825" s="215"/>
      <c r="AQ825" s="216"/>
      <c r="AR825" s="217"/>
      <c r="AS825" s="54"/>
      <c r="AT825" s="115"/>
      <c r="AU825" s="115"/>
      <c r="AV825" s="115"/>
      <c r="AW825" s="116"/>
      <c r="AX825" s="54"/>
      <c r="AY825" s="117"/>
      <c r="AZ825" s="117"/>
      <c r="BA825" s="118"/>
      <c r="BB825" s="116"/>
      <c r="BC825" s="54"/>
      <c r="BD825" s="117"/>
      <c r="BE825" s="218"/>
      <c r="BF825" s="120"/>
      <c r="BG825" s="121"/>
      <c r="BH825" s="121"/>
      <c r="BI825" s="122"/>
      <c r="BJ825" s="123"/>
    </row>
    <row r="826">
      <c r="D826" s="100"/>
      <c r="E826" s="48"/>
      <c r="U826" s="50"/>
      <c r="V826" s="50"/>
      <c r="AC826" s="6"/>
      <c r="AI826" s="110"/>
      <c r="AJ826" s="111"/>
      <c r="AK826" s="221"/>
      <c r="AL826" s="54"/>
      <c r="AM826" s="54"/>
      <c r="AN826" s="112"/>
      <c r="AO826" s="113"/>
      <c r="AP826" s="215"/>
      <c r="AQ826" s="216"/>
      <c r="AR826" s="217"/>
      <c r="AS826" s="54"/>
      <c r="AT826" s="115"/>
      <c r="AU826" s="115"/>
      <c r="AV826" s="115"/>
      <c r="AW826" s="116"/>
      <c r="AX826" s="54"/>
      <c r="AY826" s="117"/>
      <c r="AZ826" s="117"/>
      <c r="BA826" s="118"/>
      <c r="BB826" s="116"/>
      <c r="BC826" s="54"/>
      <c r="BD826" s="117"/>
      <c r="BE826" s="218"/>
      <c r="BF826" s="120"/>
      <c r="BG826" s="121"/>
      <c r="BH826" s="121"/>
      <c r="BI826" s="122"/>
      <c r="BJ826" s="123"/>
    </row>
    <row r="827">
      <c r="D827" s="100"/>
      <c r="E827" s="48"/>
      <c r="U827" s="50"/>
      <c r="V827" s="50"/>
      <c r="AC827" s="6"/>
      <c r="AI827" s="110"/>
      <c r="AJ827" s="111"/>
      <c r="AK827" s="221"/>
      <c r="AL827" s="54"/>
      <c r="AM827" s="54"/>
      <c r="AN827" s="112"/>
      <c r="AO827" s="113"/>
      <c r="AP827" s="215"/>
      <c r="AQ827" s="216"/>
      <c r="AR827" s="217"/>
      <c r="AS827" s="54"/>
      <c r="AT827" s="115"/>
      <c r="AU827" s="115"/>
      <c r="AV827" s="115"/>
      <c r="AW827" s="116"/>
      <c r="AX827" s="54"/>
      <c r="AY827" s="117"/>
      <c r="AZ827" s="117"/>
      <c r="BA827" s="118"/>
      <c r="BB827" s="116"/>
      <c r="BC827" s="54"/>
      <c r="BD827" s="117"/>
      <c r="BE827" s="218"/>
      <c r="BF827" s="120"/>
      <c r="BG827" s="121"/>
      <c r="BH827" s="121"/>
      <c r="BI827" s="122"/>
      <c r="BJ827" s="123"/>
    </row>
    <row r="828">
      <c r="D828" s="100"/>
      <c r="E828" s="48"/>
      <c r="U828" s="50"/>
      <c r="V828" s="50"/>
      <c r="AC828" s="6"/>
      <c r="AI828" s="110"/>
      <c r="AJ828" s="111"/>
      <c r="AK828" s="221"/>
      <c r="AL828" s="54"/>
      <c r="AM828" s="54"/>
      <c r="AN828" s="112"/>
      <c r="AO828" s="113"/>
      <c r="AP828" s="215"/>
      <c r="AQ828" s="216"/>
      <c r="AR828" s="217"/>
      <c r="AS828" s="54"/>
      <c r="AT828" s="115"/>
      <c r="AU828" s="115"/>
      <c r="AV828" s="115"/>
      <c r="AW828" s="116"/>
      <c r="AX828" s="54"/>
      <c r="AY828" s="117"/>
      <c r="AZ828" s="117"/>
      <c r="BA828" s="118"/>
      <c r="BB828" s="116"/>
      <c r="BC828" s="54"/>
      <c r="BD828" s="117"/>
      <c r="BE828" s="218"/>
      <c r="BF828" s="120"/>
      <c r="BG828" s="121"/>
      <c r="BH828" s="121"/>
      <c r="BI828" s="122"/>
      <c r="BJ828" s="123"/>
    </row>
    <row r="829">
      <c r="D829" s="100"/>
      <c r="E829" s="48"/>
      <c r="U829" s="50"/>
      <c r="V829" s="50"/>
      <c r="AC829" s="6"/>
      <c r="AI829" s="110"/>
      <c r="AJ829" s="111"/>
      <c r="AK829" s="221"/>
      <c r="AL829" s="54"/>
      <c r="AM829" s="54"/>
      <c r="AN829" s="112"/>
      <c r="AO829" s="113"/>
      <c r="AP829" s="215"/>
      <c r="AQ829" s="216"/>
      <c r="AR829" s="217"/>
      <c r="AS829" s="54"/>
      <c r="AT829" s="115"/>
      <c r="AU829" s="115"/>
      <c r="AV829" s="115"/>
      <c r="AW829" s="116"/>
      <c r="AX829" s="54"/>
      <c r="AY829" s="117"/>
      <c r="AZ829" s="117"/>
      <c r="BA829" s="118"/>
      <c r="BB829" s="116"/>
      <c r="BC829" s="54"/>
      <c r="BD829" s="117"/>
      <c r="BE829" s="218"/>
      <c r="BF829" s="120"/>
      <c r="BG829" s="121"/>
      <c r="BH829" s="121"/>
      <c r="BI829" s="122"/>
      <c r="BJ829" s="123"/>
    </row>
    <row r="830">
      <c r="D830" s="100"/>
      <c r="E830" s="48"/>
      <c r="U830" s="50"/>
      <c r="V830" s="50"/>
      <c r="AC830" s="6"/>
      <c r="AI830" s="110"/>
      <c r="AJ830" s="111"/>
      <c r="AK830" s="221"/>
      <c r="AL830" s="54"/>
      <c r="AM830" s="54"/>
      <c r="AN830" s="112"/>
      <c r="AO830" s="113"/>
      <c r="AP830" s="215"/>
      <c r="AQ830" s="216"/>
      <c r="AR830" s="217"/>
      <c r="AS830" s="54"/>
      <c r="AT830" s="115"/>
      <c r="AU830" s="115"/>
      <c r="AV830" s="115"/>
      <c r="AW830" s="116"/>
      <c r="AX830" s="54"/>
      <c r="AY830" s="117"/>
      <c r="AZ830" s="117"/>
      <c r="BA830" s="118"/>
      <c r="BB830" s="116"/>
      <c r="BC830" s="54"/>
      <c r="BD830" s="117"/>
      <c r="BE830" s="218"/>
      <c r="BF830" s="120"/>
      <c r="BG830" s="121"/>
      <c r="BH830" s="121"/>
      <c r="BI830" s="122"/>
      <c r="BJ830" s="123"/>
    </row>
    <row r="831">
      <c r="D831" s="100"/>
      <c r="E831" s="48"/>
      <c r="U831" s="50"/>
      <c r="V831" s="50"/>
      <c r="AC831" s="6"/>
      <c r="AI831" s="110"/>
      <c r="AJ831" s="111"/>
      <c r="AK831" s="221"/>
      <c r="AL831" s="54"/>
      <c r="AM831" s="54"/>
      <c r="AN831" s="112"/>
      <c r="AO831" s="113"/>
      <c r="AP831" s="215"/>
      <c r="AQ831" s="216"/>
      <c r="AR831" s="217"/>
      <c r="AS831" s="54"/>
      <c r="AT831" s="115"/>
      <c r="AU831" s="115"/>
      <c r="AV831" s="115"/>
      <c r="AW831" s="116"/>
      <c r="AX831" s="54"/>
      <c r="AY831" s="117"/>
      <c r="AZ831" s="117"/>
      <c r="BA831" s="118"/>
      <c r="BB831" s="116"/>
      <c r="BC831" s="54"/>
      <c r="BD831" s="117"/>
      <c r="BE831" s="218"/>
      <c r="BF831" s="120"/>
      <c r="BG831" s="121"/>
      <c r="BH831" s="121"/>
      <c r="BI831" s="122"/>
      <c r="BJ831" s="123"/>
    </row>
    <row r="832">
      <c r="D832" s="100"/>
      <c r="E832" s="48"/>
      <c r="U832" s="50"/>
      <c r="V832" s="50"/>
      <c r="AC832" s="6"/>
      <c r="AI832" s="110"/>
      <c r="AJ832" s="111"/>
      <c r="AK832" s="221"/>
      <c r="AL832" s="54"/>
      <c r="AM832" s="54"/>
      <c r="AN832" s="112"/>
      <c r="AO832" s="113"/>
      <c r="AP832" s="215"/>
      <c r="AQ832" s="216"/>
      <c r="AR832" s="217"/>
      <c r="AS832" s="54"/>
      <c r="AT832" s="115"/>
      <c r="AU832" s="115"/>
      <c r="AV832" s="115"/>
      <c r="AW832" s="116"/>
      <c r="AX832" s="54"/>
      <c r="AY832" s="117"/>
      <c r="AZ832" s="117"/>
      <c r="BA832" s="118"/>
      <c r="BB832" s="116"/>
      <c r="BC832" s="54"/>
      <c r="BD832" s="117"/>
      <c r="BE832" s="218"/>
      <c r="BF832" s="120"/>
      <c r="BG832" s="121"/>
      <c r="BH832" s="121"/>
      <c r="BI832" s="122"/>
      <c r="BJ832" s="123"/>
    </row>
    <row r="833">
      <c r="D833" s="100"/>
      <c r="E833" s="48"/>
      <c r="U833" s="50"/>
      <c r="V833" s="50"/>
      <c r="AC833" s="6"/>
      <c r="AI833" s="110"/>
      <c r="AJ833" s="111"/>
      <c r="AK833" s="221"/>
      <c r="AL833" s="54"/>
      <c r="AM833" s="54"/>
      <c r="AN833" s="112"/>
      <c r="AO833" s="113"/>
      <c r="AP833" s="215"/>
      <c r="AQ833" s="216"/>
      <c r="AR833" s="217"/>
      <c r="AS833" s="54"/>
      <c r="AT833" s="115"/>
      <c r="AU833" s="115"/>
      <c r="AV833" s="115"/>
      <c r="AW833" s="116"/>
      <c r="AX833" s="54"/>
      <c r="AY833" s="117"/>
      <c r="AZ833" s="117"/>
      <c r="BA833" s="118"/>
      <c r="BB833" s="116"/>
      <c r="BC833" s="54"/>
      <c r="BD833" s="117"/>
      <c r="BE833" s="218"/>
      <c r="BF833" s="120"/>
      <c r="BG833" s="121"/>
      <c r="BH833" s="121"/>
      <c r="BI833" s="122"/>
      <c r="BJ833" s="123"/>
    </row>
    <row r="834">
      <c r="D834" s="100"/>
      <c r="E834" s="48"/>
      <c r="U834" s="50"/>
      <c r="V834" s="50"/>
      <c r="AC834" s="6"/>
      <c r="AI834" s="110"/>
      <c r="AJ834" s="111"/>
      <c r="AK834" s="221"/>
      <c r="AL834" s="54"/>
      <c r="AM834" s="54"/>
      <c r="AN834" s="112"/>
      <c r="AO834" s="113"/>
      <c r="AP834" s="215"/>
      <c r="AQ834" s="216"/>
      <c r="AR834" s="217"/>
      <c r="AS834" s="54"/>
      <c r="AT834" s="115"/>
      <c r="AU834" s="115"/>
      <c r="AV834" s="115"/>
      <c r="AW834" s="116"/>
      <c r="AX834" s="54"/>
      <c r="AY834" s="117"/>
      <c r="AZ834" s="117"/>
      <c r="BA834" s="118"/>
      <c r="BB834" s="116"/>
      <c r="BC834" s="54"/>
      <c r="BD834" s="117"/>
      <c r="BE834" s="218"/>
      <c r="BF834" s="120"/>
      <c r="BG834" s="121"/>
      <c r="BH834" s="121"/>
      <c r="BI834" s="122"/>
      <c r="BJ834" s="123"/>
    </row>
    <row r="835">
      <c r="D835" s="100"/>
      <c r="E835" s="48"/>
      <c r="U835" s="50"/>
      <c r="V835" s="50"/>
      <c r="AC835" s="6"/>
      <c r="AI835" s="110"/>
      <c r="AJ835" s="111"/>
      <c r="AK835" s="221"/>
      <c r="AL835" s="54"/>
      <c r="AM835" s="54"/>
      <c r="AN835" s="112"/>
      <c r="AO835" s="113"/>
      <c r="AP835" s="215"/>
      <c r="AQ835" s="216"/>
      <c r="AR835" s="217"/>
      <c r="AS835" s="54"/>
      <c r="AT835" s="115"/>
      <c r="AU835" s="115"/>
      <c r="AV835" s="115"/>
      <c r="AW835" s="116"/>
      <c r="AX835" s="54"/>
      <c r="AY835" s="117"/>
      <c r="AZ835" s="117"/>
      <c r="BA835" s="118"/>
      <c r="BB835" s="116"/>
      <c r="BC835" s="54"/>
      <c r="BD835" s="117"/>
      <c r="BE835" s="218"/>
      <c r="BF835" s="120"/>
      <c r="BG835" s="121"/>
      <c r="BH835" s="121"/>
      <c r="BI835" s="122"/>
      <c r="BJ835" s="123"/>
    </row>
    <row r="836">
      <c r="D836" s="100"/>
      <c r="E836" s="48"/>
      <c r="U836" s="50"/>
      <c r="V836" s="50"/>
      <c r="AC836" s="6"/>
      <c r="AI836" s="110"/>
      <c r="AJ836" s="111"/>
      <c r="AK836" s="221"/>
      <c r="AL836" s="54"/>
      <c r="AM836" s="54"/>
      <c r="AN836" s="112"/>
      <c r="AO836" s="113"/>
      <c r="AP836" s="215"/>
      <c r="AQ836" s="216"/>
      <c r="AR836" s="217"/>
      <c r="AS836" s="54"/>
      <c r="AT836" s="115"/>
      <c r="AU836" s="115"/>
      <c r="AV836" s="115"/>
      <c r="AW836" s="116"/>
      <c r="AX836" s="54"/>
      <c r="AY836" s="117"/>
      <c r="AZ836" s="117"/>
      <c r="BA836" s="118"/>
      <c r="BB836" s="116"/>
      <c r="BC836" s="54"/>
      <c r="BD836" s="117"/>
      <c r="BE836" s="218"/>
      <c r="BF836" s="120"/>
      <c r="BG836" s="121"/>
      <c r="BH836" s="121"/>
      <c r="BI836" s="122"/>
      <c r="BJ836" s="123"/>
    </row>
    <row r="837">
      <c r="D837" s="100"/>
      <c r="E837" s="48"/>
      <c r="U837" s="50"/>
      <c r="V837" s="50"/>
      <c r="AC837" s="6"/>
      <c r="AI837" s="110"/>
      <c r="AJ837" s="111"/>
      <c r="AK837" s="221"/>
      <c r="AL837" s="54"/>
      <c r="AM837" s="54"/>
      <c r="AN837" s="112"/>
      <c r="AO837" s="113"/>
      <c r="AP837" s="215"/>
      <c r="AQ837" s="216"/>
      <c r="AR837" s="217"/>
      <c r="AS837" s="54"/>
      <c r="AT837" s="115"/>
      <c r="AU837" s="115"/>
      <c r="AV837" s="115"/>
      <c r="AW837" s="116"/>
      <c r="AX837" s="54"/>
      <c r="AY837" s="117"/>
      <c r="AZ837" s="117"/>
      <c r="BA837" s="118"/>
      <c r="BB837" s="116"/>
      <c r="BC837" s="54"/>
      <c r="BD837" s="117"/>
      <c r="BE837" s="218"/>
      <c r="BF837" s="120"/>
      <c r="BG837" s="121"/>
      <c r="BH837" s="121"/>
      <c r="BI837" s="122"/>
      <c r="BJ837" s="123"/>
    </row>
    <row r="838">
      <c r="D838" s="100"/>
      <c r="E838" s="48"/>
      <c r="U838" s="50"/>
      <c r="V838" s="50"/>
      <c r="AC838" s="6"/>
      <c r="AI838" s="110"/>
      <c r="AJ838" s="111"/>
      <c r="AK838" s="221"/>
      <c r="AL838" s="54"/>
      <c r="AM838" s="54"/>
      <c r="AN838" s="112"/>
      <c r="AO838" s="113"/>
      <c r="AP838" s="215"/>
      <c r="AQ838" s="216"/>
      <c r="AR838" s="217"/>
      <c r="AS838" s="54"/>
      <c r="AT838" s="115"/>
      <c r="AU838" s="115"/>
      <c r="AV838" s="115"/>
      <c r="AW838" s="116"/>
      <c r="AX838" s="54"/>
      <c r="AY838" s="117"/>
      <c r="AZ838" s="117"/>
      <c r="BA838" s="118"/>
      <c r="BB838" s="116"/>
      <c r="BC838" s="54"/>
      <c r="BD838" s="117"/>
      <c r="BE838" s="218"/>
      <c r="BF838" s="120"/>
      <c r="BG838" s="121"/>
      <c r="BH838" s="121"/>
      <c r="BI838" s="122"/>
      <c r="BJ838" s="123"/>
    </row>
    <row r="839">
      <c r="D839" s="100"/>
      <c r="E839" s="48"/>
      <c r="U839" s="50"/>
      <c r="V839" s="50"/>
      <c r="AC839" s="6"/>
      <c r="AI839" s="110"/>
      <c r="AJ839" s="111"/>
      <c r="AK839" s="221"/>
      <c r="AL839" s="54"/>
      <c r="AM839" s="54"/>
      <c r="AN839" s="112"/>
      <c r="AO839" s="113"/>
      <c r="AP839" s="215"/>
      <c r="AQ839" s="216"/>
      <c r="AR839" s="217"/>
      <c r="AS839" s="54"/>
      <c r="AT839" s="115"/>
      <c r="AU839" s="115"/>
      <c r="AV839" s="115"/>
      <c r="AW839" s="116"/>
      <c r="AX839" s="54"/>
      <c r="AY839" s="117"/>
      <c r="AZ839" s="117"/>
      <c r="BA839" s="118"/>
      <c r="BB839" s="116"/>
      <c r="BC839" s="54"/>
      <c r="BD839" s="117"/>
      <c r="BE839" s="218"/>
      <c r="BF839" s="120"/>
      <c r="BG839" s="121"/>
      <c r="BH839" s="121"/>
      <c r="BI839" s="122"/>
      <c r="BJ839" s="123"/>
    </row>
    <row r="840">
      <c r="D840" s="100"/>
      <c r="E840" s="48"/>
      <c r="U840" s="50"/>
      <c r="V840" s="50"/>
      <c r="AC840" s="6"/>
      <c r="AI840" s="110"/>
      <c r="AJ840" s="111"/>
      <c r="AK840" s="221"/>
      <c r="AL840" s="54"/>
      <c r="AM840" s="54"/>
      <c r="AN840" s="112"/>
      <c r="AO840" s="113"/>
      <c r="AP840" s="215"/>
      <c r="AQ840" s="216"/>
      <c r="AR840" s="217"/>
      <c r="AS840" s="54"/>
      <c r="AT840" s="115"/>
      <c r="AU840" s="115"/>
      <c r="AV840" s="115"/>
      <c r="AW840" s="116"/>
      <c r="AX840" s="54"/>
      <c r="AY840" s="117"/>
      <c r="AZ840" s="117"/>
      <c r="BA840" s="118"/>
      <c r="BB840" s="116"/>
      <c r="BC840" s="54"/>
      <c r="BD840" s="117"/>
      <c r="BE840" s="218"/>
      <c r="BF840" s="120"/>
      <c r="BG840" s="121"/>
      <c r="BH840" s="121"/>
      <c r="BI840" s="122"/>
      <c r="BJ840" s="123"/>
    </row>
    <row r="841">
      <c r="D841" s="100"/>
      <c r="E841" s="48"/>
      <c r="U841" s="50"/>
      <c r="V841" s="50"/>
      <c r="AC841" s="6"/>
      <c r="AI841" s="110"/>
      <c r="AJ841" s="111"/>
      <c r="AK841" s="221"/>
      <c r="AL841" s="54"/>
      <c r="AM841" s="54"/>
      <c r="AN841" s="112"/>
      <c r="AO841" s="113"/>
      <c r="AP841" s="215"/>
      <c r="AQ841" s="216"/>
      <c r="AR841" s="217"/>
      <c r="AS841" s="54"/>
      <c r="AT841" s="115"/>
      <c r="AU841" s="115"/>
      <c r="AV841" s="115"/>
      <c r="AW841" s="116"/>
      <c r="AX841" s="54"/>
      <c r="AY841" s="117"/>
      <c r="AZ841" s="117"/>
      <c r="BA841" s="118"/>
      <c r="BB841" s="116"/>
      <c r="BC841" s="54"/>
      <c r="BD841" s="117"/>
      <c r="BE841" s="218"/>
      <c r="BF841" s="120"/>
      <c r="BG841" s="121"/>
      <c r="BH841" s="121"/>
      <c r="BI841" s="122"/>
      <c r="BJ841" s="123"/>
    </row>
    <row r="842">
      <c r="D842" s="100"/>
      <c r="E842" s="48"/>
      <c r="U842" s="50"/>
      <c r="V842" s="50"/>
      <c r="AC842" s="6"/>
      <c r="AI842" s="110"/>
      <c r="AJ842" s="111"/>
      <c r="AK842" s="221"/>
      <c r="AL842" s="54"/>
      <c r="AM842" s="54"/>
      <c r="AN842" s="112"/>
      <c r="AO842" s="113"/>
      <c r="AP842" s="215"/>
      <c r="AQ842" s="216"/>
      <c r="AR842" s="217"/>
      <c r="AS842" s="54"/>
      <c r="AT842" s="115"/>
      <c r="AU842" s="115"/>
      <c r="AV842" s="115"/>
      <c r="AW842" s="116"/>
      <c r="AX842" s="54"/>
      <c r="AY842" s="117"/>
      <c r="AZ842" s="117"/>
      <c r="BA842" s="118"/>
      <c r="BB842" s="116"/>
      <c r="BC842" s="54"/>
      <c r="BD842" s="117"/>
      <c r="BE842" s="218"/>
      <c r="BF842" s="120"/>
      <c r="BG842" s="121"/>
      <c r="BH842" s="121"/>
      <c r="BI842" s="122"/>
      <c r="BJ842" s="123"/>
    </row>
    <row r="843">
      <c r="D843" s="100"/>
      <c r="E843" s="48"/>
      <c r="U843" s="50"/>
      <c r="V843" s="50"/>
      <c r="AC843" s="6"/>
      <c r="AI843" s="110"/>
      <c r="AJ843" s="111"/>
      <c r="AK843" s="221"/>
      <c r="AL843" s="54"/>
      <c r="AM843" s="54"/>
      <c r="AN843" s="112"/>
      <c r="AO843" s="113"/>
      <c r="AP843" s="215"/>
      <c r="AQ843" s="216"/>
      <c r="AR843" s="217"/>
      <c r="AS843" s="54"/>
      <c r="AT843" s="115"/>
      <c r="AU843" s="115"/>
      <c r="AV843" s="115"/>
      <c r="AW843" s="116"/>
      <c r="AX843" s="54"/>
      <c r="AY843" s="117"/>
      <c r="AZ843" s="117"/>
      <c r="BA843" s="118"/>
      <c r="BB843" s="116"/>
      <c r="BC843" s="54"/>
      <c r="BD843" s="117"/>
      <c r="BE843" s="218"/>
      <c r="BF843" s="120"/>
      <c r="BG843" s="121"/>
      <c r="BH843" s="121"/>
      <c r="BI843" s="122"/>
      <c r="BJ843" s="123"/>
    </row>
    <row r="844">
      <c r="D844" s="100"/>
      <c r="E844" s="48"/>
      <c r="U844" s="50"/>
      <c r="V844" s="50"/>
      <c r="AC844" s="6"/>
      <c r="AI844" s="110"/>
      <c r="AJ844" s="111"/>
      <c r="AK844" s="221"/>
      <c r="AL844" s="54"/>
      <c r="AM844" s="54"/>
      <c r="AN844" s="112"/>
      <c r="AO844" s="113"/>
      <c r="AP844" s="215"/>
      <c r="AQ844" s="216"/>
      <c r="AR844" s="217"/>
      <c r="AS844" s="54"/>
      <c r="AT844" s="115"/>
      <c r="AU844" s="115"/>
      <c r="AV844" s="115"/>
      <c r="AW844" s="116"/>
      <c r="AX844" s="54"/>
      <c r="AY844" s="117"/>
      <c r="AZ844" s="117"/>
      <c r="BA844" s="118"/>
      <c r="BB844" s="116"/>
      <c r="BC844" s="54"/>
      <c r="BD844" s="117"/>
      <c r="BE844" s="218"/>
      <c r="BF844" s="120"/>
      <c r="BG844" s="121"/>
      <c r="BH844" s="121"/>
      <c r="BI844" s="122"/>
      <c r="BJ844" s="123"/>
    </row>
    <row r="845">
      <c r="D845" s="100"/>
      <c r="E845" s="48"/>
      <c r="U845" s="50"/>
      <c r="V845" s="50"/>
      <c r="AC845" s="6"/>
      <c r="AI845" s="110"/>
      <c r="AJ845" s="111"/>
      <c r="AK845" s="221"/>
      <c r="AL845" s="54"/>
      <c r="AM845" s="54"/>
      <c r="AN845" s="112"/>
      <c r="AO845" s="113"/>
      <c r="AP845" s="215"/>
      <c r="AQ845" s="216"/>
      <c r="AR845" s="217"/>
      <c r="AS845" s="54"/>
      <c r="AT845" s="115"/>
      <c r="AU845" s="115"/>
      <c r="AV845" s="115"/>
      <c r="AW845" s="116"/>
      <c r="AX845" s="54"/>
      <c r="AY845" s="117"/>
      <c r="AZ845" s="117"/>
      <c r="BA845" s="118"/>
      <c r="BB845" s="116"/>
      <c r="BC845" s="54"/>
      <c r="BD845" s="117"/>
      <c r="BE845" s="218"/>
      <c r="BF845" s="120"/>
      <c r="BG845" s="121"/>
      <c r="BH845" s="121"/>
      <c r="BI845" s="122"/>
      <c r="BJ845" s="123"/>
    </row>
    <row r="846">
      <c r="D846" s="100"/>
      <c r="E846" s="48"/>
      <c r="U846" s="50"/>
      <c r="V846" s="50"/>
      <c r="AC846" s="6"/>
      <c r="AI846" s="110"/>
      <c r="AJ846" s="111"/>
      <c r="AK846" s="221"/>
      <c r="AL846" s="54"/>
      <c r="AM846" s="54"/>
      <c r="AN846" s="112"/>
      <c r="AO846" s="113"/>
      <c r="AP846" s="215"/>
      <c r="AQ846" s="216"/>
      <c r="AR846" s="217"/>
      <c r="AS846" s="54"/>
      <c r="AT846" s="115"/>
      <c r="AU846" s="115"/>
      <c r="AV846" s="115"/>
      <c r="AW846" s="116"/>
      <c r="AX846" s="54"/>
      <c r="AY846" s="117"/>
      <c r="AZ846" s="117"/>
      <c r="BA846" s="118"/>
      <c r="BB846" s="116"/>
      <c r="BC846" s="54"/>
      <c r="BD846" s="117"/>
      <c r="BE846" s="218"/>
      <c r="BF846" s="120"/>
      <c r="BG846" s="121"/>
      <c r="BH846" s="121"/>
      <c r="BI846" s="122"/>
      <c r="BJ846" s="123"/>
    </row>
    <row r="847">
      <c r="D847" s="100"/>
      <c r="E847" s="48"/>
      <c r="U847" s="50"/>
      <c r="V847" s="50"/>
      <c r="AC847" s="6"/>
      <c r="AI847" s="110"/>
      <c r="AJ847" s="111"/>
      <c r="AK847" s="221"/>
      <c r="AL847" s="54"/>
      <c r="AM847" s="54"/>
      <c r="AN847" s="112"/>
      <c r="AO847" s="113"/>
      <c r="AP847" s="215"/>
      <c r="AQ847" s="216"/>
      <c r="AR847" s="217"/>
      <c r="AS847" s="54"/>
      <c r="AT847" s="115"/>
      <c r="AU847" s="115"/>
      <c r="AV847" s="115"/>
      <c r="AW847" s="116"/>
      <c r="AX847" s="54"/>
      <c r="AY847" s="117"/>
      <c r="AZ847" s="117"/>
      <c r="BA847" s="118"/>
      <c r="BB847" s="116"/>
      <c r="BC847" s="54"/>
      <c r="BD847" s="117"/>
      <c r="BE847" s="218"/>
      <c r="BF847" s="120"/>
      <c r="BG847" s="121"/>
      <c r="BH847" s="121"/>
      <c r="BI847" s="122"/>
      <c r="BJ847" s="123"/>
    </row>
    <row r="848">
      <c r="D848" s="100"/>
      <c r="E848" s="48"/>
      <c r="U848" s="50"/>
      <c r="V848" s="50"/>
      <c r="AC848" s="6"/>
      <c r="AI848" s="110"/>
      <c r="AJ848" s="111"/>
      <c r="AK848" s="221"/>
      <c r="AL848" s="54"/>
      <c r="AM848" s="54"/>
      <c r="AN848" s="112"/>
      <c r="AO848" s="113"/>
      <c r="AP848" s="215"/>
      <c r="AQ848" s="216"/>
      <c r="AR848" s="217"/>
      <c r="AS848" s="54"/>
      <c r="AT848" s="115"/>
      <c r="AU848" s="115"/>
      <c r="AV848" s="115"/>
      <c r="AW848" s="116"/>
      <c r="AX848" s="54"/>
      <c r="AY848" s="117"/>
      <c r="AZ848" s="117"/>
      <c r="BA848" s="118"/>
      <c r="BB848" s="116"/>
      <c r="BC848" s="54"/>
      <c r="BD848" s="117"/>
      <c r="BE848" s="218"/>
      <c r="BF848" s="120"/>
      <c r="BG848" s="121"/>
      <c r="BH848" s="121"/>
      <c r="BI848" s="122"/>
      <c r="BJ848" s="123"/>
    </row>
    <row r="849">
      <c r="D849" s="100"/>
      <c r="E849" s="48"/>
      <c r="U849" s="50"/>
      <c r="V849" s="50"/>
      <c r="AC849" s="6"/>
      <c r="AI849" s="110"/>
      <c r="AJ849" s="111"/>
      <c r="AK849" s="221"/>
      <c r="AL849" s="54"/>
      <c r="AM849" s="54"/>
      <c r="AN849" s="112"/>
      <c r="AO849" s="113"/>
      <c r="AP849" s="215"/>
      <c r="AQ849" s="216"/>
      <c r="AR849" s="217"/>
      <c r="AS849" s="54"/>
      <c r="AT849" s="115"/>
      <c r="AU849" s="115"/>
      <c r="AV849" s="115"/>
      <c r="AW849" s="116"/>
      <c r="AX849" s="54"/>
      <c r="AY849" s="117"/>
      <c r="AZ849" s="117"/>
      <c r="BA849" s="118"/>
      <c r="BB849" s="116"/>
      <c r="BC849" s="54"/>
      <c r="BD849" s="117"/>
      <c r="BE849" s="218"/>
      <c r="BF849" s="120"/>
      <c r="BG849" s="121"/>
      <c r="BH849" s="121"/>
      <c r="BI849" s="122"/>
      <c r="BJ849" s="123"/>
    </row>
    <row r="850">
      <c r="D850" s="100"/>
      <c r="E850" s="48"/>
      <c r="U850" s="50"/>
      <c r="V850" s="50"/>
      <c r="AC850" s="6"/>
      <c r="AI850" s="110"/>
      <c r="AJ850" s="111"/>
      <c r="AK850" s="221"/>
      <c r="AL850" s="54"/>
      <c r="AM850" s="54"/>
      <c r="AN850" s="112"/>
      <c r="AO850" s="113"/>
      <c r="AP850" s="215"/>
      <c r="AQ850" s="216"/>
      <c r="AR850" s="217"/>
      <c r="AS850" s="54"/>
      <c r="AT850" s="115"/>
      <c r="AU850" s="115"/>
      <c r="AV850" s="115"/>
      <c r="AW850" s="116"/>
      <c r="AX850" s="54"/>
      <c r="AY850" s="117"/>
      <c r="AZ850" s="117"/>
      <c r="BA850" s="118"/>
      <c r="BB850" s="116"/>
      <c r="BC850" s="54"/>
      <c r="BD850" s="117"/>
      <c r="BE850" s="218"/>
      <c r="BF850" s="120"/>
      <c r="BG850" s="121"/>
      <c r="BH850" s="121"/>
      <c r="BI850" s="122"/>
      <c r="BJ850" s="123"/>
    </row>
    <row r="851">
      <c r="D851" s="100"/>
      <c r="E851" s="48"/>
      <c r="U851" s="50"/>
      <c r="V851" s="50"/>
      <c r="AC851" s="6"/>
      <c r="AI851" s="110"/>
      <c r="AJ851" s="111"/>
      <c r="AK851" s="221"/>
      <c r="AL851" s="54"/>
      <c r="AM851" s="54"/>
      <c r="AN851" s="112"/>
      <c r="AO851" s="113"/>
      <c r="AP851" s="215"/>
      <c r="AQ851" s="216"/>
      <c r="AR851" s="217"/>
      <c r="AS851" s="54"/>
      <c r="AT851" s="115"/>
      <c r="AU851" s="115"/>
      <c r="AV851" s="115"/>
      <c r="AW851" s="116"/>
      <c r="AX851" s="54"/>
      <c r="AY851" s="117"/>
      <c r="AZ851" s="117"/>
      <c r="BA851" s="118"/>
      <c r="BB851" s="116"/>
      <c r="BC851" s="54"/>
      <c r="BD851" s="117"/>
      <c r="BE851" s="218"/>
      <c r="BF851" s="120"/>
      <c r="BG851" s="121"/>
      <c r="BH851" s="121"/>
      <c r="BI851" s="122"/>
      <c r="BJ851" s="123"/>
    </row>
    <row r="852">
      <c r="D852" s="100"/>
      <c r="E852" s="48"/>
      <c r="U852" s="50"/>
      <c r="V852" s="50"/>
      <c r="AC852" s="6"/>
      <c r="AI852" s="110"/>
      <c r="AJ852" s="111"/>
      <c r="AK852" s="221"/>
      <c r="AL852" s="54"/>
      <c r="AM852" s="54"/>
      <c r="AN852" s="112"/>
      <c r="AO852" s="113"/>
      <c r="AP852" s="215"/>
      <c r="AQ852" s="216"/>
      <c r="AR852" s="217"/>
      <c r="AS852" s="54"/>
      <c r="AT852" s="115"/>
      <c r="AU852" s="115"/>
      <c r="AV852" s="115"/>
      <c r="AW852" s="116"/>
      <c r="AX852" s="54"/>
      <c r="AY852" s="117"/>
      <c r="AZ852" s="117"/>
      <c r="BA852" s="118"/>
      <c r="BB852" s="116"/>
      <c r="BC852" s="54"/>
      <c r="BD852" s="117"/>
      <c r="BE852" s="218"/>
      <c r="BF852" s="120"/>
      <c r="BG852" s="121"/>
      <c r="BH852" s="121"/>
      <c r="BI852" s="122"/>
      <c r="BJ852" s="123"/>
    </row>
    <row r="853">
      <c r="D853" s="100"/>
      <c r="E853" s="48"/>
      <c r="U853" s="50"/>
      <c r="V853" s="50"/>
      <c r="AC853" s="6"/>
      <c r="AI853" s="110"/>
      <c r="AJ853" s="111"/>
      <c r="AK853" s="221"/>
      <c r="AL853" s="54"/>
      <c r="AM853" s="54"/>
      <c r="AN853" s="112"/>
      <c r="AO853" s="113"/>
      <c r="AP853" s="215"/>
      <c r="AQ853" s="216"/>
      <c r="AR853" s="217"/>
      <c r="AS853" s="54"/>
      <c r="AT853" s="115"/>
      <c r="AU853" s="115"/>
      <c r="AV853" s="115"/>
      <c r="AW853" s="116"/>
      <c r="AX853" s="54"/>
      <c r="AY853" s="117"/>
      <c r="AZ853" s="117"/>
      <c r="BA853" s="118"/>
      <c r="BB853" s="116"/>
      <c r="BC853" s="54"/>
      <c r="BD853" s="117"/>
      <c r="BE853" s="218"/>
      <c r="BF853" s="120"/>
      <c r="BG853" s="121"/>
      <c r="BH853" s="121"/>
      <c r="BI853" s="122"/>
      <c r="BJ853" s="123"/>
    </row>
    <row r="854">
      <c r="D854" s="100"/>
      <c r="E854" s="48"/>
      <c r="U854" s="50"/>
      <c r="V854" s="50"/>
      <c r="AC854" s="6"/>
      <c r="AI854" s="110"/>
      <c r="AJ854" s="111"/>
      <c r="AK854" s="221"/>
      <c r="AL854" s="54"/>
      <c r="AM854" s="54"/>
      <c r="AN854" s="112"/>
      <c r="AO854" s="113"/>
      <c r="AP854" s="215"/>
      <c r="AQ854" s="216"/>
      <c r="AR854" s="217"/>
      <c r="AS854" s="54"/>
      <c r="AT854" s="115"/>
      <c r="AU854" s="115"/>
      <c r="AV854" s="115"/>
      <c r="AW854" s="116"/>
      <c r="AX854" s="54"/>
      <c r="AY854" s="117"/>
      <c r="AZ854" s="117"/>
      <c r="BA854" s="118"/>
      <c r="BB854" s="116"/>
      <c r="BC854" s="54"/>
      <c r="BD854" s="117"/>
      <c r="BE854" s="218"/>
      <c r="BF854" s="120"/>
      <c r="BG854" s="121"/>
      <c r="BH854" s="121"/>
      <c r="BI854" s="122"/>
      <c r="BJ854" s="123"/>
    </row>
    <row r="855">
      <c r="D855" s="100"/>
      <c r="E855" s="48"/>
      <c r="U855" s="50"/>
      <c r="V855" s="50"/>
      <c r="AC855" s="6"/>
      <c r="AI855" s="110"/>
      <c r="AJ855" s="111"/>
      <c r="AK855" s="221"/>
      <c r="AL855" s="54"/>
      <c r="AM855" s="54"/>
      <c r="AN855" s="112"/>
      <c r="AO855" s="113"/>
      <c r="AP855" s="215"/>
      <c r="AQ855" s="216"/>
      <c r="AR855" s="217"/>
      <c r="AS855" s="54"/>
      <c r="AT855" s="115"/>
      <c r="AU855" s="115"/>
      <c r="AV855" s="115"/>
      <c r="AW855" s="116"/>
      <c r="AX855" s="54"/>
      <c r="AY855" s="117"/>
      <c r="AZ855" s="117"/>
      <c r="BA855" s="118"/>
      <c r="BB855" s="116"/>
      <c r="BC855" s="54"/>
      <c r="BD855" s="117"/>
      <c r="BE855" s="218"/>
      <c r="BF855" s="120"/>
      <c r="BG855" s="121"/>
      <c r="BH855" s="121"/>
      <c r="BI855" s="122"/>
      <c r="BJ855" s="123"/>
    </row>
    <row r="856">
      <c r="D856" s="100"/>
      <c r="E856" s="48"/>
      <c r="U856" s="50"/>
      <c r="V856" s="50"/>
      <c r="AC856" s="6"/>
      <c r="AI856" s="110"/>
      <c r="AJ856" s="111"/>
      <c r="AK856" s="221"/>
      <c r="AL856" s="54"/>
      <c r="AM856" s="54"/>
      <c r="AN856" s="112"/>
      <c r="AO856" s="113"/>
      <c r="AP856" s="215"/>
      <c r="AQ856" s="216"/>
      <c r="AR856" s="217"/>
      <c r="AS856" s="54"/>
      <c r="AT856" s="115"/>
      <c r="AU856" s="115"/>
      <c r="AV856" s="115"/>
      <c r="AW856" s="116"/>
      <c r="AX856" s="54"/>
      <c r="AY856" s="117"/>
      <c r="AZ856" s="117"/>
      <c r="BA856" s="118"/>
      <c r="BB856" s="116"/>
      <c r="BC856" s="54"/>
      <c r="BD856" s="117"/>
      <c r="BE856" s="218"/>
      <c r="BF856" s="120"/>
      <c r="BG856" s="121"/>
      <c r="BH856" s="121"/>
      <c r="BI856" s="122"/>
      <c r="BJ856" s="123"/>
    </row>
    <row r="857">
      <c r="D857" s="100"/>
      <c r="E857" s="48"/>
      <c r="U857" s="50"/>
      <c r="V857" s="50"/>
      <c r="AC857" s="6"/>
      <c r="AI857" s="110"/>
      <c r="AJ857" s="111"/>
      <c r="AK857" s="221"/>
      <c r="AL857" s="54"/>
      <c r="AM857" s="54"/>
      <c r="AN857" s="112"/>
      <c r="AO857" s="113"/>
      <c r="AP857" s="215"/>
      <c r="AQ857" s="216"/>
      <c r="AR857" s="217"/>
      <c r="AS857" s="54"/>
      <c r="AT857" s="115"/>
      <c r="AU857" s="115"/>
      <c r="AV857" s="115"/>
      <c r="AW857" s="116"/>
      <c r="AX857" s="54"/>
      <c r="AY857" s="117"/>
      <c r="AZ857" s="117"/>
      <c r="BA857" s="118"/>
      <c r="BB857" s="116"/>
      <c r="BC857" s="54"/>
      <c r="BD857" s="117"/>
      <c r="BE857" s="218"/>
      <c r="BF857" s="120"/>
      <c r="BG857" s="121"/>
      <c r="BH857" s="121"/>
      <c r="BI857" s="122"/>
      <c r="BJ857" s="123"/>
    </row>
    <row r="858">
      <c r="D858" s="100"/>
      <c r="E858" s="48"/>
      <c r="U858" s="50"/>
      <c r="V858" s="50"/>
      <c r="AC858" s="6"/>
      <c r="AI858" s="110"/>
      <c r="AJ858" s="111"/>
      <c r="AK858" s="221"/>
      <c r="AL858" s="54"/>
      <c r="AM858" s="54"/>
      <c r="AN858" s="112"/>
      <c r="AO858" s="113"/>
      <c r="AP858" s="215"/>
      <c r="AQ858" s="216"/>
      <c r="AR858" s="217"/>
      <c r="AS858" s="54"/>
      <c r="AT858" s="115"/>
      <c r="AU858" s="115"/>
      <c r="AV858" s="115"/>
      <c r="AW858" s="116"/>
      <c r="AX858" s="54"/>
      <c r="AY858" s="117"/>
      <c r="AZ858" s="117"/>
      <c r="BA858" s="118"/>
      <c r="BB858" s="116"/>
      <c r="BC858" s="54"/>
      <c r="BD858" s="117"/>
      <c r="BE858" s="218"/>
      <c r="BF858" s="120"/>
      <c r="BG858" s="121"/>
      <c r="BH858" s="121"/>
      <c r="BI858" s="122"/>
      <c r="BJ858" s="123"/>
    </row>
    <row r="859">
      <c r="D859" s="100"/>
      <c r="E859" s="48"/>
      <c r="U859" s="50"/>
      <c r="V859" s="50"/>
      <c r="AC859" s="6"/>
      <c r="AI859" s="110"/>
      <c r="AJ859" s="111"/>
      <c r="AK859" s="221"/>
      <c r="AL859" s="54"/>
      <c r="AM859" s="54"/>
      <c r="AN859" s="112"/>
      <c r="AO859" s="113"/>
      <c r="AP859" s="215"/>
      <c r="AQ859" s="216"/>
      <c r="AR859" s="217"/>
      <c r="AS859" s="54"/>
      <c r="AT859" s="115"/>
      <c r="AU859" s="115"/>
      <c r="AV859" s="115"/>
      <c r="AW859" s="116"/>
      <c r="AX859" s="54"/>
      <c r="AY859" s="117"/>
      <c r="AZ859" s="117"/>
      <c r="BA859" s="118"/>
      <c r="BB859" s="116"/>
      <c r="BC859" s="54"/>
      <c r="BD859" s="117"/>
      <c r="BE859" s="218"/>
      <c r="BF859" s="120"/>
      <c r="BG859" s="121"/>
      <c r="BH859" s="121"/>
      <c r="BI859" s="122"/>
      <c r="BJ859" s="123"/>
    </row>
    <row r="860">
      <c r="D860" s="100"/>
      <c r="E860" s="48"/>
      <c r="U860" s="50"/>
      <c r="V860" s="50"/>
      <c r="AC860" s="6"/>
      <c r="AI860" s="110"/>
      <c r="AJ860" s="111"/>
      <c r="AK860" s="221"/>
      <c r="AL860" s="54"/>
      <c r="AM860" s="54"/>
      <c r="AN860" s="112"/>
      <c r="AO860" s="113"/>
      <c r="AP860" s="215"/>
      <c r="AQ860" s="216"/>
      <c r="AR860" s="217"/>
      <c r="AS860" s="54"/>
      <c r="AT860" s="115"/>
      <c r="AU860" s="115"/>
      <c r="AV860" s="115"/>
      <c r="AW860" s="116"/>
      <c r="AX860" s="54"/>
      <c r="AY860" s="117"/>
      <c r="AZ860" s="117"/>
      <c r="BA860" s="118"/>
      <c r="BB860" s="116"/>
      <c r="BC860" s="54"/>
      <c r="BD860" s="117"/>
      <c r="BE860" s="218"/>
      <c r="BF860" s="120"/>
      <c r="BG860" s="121"/>
      <c r="BH860" s="121"/>
      <c r="BI860" s="122"/>
      <c r="BJ860" s="123"/>
    </row>
    <row r="861">
      <c r="D861" s="100"/>
      <c r="E861" s="48"/>
      <c r="U861" s="50"/>
      <c r="V861" s="50"/>
      <c r="AC861" s="6"/>
      <c r="AI861" s="110"/>
      <c r="AJ861" s="111"/>
      <c r="AK861" s="221"/>
      <c r="AL861" s="54"/>
      <c r="AM861" s="54"/>
      <c r="AN861" s="112"/>
      <c r="AO861" s="113"/>
      <c r="AP861" s="215"/>
      <c r="AQ861" s="216"/>
      <c r="AR861" s="217"/>
      <c r="AS861" s="54"/>
      <c r="AT861" s="115"/>
      <c r="AU861" s="115"/>
      <c r="AV861" s="115"/>
      <c r="AW861" s="116"/>
      <c r="AX861" s="54"/>
      <c r="AY861" s="117"/>
      <c r="AZ861" s="117"/>
      <c r="BA861" s="118"/>
      <c r="BB861" s="116"/>
      <c r="BC861" s="54"/>
      <c r="BD861" s="117"/>
      <c r="BE861" s="218"/>
      <c r="BF861" s="120"/>
      <c r="BG861" s="121"/>
      <c r="BH861" s="121"/>
      <c r="BI861" s="122"/>
      <c r="BJ861" s="123"/>
    </row>
    <row r="862">
      <c r="D862" s="100"/>
      <c r="E862" s="48"/>
      <c r="U862" s="50"/>
      <c r="V862" s="50"/>
      <c r="AC862" s="6"/>
      <c r="AI862" s="110"/>
      <c r="AJ862" s="111"/>
      <c r="AK862" s="221"/>
      <c r="AL862" s="54"/>
      <c r="AM862" s="54"/>
      <c r="AN862" s="112"/>
      <c r="AO862" s="113"/>
      <c r="AP862" s="215"/>
      <c r="AQ862" s="216"/>
      <c r="AR862" s="217"/>
      <c r="AS862" s="54"/>
      <c r="AT862" s="115"/>
      <c r="AU862" s="115"/>
      <c r="AV862" s="115"/>
      <c r="AW862" s="116"/>
      <c r="AX862" s="54"/>
      <c r="AY862" s="117"/>
      <c r="AZ862" s="117"/>
      <c r="BA862" s="118"/>
      <c r="BB862" s="116"/>
      <c r="BC862" s="54"/>
      <c r="BD862" s="117"/>
      <c r="BE862" s="218"/>
      <c r="BF862" s="120"/>
      <c r="BG862" s="121"/>
      <c r="BH862" s="121"/>
      <c r="BI862" s="122"/>
      <c r="BJ862" s="123"/>
    </row>
    <row r="863">
      <c r="D863" s="100"/>
      <c r="E863" s="48"/>
      <c r="U863" s="50"/>
      <c r="V863" s="50"/>
      <c r="AC863" s="6"/>
      <c r="AI863" s="110"/>
      <c r="AJ863" s="111"/>
      <c r="AK863" s="221"/>
      <c r="AL863" s="54"/>
      <c r="AM863" s="54"/>
      <c r="AN863" s="112"/>
      <c r="AO863" s="113"/>
      <c r="AP863" s="215"/>
      <c r="AQ863" s="216"/>
      <c r="AR863" s="217"/>
      <c r="AS863" s="54"/>
      <c r="AT863" s="115"/>
      <c r="AU863" s="115"/>
      <c r="AV863" s="115"/>
      <c r="AW863" s="116"/>
      <c r="AX863" s="54"/>
      <c r="AY863" s="117"/>
      <c r="AZ863" s="117"/>
      <c r="BA863" s="118"/>
      <c r="BB863" s="116"/>
      <c r="BC863" s="54"/>
      <c r="BD863" s="117"/>
      <c r="BE863" s="218"/>
      <c r="BF863" s="120"/>
      <c r="BG863" s="121"/>
      <c r="BH863" s="121"/>
      <c r="BI863" s="122"/>
      <c r="BJ863" s="123"/>
    </row>
    <row r="864">
      <c r="D864" s="100"/>
      <c r="E864" s="48"/>
      <c r="U864" s="50"/>
      <c r="V864" s="50"/>
      <c r="AC864" s="6"/>
      <c r="AI864" s="110"/>
      <c r="AJ864" s="111"/>
      <c r="AK864" s="221"/>
      <c r="AL864" s="54"/>
      <c r="AM864" s="54"/>
      <c r="AN864" s="112"/>
      <c r="AO864" s="113"/>
      <c r="AP864" s="215"/>
      <c r="AQ864" s="216"/>
      <c r="AR864" s="217"/>
      <c r="AS864" s="54"/>
      <c r="AT864" s="115"/>
      <c r="AU864" s="115"/>
      <c r="AV864" s="115"/>
      <c r="AW864" s="116"/>
      <c r="AX864" s="54"/>
      <c r="AY864" s="117"/>
      <c r="AZ864" s="117"/>
      <c r="BA864" s="118"/>
      <c r="BB864" s="116"/>
      <c r="BC864" s="54"/>
      <c r="BD864" s="117"/>
      <c r="BE864" s="218"/>
      <c r="BF864" s="120"/>
      <c r="BG864" s="121"/>
      <c r="BH864" s="121"/>
      <c r="BI864" s="122"/>
      <c r="BJ864" s="123"/>
    </row>
    <row r="865">
      <c r="D865" s="100"/>
      <c r="E865" s="48"/>
      <c r="U865" s="50"/>
      <c r="V865" s="50"/>
      <c r="AC865" s="6"/>
      <c r="AI865" s="110"/>
      <c r="AJ865" s="111"/>
      <c r="AK865" s="221"/>
      <c r="AL865" s="54"/>
      <c r="AM865" s="54"/>
      <c r="AN865" s="112"/>
      <c r="AO865" s="113"/>
      <c r="AP865" s="215"/>
      <c r="AQ865" s="216"/>
      <c r="AR865" s="217"/>
      <c r="AS865" s="54"/>
      <c r="AT865" s="115"/>
      <c r="AU865" s="115"/>
      <c r="AV865" s="115"/>
      <c r="AW865" s="116"/>
      <c r="AX865" s="54"/>
      <c r="AY865" s="117"/>
      <c r="AZ865" s="117"/>
      <c r="BA865" s="118"/>
      <c r="BB865" s="116"/>
      <c r="BC865" s="54"/>
      <c r="BD865" s="117"/>
      <c r="BE865" s="218"/>
      <c r="BF865" s="120"/>
      <c r="BG865" s="121"/>
      <c r="BH865" s="121"/>
      <c r="BI865" s="122"/>
      <c r="BJ865" s="123"/>
    </row>
    <row r="866">
      <c r="D866" s="100"/>
      <c r="E866" s="48"/>
      <c r="U866" s="50"/>
      <c r="V866" s="50"/>
      <c r="AC866" s="6"/>
      <c r="AI866" s="110"/>
      <c r="AJ866" s="111"/>
      <c r="AK866" s="221"/>
      <c r="AL866" s="54"/>
      <c r="AM866" s="54"/>
      <c r="AN866" s="112"/>
      <c r="AO866" s="113"/>
      <c r="AP866" s="215"/>
      <c r="AQ866" s="216"/>
      <c r="AR866" s="217"/>
      <c r="AS866" s="54"/>
      <c r="AT866" s="115"/>
      <c r="AU866" s="115"/>
      <c r="AV866" s="115"/>
      <c r="AW866" s="116"/>
      <c r="AX866" s="54"/>
      <c r="AY866" s="117"/>
      <c r="AZ866" s="117"/>
      <c r="BA866" s="118"/>
      <c r="BB866" s="116"/>
      <c r="BC866" s="54"/>
      <c r="BD866" s="117"/>
      <c r="BE866" s="218"/>
      <c r="BF866" s="120"/>
      <c r="BG866" s="121"/>
      <c r="BH866" s="121"/>
      <c r="BI866" s="122"/>
      <c r="BJ866" s="123"/>
    </row>
    <row r="867">
      <c r="D867" s="100"/>
      <c r="E867" s="48"/>
      <c r="U867" s="50"/>
      <c r="V867" s="50"/>
      <c r="AC867" s="6"/>
      <c r="AI867" s="110"/>
      <c r="AJ867" s="111"/>
      <c r="AK867" s="221"/>
      <c r="AL867" s="54"/>
      <c r="AM867" s="54"/>
      <c r="AN867" s="112"/>
      <c r="AO867" s="113"/>
      <c r="AP867" s="215"/>
      <c r="AQ867" s="216"/>
      <c r="AR867" s="217"/>
      <c r="AS867" s="54"/>
      <c r="AT867" s="115"/>
      <c r="AU867" s="115"/>
      <c r="AV867" s="115"/>
      <c r="AW867" s="116"/>
      <c r="AX867" s="54"/>
      <c r="AY867" s="117"/>
      <c r="AZ867" s="117"/>
      <c r="BA867" s="118"/>
      <c r="BB867" s="116"/>
      <c r="BC867" s="54"/>
      <c r="BD867" s="117"/>
      <c r="BE867" s="218"/>
      <c r="BF867" s="120"/>
      <c r="BG867" s="121"/>
      <c r="BH867" s="121"/>
      <c r="BI867" s="122"/>
      <c r="BJ867" s="123"/>
    </row>
    <row r="868">
      <c r="D868" s="100"/>
      <c r="E868" s="48"/>
      <c r="U868" s="50"/>
      <c r="V868" s="50"/>
      <c r="AC868" s="6"/>
      <c r="AI868" s="110"/>
      <c r="AJ868" s="111"/>
      <c r="AK868" s="221"/>
      <c r="AL868" s="54"/>
      <c r="AM868" s="54"/>
      <c r="AN868" s="112"/>
      <c r="AO868" s="113"/>
      <c r="AP868" s="215"/>
      <c r="AQ868" s="216"/>
      <c r="AR868" s="217"/>
      <c r="AS868" s="54"/>
      <c r="AT868" s="115"/>
      <c r="AU868" s="115"/>
      <c r="AV868" s="115"/>
      <c r="AW868" s="116"/>
      <c r="AX868" s="54"/>
      <c r="AY868" s="117"/>
      <c r="AZ868" s="117"/>
      <c r="BA868" s="118"/>
      <c r="BB868" s="116"/>
      <c r="BC868" s="54"/>
      <c r="BD868" s="117"/>
      <c r="BE868" s="218"/>
      <c r="BF868" s="120"/>
      <c r="BG868" s="121"/>
      <c r="BH868" s="121"/>
      <c r="BI868" s="122"/>
      <c r="BJ868" s="123"/>
    </row>
    <row r="869">
      <c r="D869" s="100"/>
      <c r="E869" s="48"/>
      <c r="U869" s="50"/>
      <c r="V869" s="50"/>
      <c r="AC869" s="6"/>
      <c r="AI869" s="110"/>
      <c r="AJ869" s="111"/>
      <c r="AK869" s="221"/>
      <c r="AL869" s="54"/>
      <c r="AM869" s="54"/>
      <c r="AN869" s="112"/>
      <c r="AO869" s="113"/>
      <c r="AP869" s="215"/>
      <c r="AQ869" s="216"/>
      <c r="AR869" s="217"/>
      <c r="AS869" s="54"/>
      <c r="AT869" s="115"/>
      <c r="AU869" s="115"/>
      <c r="AV869" s="115"/>
      <c r="AW869" s="116"/>
      <c r="AX869" s="54"/>
      <c r="AY869" s="117"/>
      <c r="AZ869" s="117"/>
      <c r="BA869" s="118"/>
      <c r="BB869" s="116"/>
      <c r="BC869" s="54"/>
      <c r="BD869" s="117"/>
      <c r="BE869" s="218"/>
      <c r="BF869" s="120"/>
      <c r="BG869" s="121"/>
      <c r="BH869" s="121"/>
      <c r="BI869" s="122"/>
      <c r="BJ869" s="123"/>
    </row>
    <row r="870">
      <c r="D870" s="100"/>
      <c r="E870" s="48"/>
      <c r="U870" s="50"/>
      <c r="V870" s="50"/>
      <c r="AC870" s="6"/>
      <c r="AI870" s="110"/>
      <c r="AJ870" s="111"/>
      <c r="AK870" s="221"/>
      <c r="AL870" s="54"/>
      <c r="AM870" s="54"/>
      <c r="AN870" s="112"/>
      <c r="AO870" s="113"/>
      <c r="AP870" s="215"/>
      <c r="AQ870" s="216"/>
      <c r="AR870" s="217"/>
      <c r="AS870" s="54"/>
      <c r="AT870" s="115"/>
      <c r="AU870" s="115"/>
      <c r="AV870" s="115"/>
      <c r="AW870" s="116"/>
      <c r="AX870" s="54"/>
      <c r="AY870" s="117"/>
      <c r="AZ870" s="117"/>
      <c r="BA870" s="118"/>
      <c r="BB870" s="116"/>
      <c r="BC870" s="54"/>
      <c r="BD870" s="117"/>
      <c r="BE870" s="218"/>
      <c r="BF870" s="120"/>
      <c r="BG870" s="121"/>
      <c r="BH870" s="121"/>
      <c r="BI870" s="122"/>
      <c r="BJ870" s="123"/>
    </row>
    <row r="871">
      <c r="D871" s="100"/>
      <c r="E871" s="48"/>
      <c r="U871" s="50"/>
      <c r="V871" s="50"/>
      <c r="AC871" s="6"/>
      <c r="AI871" s="110"/>
      <c r="AJ871" s="111"/>
      <c r="AK871" s="221"/>
      <c r="AL871" s="54"/>
      <c r="AM871" s="54"/>
      <c r="AN871" s="112"/>
      <c r="AO871" s="113"/>
      <c r="AP871" s="215"/>
      <c r="AQ871" s="216"/>
      <c r="AR871" s="217"/>
      <c r="AS871" s="54"/>
      <c r="AT871" s="115"/>
      <c r="AU871" s="115"/>
      <c r="AV871" s="115"/>
      <c r="AW871" s="116"/>
      <c r="AX871" s="54"/>
      <c r="AY871" s="117"/>
      <c r="AZ871" s="117"/>
      <c r="BA871" s="118"/>
      <c r="BB871" s="116"/>
      <c r="BC871" s="54"/>
      <c r="BD871" s="117"/>
      <c r="BE871" s="218"/>
      <c r="BF871" s="120"/>
      <c r="BG871" s="121"/>
      <c r="BH871" s="121"/>
      <c r="BI871" s="122"/>
      <c r="BJ871" s="123"/>
    </row>
    <row r="872">
      <c r="D872" s="100"/>
      <c r="E872" s="48"/>
      <c r="U872" s="50"/>
      <c r="V872" s="50"/>
      <c r="AC872" s="6"/>
      <c r="AI872" s="110"/>
      <c r="AJ872" s="111"/>
      <c r="AK872" s="221"/>
      <c r="AL872" s="54"/>
      <c r="AM872" s="54"/>
      <c r="AN872" s="112"/>
      <c r="AO872" s="113"/>
      <c r="AP872" s="215"/>
      <c r="AQ872" s="216"/>
      <c r="AR872" s="217"/>
      <c r="AS872" s="54"/>
      <c r="AT872" s="115"/>
      <c r="AU872" s="115"/>
      <c r="AV872" s="115"/>
      <c r="AW872" s="116"/>
      <c r="AX872" s="54"/>
      <c r="AY872" s="117"/>
      <c r="AZ872" s="117"/>
      <c r="BA872" s="118"/>
      <c r="BB872" s="116"/>
      <c r="BC872" s="54"/>
      <c r="BD872" s="117"/>
      <c r="BE872" s="218"/>
      <c r="BF872" s="120"/>
      <c r="BG872" s="121"/>
      <c r="BH872" s="121"/>
      <c r="BI872" s="122"/>
      <c r="BJ872" s="123"/>
    </row>
    <row r="873">
      <c r="D873" s="100"/>
      <c r="E873" s="48"/>
      <c r="U873" s="50"/>
      <c r="V873" s="50"/>
      <c r="AC873" s="6"/>
      <c r="AI873" s="110"/>
      <c r="AJ873" s="111"/>
      <c r="AK873" s="221"/>
      <c r="AL873" s="54"/>
      <c r="AM873" s="54"/>
      <c r="AN873" s="112"/>
      <c r="AO873" s="113"/>
      <c r="AP873" s="215"/>
      <c r="AQ873" s="216"/>
      <c r="AR873" s="217"/>
      <c r="AS873" s="54"/>
      <c r="AT873" s="115"/>
      <c r="AU873" s="115"/>
      <c r="AV873" s="115"/>
      <c r="AW873" s="116"/>
      <c r="AX873" s="54"/>
      <c r="AY873" s="117"/>
      <c r="AZ873" s="117"/>
      <c r="BA873" s="118"/>
      <c r="BB873" s="116"/>
      <c r="BC873" s="54"/>
      <c r="BD873" s="117"/>
      <c r="BE873" s="218"/>
      <c r="BF873" s="120"/>
      <c r="BG873" s="121"/>
      <c r="BH873" s="121"/>
      <c r="BI873" s="122"/>
      <c r="BJ873" s="123"/>
    </row>
    <row r="874">
      <c r="D874" s="100"/>
      <c r="E874" s="48"/>
      <c r="U874" s="50"/>
      <c r="V874" s="50"/>
      <c r="AC874" s="6"/>
      <c r="AI874" s="110"/>
      <c r="AJ874" s="111"/>
      <c r="AK874" s="221"/>
      <c r="AL874" s="54"/>
      <c r="AM874" s="54"/>
      <c r="AN874" s="112"/>
      <c r="AO874" s="113"/>
      <c r="AP874" s="215"/>
      <c r="AQ874" s="216"/>
      <c r="AR874" s="217"/>
      <c r="AS874" s="54"/>
      <c r="AT874" s="115"/>
      <c r="AU874" s="115"/>
      <c r="AV874" s="115"/>
      <c r="AW874" s="116"/>
      <c r="AX874" s="54"/>
      <c r="AY874" s="117"/>
      <c r="AZ874" s="117"/>
      <c r="BA874" s="118"/>
      <c r="BB874" s="116"/>
      <c r="BC874" s="54"/>
      <c r="BD874" s="117"/>
      <c r="BE874" s="218"/>
      <c r="BF874" s="120"/>
      <c r="BG874" s="121"/>
      <c r="BH874" s="121"/>
      <c r="BI874" s="122"/>
      <c r="BJ874" s="123"/>
    </row>
    <row r="875">
      <c r="D875" s="100"/>
      <c r="E875" s="48"/>
      <c r="U875" s="50"/>
      <c r="V875" s="50"/>
      <c r="AC875" s="6"/>
      <c r="AI875" s="110"/>
      <c r="AJ875" s="111"/>
      <c r="AK875" s="221"/>
      <c r="AL875" s="54"/>
      <c r="AM875" s="54"/>
      <c r="AN875" s="112"/>
      <c r="AO875" s="113"/>
      <c r="AP875" s="215"/>
      <c r="AQ875" s="216"/>
      <c r="AR875" s="217"/>
      <c r="AS875" s="54"/>
      <c r="AT875" s="115"/>
      <c r="AU875" s="115"/>
      <c r="AV875" s="115"/>
      <c r="AW875" s="116"/>
      <c r="AX875" s="54"/>
      <c r="AY875" s="117"/>
      <c r="AZ875" s="117"/>
      <c r="BA875" s="118"/>
      <c r="BB875" s="116"/>
      <c r="BC875" s="54"/>
      <c r="BD875" s="117"/>
      <c r="BE875" s="218"/>
      <c r="BF875" s="120"/>
      <c r="BG875" s="121"/>
      <c r="BH875" s="121"/>
      <c r="BI875" s="122"/>
      <c r="BJ875" s="123"/>
    </row>
    <row r="876">
      <c r="D876" s="100"/>
      <c r="E876" s="48"/>
      <c r="U876" s="50"/>
      <c r="V876" s="50"/>
      <c r="AC876" s="6"/>
      <c r="AI876" s="110"/>
      <c r="AJ876" s="111"/>
      <c r="AK876" s="221"/>
      <c r="AL876" s="54"/>
      <c r="AM876" s="54"/>
      <c r="AN876" s="112"/>
      <c r="AO876" s="113"/>
      <c r="AP876" s="215"/>
      <c r="AQ876" s="216"/>
      <c r="AR876" s="217"/>
      <c r="AS876" s="54"/>
      <c r="AT876" s="115"/>
      <c r="AU876" s="115"/>
      <c r="AV876" s="115"/>
      <c r="AW876" s="116"/>
      <c r="AX876" s="54"/>
      <c r="AY876" s="117"/>
      <c r="AZ876" s="117"/>
      <c r="BA876" s="118"/>
      <c r="BB876" s="116"/>
      <c r="BC876" s="54"/>
      <c r="BD876" s="117"/>
      <c r="BE876" s="218"/>
      <c r="BF876" s="120"/>
      <c r="BG876" s="121"/>
      <c r="BH876" s="121"/>
      <c r="BI876" s="122"/>
      <c r="BJ876" s="123"/>
    </row>
    <row r="877">
      <c r="D877" s="100"/>
      <c r="E877" s="48"/>
      <c r="U877" s="50"/>
      <c r="V877" s="50"/>
      <c r="AC877" s="6"/>
      <c r="AI877" s="110"/>
      <c r="AJ877" s="111"/>
      <c r="AK877" s="221"/>
      <c r="AL877" s="54"/>
      <c r="AM877" s="54"/>
      <c r="AN877" s="112"/>
      <c r="AO877" s="113"/>
      <c r="AP877" s="215"/>
      <c r="AQ877" s="216"/>
      <c r="AR877" s="217"/>
      <c r="AS877" s="54"/>
      <c r="AT877" s="115"/>
      <c r="AU877" s="115"/>
      <c r="AV877" s="115"/>
      <c r="AW877" s="116"/>
      <c r="AX877" s="54"/>
      <c r="AY877" s="117"/>
      <c r="AZ877" s="117"/>
      <c r="BA877" s="118"/>
      <c r="BB877" s="116"/>
      <c r="BC877" s="54"/>
      <c r="BD877" s="117"/>
      <c r="BE877" s="218"/>
      <c r="BF877" s="120"/>
      <c r="BG877" s="121"/>
      <c r="BH877" s="121"/>
      <c r="BI877" s="122"/>
      <c r="BJ877" s="123"/>
    </row>
    <row r="878">
      <c r="D878" s="100"/>
      <c r="E878" s="48"/>
      <c r="U878" s="50"/>
      <c r="V878" s="50"/>
      <c r="AC878" s="6"/>
      <c r="AI878" s="110"/>
      <c r="AJ878" s="111"/>
      <c r="AK878" s="221"/>
      <c r="AL878" s="54"/>
      <c r="AM878" s="54"/>
      <c r="AN878" s="112"/>
      <c r="AO878" s="113"/>
      <c r="AP878" s="215"/>
      <c r="AQ878" s="216"/>
      <c r="AR878" s="217"/>
      <c r="AS878" s="54"/>
      <c r="AT878" s="115"/>
      <c r="AU878" s="115"/>
      <c r="AV878" s="115"/>
      <c r="AW878" s="116"/>
      <c r="AX878" s="54"/>
      <c r="AY878" s="117"/>
      <c r="AZ878" s="117"/>
      <c r="BA878" s="118"/>
      <c r="BB878" s="116"/>
      <c r="BC878" s="54"/>
      <c r="BD878" s="117"/>
      <c r="BE878" s="218"/>
      <c r="BF878" s="120"/>
      <c r="BG878" s="121"/>
      <c r="BH878" s="121"/>
      <c r="BI878" s="122"/>
      <c r="BJ878" s="123"/>
    </row>
    <row r="879">
      <c r="D879" s="100"/>
      <c r="E879" s="48"/>
      <c r="U879" s="50"/>
      <c r="V879" s="50"/>
      <c r="AC879" s="6"/>
      <c r="AI879" s="110"/>
      <c r="AJ879" s="111"/>
      <c r="AK879" s="221"/>
      <c r="AL879" s="54"/>
      <c r="AM879" s="54"/>
      <c r="AN879" s="112"/>
      <c r="AO879" s="113"/>
      <c r="AP879" s="215"/>
      <c r="AQ879" s="216"/>
      <c r="AR879" s="217"/>
      <c r="AS879" s="54"/>
      <c r="AT879" s="115"/>
      <c r="AU879" s="115"/>
      <c r="AV879" s="115"/>
      <c r="AW879" s="116"/>
      <c r="AX879" s="54"/>
      <c r="AY879" s="117"/>
      <c r="AZ879" s="117"/>
      <c r="BA879" s="118"/>
      <c r="BB879" s="116"/>
      <c r="BC879" s="54"/>
      <c r="BD879" s="117"/>
      <c r="BE879" s="218"/>
      <c r="BF879" s="120"/>
      <c r="BG879" s="121"/>
      <c r="BH879" s="121"/>
      <c r="BI879" s="122"/>
      <c r="BJ879" s="123"/>
    </row>
    <row r="880">
      <c r="D880" s="100"/>
      <c r="E880" s="48"/>
      <c r="U880" s="50"/>
      <c r="V880" s="50"/>
      <c r="AC880" s="6"/>
      <c r="AI880" s="110"/>
      <c r="AJ880" s="111"/>
      <c r="AK880" s="221"/>
      <c r="AL880" s="54"/>
      <c r="AM880" s="54"/>
      <c r="AN880" s="112"/>
      <c r="AO880" s="113"/>
      <c r="AP880" s="215"/>
      <c r="AQ880" s="216"/>
      <c r="AR880" s="217"/>
      <c r="AS880" s="54"/>
      <c r="AT880" s="115"/>
      <c r="AU880" s="115"/>
      <c r="AV880" s="115"/>
      <c r="AW880" s="116"/>
      <c r="AX880" s="54"/>
      <c r="AY880" s="117"/>
      <c r="AZ880" s="117"/>
      <c r="BA880" s="118"/>
      <c r="BB880" s="116"/>
      <c r="BC880" s="54"/>
      <c r="BD880" s="117"/>
      <c r="BE880" s="218"/>
      <c r="BF880" s="120"/>
      <c r="BG880" s="121"/>
      <c r="BH880" s="121"/>
      <c r="BI880" s="122"/>
      <c r="BJ880" s="123"/>
    </row>
    <row r="881">
      <c r="D881" s="100"/>
      <c r="E881" s="48"/>
      <c r="U881" s="50"/>
      <c r="V881" s="50"/>
      <c r="AC881" s="6"/>
      <c r="AI881" s="110"/>
      <c r="AJ881" s="111"/>
      <c r="AK881" s="221"/>
      <c r="AL881" s="54"/>
      <c r="AM881" s="54"/>
      <c r="AN881" s="112"/>
      <c r="AO881" s="113"/>
      <c r="AP881" s="215"/>
      <c r="AQ881" s="216"/>
      <c r="AR881" s="217"/>
      <c r="AS881" s="54"/>
      <c r="AT881" s="115"/>
      <c r="AU881" s="115"/>
      <c r="AV881" s="115"/>
      <c r="AW881" s="116"/>
      <c r="AX881" s="54"/>
      <c r="AY881" s="117"/>
      <c r="AZ881" s="117"/>
      <c r="BA881" s="118"/>
      <c r="BB881" s="116"/>
      <c r="BC881" s="54"/>
      <c r="BD881" s="117"/>
      <c r="BE881" s="218"/>
      <c r="BF881" s="120"/>
      <c r="BG881" s="121"/>
      <c r="BH881" s="121"/>
      <c r="BI881" s="122"/>
      <c r="BJ881" s="123"/>
    </row>
    <row r="882">
      <c r="D882" s="100"/>
      <c r="E882" s="48"/>
      <c r="U882" s="50"/>
      <c r="V882" s="50"/>
      <c r="AC882" s="6"/>
      <c r="AI882" s="110"/>
      <c r="AJ882" s="111"/>
      <c r="AK882" s="221"/>
      <c r="AL882" s="54"/>
      <c r="AM882" s="54"/>
      <c r="AN882" s="112"/>
      <c r="AO882" s="113"/>
      <c r="AP882" s="215"/>
      <c r="AQ882" s="216"/>
      <c r="AR882" s="217"/>
      <c r="AS882" s="54"/>
      <c r="AT882" s="115"/>
      <c r="AU882" s="115"/>
      <c r="AV882" s="115"/>
      <c r="AW882" s="116"/>
      <c r="AX882" s="54"/>
      <c r="AY882" s="117"/>
      <c r="AZ882" s="117"/>
      <c r="BA882" s="118"/>
      <c r="BB882" s="116"/>
      <c r="BC882" s="54"/>
      <c r="BD882" s="117"/>
      <c r="BE882" s="218"/>
      <c r="BF882" s="120"/>
      <c r="BG882" s="121"/>
      <c r="BH882" s="121"/>
      <c r="BI882" s="122"/>
      <c r="BJ882" s="123"/>
    </row>
    <row r="883">
      <c r="D883" s="100"/>
      <c r="E883" s="48"/>
      <c r="U883" s="50"/>
      <c r="V883" s="50"/>
      <c r="AC883" s="6"/>
      <c r="AI883" s="110"/>
      <c r="AJ883" s="111"/>
      <c r="AK883" s="221"/>
      <c r="AL883" s="54"/>
      <c r="AM883" s="54"/>
      <c r="AN883" s="112"/>
      <c r="AO883" s="113"/>
      <c r="AP883" s="215"/>
      <c r="AQ883" s="216"/>
      <c r="AR883" s="217"/>
      <c r="AS883" s="54"/>
      <c r="AT883" s="115"/>
      <c r="AU883" s="115"/>
      <c r="AV883" s="115"/>
      <c r="AW883" s="116"/>
      <c r="AX883" s="54"/>
      <c r="AY883" s="117"/>
      <c r="AZ883" s="117"/>
      <c r="BA883" s="118"/>
      <c r="BB883" s="116"/>
      <c r="BC883" s="54"/>
      <c r="BD883" s="117"/>
      <c r="BE883" s="218"/>
      <c r="BF883" s="120"/>
      <c r="BG883" s="121"/>
      <c r="BH883" s="121"/>
      <c r="BI883" s="122"/>
      <c r="BJ883" s="123"/>
    </row>
    <row r="884">
      <c r="D884" s="100"/>
      <c r="E884" s="48"/>
      <c r="U884" s="50"/>
      <c r="V884" s="50"/>
      <c r="AC884" s="6"/>
      <c r="AI884" s="110"/>
      <c r="AJ884" s="111"/>
      <c r="AK884" s="221"/>
      <c r="AL884" s="54"/>
      <c r="AM884" s="54"/>
      <c r="AN884" s="112"/>
      <c r="AO884" s="113"/>
      <c r="AP884" s="215"/>
      <c r="AQ884" s="216"/>
      <c r="AR884" s="217"/>
      <c r="AS884" s="54"/>
      <c r="AT884" s="115"/>
      <c r="AU884" s="115"/>
      <c r="AV884" s="115"/>
      <c r="AW884" s="116"/>
      <c r="AX884" s="54"/>
      <c r="AY884" s="117"/>
      <c r="AZ884" s="117"/>
      <c r="BA884" s="118"/>
      <c r="BB884" s="116"/>
      <c r="BC884" s="54"/>
      <c r="BD884" s="117"/>
      <c r="BE884" s="218"/>
      <c r="BF884" s="120"/>
      <c r="BG884" s="121"/>
      <c r="BH884" s="121"/>
      <c r="BI884" s="122"/>
      <c r="BJ884" s="123"/>
    </row>
    <row r="885">
      <c r="D885" s="100"/>
      <c r="E885" s="48"/>
      <c r="U885" s="50"/>
      <c r="V885" s="50"/>
      <c r="AC885" s="6"/>
      <c r="AI885" s="110"/>
      <c r="AJ885" s="111"/>
      <c r="AK885" s="221"/>
      <c r="AL885" s="54"/>
      <c r="AM885" s="54"/>
      <c r="AN885" s="112"/>
      <c r="AO885" s="113"/>
      <c r="AP885" s="215"/>
      <c r="AQ885" s="216"/>
      <c r="AR885" s="217"/>
      <c r="AS885" s="54"/>
      <c r="AT885" s="115"/>
      <c r="AU885" s="115"/>
      <c r="AV885" s="115"/>
      <c r="AW885" s="116"/>
      <c r="AX885" s="54"/>
      <c r="AY885" s="117"/>
      <c r="AZ885" s="117"/>
      <c r="BA885" s="118"/>
      <c r="BB885" s="116"/>
      <c r="BC885" s="54"/>
      <c r="BD885" s="117"/>
      <c r="BE885" s="218"/>
      <c r="BF885" s="120"/>
      <c r="BG885" s="121"/>
      <c r="BH885" s="121"/>
      <c r="BI885" s="122"/>
      <c r="BJ885" s="123"/>
    </row>
    <row r="886">
      <c r="D886" s="100"/>
      <c r="E886" s="48"/>
      <c r="U886" s="50"/>
      <c r="V886" s="50"/>
      <c r="AC886" s="6"/>
      <c r="AI886" s="110"/>
      <c r="AJ886" s="111"/>
      <c r="AK886" s="221"/>
      <c r="AL886" s="54"/>
      <c r="AM886" s="54"/>
      <c r="AN886" s="112"/>
      <c r="AO886" s="113"/>
      <c r="AP886" s="215"/>
      <c r="AQ886" s="216"/>
      <c r="AR886" s="217"/>
      <c r="AS886" s="54"/>
      <c r="AT886" s="115"/>
      <c r="AU886" s="115"/>
      <c r="AV886" s="115"/>
      <c r="AW886" s="116"/>
      <c r="AX886" s="54"/>
      <c r="AY886" s="117"/>
      <c r="AZ886" s="117"/>
      <c r="BA886" s="118"/>
      <c r="BB886" s="116"/>
      <c r="BC886" s="54"/>
      <c r="BD886" s="117"/>
      <c r="BE886" s="218"/>
      <c r="BF886" s="120"/>
      <c r="BG886" s="121"/>
      <c r="BH886" s="121"/>
      <c r="BI886" s="122"/>
      <c r="BJ886" s="123"/>
    </row>
    <row r="887">
      <c r="D887" s="100"/>
      <c r="E887" s="48"/>
      <c r="U887" s="50"/>
      <c r="V887" s="50"/>
      <c r="AC887" s="6"/>
      <c r="AI887" s="110"/>
      <c r="AJ887" s="111"/>
      <c r="AK887" s="221"/>
      <c r="AL887" s="54"/>
      <c r="AM887" s="54"/>
      <c r="AN887" s="112"/>
      <c r="AO887" s="113"/>
      <c r="AP887" s="215"/>
      <c r="AQ887" s="216"/>
      <c r="AR887" s="217"/>
      <c r="AS887" s="54"/>
      <c r="AT887" s="115"/>
      <c r="AU887" s="115"/>
      <c r="AV887" s="115"/>
      <c r="AW887" s="116"/>
      <c r="AX887" s="54"/>
      <c r="AY887" s="117"/>
      <c r="AZ887" s="117"/>
      <c r="BA887" s="118"/>
      <c r="BB887" s="116"/>
      <c r="BC887" s="54"/>
      <c r="BD887" s="117"/>
      <c r="BE887" s="218"/>
      <c r="BF887" s="120"/>
      <c r="BG887" s="121"/>
      <c r="BH887" s="121"/>
      <c r="BI887" s="122"/>
      <c r="BJ887" s="123"/>
    </row>
    <row r="888">
      <c r="D888" s="100"/>
      <c r="E888" s="48"/>
      <c r="U888" s="50"/>
      <c r="V888" s="50"/>
      <c r="AC888" s="6"/>
      <c r="AI888" s="110"/>
      <c r="AJ888" s="111"/>
      <c r="AK888" s="221"/>
      <c r="AL888" s="54"/>
      <c r="AM888" s="54"/>
      <c r="AN888" s="112"/>
      <c r="AO888" s="113"/>
      <c r="AP888" s="215"/>
      <c r="AQ888" s="216"/>
      <c r="AR888" s="217"/>
      <c r="AS888" s="54"/>
      <c r="AT888" s="115"/>
      <c r="AU888" s="115"/>
      <c r="AV888" s="115"/>
      <c r="AW888" s="116"/>
      <c r="AX888" s="54"/>
      <c r="AY888" s="117"/>
      <c r="AZ888" s="117"/>
      <c r="BA888" s="118"/>
      <c r="BB888" s="116"/>
      <c r="BC888" s="54"/>
      <c r="BD888" s="117"/>
      <c r="BE888" s="218"/>
      <c r="BF888" s="120"/>
      <c r="BG888" s="121"/>
      <c r="BH888" s="121"/>
      <c r="BI888" s="122"/>
      <c r="BJ888" s="123"/>
    </row>
    <row r="889">
      <c r="D889" s="100"/>
      <c r="E889" s="48"/>
      <c r="U889" s="50"/>
      <c r="V889" s="50"/>
      <c r="AC889" s="6"/>
      <c r="AI889" s="110"/>
      <c r="AJ889" s="111"/>
      <c r="AK889" s="221"/>
      <c r="AL889" s="54"/>
      <c r="AM889" s="54"/>
      <c r="AN889" s="112"/>
      <c r="AO889" s="113"/>
      <c r="AP889" s="215"/>
      <c r="AQ889" s="216"/>
      <c r="AR889" s="217"/>
      <c r="AS889" s="54"/>
      <c r="AT889" s="115"/>
      <c r="AU889" s="115"/>
      <c r="AV889" s="115"/>
      <c r="AW889" s="116"/>
      <c r="AX889" s="54"/>
      <c r="AY889" s="117"/>
      <c r="AZ889" s="117"/>
      <c r="BA889" s="118"/>
      <c r="BB889" s="116"/>
      <c r="BC889" s="54"/>
      <c r="BD889" s="117"/>
      <c r="BE889" s="218"/>
      <c r="BF889" s="120"/>
      <c r="BG889" s="121"/>
      <c r="BH889" s="121"/>
      <c r="BI889" s="122"/>
      <c r="BJ889" s="123"/>
    </row>
    <row r="890">
      <c r="D890" s="100"/>
      <c r="E890" s="48"/>
      <c r="U890" s="50"/>
      <c r="V890" s="50"/>
      <c r="AC890" s="6"/>
      <c r="AI890" s="110"/>
      <c r="AJ890" s="111"/>
      <c r="AK890" s="221"/>
      <c r="AL890" s="54"/>
      <c r="AM890" s="54"/>
      <c r="AN890" s="112"/>
      <c r="AO890" s="113"/>
      <c r="AP890" s="215"/>
      <c r="AQ890" s="216"/>
      <c r="AR890" s="217"/>
      <c r="AS890" s="54"/>
      <c r="AT890" s="115"/>
      <c r="AU890" s="115"/>
      <c r="AV890" s="115"/>
      <c r="AW890" s="116"/>
      <c r="AX890" s="54"/>
      <c r="AY890" s="117"/>
      <c r="AZ890" s="117"/>
      <c r="BA890" s="118"/>
      <c r="BB890" s="116"/>
      <c r="BC890" s="54"/>
      <c r="BD890" s="117"/>
      <c r="BE890" s="218"/>
      <c r="BF890" s="120"/>
      <c r="BG890" s="121"/>
      <c r="BH890" s="121"/>
      <c r="BI890" s="122"/>
      <c r="BJ890" s="123"/>
    </row>
    <row r="891">
      <c r="D891" s="100"/>
      <c r="E891" s="48"/>
      <c r="U891" s="50"/>
      <c r="V891" s="50"/>
      <c r="AC891" s="6"/>
      <c r="AI891" s="110"/>
      <c r="AJ891" s="111"/>
      <c r="AK891" s="221"/>
      <c r="AL891" s="54"/>
      <c r="AM891" s="54"/>
      <c r="AN891" s="112"/>
      <c r="AO891" s="113"/>
      <c r="AP891" s="215"/>
      <c r="AQ891" s="216"/>
      <c r="AR891" s="217"/>
      <c r="AS891" s="54"/>
      <c r="AT891" s="115"/>
      <c r="AU891" s="115"/>
      <c r="AV891" s="115"/>
      <c r="AW891" s="116"/>
      <c r="AX891" s="54"/>
      <c r="AY891" s="117"/>
      <c r="AZ891" s="117"/>
      <c r="BA891" s="118"/>
      <c r="BB891" s="116"/>
      <c r="BC891" s="54"/>
      <c r="BD891" s="117"/>
      <c r="BE891" s="218"/>
      <c r="BF891" s="120"/>
      <c r="BG891" s="121"/>
      <c r="BH891" s="121"/>
      <c r="BI891" s="122"/>
      <c r="BJ891" s="123"/>
    </row>
    <row r="892">
      <c r="D892" s="100"/>
      <c r="E892" s="48"/>
      <c r="U892" s="50"/>
      <c r="V892" s="50"/>
      <c r="AC892" s="6"/>
      <c r="AI892" s="110"/>
      <c r="AJ892" s="111"/>
      <c r="AK892" s="221"/>
      <c r="AL892" s="54"/>
      <c r="AM892" s="54"/>
      <c r="AN892" s="112"/>
      <c r="AO892" s="113"/>
      <c r="AP892" s="215"/>
      <c r="AQ892" s="216"/>
      <c r="AR892" s="217"/>
      <c r="AS892" s="54"/>
      <c r="AT892" s="115"/>
      <c r="AU892" s="115"/>
      <c r="AV892" s="115"/>
      <c r="AW892" s="116"/>
      <c r="AX892" s="54"/>
      <c r="AY892" s="117"/>
      <c r="AZ892" s="117"/>
      <c r="BA892" s="118"/>
      <c r="BB892" s="116"/>
      <c r="BC892" s="54"/>
      <c r="BD892" s="117"/>
      <c r="BE892" s="218"/>
      <c r="BF892" s="120"/>
      <c r="BG892" s="121"/>
      <c r="BH892" s="121"/>
      <c r="BI892" s="122"/>
      <c r="BJ892" s="123"/>
    </row>
    <row r="893">
      <c r="D893" s="100"/>
      <c r="E893" s="48"/>
      <c r="U893" s="50"/>
      <c r="V893" s="50"/>
      <c r="AC893" s="6"/>
      <c r="AI893" s="110"/>
      <c r="AJ893" s="111"/>
      <c r="AK893" s="221"/>
      <c r="AL893" s="54"/>
      <c r="AM893" s="54"/>
      <c r="AN893" s="112"/>
      <c r="AO893" s="113"/>
      <c r="AP893" s="215"/>
      <c r="AQ893" s="216"/>
      <c r="AR893" s="217"/>
      <c r="AS893" s="54"/>
      <c r="AT893" s="115"/>
      <c r="AU893" s="115"/>
      <c r="AV893" s="115"/>
      <c r="AW893" s="116"/>
      <c r="AX893" s="54"/>
      <c r="AY893" s="117"/>
      <c r="AZ893" s="117"/>
      <c r="BA893" s="118"/>
      <c r="BB893" s="116"/>
      <c r="BC893" s="54"/>
      <c r="BD893" s="117"/>
      <c r="BE893" s="218"/>
      <c r="BF893" s="120"/>
      <c r="BG893" s="121"/>
      <c r="BH893" s="121"/>
      <c r="BI893" s="122"/>
      <c r="BJ893" s="123"/>
    </row>
    <row r="894">
      <c r="D894" s="100"/>
      <c r="E894" s="48"/>
      <c r="U894" s="50"/>
      <c r="V894" s="50"/>
      <c r="AC894" s="6"/>
      <c r="AI894" s="110"/>
      <c r="AJ894" s="111"/>
      <c r="AK894" s="221"/>
      <c r="AL894" s="54"/>
      <c r="AM894" s="54"/>
      <c r="AN894" s="112"/>
      <c r="AO894" s="113"/>
      <c r="AP894" s="215"/>
      <c r="AQ894" s="216"/>
      <c r="AR894" s="217"/>
      <c r="AS894" s="54"/>
      <c r="AT894" s="115"/>
      <c r="AU894" s="115"/>
      <c r="AV894" s="115"/>
      <c r="AW894" s="116"/>
      <c r="AX894" s="54"/>
      <c r="AY894" s="117"/>
      <c r="AZ894" s="117"/>
      <c r="BA894" s="118"/>
      <c r="BB894" s="116"/>
      <c r="BC894" s="54"/>
      <c r="BD894" s="117"/>
      <c r="BE894" s="218"/>
      <c r="BF894" s="120"/>
      <c r="BG894" s="121"/>
      <c r="BH894" s="121"/>
      <c r="BI894" s="122"/>
      <c r="BJ894" s="123"/>
    </row>
    <row r="895">
      <c r="D895" s="100"/>
      <c r="E895" s="48"/>
      <c r="U895" s="50"/>
      <c r="V895" s="50"/>
      <c r="AC895" s="6"/>
      <c r="AI895" s="110"/>
      <c r="AJ895" s="111"/>
      <c r="AK895" s="221"/>
      <c r="AL895" s="54"/>
      <c r="AM895" s="54"/>
      <c r="AN895" s="112"/>
      <c r="AO895" s="113"/>
      <c r="AP895" s="215"/>
      <c r="AQ895" s="216"/>
      <c r="AR895" s="217"/>
      <c r="AS895" s="54"/>
      <c r="AT895" s="115"/>
      <c r="AU895" s="115"/>
      <c r="AV895" s="115"/>
      <c r="AW895" s="116"/>
      <c r="AX895" s="54"/>
      <c r="AY895" s="117"/>
      <c r="AZ895" s="117"/>
      <c r="BA895" s="118"/>
      <c r="BB895" s="116"/>
      <c r="BC895" s="54"/>
      <c r="BD895" s="117"/>
      <c r="BE895" s="218"/>
      <c r="BF895" s="120"/>
      <c r="BG895" s="121"/>
      <c r="BH895" s="121"/>
      <c r="BI895" s="122"/>
      <c r="BJ895" s="123"/>
    </row>
    <row r="896">
      <c r="D896" s="100"/>
      <c r="E896" s="48"/>
      <c r="U896" s="50"/>
      <c r="V896" s="50"/>
      <c r="AC896" s="6"/>
      <c r="AI896" s="110"/>
      <c r="AJ896" s="111"/>
      <c r="AK896" s="221"/>
      <c r="AL896" s="54"/>
      <c r="AM896" s="54"/>
      <c r="AN896" s="112"/>
      <c r="AO896" s="113"/>
      <c r="AP896" s="215"/>
      <c r="AQ896" s="216"/>
      <c r="AR896" s="217"/>
      <c r="AS896" s="54"/>
      <c r="AT896" s="115"/>
      <c r="AU896" s="115"/>
      <c r="AV896" s="115"/>
      <c r="AW896" s="116"/>
      <c r="AX896" s="54"/>
      <c r="AY896" s="117"/>
      <c r="AZ896" s="117"/>
      <c r="BA896" s="118"/>
      <c r="BB896" s="116"/>
      <c r="BC896" s="54"/>
      <c r="BD896" s="117"/>
      <c r="BE896" s="218"/>
      <c r="BF896" s="120"/>
      <c r="BG896" s="121"/>
      <c r="BH896" s="121"/>
      <c r="BI896" s="122"/>
      <c r="BJ896" s="123"/>
    </row>
    <row r="897">
      <c r="D897" s="100"/>
      <c r="E897" s="48"/>
      <c r="U897" s="50"/>
      <c r="V897" s="50"/>
      <c r="AC897" s="6"/>
      <c r="AI897" s="110"/>
      <c r="AJ897" s="111"/>
      <c r="AK897" s="221"/>
      <c r="AL897" s="54"/>
      <c r="AM897" s="54"/>
      <c r="AN897" s="112"/>
      <c r="AO897" s="113"/>
      <c r="AP897" s="215"/>
      <c r="AQ897" s="216"/>
      <c r="AR897" s="217"/>
      <c r="AS897" s="54"/>
      <c r="AT897" s="115"/>
      <c r="AU897" s="115"/>
      <c r="AV897" s="115"/>
      <c r="AW897" s="116"/>
      <c r="AX897" s="54"/>
      <c r="AY897" s="117"/>
      <c r="AZ897" s="117"/>
      <c r="BA897" s="118"/>
      <c r="BB897" s="116"/>
      <c r="BC897" s="54"/>
      <c r="BD897" s="117"/>
      <c r="BE897" s="218"/>
      <c r="BF897" s="120"/>
      <c r="BG897" s="121"/>
      <c r="BH897" s="121"/>
      <c r="BI897" s="122"/>
      <c r="BJ897" s="123"/>
    </row>
    <row r="898">
      <c r="D898" s="100"/>
      <c r="E898" s="48"/>
      <c r="U898" s="50"/>
      <c r="V898" s="50"/>
      <c r="AC898" s="6"/>
      <c r="AI898" s="110"/>
      <c r="AJ898" s="111"/>
      <c r="AK898" s="221"/>
      <c r="AL898" s="54"/>
      <c r="AM898" s="54"/>
      <c r="AN898" s="112"/>
      <c r="AO898" s="113"/>
      <c r="AP898" s="215"/>
      <c r="AQ898" s="216"/>
      <c r="AR898" s="217"/>
      <c r="AS898" s="54"/>
      <c r="AT898" s="115"/>
      <c r="AU898" s="115"/>
      <c r="AV898" s="115"/>
      <c r="AW898" s="116"/>
      <c r="AX898" s="54"/>
      <c r="AY898" s="117"/>
      <c r="AZ898" s="117"/>
      <c r="BA898" s="118"/>
      <c r="BB898" s="116"/>
      <c r="BC898" s="54"/>
      <c r="BD898" s="117"/>
      <c r="BE898" s="218"/>
      <c r="BF898" s="120"/>
      <c r="BG898" s="121"/>
      <c r="BH898" s="121"/>
      <c r="BI898" s="122"/>
      <c r="BJ898" s="123"/>
    </row>
    <row r="899">
      <c r="D899" s="100"/>
      <c r="E899" s="48"/>
      <c r="U899" s="50"/>
      <c r="V899" s="50"/>
      <c r="AC899" s="6"/>
      <c r="AI899" s="110"/>
      <c r="AJ899" s="111"/>
      <c r="AK899" s="221"/>
      <c r="AL899" s="54"/>
      <c r="AM899" s="54"/>
      <c r="AN899" s="112"/>
      <c r="AO899" s="113"/>
      <c r="AP899" s="215"/>
      <c r="AQ899" s="216"/>
      <c r="AR899" s="217"/>
      <c r="AS899" s="54"/>
      <c r="AT899" s="115"/>
      <c r="AU899" s="115"/>
      <c r="AV899" s="115"/>
      <c r="AW899" s="116"/>
      <c r="AX899" s="54"/>
      <c r="AY899" s="117"/>
      <c r="AZ899" s="117"/>
      <c r="BA899" s="118"/>
      <c r="BB899" s="116"/>
      <c r="BC899" s="54"/>
      <c r="BD899" s="117"/>
      <c r="BE899" s="218"/>
      <c r="BF899" s="120"/>
      <c r="BG899" s="121"/>
      <c r="BH899" s="121"/>
      <c r="BI899" s="122"/>
      <c r="BJ899" s="123"/>
    </row>
    <row r="900">
      <c r="D900" s="100"/>
      <c r="E900" s="48"/>
      <c r="U900" s="50"/>
      <c r="V900" s="50"/>
      <c r="AC900" s="6"/>
      <c r="AI900" s="110"/>
      <c r="AJ900" s="111"/>
      <c r="AK900" s="221"/>
      <c r="AL900" s="54"/>
      <c r="AM900" s="54"/>
      <c r="AN900" s="112"/>
      <c r="AO900" s="113"/>
      <c r="AP900" s="215"/>
      <c r="AQ900" s="216"/>
      <c r="AR900" s="217"/>
      <c r="AS900" s="54"/>
      <c r="AT900" s="115"/>
      <c r="AU900" s="115"/>
      <c r="AV900" s="115"/>
      <c r="AW900" s="116"/>
      <c r="AX900" s="54"/>
      <c r="AY900" s="117"/>
      <c r="AZ900" s="117"/>
      <c r="BA900" s="118"/>
      <c r="BB900" s="116"/>
      <c r="BC900" s="54"/>
      <c r="BD900" s="117"/>
      <c r="BE900" s="218"/>
      <c r="BF900" s="120"/>
      <c r="BG900" s="121"/>
      <c r="BH900" s="121"/>
      <c r="BI900" s="122"/>
      <c r="BJ900" s="123"/>
    </row>
    <row r="901">
      <c r="D901" s="100"/>
      <c r="E901" s="48"/>
      <c r="U901" s="50"/>
      <c r="V901" s="50"/>
      <c r="AC901" s="6"/>
      <c r="AI901" s="110"/>
      <c r="AJ901" s="111"/>
      <c r="AK901" s="221"/>
      <c r="AL901" s="54"/>
      <c r="AM901" s="54"/>
      <c r="AN901" s="112"/>
      <c r="AO901" s="113"/>
      <c r="AP901" s="215"/>
      <c r="AQ901" s="216"/>
      <c r="AR901" s="217"/>
      <c r="AS901" s="54"/>
      <c r="AT901" s="115"/>
      <c r="AU901" s="115"/>
      <c r="AV901" s="115"/>
      <c r="AW901" s="116"/>
      <c r="AX901" s="54"/>
      <c r="AY901" s="117"/>
      <c r="AZ901" s="117"/>
      <c r="BA901" s="118"/>
      <c r="BB901" s="116"/>
      <c r="BC901" s="54"/>
      <c r="BD901" s="117"/>
      <c r="BE901" s="218"/>
      <c r="BF901" s="120"/>
      <c r="BG901" s="121"/>
      <c r="BH901" s="121"/>
      <c r="BI901" s="122"/>
      <c r="BJ901" s="123"/>
    </row>
    <row r="902">
      <c r="D902" s="100"/>
      <c r="E902" s="48"/>
      <c r="U902" s="50"/>
      <c r="V902" s="50"/>
      <c r="AC902" s="6"/>
      <c r="AI902" s="110"/>
      <c r="AJ902" s="111"/>
      <c r="AK902" s="221"/>
      <c r="AL902" s="54"/>
      <c r="AM902" s="54"/>
      <c r="AN902" s="112"/>
      <c r="AO902" s="113"/>
      <c r="AP902" s="215"/>
      <c r="AQ902" s="216"/>
      <c r="AR902" s="217"/>
      <c r="AS902" s="54"/>
      <c r="AT902" s="115"/>
      <c r="AU902" s="115"/>
      <c r="AV902" s="115"/>
      <c r="AW902" s="116"/>
      <c r="AX902" s="54"/>
      <c r="AY902" s="117"/>
      <c r="AZ902" s="117"/>
      <c r="BA902" s="118"/>
      <c r="BB902" s="116"/>
      <c r="BC902" s="54"/>
      <c r="BD902" s="117"/>
      <c r="BE902" s="218"/>
      <c r="BF902" s="120"/>
      <c r="BG902" s="121"/>
      <c r="BH902" s="121"/>
      <c r="BI902" s="122"/>
      <c r="BJ902" s="123"/>
    </row>
    <row r="903">
      <c r="D903" s="100"/>
      <c r="E903" s="48"/>
      <c r="U903" s="50"/>
      <c r="V903" s="50"/>
      <c r="AC903" s="6"/>
      <c r="AI903" s="110"/>
      <c r="AJ903" s="111"/>
      <c r="AK903" s="221"/>
      <c r="AL903" s="54"/>
      <c r="AM903" s="54"/>
      <c r="AN903" s="112"/>
      <c r="AO903" s="113"/>
      <c r="AP903" s="215"/>
      <c r="AQ903" s="216"/>
      <c r="AR903" s="217"/>
      <c r="AS903" s="54"/>
      <c r="AT903" s="115"/>
      <c r="AU903" s="115"/>
      <c r="AV903" s="115"/>
      <c r="AW903" s="116"/>
      <c r="AX903" s="54"/>
      <c r="AY903" s="117"/>
      <c r="AZ903" s="117"/>
      <c r="BA903" s="118"/>
      <c r="BB903" s="116"/>
      <c r="BC903" s="54"/>
      <c r="BD903" s="117"/>
      <c r="BE903" s="218"/>
      <c r="BF903" s="120"/>
      <c r="BG903" s="121"/>
      <c r="BH903" s="121"/>
      <c r="BI903" s="122"/>
      <c r="BJ903" s="123"/>
    </row>
    <row r="904">
      <c r="D904" s="100"/>
      <c r="E904" s="48"/>
      <c r="U904" s="50"/>
      <c r="V904" s="50"/>
      <c r="AC904" s="6"/>
      <c r="AI904" s="110"/>
      <c r="AJ904" s="111"/>
      <c r="AK904" s="221"/>
      <c r="AL904" s="54"/>
      <c r="AM904" s="54"/>
      <c r="AN904" s="112"/>
      <c r="AO904" s="113"/>
      <c r="AP904" s="215"/>
      <c r="AQ904" s="216"/>
      <c r="AR904" s="217"/>
      <c r="AS904" s="54"/>
      <c r="AT904" s="115"/>
      <c r="AU904" s="115"/>
      <c r="AV904" s="115"/>
      <c r="AW904" s="116"/>
      <c r="AX904" s="54"/>
      <c r="AY904" s="117"/>
      <c r="AZ904" s="117"/>
      <c r="BA904" s="118"/>
      <c r="BB904" s="116"/>
      <c r="BC904" s="54"/>
      <c r="BD904" s="117"/>
      <c r="BE904" s="218"/>
      <c r="BF904" s="120"/>
      <c r="BG904" s="121"/>
      <c r="BH904" s="121"/>
      <c r="BI904" s="122"/>
      <c r="BJ904" s="123"/>
    </row>
    <row r="905">
      <c r="D905" s="100"/>
      <c r="E905" s="48"/>
      <c r="U905" s="50"/>
      <c r="V905" s="50"/>
      <c r="AC905" s="6"/>
      <c r="AI905" s="110"/>
      <c r="AJ905" s="111"/>
      <c r="AK905" s="221"/>
      <c r="AL905" s="54"/>
      <c r="AM905" s="54"/>
      <c r="AN905" s="112"/>
      <c r="AO905" s="113"/>
      <c r="AP905" s="215"/>
      <c r="AQ905" s="216"/>
      <c r="AR905" s="217"/>
      <c r="AS905" s="54"/>
      <c r="AT905" s="115"/>
      <c r="AU905" s="115"/>
      <c r="AV905" s="115"/>
      <c r="AW905" s="116"/>
      <c r="AX905" s="54"/>
      <c r="AY905" s="117"/>
      <c r="AZ905" s="117"/>
      <c r="BA905" s="118"/>
      <c r="BB905" s="116"/>
      <c r="BC905" s="54"/>
      <c r="BD905" s="117"/>
      <c r="BE905" s="218"/>
      <c r="BF905" s="120"/>
      <c r="BG905" s="121"/>
      <c r="BH905" s="121"/>
      <c r="BI905" s="122"/>
      <c r="BJ905" s="123"/>
    </row>
    <row r="906">
      <c r="D906" s="100"/>
      <c r="E906" s="48"/>
      <c r="U906" s="50"/>
      <c r="V906" s="50"/>
      <c r="AC906" s="6"/>
      <c r="AI906" s="110"/>
      <c r="AJ906" s="111"/>
      <c r="AK906" s="221"/>
      <c r="AL906" s="54"/>
      <c r="AM906" s="54"/>
      <c r="AN906" s="112"/>
      <c r="AO906" s="113"/>
      <c r="AP906" s="215"/>
      <c r="AQ906" s="216"/>
      <c r="AR906" s="217"/>
      <c r="AS906" s="54"/>
      <c r="AT906" s="115"/>
      <c r="AU906" s="115"/>
      <c r="AV906" s="115"/>
      <c r="AW906" s="116"/>
      <c r="AX906" s="54"/>
      <c r="AY906" s="117"/>
      <c r="AZ906" s="117"/>
      <c r="BA906" s="118"/>
      <c r="BB906" s="116"/>
      <c r="BC906" s="54"/>
      <c r="BD906" s="117"/>
      <c r="BE906" s="218"/>
      <c r="BF906" s="120"/>
      <c r="BG906" s="121"/>
      <c r="BH906" s="121"/>
      <c r="BI906" s="122"/>
      <c r="BJ906" s="123"/>
    </row>
    <row r="907">
      <c r="D907" s="100"/>
      <c r="E907" s="48"/>
      <c r="U907" s="50"/>
      <c r="V907" s="50"/>
      <c r="AC907" s="6"/>
      <c r="AI907" s="110"/>
      <c r="AJ907" s="111"/>
      <c r="AK907" s="221"/>
      <c r="AL907" s="54"/>
      <c r="AM907" s="54"/>
      <c r="AN907" s="112"/>
      <c r="AO907" s="113"/>
      <c r="AP907" s="215"/>
      <c r="AQ907" s="216"/>
      <c r="AR907" s="217"/>
      <c r="AS907" s="54"/>
      <c r="AT907" s="115"/>
      <c r="AU907" s="115"/>
      <c r="AV907" s="115"/>
      <c r="AW907" s="116"/>
      <c r="AX907" s="54"/>
      <c r="AY907" s="117"/>
      <c r="AZ907" s="117"/>
      <c r="BA907" s="118"/>
      <c r="BB907" s="116"/>
      <c r="BC907" s="54"/>
      <c r="BD907" s="117"/>
      <c r="BE907" s="218"/>
      <c r="BF907" s="120"/>
      <c r="BG907" s="121"/>
      <c r="BH907" s="121"/>
      <c r="BI907" s="122"/>
      <c r="BJ907" s="123"/>
    </row>
    <row r="908">
      <c r="D908" s="100"/>
      <c r="E908" s="48"/>
      <c r="U908" s="50"/>
      <c r="V908" s="50"/>
      <c r="AC908" s="6"/>
      <c r="AI908" s="110"/>
      <c r="AJ908" s="111"/>
      <c r="AK908" s="221"/>
      <c r="AL908" s="54"/>
      <c r="AM908" s="54"/>
      <c r="AN908" s="112"/>
      <c r="AO908" s="113"/>
      <c r="AP908" s="215"/>
      <c r="AQ908" s="216"/>
      <c r="AR908" s="217"/>
      <c r="AS908" s="54"/>
      <c r="AT908" s="115"/>
      <c r="AU908" s="115"/>
      <c r="AV908" s="115"/>
      <c r="AW908" s="116"/>
      <c r="AX908" s="54"/>
      <c r="AY908" s="117"/>
      <c r="AZ908" s="117"/>
      <c r="BA908" s="118"/>
      <c r="BB908" s="116"/>
      <c r="BC908" s="54"/>
      <c r="BD908" s="117"/>
      <c r="BE908" s="218"/>
      <c r="BF908" s="120"/>
      <c r="BG908" s="121"/>
      <c r="BH908" s="121"/>
      <c r="BI908" s="122"/>
      <c r="BJ908" s="123"/>
    </row>
    <row r="909">
      <c r="D909" s="100"/>
      <c r="E909" s="48"/>
      <c r="U909" s="50"/>
      <c r="V909" s="50"/>
      <c r="AC909" s="6"/>
      <c r="AI909" s="110"/>
      <c r="AJ909" s="111"/>
      <c r="AK909" s="221"/>
      <c r="AL909" s="54"/>
      <c r="AM909" s="54"/>
      <c r="AN909" s="112"/>
      <c r="AO909" s="113"/>
      <c r="AP909" s="215"/>
      <c r="AQ909" s="216"/>
      <c r="AR909" s="217"/>
      <c r="AS909" s="54"/>
      <c r="AT909" s="115"/>
      <c r="AU909" s="115"/>
      <c r="AV909" s="115"/>
      <c r="AW909" s="116"/>
      <c r="AX909" s="54"/>
      <c r="AY909" s="117"/>
      <c r="AZ909" s="117"/>
      <c r="BA909" s="118"/>
      <c r="BB909" s="116"/>
      <c r="BC909" s="54"/>
      <c r="BD909" s="117"/>
      <c r="BE909" s="218"/>
      <c r="BF909" s="120"/>
      <c r="BG909" s="121"/>
      <c r="BH909" s="121"/>
      <c r="BI909" s="122"/>
      <c r="BJ909" s="123"/>
    </row>
    <row r="910">
      <c r="D910" s="100"/>
      <c r="E910" s="48"/>
      <c r="U910" s="50"/>
      <c r="V910" s="50"/>
      <c r="AC910" s="6"/>
      <c r="AI910" s="110"/>
      <c r="AJ910" s="111"/>
      <c r="AK910" s="221"/>
      <c r="AL910" s="54"/>
      <c r="AM910" s="54"/>
      <c r="AN910" s="112"/>
      <c r="AO910" s="113"/>
      <c r="AP910" s="215"/>
      <c r="AQ910" s="216"/>
      <c r="AR910" s="217"/>
      <c r="AS910" s="54"/>
      <c r="AT910" s="115"/>
      <c r="AU910" s="115"/>
      <c r="AV910" s="115"/>
      <c r="AW910" s="116"/>
      <c r="AX910" s="54"/>
      <c r="AY910" s="117"/>
      <c r="AZ910" s="117"/>
      <c r="BA910" s="118"/>
      <c r="BB910" s="116"/>
      <c r="BC910" s="54"/>
      <c r="BD910" s="117"/>
      <c r="BE910" s="218"/>
      <c r="BF910" s="120"/>
      <c r="BG910" s="121"/>
      <c r="BH910" s="121"/>
      <c r="BI910" s="122"/>
      <c r="BJ910" s="123"/>
    </row>
    <row r="911">
      <c r="D911" s="100"/>
      <c r="E911" s="48"/>
      <c r="U911" s="50"/>
      <c r="V911" s="50"/>
      <c r="AC911" s="6"/>
      <c r="AI911" s="110"/>
      <c r="AJ911" s="111"/>
      <c r="AK911" s="221"/>
      <c r="AL911" s="54"/>
      <c r="AM911" s="54"/>
      <c r="AN911" s="112"/>
      <c r="AO911" s="113"/>
      <c r="AP911" s="215"/>
      <c r="AQ911" s="216"/>
      <c r="AR911" s="217"/>
      <c r="AS911" s="54"/>
      <c r="AT911" s="115"/>
      <c r="AU911" s="115"/>
      <c r="AV911" s="115"/>
      <c r="AW911" s="116"/>
      <c r="AX911" s="54"/>
      <c r="AY911" s="117"/>
      <c r="AZ911" s="117"/>
      <c r="BA911" s="118"/>
      <c r="BB911" s="116"/>
      <c r="BC911" s="54"/>
      <c r="BD911" s="117"/>
      <c r="BE911" s="218"/>
      <c r="BF911" s="120"/>
      <c r="BG911" s="121"/>
      <c r="BH911" s="121"/>
      <c r="BI911" s="122"/>
      <c r="BJ911" s="123"/>
    </row>
    <row r="912">
      <c r="D912" s="100"/>
      <c r="E912" s="48"/>
      <c r="U912" s="50"/>
      <c r="V912" s="50"/>
      <c r="AC912" s="6"/>
      <c r="AI912" s="110"/>
      <c r="AJ912" s="111"/>
      <c r="AK912" s="221"/>
      <c r="AL912" s="54"/>
      <c r="AM912" s="54"/>
      <c r="AN912" s="112"/>
      <c r="AO912" s="113"/>
      <c r="AP912" s="215"/>
      <c r="AQ912" s="216"/>
      <c r="AR912" s="217"/>
      <c r="AS912" s="54"/>
      <c r="AT912" s="115"/>
      <c r="AU912" s="115"/>
      <c r="AV912" s="115"/>
      <c r="AW912" s="116"/>
      <c r="AX912" s="54"/>
      <c r="AY912" s="117"/>
      <c r="AZ912" s="117"/>
      <c r="BA912" s="118"/>
      <c r="BB912" s="116"/>
      <c r="BC912" s="54"/>
      <c r="BD912" s="117"/>
      <c r="BE912" s="218"/>
      <c r="BF912" s="120"/>
      <c r="BG912" s="121"/>
      <c r="BH912" s="121"/>
      <c r="BI912" s="122"/>
      <c r="BJ912" s="123"/>
    </row>
    <row r="913">
      <c r="D913" s="100"/>
      <c r="E913" s="48"/>
      <c r="U913" s="50"/>
      <c r="V913" s="50"/>
      <c r="AC913" s="6"/>
      <c r="AI913" s="110"/>
      <c r="AJ913" s="111"/>
      <c r="AK913" s="221"/>
      <c r="AL913" s="54"/>
      <c r="AM913" s="54"/>
      <c r="AN913" s="112"/>
      <c r="AO913" s="113"/>
      <c r="AP913" s="215"/>
      <c r="AQ913" s="216"/>
      <c r="AR913" s="217"/>
      <c r="AS913" s="54"/>
      <c r="AT913" s="115"/>
      <c r="AU913" s="115"/>
      <c r="AV913" s="115"/>
      <c r="AW913" s="116"/>
      <c r="AX913" s="54"/>
      <c r="AY913" s="117"/>
      <c r="AZ913" s="117"/>
      <c r="BA913" s="118"/>
      <c r="BB913" s="116"/>
      <c r="BC913" s="54"/>
      <c r="BD913" s="117"/>
      <c r="BE913" s="218"/>
      <c r="BF913" s="120"/>
      <c r="BG913" s="121"/>
      <c r="BH913" s="121"/>
      <c r="BI913" s="122"/>
      <c r="BJ913" s="123"/>
    </row>
    <row r="914">
      <c r="D914" s="100"/>
      <c r="E914" s="48"/>
      <c r="U914" s="50"/>
      <c r="V914" s="50"/>
      <c r="AC914" s="6"/>
      <c r="AI914" s="110"/>
      <c r="AJ914" s="111"/>
      <c r="AK914" s="221"/>
      <c r="AL914" s="54"/>
      <c r="AM914" s="54"/>
      <c r="AN914" s="112"/>
      <c r="AO914" s="113"/>
      <c r="AP914" s="215"/>
      <c r="AQ914" s="216"/>
      <c r="AR914" s="217"/>
      <c r="AS914" s="54"/>
      <c r="AT914" s="115"/>
      <c r="AU914" s="115"/>
      <c r="AV914" s="115"/>
      <c r="AW914" s="116"/>
      <c r="AX914" s="54"/>
      <c r="AY914" s="117"/>
      <c r="AZ914" s="117"/>
      <c r="BA914" s="118"/>
      <c r="BB914" s="116"/>
      <c r="BC914" s="54"/>
      <c r="BD914" s="117"/>
      <c r="BE914" s="218"/>
      <c r="BF914" s="120"/>
      <c r="BG914" s="121"/>
      <c r="BH914" s="121"/>
      <c r="BI914" s="122"/>
      <c r="BJ914" s="123"/>
    </row>
    <row r="915">
      <c r="D915" s="100"/>
      <c r="E915" s="48"/>
      <c r="U915" s="50"/>
      <c r="V915" s="50"/>
      <c r="AC915" s="6"/>
      <c r="AI915" s="110"/>
      <c r="AJ915" s="111"/>
      <c r="AK915" s="221"/>
      <c r="AL915" s="54"/>
      <c r="AM915" s="54"/>
      <c r="AN915" s="112"/>
      <c r="AO915" s="113"/>
      <c r="AP915" s="215"/>
      <c r="AQ915" s="216"/>
      <c r="AR915" s="217"/>
      <c r="AS915" s="54"/>
      <c r="AT915" s="115"/>
      <c r="AU915" s="115"/>
      <c r="AV915" s="115"/>
      <c r="AW915" s="116"/>
      <c r="AX915" s="54"/>
      <c r="AY915" s="117"/>
      <c r="AZ915" s="117"/>
      <c r="BA915" s="118"/>
      <c r="BB915" s="116"/>
      <c r="BC915" s="54"/>
      <c r="BD915" s="117"/>
      <c r="BE915" s="218"/>
      <c r="BF915" s="120"/>
      <c r="BG915" s="121"/>
      <c r="BH915" s="121"/>
      <c r="BI915" s="122"/>
      <c r="BJ915" s="123"/>
    </row>
    <row r="916">
      <c r="D916" s="100"/>
      <c r="E916" s="48"/>
      <c r="U916" s="50"/>
      <c r="V916" s="50"/>
      <c r="AC916" s="6"/>
      <c r="AI916" s="110"/>
      <c r="AJ916" s="111"/>
      <c r="AK916" s="221"/>
      <c r="AL916" s="54"/>
      <c r="AM916" s="54"/>
      <c r="AN916" s="112"/>
      <c r="AO916" s="113"/>
      <c r="AP916" s="215"/>
      <c r="AQ916" s="216"/>
      <c r="AR916" s="217"/>
      <c r="AS916" s="54"/>
      <c r="AT916" s="115"/>
      <c r="AU916" s="115"/>
      <c r="AV916" s="115"/>
      <c r="AW916" s="116"/>
      <c r="AX916" s="54"/>
      <c r="AY916" s="117"/>
      <c r="AZ916" s="117"/>
      <c r="BA916" s="118"/>
      <c r="BB916" s="116"/>
      <c r="BC916" s="54"/>
      <c r="BD916" s="117"/>
      <c r="BE916" s="218"/>
      <c r="BF916" s="120"/>
      <c r="BG916" s="121"/>
      <c r="BH916" s="121"/>
      <c r="BI916" s="122"/>
      <c r="BJ916" s="123"/>
    </row>
    <row r="917">
      <c r="D917" s="100"/>
      <c r="E917" s="48"/>
      <c r="U917" s="50"/>
      <c r="V917" s="50"/>
      <c r="AC917" s="6"/>
      <c r="AI917" s="110"/>
      <c r="AJ917" s="111"/>
      <c r="AK917" s="221"/>
      <c r="AL917" s="54"/>
      <c r="AM917" s="54"/>
      <c r="AN917" s="112"/>
      <c r="AO917" s="113"/>
      <c r="AP917" s="215"/>
      <c r="AQ917" s="216"/>
      <c r="AR917" s="217"/>
      <c r="AS917" s="54"/>
      <c r="AT917" s="115"/>
      <c r="AU917" s="115"/>
      <c r="AV917" s="115"/>
      <c r="AW917" s="116"/>
      <c r="AX917" s="54"/>
      <c r="AY917" s="117"/>
      <c r="AZ917" s="117"/>
      <c r="BA917" s="118"/>
      <c r="BB917" s="116"/>
      <c r="BC917" s="54"/>
      <c r="BD917" s="117"/>
      <c r="BE917" s="218"/>
      <c r="BF917" s="120"/>
      <c r="BG917" s="121"/>
      <c r="BH917" s="121"/>
      <c r="BI917" s="122"/>
      <c r="BJ917" s="123"/>
    </row>
    <row r="918">
      <c r="D918" s="100"/>
      <c r="E918" s="48"/>
      <c r="U918" s="50"/>
      <c r="V918" s="50"/>
      <c r="AC918" s="6"/>
      <c r="AI918" s="110"/>
      <c r="AJ918" s="111"/>
      <c r="AK918" s="221"/>
      <c r="AL918" s="54"/>
      <c r="AM918" s="54"/>
      <c r="AN918" s="112"/>
      <c r="AO918" s="113"/>
      <c r="AP918" s="215"/>
      <c r="AQ918" s="216"/>
      <c r="AR918" s="217"/>
      <c r="AS918" s="54"/>
      <c r="AT918" s="115"/>
      <c r="AU918" s="115"/>
      <c r="AV918" s="115"/>
      <c r="AW918" s="116"/>
      <c r="AX918" s="54"/>
      <c r="AY918" s="117"/>
      <c r="AZ918" s="117"/>
      <c r="BA918" s="118"/>
      <c r="BB918" s="116"/>
      <c r="BC918" s="54"/>
      <c r="BD918" s="117"/>
      <c r="BE918" s="218"/>
      <c r="BF918" s="120"/>
      <c r="BG918" s="121"/>
      <c r="BH918" s="121"/>
      <c r="BI918" s="122"/>
      <c r="BJ918" s="123"/>
    </row>
    <row r="919">
      <c r="D919" s="100"/>
      <c r="E919" s="48"/>
      <c r="U919" s="50"/>
      <c r="V919" s="50"/>
      <c r="AC919" s="6"/>
      <c r="AI919" s="110"/>
      <c r="AJ919" s="111"/>
      <c r="AK919" s="221"/>
      <c r="AL919" s="54"/>
      <c r="AM919" s="54"/>
      <c r="AN919" s="112"/>
      <c r="AO919" s="113"/>
      <c r="AP919" s="215"/>
      <c r="AQ919" s="216"/>
      <c r="AR919" s="217"/>
      <c r="AS919" s="54"/>
      <c r="AT919" s="115"/>
      <c r="AU919" s="115"/>
      <c r="AV919" s="115"/>
      <c r="AW919" s="116"/>
      <c r="AX919" s="54"/>
      <c r="AY919" s="117"/>
      <c r="AZ919" s="117"/>
      <c r="BA919" s="118"/>
      <c r="BB919" s="116"/>
      <c r="BC919" s="54"/>
      <c r="BD919" s="117"/>
      <c r="BE919" s="218"/>
      <c r="BF919" s="120"/>
      <c r="BG919" s="121"/>
      <c r="BH919" s="121"/>
      <c r="BI919" s="122"/>
      <c r="BJ919" s="123"/>
    </row>
    <row r="920">
      <c r="D920" s="100"/>
      <c r="E920" s="48"/>
      <c r="U920" s="50"/>
      <c r="V920" s="50"/>
      <c r="AC920" s="6"/>
      <c r="AI920" s="110"/>
      <c r="AJ920" s="111"/>
      <c r="AK920" s="221"/>
      <c r="AL920" s="54"/>
      <c r="AM920" s="54"/>
      <c r="AN920" s="112"/>
      <c r="AO920" s="113"/>
      <c r="AP920" s="215"/>
      <c r="AQ920" s="216"/>
      <c r="AR920" s="217"/>
      <c r="AS920" s="54"/>
      <c r="AT920" s="115"/>
      <c r="AU920" s="115"/>
      <c r="AV920" s="115"/>
      <c r="AW920" s="116"/>
      <c r="AX920" s="54"/>
      <c r="AY920" s="117"/>
      <c r="AZ920" s="117"/>
      <c r="BA920" s="118"/>
      <c r="BB920" s="116"/>
      <c r="BC920" s="54"/>
      <c r="BD920" s="117"/>
      <c r="BE920" s="218"/>
      <c r="BF920" s="120"/>
      <c r="BG920" s="121"/>
      <c r="BH920" s="121"/>
      <c r="BI920" s="122"/>
      <c r="BJ920" s="123"/>
    </row>
    <row r="921">
      <c r="D921" s="100"/>
      <c r="E921" s="48"/>
      <c r="U921" s="50"/>
      <c r="V921" s="50"/>
      <c r="AC921" s="6"/>
      <c r="AI921" s="110"/>
      <c r="AJ921" s="111"/>
      <c r="AK921" s="221"/>
      <c r="AL921" s="54"/>
      <c r="AM921" s="54"/>
      <c r="AN921" s="112"/>
      <c r="AO921" s="113"/>
      <c r="AP921" s="215"/>
      <c r="AQ921" s="216"/>
      <c r="AR921" s="217"/>
      <c r="AS921" s="54"/>
      <c r="AT921" s="115"/>
      <c r="AU921" s="115"/>
      <c r="AV921" s="115"/>
      <c r="AW921" s="116"/>
      <c r="AX921" s="54"/>
      <c r="AY921" s="117"/>
      <c r="AZ921" s="117"/>
      <c r="BA921" s="118"/>
      <c r="BB921" s="116"/>
      <c r="BC921" s="54"/>
      <c r="BD921" s="117"/>
      <c r="BE921" s="218"/>
      <c r="BF921" s="120"/>
      <c r="BG921" s="121"/>
      <c r="BH921" s="121"/>
      <c r="BI921" s="122"/>
      <c r="BJ921" s="123"/>
    </row>
    <row r="922">
      <c r="D922" s="100"/>
      <c r="E922" s="48"/>
      <c r="U922" s="50"/>
      <c r="V922" s="50"/>
      <c r="AC922" s="6"/>
      <c r="AI922" s="110"/>
      <c r="AJ922" s="111"/>
      <c r="AK922" s="221"/>
      <c r="AL922" s="54"/>
      <c r="AM922" s="54"/>
      <c r="AN922" s="112"/>
      <c r="AO922" s="113"/>
      <c r="AP922" s="215"/>
      <c r="AQ922" s="216"/>
      <c r="AR922" s="217"/>
      <c r="AS922" s="54"/>
      <c r="AT922" s="115"/>
      <c r="AU922" s="115"/>
      <c r="AV922" s="115"/>
      <c r="AW922" s="116"/>
      <c r="AX922" s="54"/>
      <c r="AY922" s="117"/>
      <c r="AZ922" s="117"/>
      <c r="BA922" s="118"/>
      <c r="BB922" s="116"/>
      <c r="BC922" s="54"/>
      <c r="BD922" s="117"/>
      <c r="BE922" s="218"/>
      <c r="BF922" s="120"/>
      <c r="BG922" s="121"/>
      <c r="BH922" s="121"/>
      <c r="BI922" s="122"/>
      <c r="BJ922" s="123"/>
    </row>
    <row r="923">
      <c r="D923" s="100"/>
      <c r="E923" s="48"/>
      <c r="U923" s="50"/>
      <c r="V923" s="50"/>
      <c r="AC923" s="6"/>
      <c r="AI923" s="110"/>
      <c r="AJ923" s="111"/>
      <c r="AK923" s="221"/>
      <c r="AL923" s="54"/>
      <c r="AM923" s="54"/>
      <c r="AN923" s="112"/>
      <c r="AO923" s="113"/>
      <c r="AP923" s="215"/>
      <c r="AQ923" s="216"/>
      <c r="AR923" s="217"/>
      <c r="AS923" s="54"/>
      <c r="AT923" s="115"/>
      <c r="AU923" s="115"/>
      <c r="AV923" s="115"/>
      <c r="AW923" s="116"/>
      <c r="AX923" s="54"/>
      <c r="AY923" s="117"/>
      <c r="AZ923" s="117"/>
      <c r="BA923" s="118"/>
      <c r="BB923" s="116"/>
      <c r="BC923" s="54"/>
      <c r="BD923" s="117"/>
      <c r="BE923" s="218"/>
      <c r="BF923" s="120"/>
      <c r="BG923" s="121"/>
      <c r="BH923" s="121"/>
      <c r="BI923" s="122"/>
      <c r="BJ923" s="123"/>
    </row>
    <row r="924">
      <c r="D924" s="100"/>
      <c r="E924" s="48"/>
      <c r="U924" s="50"/>
      <c r="V924" s="50"/>
      <c r="AC924" s="6"/>
      <c r="AI924" s="110"/>
      <c r="AJ924" s="111"/>
      <c r="AK924" s="221"/>
      <c r="AL924" s="54"/>
      <c r="AM924" s="54"/>
      <c r="AN924" s="112"/>
      <c r="AO924" s="113"/>
      <c r="AP924" s="215"/>
      <c r="AQ924" s="216"/>
      <c r="AR924" s="217"/>
      <c r="AS924" s="54"/>
      <c r="AT924" s="115"/>
      <c r="AU924" s="115"/>
      <c r="AV924" s="115"/>
      <c r="AW924" s="116"/>
      <c r="AX924" s="54"/>
      <c r="AY924" s="117"/>
      <c r="AZ924" s="117"/>
      <c r="BA924" s="118"/>
      <c r="BB924" s="116"/>
      <c r="BC924" s="54"/>
      <c r="BD924" s="117"/>
      <c r="BE924" s="218"/>
      <c r="BF924" s="120"/>
      <c r="BG924" s="121"/>
      <c r="BH924" s="121"/>
      <c r="BI924" s="122"/>
      <c r="BJ924" s="123"/>
    </row>
    <row r="925">
      <c r="D925" s="100"/>
      <c r="E925" s="48"/>
      <c r="U925" s="50"/>
      <c r="V925" s="50"/>
      <c r="AC925" s="6"/>
      <c r="AI925" s="110"/>
      <c r="AJ925" s="111"/>
      <c r="AK925" s="221"/>
      <c r="AL925" s="54"/>
      <c r="AM925" s="54"/>
      <c r="AN925" s="112"/>
      <c r="AO925" s="113"/>
      <c r="AP925" s="215"/>
      <c r="AQ925" s="216"/>
      <c r="AR925" s="217"/>
      <c r="AS925" s="54"/>
      <c r="AT925" s="115"/>
      <c r="AU925" s="115"/>
      <c r="AV925" s="115"/>
      <c r="AW925" s="116"/>
      <c r="AX925" s="54"/>
      <c r="AY925" s="117"/>
      <c r="AZ925" s="117"/>
      <c r="BA925" s="118"/>
      <c r="BB925" s="116"/>
      <c r="BC925" s="54"/>
      <c r="BD925" s="117"/>
      <c r="BE925" s="218"/>
      <c r="BF925" s="120"/>
      <c r="BG925" s="121"/>
      <c r="BH925" s="121"/>
      <c r="BI925" s="122"/>
      <c r="BJ925" s="123"/>
    </row>
    <row r="926">
      <c r="D926" s="100"/>
      <c r="E926" s="48"/>
      <c r="U926" s="50"/>
      <c r="V926" s="50"/>
      <c r="AC926" s="6"/>
      <c r="AI926" s="110"/>
      <c r="AJ926" s="111"/>
      <c r="AK926" s="221"/>
      <c r="AL926" s="54"/>
      <c r="AM926" s="54"/>
      <c r="AN926" s="112"/>
      <c r="AO926" s="113"/>
      <c r="AP926" s="215"/>
      <c r="AQ926" s="216"/>
      <c r="AR926" s="217"/>
      <c r="AS926" s="54"/>
      <c r="AT926" s="115"/>
      <c r="AU926" s="115"/>
      <c r="AV926" s="115"/>
      <c r="AW926" s="116"/>
      <c r="AX926" s="54"/>
      <c r="AY926" s="117"/>
      <c r="AZ926" s="117"/>
      <c r="BA926" s="118"/>
      <c r="BB926" s="116"/>
      <c r="BC926" s="54"/>
      <c r="BD926" s="117"/>
      <c r="BE926" s="218"/>
      <c r="BF926" s="120"/>
      <c r="BG926" s="121"/>
      <c r="BH926" s="121"/>
      <c r="BI926" s="122"/>
      <c r="BJ926" s="123"/>
    </row>
    <row r="927">
      <c r="D927" s="100"/>
      <c r="E927" s="48"/>
      <c r="U927" s="50"/>
      <c r="V927" s="50"/>
      <c r="AC927" s="6"/>
      <c r="AI927" s="110"/>
      <c r="AJ927" s="111"/>
      <c r="AK927" s="221"/>
      <c r="AL927" s="54"/>
      <c r="AM927" s="54"/>
      <c r="AN927" s="112"/>
      <c r="AO927" s="113"/>
      <c r="AP927" s="215"/>
      <c r="AQ927" s="216"/>
      <c r="AR927" s="217"/>
      <c r="AS927" s="54"/>
      <c r="AT927" s="115"/>
      <c r="AU927" s="115"/>
      <c r="AV927" s="115"/>
      <c r="AW927" s="116"/>
      <c r="AX927" s="54"/>
      <c r="AY927" s="117"/>
      <c r="AZ927" s="117"/>
      <c r="BA927" s="118"/>
      <c r="BB927" s="116"/>
      <c r="BC927" s="54"/>
      <c r="BD927" s="117"/>
      <c r="BE927" s="218"/>
      <c r="BF927" s="120"/>
      <c r="BG927" s="121"/>
      <c r="BH927" s="121"/>
      <c r="BI927" s="122"/>
      <c r="BJ927" s="123"/>
    </row>
    <row r="928">
      <c r="D928" s="100"/>
      <c r="E928" s="48"/>
      <c r="U928" s="50"/>
      <c r="V928" s="50"/>
      <c r="AC928" s="6"/>
      <c r="AI928" s="110"/>
      <c r="AJ928" s="111"/>
      <c r="AK928" s="221"/>
      <c r="AL928" s="54"/>
      <c r="AM928" s="54"/>
      <c r="AN928" s="112"/>
      <c r="AO928" s="113"/>
      <c r="AP928" s="215"/>
      <c r="AQ928" s="216"/>
      <c r="AR928" s="217"/>
      <c r="AS928" s="54"/>
      <c r="AT928" s="115"/>
      <c r="AU928" s="115"/>
      <c r="AV928" s="115"/>
      <c r="AW928" s="116"/>
      <c r="AX928" s="54"/>
      <c r="AY928" s="117"/>
      <c r="AZ928" s="117"/>
      <c r="BA928" s="118"/>
      <c r="BB928" s="116"/>
      <c r="BC928" s="54"/>
      <c r="BD928" s="117"/>
      <c r="BE928" s="218"/>
      <c r="BF928" s="120"/>
      <c r="BG928" s="121"/>
      <c r="BH928" s="121"/>
      <c r="BI928" s="122"/>
      <c r="BJ928" s="123"/>
    </row>
    <row r="929">
      <c r="D929" s="100"/>
      <c r="E929" s="48"/>
      <c r="U929" s="50"/>
      <c r="V929" s="50"/>
      <c r="AC929" s="6"/>
      <c r="AI929" s="110"/>
      <c r="AJ929" s="111"/>
      <c r="AK929" s="221"/>
      <c r="AL929" s="54"/>
      <c r="AM929" s="54"/>
      <c r="AN929" s="112"/>
      <c r="AO929" s="113"/>
      <c r="AP929" s="215"/>
      <c r="AQ929" s="216"/>
      <c r="AR929" s="217"/>
      <c r="AS929" s="54"/>
      <c r="AT929" s="115"/>
      <c r="AU929" s="115"/>
      <c r="AV929" s="115"/>
      <c r="AW929" s="116"/>
      <c r="AX929" s="54"/>
      <c r="AY929" s="117"/>
      <c r="AZ929" s="117"/>
      <c r="BA929" s="118"/>
      <c r="BB929" s="116"/>
      <c r="BC929" s="54"/>
      <c r="BD929" s="117"/>
      <c r="BE929" s="218"/>
      <c r="BF929" s="120"/>
      <c r="BG929" s="121"/>
      <c r="BH929" s="121"/>
      <c r="BI929" s="122"/>
      <c r="BJ929" s="123"/>
    </row>
    <row r="930">
      <c r="D930" s="100"/>
      <c r="E930" s="48"/>
      <c r="U930" s="50"/>
      <c r="V930" s="50"/>
      <c r="AC930" s="6"/>
      <c r="AI930" s="110"/>
      <c r="AJ930" s="111"/>
      <c r="AK930" s="221"/>
      <c r="AL930" s="54"/>
      <c r="AM930" s="54"/>
      <c r="AN930" s="112"/>
      <c r="AO930" s="113"/>
      <c r="AP930" s="215"/>
      <c r="AQ930" s="216"/>
      <c r="AR930" s="217"/>
      <c r="AS930" s="54"/>
      <c r="AT930" s="115"/>
      <c r="AU930" s="115"/>
      <c r="AV930" s="115"/>
      <c r="AW930" s="116"/>
      <c r="AX930" s="54"/>
      <c r="AY930" s="117"/>
      <c r="AZ930" s="117"/>
      <c r="BA930" s="118"/>
      <c r="BB930" s="116"/>
      <c r="BC930" s="54"/>
      <c r="BD930" s="117"/>
      <c r="BE930" s="218"/>
      <c r="BF930" s="120"/>
      <c r="BG930" s="121"/>
      <c r="BH930" s="121"/>
      <c r="BI930" s="122"/>
      <c r="BJ930" s="123"/>
    </row>
    <row r="931">
      <c r="D931" s="100"/>
      <c r="E931" s="48"/>
      <c r="U931" s="50"/>
      <c r="V931" s="50"/>
      <c r="AC931" s="6"/>
      <c r="AI931" s="110"/>
      <c r="AJ931" s="111"/>
      <c r="AK931" s="221"/>
      <c r="AL931" s="54"/>
      <c r="AM931" s="54"/>
      <c r="AN931" s="112"/>
      <c r="AO931" s="113"/>
      <c r="AP931" s="215"/>
      <c r="AQ931" s="216"/>
      <c r="AR931" s="217"/>
      <c r="AS931" s="54"/>
      <c r="AT931" s="115"/>
      <c r="AU931" s="115"/>
      <c r="AV931" s="115"/>
      <c r="AW931" s="116"/>
      <c r="AX931" s="54"/>
      <c r="AY931" s="117"/>
      <c r="AZ931" s="117"/>
      <c r="BA931" s="118"/>
      <c r="BB931" s="116"/>
      <c r="BC931" s="54"/>
      <c r="BD931" s="117"/>
      <c r="BE931" s="218"/>
      <c r="BF931" s="120"/>
      <c r="BG931" s="121"/>
      <c r="BH931" s="121"/>
      <c r="BI931" s="122"/>
      <c r="BJ931" s="123"/>
    </row>
    <row r="932">
      <c r="D932" s="100"/>
      <c r="E932" s="48"/>
      <c r="U932" s="50"/>
      <c r="V932" s="50"/>
      <c r="AC932" s="6"/>
      <c r="AI932" s="110"/>
      <c r="AJ932" s="111"/>
      <c r="AK932" s="221"/>
      <c r="AL932" s="54"/>
      <c r="AM932" s="54"/>
      <c r="AN932" s="112"/>
      <c r="AO932" s="113"/>
      <c r="AP932" s="215"/>
      <c r="AQ932" s="216"/>
      <c r="AR932" s="217"/>
      <c r="AS932" s="54"/>
      <c r="AT932" s="115"/>
      <c r="AU932" s="115"/>
      <c r="AV932" s="115"/>
      <c r="AW932" s="116"/>
      <c r="AX932" s="54"/>
      <c r="AY932" s="117"/>
      <c r="AZ932" s="117"/>
      <c r="BA932" s="118"/>
      <c r="BB932" s="116"/>
      <c r="BC932" s="54"/>
      <c r="BD932" s="117"/>
      <c r="BE932" s="218"/>
      <c r="BF932" s="120"/>
      <c r="BG932" s="121"/>
      <c r="BH932" s="121"/>
      <c r="BI932" s="122"/>
      <c r="BJ932" s="123"/>
    </row>
    <row r="933">
      <c r="D933" s="100"/>
      <c r="E933" s="48"/>
      <c r="U933" s="50"/>
      <c r="V933" s="50"/>
      <c r="AC933" s="6"/>
      <c r="AI933" s="110"/>
      <c r="AJ933" s="111"/>
      <c r="AK933" s="221"/>
      <c r="AL933" s="54"/>
      <c r="AM933" s="54"/>
      <c r="AN933" s="112"/>
      <c r="AO933" s="113"/>
      <c r="AP933" s="215"/>
      <c r="AQ933" s="216"/>
      <c r="AR933" s="217"/>
      <c r="AS933" s="54"/>
      <c r="AT933" s="115"/>
      <c r="AU933" s="115"/>
      <c r="AV933" s="115"/>
      <c r="AW933" s="116"/>
      <c r="AX933" s="54"/>
      <c r="AY933" s="117"/>
      <c r="AZ933" s="117"/>
      <c r="BA933" s="118"/>
      <c r="BB933" s="116"/>
      <c r="BC933" s="54"/>
      <c r="BD933" s="117"/>
      <c r="BE933" s="218"/>
      <c r="BF933" s="120"/>
      <c r="BG933" s="121"/>
      <c r="BH933" s="121"/>
      <c r="BI933" s="122"/>
      <c r="BJ933" s="123"/>
    </row>
    <row r="934">
      <c r="D934" s="100"/>
      <c r="E934" s="48"/>
      <c r="U934" s="50"/>
      <c r="V934" s="50"/>
      <c r="AC934" s="6"/>
      <c r="AI934" s="110"/>
      <c r="AJ934" s="111"/>
      <c r="AK934" s="221"/>
      <c r="AL934" s="54"/>
      <c r="AM934" s="54"/>
      <c r="AN934" s="112"/>
      <c r="AO934" s="113"/>
      <c r="AP934" s="215"/>
      <c r="AQ934" s="216"/>
      <c r="AR934" s="217"/>
      <c r="AS934" s="54"/>
      <c r="AT934" s="115"/>
      <c r="AU934" s="115"/>
      <c r="AV934" s="115"/>
      <c r="AW934" s="116"/>
      <c r="AX934" s="54"/>
      <c r="AY934" s="117"/>
      <c r="AZ934" s="117"/>
      <c r="BA934" s="118"/>
      <c r="BB934" s="116"/>
      <c r="BC934" s="54"/>
      <c r="BD934" s="117"/>
      <c r="BE934" s="218"/>
      <c r="BF934" s="120"/>
      <c r="BG934" s="121"/>
      <c r="BH934" s="121"/>
      <c r="BI934" s="122"/>
      <c r="BJ934" s="123"/>
    </row>
    <row r="935">
      <c r="D935" s="100"/>
      <c r="E935" s="48"/>
      <c r="U935" s="50"/>
      <c r="V935" s="50"/>
      <c r="AC935" s="6"/>
      <c r="AI935" s="110"/>
      <c r="AJ935" s="111"/>
      <c r="AK935" s="221"/>
      <c r="AL935" s="54"/>
      <c r="AM935" s="54"/>
      <c r="AN935" s="112"/>
      <c r="AO935" s="113"/>
      <c r="AP935" s="215"/>
      <c r="AQ935" s="216"/>
      <c r="AR935" s="217"/>
      <c r="AS935" s="54"/>
      <c r="AT935" s="115"/>
      <c r="AU935" s="115"/>
      <c r="AV935" s="115"/>
      <c r="AW935" s="116"/>
      <c r="AX935" s="54"/>
      <c r="AY935" s="117"/>
      <c r="AZ935" s="117"/>
      <c r="BA935" s="118"/>
      <c r="BB935" s="116"/>
      <c r="BC935" s="54"/>
      <c r="BD935" s="117"/>
      <c r="BE935" s="218"/>
      <c r="BF935" s="120"/>
      <c r="BG935" s="121"/>
      <c r="BH935" s="121"/>
      <c r="BI935" s="122"/>
      <c r="BJ935" s="123"/>
    </row>
    <row r="936">
      <c r="D936" s="100"/>
      <c r="E936" s="48"/>
      <c r="U936" s="50"/>
      <c r="V936" s="50"/>
      <c r="AC936" s="6"/>
      <c r="AI936" s="110"/>
      <c r="AJ936" s="111"/>
      <c r="AK936" s="221"/>
      <c r="AL936" s="54"/>
      <c r="AM936" s="54"/>
      <c r="AN936" s="112"/>
      <c r="AO936" s="113"/>
      <c r="AP936" s="215"/>
      <c r="AQ936" s="216"/>
      <c r="AR936" s="217"/>
      <c r="AS936" s="54"/>
      <c r="AT936" s="115"/>
      <c r="AU936" s="115"/>
      <c r="AV936" s="115"/>
      <c r="AW936" s="116"/>
      <c r="AX936" s="54"/>
      <c r="AY936" s="117"/>
      <c r="AZ936" s="117"/>
      <c r="BA936" s="118"/>
      <c r="BB936" s="116"/>
      <c r="BC936" s="54"/>
      <c r="BD936" s="117"/>
      <c r="BE936" s="218"/>
      <c r="BF936" s="120"/>
      <c r="BG936" s="121"/>
      <c r="BH936" s="121"/>
      <c r="BI936" s="122"/>
      <c r="BJ936" s="123"/>
    </row>
    <row r="937">
      <c r="D937" s="100"/>
      <c r="E937" s="48"/>
      <c r="U937" s="50"/>
      <c r="V937" s="50"/>
      <c r="AC937" s="6"/>
      <c r="AI937" s="110"/>
      <c r="AJ937" s="111"/>
      <c r="AK937" s="221"/>
      <c r="AL937" s="54"/>
      <c r="AM937" s="54"/>
      <c r="AN937" s="112"/>
      <c r="AO937" s="113"/>
      <c r="AP937" s="215"/>
      <c r="AQ937" s="216"/>
      <c r="AR937" s="217"/>
      <c r="AS937" s="54"/>
      <c r="AT937" s="115"/>
      <c r="AU937" s="115"/>
      <c r="AV937" s="115"/>
      <c r="AW937" s="116"/>
      <c r="AX937" s="54"/>
      <c r="AY937" s="117"/>
      <c r="AZ937" s="117"/>
      <c r="BA937" s="118"/>
      <c r="BB937" s="116"/>
      <c r="BC937" s="54"/>
      <c r="BD937" s="117"/>
      <c r="BE937" s="218"/>
      <c r="BF937" s="120"/>
      <c r="BG937" s="121"/>
      <c r="BH937" s="121"/>
      <c r="BI937" s="122"/>
      <c r="BJ937" s="123"/>
    </row>
    <row r="938">
      <c r="D938" s="100"/>
      <c r="E938" s="48"/>
      <c r="U938" s="50"/>
      <c r="V938" s="50"/>
      <c r="AC938" s="6"/>
      <c r="AI938" s="110"/>
      <c r="AJ938" s="111"/>
      <c r="AK938" s="221"/>
      <c r="AL938" s="54"/>
      <c r="AM938" s="54"/>
      <c r="AN938" s="112"/>
      <c r="AO938" s="113"/>
      <c r="AP938" s="215"/>
      <c r="AQ938" s="216"/>
      <c r="AR938" s="217"/>
      <c r="AS938" s="54"/>
      <c r="AT938" s="115"/>
      <c r="AU938" s="115"/>
      <c r="AV938" s="115"/>
      <c r="AW938" s="116"/>
      <c r="AX938" s="54"/>
      <c r="AY938" s="117"/>
      <c r="AZ938" s="117"/>
      <c r="BA938" s="118"/>
      <c r="BB938" s="116"/>
      <c r="BC938" s="54"/>
      <c r="BD938" s="117"/>
      <c r="BE938" s="218"/>
      <c r="BF938" s="120"/>
      <c r="BG938" s="121"/>
      <c r="BH938" s="121"/>
      <c r="BI938" s="122"/>
      <c r="BJ938" s="123"/>
    </row>
    <row r="939">
      <c r="D939" s="100"/>
      <c r="E939" s="48"/>
      <c r="U939" s="50"/>
      <c r="V939" s="50"/>
      <c r="AC939" s="6"/>
      <c r="AI939" s="110"/>
      <c r="AJ939" s="111"/>
      <c r="AK939" s="221"/>
      <c r="AL939" s="54"/>
      <c r="AM939" s="54"/>
      <c r="AN939" s="112"/>
      <c r="AO939" s="113"/>
      <c r="AP939" s="215"/>
      <c r="AQ939" s="216"/>
      <c r="AR939" s="217"/>
      <c r="AS939" s="54"/>
      <c r="AT939" s="115"/>
      <c r="AU939" s="115"/>
      <c r="AV939" s="115"/>
      <c r="AW939" s="116"/>
      <c r="AX939" s="54"/>
      <c r="AY939" s="117"/>
      <c r="AZ939" s="117"/>
      <c r="BA939" s="118"/>
      <c r="BB939" s="116"/>
      <c r="BC939" s="54"/>
      <c r="BD939" s="117"/>
      <c r="BE939" s="218"/>
      <c r="BF939" s="120"/>
      <c r="BG939" s="121"/>
      <c r="BH939" s="121"/>
      <c r="BI939" s="122"/>
      <c r="BJ939" s="123"/>
    </row>
    <row r="940">
      <c r="D940" s="100"/>
      <c r="E940" s="48"/>
      <c r="U940" s="50"/>
      <c r="V940" s="50"/>
      <c r="AC940" s="6"/>
      <c r="AI940" s="110"/>
      <c r="AJ940" s="111"/>
      <c r="AK940" s="221"/>
      <c r="AL940" s="54"/>
      <c r="AM940" s="54"/>
      <c r="AN940" s="112"/>
      <c r="AO940" s="113"/>
      <c r="AP940" s="215"/>
      <c r="AQ940" s="216"/>
      <c r="AR940" s="217"/>
      <c r="AS940" s="54"/>
      <c r="AT940" s="115"/>
      <c r="AU940" s="115"/>
      <c r="AV940" s="115"/>
      <c r="AW940" s="116"/>
      <c r="AX940" s="54"/>
      <c r="AY940" s="117"/>
      <c r="AZ940" s="117"/>
      <c r="BA940" s="118"/>
      <c r="BB940" s="116"/>
      <c r="BC940" s="54"/>
      <c r="BD940" s="117"/>
      <c r="BE940" s="218"/>
      <c r="BF940" s="120"/>
      <c r="BG940" s="121"/>
      <c r="BH940" s="121"/>
      <c r="BI940" s="122"/>
      <c r="BJ940" s="123"/>
    </row>
    <row r="941">
      <c r="D941" s="100"/>
      <c r="E941" s="48"/>
      <c r="U941" s="50"/>
      <c r="V941" s="50"/>
      <c r="AC941" s="6"/>
      <c r="AI941" s="110"/>
      <c r="AJ941" s="111"/>
      <c r="AK941" s="221"/>
      <c r="AL941" s="54"/>
      <c r="AM941" s="54"/>
      <c r="AN941" s="112"/>
      <c r="AO941" s="113"/>
      <c r="AP941" s="215"/>
      <c r="AQ941" s="216"/>
      <c r="AR941" s="217"/>
      <c r="AS941" s="54"/>
      <c r="AT941" s="115"/>
      <c r="AU941" s="115"/>
      <c r="AV941" s="115"/>
      <c r="AW941" s="116"/>
      <c r="AX941" s="54"/>
      <c r="AY941" s="117"/>
      <c r="AZ941" s="117"/>
      <c r="BA941" s="118"/>
      <c r="BB941" s="116"/>
      <c r="BC941" s="54"/>
      <c r="BD941" s="117"/>
      <c r="BE941" s="218"/>
      <c r="BF941" s="120"/>
      <c r="BG941" s="121"/>
      <c r="BH941" s="121"/>
      <c r="BI941" s="122"/>
      <c r="BJ941" s="123"/>
    </row>
    <row r="942">
      <c r="D942" s="100"/>
      <c r="E942" s="48"/>
      <c r="U942" s="50"/>
      <c r="V942" s="50"/>
      <c r="AC942" s="6"/>
      <c r="AI942" s="110"/>
      <c r="AJ942" s="111"/>
      <c r="AK942" s="221"/>
      <c r="AL942" s="54"/>
      <c r="AM942" s="54"/>
      <c r="AN942" s="112"/>
      <c r="AO942" s="113"/>
      <c r="AP942" s="215"/>
      <c r="AQ942" s="216"/>
      <c r="AR942" s="217"/>
      <c r="AS942" s="54"/>
      <c r="AT942" s="115"/>
      <c r="AU942" s="115"/>
      <c r="AV942" s="115"/>
      <c r="AW942" s="116"/>
      <c r="AX942" s="54"/>
      <c r="AY942" s="117"/>
      <c r="AZ942" s="117"/>
      <c r="BA942" s="118"/>
      <c r="BB942" s="116"/>
      <c r="BC942" s="54"/>
      <c r="BD942" s="117"/>
      <c r="BE942" s="218"/>
      <c r="BF942" s="120"/>
      <c r="BG942" s="121"/>
      <c r="BH942" s="121"/>
      <c r="BI942" s="122"/>
      <c r="BJ942" s="123"/>
    </row>
    <row r="943">
      <c r="D943" s="100"/>
      <c r="E943" s="48"/>
      <c r="U943" s="50"/>
      <c r="V943" s="50"/>
      <c r="AC943" s="6"/>
      <c r="AI943" s="110"/>
      <c r="AJ943" s="111"/>
      <c r="AK943" s="221"/>
      <c r="AL943" s="54"/>
      <c r="AM943" s="54"/>
      <c r="AN943" s="112"/>
      <c r="AO943" s="113"/>
      <c r="AP943" s="215"/>
      <c r="AQ943" s="216"/>
      <c r="AR943" s="217"/>
      <c r="AS943" s="54"/>
      <c r="AT943" s="115"/>
      <c r="AU943" s="115"/>
      <c r="AV943" s="115"/>
      <c r="AW943" s="116"/>
      <c r="AX943" s="54"/>
      <c r="AY943" s="117"/>
      <c r="AZ943" s="117"/>
      <c r="BA943" s="118"/>
      <c r="BB943" s="116"/>
      <c r="BC943" s="54"/>
      <c r="BD943" s="117"/>
      <c r="BE943" s="218"/>
      <c r="BF943" s="120"/>
      <c r="BG943" s="121"/>
      <c r="BH943" s="121"/>
      <c r="BI943" s="122"/>
      <c r="BJ943" s="123"/>
    </row>
    <row r="944">
      <c r="D944" s="100"/>
      <c r="E944" s="48"/>
      <c r="U944" s="50"/>
      <c r="V944" s="50"/>
      <c r="AC944" s="6"/>
      <c r="AI944" s="110"/>
      <c r="AJ944" s="111"/>
      <c r="AK944" s="221"/>
      <c r="AL944" s="54"/>
      <c r="AM944" s="54"/>
      <c r="AN944" s="112"/>
      <c r="AO944" s="113"/>
      <c r="AP944" s="215"/>
      <c r="AQ944" s="216"/>
      <c r="AR944" s="217"/>
      <c r="AS944" s="54"/>
      <c r="AT944" s="115"/>
      <c r="AU944" s="115"/>
      <c r="AV944" s="115"/>
      <c r="AW944" s="116"/>
      <c r="AX944" s="54"/>
      <c r="AY944" s="117"/>
      <c r="AZ944" s="117"/>
      <c r="BA944" s="118"/>
      <c r="BB944" s="116"/>
      <c r="BC944" s="54"/>
      <c r="BD944" s="117"/>
      <c r="BE944" s="218"/>
      <c r="BF944" s="120"/>
      <c r="BG944" s="121"/>
      <c r="BH944" s="121"/>
      <c r="BI944" s="122"/>
      <c r="BJ944" s="123"/>
    </row>
    <row r="945">
      <c r="D945" s="100"/>
      <c r="E945" s="48"/>
      <c r="U945" s="50"/>
      <c r="V945" s="50"/>
      <c r="AC945" s="6"/>
      <c r="AI945" s="110"/>
      <c r="AJ945" s="111"/>
      <c r="AK945" s="221"/>
      <c r="AL945" s="54"/>
      <c r="AM945" s="54"/>
      <c r="AN945" s="112"/>
      <c r="AO945" s="113"/>
      <c r="AP945" s="215"/>
      <c r="AQ945" s="216"/>
      <c r="AR945" s="217"/>
      <c r="AS945" s="54"/>
      <c r="AT945" s="115"/>
      <c r="AU945" s="115"/>
      <c r="AV945" s="115"/>
      <c r="AW945" s="116"/>
      <c r="AX945" s="54"/>
      <c r="AY945" s="117"/>
      <c r="AZ945" s="117"/>
      <c r="BA945" s="118"/>
      <c r="BB945" s="116"/>
      <c r="BC945" s="54"/>
      <c r="BD945" s="117"/>
      <c r="BE945" s="218"/>
      <c r="BF945" s="120"/>
      <c r="BG945" s="121"/>
      <c r="BH945" s="121"/>
      <c r="BI945" s="122"/>
      <c r="BJ945" s="123"/>
    </row>
    <row r="946">
      <c r="D946" s="100"/>
      <c r="E946" s="48"/>
      <c r="U946" s="50"/>
      <c r="V946" s="50"/>
      <c r="AC946" s="6"/>
      <c r="AI946" s="110"/>
      <c r="AJ946" s="111"/>
      <c r="AK946" s="221"/>
      <c r="AL946" s="54"/>
      <c r="AM946" s="54"/>
      <c r="AN946" s="112"/>
      <c r="AO946" s="113"/>
      <c r="AP946" s="215"/>
      <c r="AQ946" s="216"/>
      <c r="AR946" s="217"/>
      <c r="AS946" s="54"/>
      <c r="AT946" s="115"/>
      <c r="AU946" s="115"/>
      <c r="AV946" s="115"/>
      <c r="AW946" s="116"/>
      <c r="AX946" s="54"/>
      <c r="AY946" s="117"/>
      <c r="AZ946" s="117"/>
      <c r="BA946" s="118"/>
      <c r="BB946" s="116"/>
      <c r="BC946" s="54"/>
      <c r="BD946" s="117"/>
      <c r="BE946" s="218"/>
      <c r="BF946" s="120"/>
      <c r="BG946" s="121"/>
      <c r="BH946" s="121"/>
      <c r="BI946" s="122"/>
      <c r="BJ946" s="123"/>
    </row>
    <row r="947">
      <c r="D947" s="100"/>
      <c r="E947" s="48"/>
      <c r="U947" s="50"/>
      <c r="V947" s="50"/>
      <c r="AC947" s="6"/>
      <c r="AI947" s="110"/>
      <c r="AJ947" s="111"/>
      <c r="AK947" s="221"/>
      <c r="AL947" s="54"/>
      <c r="AM947" s="54"/>
      <c r="AN947" s="112"/>
      <c r="AO947" s="113"/>
      <c r="AP947" s="215"/>
      <c r="AQ947" s="216"/>
      <c r="AR947" s="217"/>
      <c r="AS947" s="54"/>
      <c r="AT947" s="115"/>
      <c r="AU947" s="115"/>
      <c r="AV947" s="115"/>
      <c r="AW947" s="116"/>
      <c r="AX947" s="54"/>
      <c r="AY947" s="117"/>
      <c r="AZ947" s="117"/>
      <c r="BA947" s="118"/>
      <c r="BB947" s="116"/>
      <c r="BC947" s="54"/>
      <c r="BD947" s="117"/>
      <c r="BE947" s="218"/>
      <c r="BF947" s="120"/>
      <c r="BG947" s="121"/>
      <c r="BH947" s="121"/>
      <c r="BI947" s="122"/>
      <c r="BJ947" s="123"/>
    </row>
    <row r="948">
      <c r="D948" s="100"/>
      <c r="E948" s="48"/>
      <c r="U948" s="50"/>
      <c r="V948" s="50"/>
      <c r="AC948" s="6"/>
      <c r="AI948" s="110"/>
      <c r="AJ948" s="111"/>
      <c r="AK948" s="221"/>
      <c r="AL948" s="54"/>
      <c r="AM948" s="54"/>
      <c r="AN948" s="112"/>
      <c r="AO948" s="113"/>
      <c r="AP948" s="215"/>
      <c r="AQ948" s="216"/>
      <c r="AR948" s="217"/>
      <c r="AS948" s="54"/>
      <c r="AT948" s="115"/>
      <c r="AU948" s="115"/>
      <c r="AV948" s="115"/>
      <c r="AW948" s="116"/>
      <c r="AX948" s="54"/>
      <c r="AY948" s="117"/>
      <c r="AZ948" s="117"/>
      <c r="BA948" s="118"/>
      <c r="BB948" s="116"/>
      <c r="BC948" s="54"/>
      <c r="BD948" s="117"/>
      <c r="BE948" s="218"/>
      <c r="BF948" s="120"/>
      <c r="BG948" s="121"/>
      <c r="BH948" s="121"/>
      <c r="BI948" s="122"/>
      <c r="BJ948" s="123"/>
    </row>
    <row r="949">
      <c r="D949" s="100"/>
      <c r="E949" s="48"/>
      <c r="U949" s="50"/>
      <c r="V949" s="50"/>
      <c r="AC949" s="6"/>
      <c r="AI949" s="110"/>
      <c r="AJ949" s="111"/>
      <c r="AK949" s="221"/>
      <c r="AL949" s="54"/>
      <c r="AM949" s="54"/>
      <c r="AN949" s="112"/>
      <c r="AO949" s="113"/>
      <c r="AP949" s="215"/>
      <c r="AQ949" s="216"/>
      <c r="AR949" s="217"/>
      <c r="AS949" s="54"/>
      <c r="AT949" s="115"/>
      <c r="AU949" s="115"/>
      <c r="AV949" s="115"/>
      <c r="AW949" s="116"/>
      <c r="AX949" s="54"/>
      <c r="AY949" s="117"/>
      <c r="AZ949" s="117"/>
      <c r="BA949" s="118"/>
      <c r="BB949" s="116"/>
      <c r="BC949" s="54"/>
      <c r="BD949" s="117"/>
      <c r="BE949" s="218"/>
      <c r="BF949" s="120"/>
      <c r="BG949" s="121"/>
      <c r="BH949" s="121"/>
      <c r="BI949" s="122"/>
      <c r="BJ949" s="123"/>
    </row>
    <row r="950">
      <c r="D950" s="100"/>
      <c r="E950" s="48"/>
      <c r="U950" s="50"/>
      <c r="V950" s="50"/>
      <c r="AC950" s="6"/>
      <c r="AI950" s="110"/>
      <c r="AJ950" s="111"/>
      <c r="AK950" s="221"/>
      <c r="AL950" s="54"/>
      <c r="AM950" s="54"/>
      <c r="AN950" s="112"/>
      <c r="AO950" s="113"/>
      <c r="AP950" s="215"/>
      <c r="AQ950" s="216"/>
      <c r="AR950" s="217"/>
      <c r="AS950" s="54"/>
      <c r="AT950" s="115"/>
      <c r="AU950" s="115"/>
      <c r="AV950" s="115"/>
      <c r="AW950" s="116"/>
      <c r="AX950" s="54"/>
      <c r="AY950" s="117"/>
      <c r="AZ950" s="117"/>
      <c r="BA950" s="118"/>
      <c r="BB950" s="116"/>
      <c r="BC950" s="54"/>
      <c r="BD950" s="117"/>
      <c r="BE950" s="218"/>
      <c r="BF950" s="120"/>
      <c r="BG950" s="121"/>
      <c r="BH950" s="121"/>
      <c r="BI950" s="122"/>
      <c r="BJ950" s="123"/>
    </row>
    <row r="951">
      <c r="D951" s="100"/>
      <c r="E951" s="48"/>
      <c r="U951" s="50"/>
      <c r="V951" s="50"/>
      <c r="AC951" s="6"/>
      <c r="AI951" s="110"/>
      <c r="AJ951" s="111"/>
      <c r="AK951" s="221"/>
      <c r="AL951" s="54"/>
      <c r="AM951" s="54"/>
      <c r="AN951" s="112"/>
      <c r="AO951" s="113"/>
      <c r="AP951" s="215"/>
      <c r="AQ951" s="216"/>
      <c r="AR951" s="217"/>
      <c r="AS951" s="54"/>
      <c r="AT951" s="115"/>
      <c r="AU951" s="115"/>
      <c r="AV951" s="115"/>
      <c r="AW951" s="116"/>
      <c r="AX951" s="54"/>
      <c r="AY951" s="117"/>
      <c r="AZ951" s="117"/>
      <c r="BA951" s="118"/>
      <c r="BB951" s="116"/>
      <c r="BC951" s="54"/>
      <c r="BD951" s="117"/>
      <c r="BE951" s="218"/>
      <c r="BF951" s="120"/>
      <c r="BG951" s="121"/>
      <c r="BH951" s="121"/>
      <c r="BI951" s="122"/>
      <c r="BJ951" s="123"/>
    </row>
    <row r="952">
      <c r="D952" s="100"/>
      <c r="E952" s="48"/>
      <c r="U952" s="50"/>
      <c r="V952" s="50"/>
      <c r="AC952" s="6"/>
      <c r="AI952" s="110"/>
      <c r="AJ952" s="111"/>
      <c r="AK952" s="221"/>
      <c r="AL952" s="54"/>
      <c r="AM952" s="54"/>
      <c r="AN952" s="112"/>
      <c r="AO952" s="113"/>
      <c r="AP952" s="215"/>
      <c r="AQ952" s="216"/>
      <c r="AR952" s="217"/>
      <c r="AS952" s="54"/>
      <c r="AT952" s="115"/>
      <c r="AU952" s="115"/>
      <c r="AV952" s="115"/>
      <c r="AW952" s="116"/>
      <c r="AX952" s="54"/>
      <c r="AY952" s="117"/>
      <c r="AZ952" s="117"/>
      <c r="BA952" s="118"/>
      <c r="BB952" s="116"/>
      <c r="BC952" s="54"/>
      <c r="BD952" s="117"/>
      <c r="BE952" s="218"/>
      <c r="BF952" s="120"/>
      <c r="BG952" s="121"/>
      <c r="BH952" s="121"/>
      <c r="BI952" s="122"/>
      <c r="BJ952" s="123"/>
    </row>
    <row r="953">
      <c r="D953" s="100"/>
      <c r="E953" s="48"/>
      <c r="U953" s="50"/>
      <c r="V953" s="50"/>
      <c r="AC953" s="6"/>
      <c r="AI953" s="110"/>
      <c r="AJ953" s="111"/>
      <c r="AK953" s="221"/>
      <c r="AL953" s="54"/>
      <c r="AM953" s="54"/>
      <c r="AN953" s="112"/>
      <c r="AO953" s="113"/>
      <c r="AP953" s="215"/>
      <c r="AQ953" s="216"/>
      <c r="AR953" s="217"/>
      <c r="AS953" s="54"/>
      <c r="AT953" s="115"/>
      <c r="AU953" s="115"/>
      <c r="AV953" s="115"/>
      <c r="AW953" s="116"/>
      <c r="AX953" s="54"/>
      <c r="AY953" s="117"/>
      <c r="AZ953" s="117"/>
      <c r="BA953" s="118"/>
      <c r="BB953" s="116"/>
      <c r="BC953" s="54"/>
      <c r="BD953" s="117"/>
      <c r="BE953" s="218"/>
      <c r="BF953" s="120"/>
      <c r="BG953" s="121"/>
      <c r="BH953" s="121"/>
      <c r="BI953" s="122"/>
      <c r="BJ953" s="123"/>
    </row>
    <row r="954">
      <c r="D954" s="100"/>
      <c r="E954" s="48"/>
      <c r="U954" s="50"/>
      <c r="V954" s="50"/>
      <c r="AC954" s="6"/>
      <c r="AI954" s="110"/>
      <c r="AJ954" s="111"/>
      <c r="AK954" s="221"/>
      <c r="AL954" s="54"/>
      <c r="AM954" s="54"/>
      <c r="AN954" s="112"/>
      <c r="AO954" s="113"/>
      <c r="AP954" s="215"/>
      <c r="AQ954" s="216"/>
      <c r="AR954" s="217"/>
      <c r="AS954" s="54"/>
      <c r="AT954" s="115"/>
      <c r="AU954" s="115"/>
      <c r="AV954" s="115"/>
      <c r="AW954" s="116"/>
      <c r="AX954" s="54"/>
      <c r="AY954" s="117"/>
      <c r="AZ954" s="117"/>
      <c r="BA954" s="118"/>
      <c r="BB954" s="116"/>
      <c r="BC954" s="54"/>
      <c r="BD954" s="117"/>
      <c r="BE954" s="218"/>
      <c r="BF954" s="120"/>
      <c r="BG954" s="121"/>
      <c r="BH954" s="121"/>
      <c r="BI954" s="122"/>
      <c r="BJ954" s="123"/>
    </row>
    <row r="955">
      <c r="D955" s="100"/>
      <c r="E955" s="48"/>
      <c r="U955" s="50"/>
      <c r="V955" s="50"/>
      <c r="AC955" s="6"/>
      <c r="AI955" s="110"/>
      <c r="AJ955" s="111"/>
      <c r="AK955" s="221"/>
      <c r="AL955" s="54"/>
      <c r="AM955" s="54"/>
      <c r="AN955" s="112"/>
      <c r="AO955" s="113"/>
      <c r="AP955" s="215"/>
      <c r="AQ955" s="216"/>
      <c r="AR955" s="217"/>
      <c r="AS955" s="54"/>
      <c r="AT955" s="115"/>
      <c r="AU955" s="115"/>
      <c r="AV955" s="115"/>
      <c r="AW955" s="116"/>
      <c r="AX955" s="54"/>
      <c r="AY955" s="117"/>
      <c r="AZ955" s="117"/>
      <c r="BA955" s="118"/>
      <c r="BB955" s="116"/>
      <c r="BC955" s="54"/>
      <c r="BD955" s="117"/>
      <c r="BE955" s="218"/>
      <c r="BF955" s="120"/>
      <c r="BG955" s="121"/>
      <c r="BH955" s="121"/>
      <c r="BI955" s="122"/>
      <c r="BJ955" s="123"/>
    </row>
    <row r="956">
      <c r="D956" s="100"/>
      <c r="E956" s="48"/>
      <c r="U956" s="50"/>
      <c r="V956" s="50"/>
      <c r="AC956" s="6"/>
      <c r="AI956" s="110"/>
      <c r="AJ956" s="111"/>
      <c r="AK956" s="221"/>
      <c r="AL956" s="54"/>
      <c r="AM956" s="54"/>
      <c r="AN956" s="112"/>
      <c r="AO956" s="113"/>
      <c r="AP956" s="215"/>
      <c r="AQ956" s="216"/>
      <c r="AR956" s="217"/>
      <c r="AS956" s="54"/>
      <c r="AT956" s="115"/>
      <c r="AU956" s="115"/>
      <c r="AV956" s="115"/>
      <c r="AW956" s="116"/>
      <c r="AX956" s="54"/>
      <c r="AY956" s="117"/>
      <c r="AZ956" s="117"/>
      <c r="BA956" s="118"/>
      <c r="BB956" s="116"/>
      <c r="BC956" s="54"/>
      <c r="BD956" s="117"/>
      <c r="BE956" s="218"/>
      <c r="BF956" s="120"/>
      <c r="BG956" s="121"/>
      <c r="BH956" s="121"/>
      <c r="BI956" s="122"/>
      <c r="BJ956" s="123"/>
    </row>
    <row r="957">
      <c r="D957" s="100"/>
      <c r="E957" s="48"/>
      <c r="U957" s="50"/>
      <c r="V957" s="50"/>
      <c r="AC957" s="6"/>
      <c r="AI957" s="110"/>
      <c r="AJ957" s="111"/>
      <c r="AK957" s="221"/>
      <c r="AL957" s="54"/>
      <c r="AM957" s="54"/>
      <c r="AN957" s="112"/>
      <c r="AO957" s="113"/>
      <c r="AP957" s="215"/>
      <c r="AQ957" s="216"/>
      <c r="AR957" s="217"/>
      <c r="AS957" s="54"/>
      <c r="AT957" s="115"/>
      <c r="AU957" s="115"/>
      <c r="AV957" s="115"/>
      <c r="AW957" s="116"/>
      <c r="AX957" s="54"/>
      <c r="AY957" s="117"/>
      <c r="AZ957" s="117"/>
      <c r="BA957" s="118"/>
      <c r="BB957" s="116"/>
      <c r="BC957" s="54"/>
      <c r="BD957" s="117"/>
      <c r="BE957" s="218"/>
      <c r="BF957" s="120"/>
      <c r="BG957" s="121"/>
      <c r="BH957" s="121"/>
      <c r="BI957" s="122"/>
      <c r="BJ957" s="123"/>
    </row>
    <row r="958">
      <c r="D958" s="100"/>
      <c r="E958" s="48"/>
      <c r="U958" s="50"/>
      <c r="V958" s="50"/>
      <c r="AC958" s="6"/>
      <c r="AI958" s="110"/>
      <c r="AJ958" s="111"/>
      <c r="AK958" s="221"/>
      <c r="AL958" s="54"/>
      <c r="AM958" s="54"/>
      <c r="AN958" s="112"/>
      <c r="AO958" s="113"/>
      <c r="AP958" s="215"/>
      <c r="AQ958" s="216"/>
      <c r="AR958" s="217"/>
      <c r="AS958" s="54"/>
      <c r="AT958" s="115"/>
      <c r="AU958" s="115"/>
      <c r="AV958" s="115"/>
      <c r="AW958" s="116"/>
      <c r="AX958" s="54"/>
      <c r="AY958" s="117"/>
      <c r="AZ958" s="117"/>
      <c r="BA958" s="118"/>
      <c r="BB958" s="116"/>
      <c r="BC958" s="54"/>
      <c r="BD958" s="117"/>
      <c r="BE958" s="218"/>
      <c r="BF958" s="120"/>
      <c r="BG958" s="121"/>
      <c r="BH958" s="121"/>
      <c r="BI958" s="122"/>
      <c r="BJ958" s="123"/>
    </row>
    <row r="959">
      <c r="D959" s="100"/>
      <c r="E959" s="48"/>
      <c r="U959" s="50"/>
      <c r="V959" s="50"/>
      <c r="AC959" s="6"/>
      <c r="AI959" s="110"/>
      <c r="AJ959" s="111"/>
      <c r="AK959" s="221"/>
      <c r="AL959" s="54"/>
      <c r="AM959" s="54"/>
      <c r="AN959" s="112"/>
      <c r="AO959" s="113"/>
      <c r="AP959" s="215"/>
      <c r="AQ959" s="216"/>
      <c r="AR959" s="217"/>
      <c r="AS959" s="54"/>
      <c r="AT959" s="115"/>
      <c r="AU959" s="115"/>
      <c r="AV959" s="115"/>
      <c r="AW959" s="116"/>
      <c r="AX959" s="54"/>
      <c r="AY959" s="117"/>
      <c r="AZ959" s="117"/>
      <c r="BA959" s="118"/>
      <c r="BB959" s="116"/>
      <c r="BC959" s="54"/>
      <c r="BD959" s="117"/>
      <c r="BE959" s="218"/>
      <c r="BF959" s="120"/>
      <c r="BG959" s="121"/>
      <c r="BH959" s="121"/>
      <c r="BI959" s="122"/>
      <c r="BJ959" s="123"/>
    </row>
    <row r="960">
      <c r="D960" s="100"/>
      <c r="E960" s="48"/>
      <c r="U960" s="50"/>
      <c r="V960" s="50"/>
      <c r="AC960" s="6"/>
      <c r="AI960" s="110"/>
      <c r="AJ960" s="111"/>
      <c r="AK960" s="221"/>
      <c r="AL960" s="54"/>
      <c r="AM960" s="54"/>
      <c r="AN960" s="112"/>
      <c r="AO960" s="113"/>
      <c r="AP960" s="215"/>
      <c r="AQ960" s="216"/>
      <c r="AR960" s="217"/>
      <c r="AS960" s="54"/>
      <c r="AT960" s="115"/>
      <c r="AU960" s="115"/>
      <c r="AV960" s="115"/>
      <c r="AW960" s="116"/>
      <c r="AX960" s="54"/>
      <c r="AY960" s="117"/>
      <c r="AZ960" s="117"/>
      <c r="BA960" s="118"/>
      <c r="BB960" s="116"/>
      <c r="BC960" s="54"/>
      <c r="BD960" s="117"/>
      <c r="BE960" s="218"/>
      <c r="BF960" s="120"/>
      <c r="BG960" s="121"/>
      <c r="BH960" s="121"/>
      <c r="BI960" s="122"/>
      <c r="BJ960" s="123"/>
    </row>
    <row r="961">
      <c r="D961" s="100"/>
      <c r="E961" s="48"/>
      <c r="U961" s="50"/>
      <c r="V961" s="50"/>
      <c r="AC961" s="6"/>
      <c r="AI961" s="110"/>
      <c r="AJ961" s="111"/>
      <c r="AK961" s="221"/>
      <c r="AL961" s="54"/>
      <c r="AM961" s="54"/>
      <c r="AN961" s="112"/>
      <c r="AO961" s="113"/>
      <c r="AP961" s="215"/>
      <c r="AQ961" s="216"/>
      <c r="AR961" s="217"/>
      <c r="AS961" s="54"/>
      <c r="AT961" s="115"/>
      <c r="AU961" s="115"/>
      <c r="AV961" s="115"/>
      <c r="AW961" s="116"/>
      <c r="AX961" s="54"/>
      <c r="AY961" s="117"/>
      <c r="AZ961" s="117"/>
      <c r="BA961" s="118"/>
      <c r="BB961" s="116"/>
      <c r="BC961" s="54"/>
      <c r="BD961" s="117"/>
      <c r="BE961" s="218"/>
      <c r="BF961" s="120"/>
      <c r="BG961" s="121"/>
      <c r="BH961" s="121"/>
      <c r="BI961" s="122"/>
      <c r="BJ961" s="123"/>
    </row>
    <row r="962">
      <c r="D962" s="100"/>
      <c r="E962" s="48"/>
      <c r="U962" s="50"/>
      <c r="V962" s="50"/>
      <c r="AC962" s="6"/>
      <c r="AI962" s="110"/>
      <c r="AJ962" s="111"/>
      <c r="AK962" s="221"/>
      <c r="AL962" s="54"/>
      <c r="AM962" s="54"/>
      <c r="AN962" s="112"/>
      <c r="AO962" s="113"/>
      <c r="AP962" s="215"/>
      <c r="AQ962" s="216"/>
      <c r="AR962" s="217"/>
      <c r="AS962" s="54"/>
      <c r="AT962" s="115"/>
      <c r="AU962" s="115"/>
      <c r="AV962" s="115"/>
      <c r="AW962" s="116"/>
      <c r="AX962" s="54"/>
      <c r="AY962" s="117"/>
      <c r="AZ962" s="117"/>
      <c r="BA962" s="118"/>
      <c r="BB962" s="116"/>
      <c r="BC962" s="54"/>
      <c r="BD962" s="117"/>
      <c r="BE962" s="218"/>
      <c r="BF962" s="120"/>
      <c r="BG962" s="121"/>
      <c r="BH962" s="121"/>
      <c r="BI962" s="122"/>
      <c r="BJ962" s="123"/>
    </row>
    <row r="963">
      <c r="D963" s="100"/>
      <c r="E963" s="48"/>
      <c r="U963" s="50"/>
      <c r="V963" s="50"/>
      <c r="AC963" s="6"/>
      <c r="AI963" s="110"/>
      <c r="AJ963" s="111"/>
      <c r="AK963" s="221"/>
      <c r="AL963" s="54"/>
      <c r="AM963" s="54"/>
      <c r="AN963" s="112"/>
      <c r="AO963" s="113"/>
      <c r="AP963" s="215"/>
      <c r="AQ963" s="216"/>
      <c r="AR963" s="217"/>
      <c r="AS963" s="54"/>
      <c r="AT963" s="115"/>
      <c r="AU963" s="115"/>
      <c r="AV963" s="115"/>
      <c r="AW963" s="116"/>
      <c r="AX963" s="54"/>
      <c r="AY963" s="117"/>
      <c r="AZ963" s="117"/>
      <c r="BA963" s="118"/>
      <c r="BB963" s="116"/>
      <c r="BC963" s="54"/>
      <c r="BD963" s="117"/>
      <c r="BE963" s="218"/>
      <c r="BF963" s="120"/>
      <c r="BG963" s="121"/>
      <c r="BH963" s="121"/>
      <c r="BI963" s="122"/>
      <c r="BJ963" s="123"/>
    </row>
    <row r="964">
      <c r="D964" s="100"/>
      <c r="E964" s="48"/>
      <c r="U964" s="50"/>
      <c r="V964" s="50"/>
      <c r="AC964" s="6"/>
      <c r="AI964" s="110"/>
      <c r="AJ964" s="111"/>
      <c r="AK964" s="221"/>
      <c r="AL964" s="54"/>
      <c r="AM964" s="54"/>
      <c r="AN964" s="112"/>
      <c r="AO964" s="113"/>
      <c r="AP964" s="215"/>
      <c r="AQ964" s="216"/>
      <c r="AR964" s="217"/>
      <c r="AS964" s="54"/>
      <c r="AT964" s="115"/>
      <c r="AU964" s="115"/>
      <c r="AV964" s="115"/>
      <c r="AW964" s="116"/>
      <c r="AX964" s="54"/>
      <c r="AY964" s="117"/>
      <c r="AZ964" s="117"/>
      <c r="BA964" s="118"/>
      <c r="BB964" s="116"/>
      <c r="BC964" s="54"/>
      <c r="BD964" s="117"/>
      <c r="BE964" s="218"/>
      <c r="BF964" s="120"/>
      <c r="BG964" s="121"/>
      <c r="BH964" s="121"/>
      <c r="BI964" s="122"/>
      <c r="BJ964" s="123"/>
    </row>
    <row r="965">
      <c r="D965" s="100"/>
      <c r="E965" s="48"/>
      <c r="U965" s="50"/>
      <c r="V965" s="50"/>
      <c r="AC965" s="6"/>
      <c r="AI965" s="110"/>
      <c r="AJ965" s="111"/>
      <c r="AK965" s="221"/>
      <c r="AL965" s="54"/>
      <c r="AM965" s="54"/>
      <c r="AN965" s="112"/>
      <c r="AO965" s="113"/>
      <c r="AP965" s="215"/>
      <c r="AQ965" s="216"/>
      <c r="AR965" s="217"/>
      <c r="AS965" s="54"/>
      <c r="AT965" s="115"/>
      <c r="AU965" s="115"/>
      <c r="AV965" s="115"/>
      <c r="AW965" s="116"/>
      <c r="AX965" s="54"/>
      <c r="AY965" s="117"/>
      <c r="AZ965" s="117"/>
      <c r="BA965" s="118"/>
      <c r="BB965" s="116"/>
      <c r="BC965" s="54"/>
      <c r="BD965" s="117"/>
      <c r="BE965" s="218"/>
      <c r="BF965" s="120"/>
      <c r="BG965" s="121"/>
      <c r="BH965" s="121"/>
      <c r="BI965" s="122"/>
      <c r="BJ965" s="123"/>
    </row>
    <row r="966">
      <c r="D966" s="100"/>
      <c r="E966" s="48"/>
      <c r="U966" s="50"/>
      <c r="V966" s="50"/>
      <c r="AC966" s="6"/>
      <c r="AI966" s="110"/>
      <c r="AJ966" s="111"/>
      <c r="AK966" s="221"/>
      <c r="AL966" s="54"/>
      <c r="AM966" s="54"/>
      <c r="AN966" s="112"/>
      <c r="AO966" s="113"/>
      <c r="AP966" s="215"/>
      <c r="AQ966" s="216"/>
      <c r="AR966" s="217"/>
      <c r="AS966" s="54"/>
      <c r="AT966" s="115"/>
      <c r="AU966" s="115"/>
      <c r="AV966" s="115"/>
      <c r="AW966" s="116"/>
      <c r="AX966" s="54"/>
      <c r="AY966" s="117"/>
      <c r="AZ966" s="117"/>
      <c r="BA966" s="118"/>
      <c r="BB966" s="116"/>
      <c r="BC966" s="54"/>
      <c r="BD966" s="117"/>
      <c r="BE966" s="218"/>
      <c r="BF966" s="120"/>
      <c r="BG966" s="121"/>
      <c r="BH966" s="121"/>
      <c r="BI966" s="122"/>
      <c r="BJ966" s="123"/>
    </row>
    <row r="967">
      <c r="D967" s="100"/>
      <c r="E967" s="48"/>
      <c r="U967" s="50"/>
      <c r="V967" s="50"/>
      <c r="AC967" s="6"/>
      <c r="AI967" s="110"/>
      <c r="AJ967" s="111"/>
      <c r="AK967" s="221"/>
      <c r="AL967" s="54"/>
      <c r="AM967" s="54"/>
      <c r="AN967" s="112"/>
      <c r="AO967" s="113"/>
      <c r="AP967" s="215"/>
      <c r="AQ967" s="216"/>
      <c r="AR967" s="217"/>
      <c r="AS967" s="54"/>
      <c r="AT967" s="115"/>
      <c r="AU967" s="115"/>
      <c r="AV967" s="115"/>
      <c r="AW967" s="116"/>
      <c r="AX967" s="54"/>
      <c r="AY967" s="117"/>
      <c r="AZ967" s="117"/>
      <c r="BA967" s="118"/>
      <c r="BB967" s="116"/>
      <c r="BC967" s="54"/>
      <c r="BD967" s="117"/>
      <c r="BE967" s="218"/>
      <c r="BF967" s="120"/>
      <c r="BG967" s="121"/>
      <c r="BH967" s="121"/>
      <c r="BI967" s="122"/>
      <c r="BJ967" s="123"/>
    </row>
    <row r="968">
      <c r="D968" s="100"/>
      <c r="E968" s="48"/>
      <c r="U968" s="50"/>
      <c r="V968" s="50"/>
      <c r="AC968" s="6"/>
      <c r="AI968" s="110"/>
      <c r="AJ968" s="111"/>
      <c r="AK968" s="221"/>
      <c r="AL968" s="54"/>
      <c r="AM968" s="54"/>
      <c r="AN968" s="112"/>
      <c r="AO968" s="113"/>
      <c r="AP968" s="215"/>
      <c r="AQ968" s="216"/>
      <c r="AR968" s="217"/>
      <c r="AS968" s="54"/>
      <c r="AT968" s="115"/>
      <c r="AU968" s="115"/>
      <c r="AV968" s="115"/>
      <c r="AW968" s="116"/>
      <c r="AX968" s="54"/>
      <c r="AY968" s="117"/>
      <c r="AZ968" s="117"/>
      <c r="BA968" s="118"/>
      <c r="BB968" s="116"/>
      <c r="BC968" s="54"/>
      <c r="BD968" s="117"/>
      <c r="BE968" s="218"/>
      <c r="BF968" s="120"/>
      <c r="BG968" s="121"/>
      <c r="BH968" s="121"/>
      <c r="BI968" s="122"/>
      <c r="BJ968" s="123"/>
    </row>
    <row r="969">
      <c r="D969" s="100"/>
      <c r="E969" s="48"/>
      <c r="U969" s="50"/>
      <c r="V969" s="50"/>
      <c r="AC969" s="6"/>
      <c r="AI969" s="110"/>
      <c r="AJ969" s="111"/>
      <c r="AK969" s="221"/>
      <c r="AL969" s="54"/>
      <c r="AM969" s="54"/>
      <c r="AN969" s="112"/>
      <c r="AO969" s="113"/>
      <c r="AP969" s="215"/>
      <c r="AQ969" s="216"/>
      <c r="AR969" s="217"/>
      <c r="AS969" s="54"/>
      <c r="AT969" s="115"/>
      <c r="AU969" s="115"/>
      <c r="AV969" s="115"/>
      <c r="AW969" s="116"/>
      <c r="AX969" s="54"/>
      <c r="AY969" s="117"/>
      <c r="AZ969" s="117"/>
      <c r="BA969" s="118"/>
      <c r="BB969" s="116"/>
      <c r="BC969" s="54"/>
      <c r="BD969" s="117"/>
      <c r="BE969" s="218"/>
      <c r="BF969" s="120"/>
      <c r="BG969" s="121"/>
      <c r="BH969" s="121"/>
      <c r="BI969" s="122"/>
      <c r="BJ969" s="123"/>
    </row>
    <row r="970">
      <c r="D970" s="100"/>
      <c r="E970" s="48"/>
      <c r="U970" s="50"/>
      <c r="V970" s="50"/>
      <c r="AC970" s="6"/>
      <c r="AI970" s="110"/>
      <c r="AJ970" s="111"/>
      <c r="AK970" s="221"/>
      <c r="AL970" s="54"/>
      <c r="AM970" s="54"/>
      <c r="AN970" s="112"/>
      <c r="AO970" s="113"/>
      <c r="AP970" s="215"/>
      <c r="AQ970" s="216"/>
      <c r="AR970" s="217"/>
      <c r="AS970" s="54"/>
      <c r="AT970" s="115"/>
      <c r="AU970" s="115"/>
      <c r="AV970" s="115"/>
      <c r="AW970" s="116"/>
      <c r="AX970" s="54"/>
      <c r="AY970" s="117"/>
      <c r="AZ970" s="117"/>
      <c r="BA970" s="118"/>
      <c r="BB970" s="116"/>
      <c r="BC970" s="54"/>
      <c r="BD970" s="117"/>
      <c r="BE970" s="218"/>
      <c r="BF970" s="120"/>
      <c r="BG970" s="121"/>
      <c r="BH970" s="121"/>
      <c r="BI970" s="122"/>
      <c r="BJ970" s="123"/>
    </row>
    <row r="971">
      <c r="D971" s="100"/>
      <c r="E971" s="48"/>
      <c r="U971" s="50"/>
      <c r="V971" s="50"/>
      <c r="AC971" s="6"/>
      <c r="AI971" s="110"/>
      <c r="AJ971" s="111"/>
      <c r="AK971" s="221"/>
      <c r="AL971" s="54"/>
      <c r="AM971" s="54"/>
      <c r="AN971" s="112"/>
      <c r="AO971" s="113"/>
      <c r="AP971" s="215"/>
      <c r="AQ971" s="216"/>
      <c r="AR971" s="217"/>
      <c r="AS971" s="54"/>
      <c r="AT971" s="115"/>
      <c r="AU971" s="115"/>
      <c r="AV971" s="115"/>
      <c r="AW971" s="116"/>
      <c r="AX971" s="54"/>
      <c r="AY971" s="117"/>
      <c r="AZ971" s="117"/>
      <c r="BA971" s="118"/>
      <c r="BB971" s="116"/>
      <c r="BC971" s="54"/>
      <c r="BD971" s="117"/>
      <c r="BE971" s="218"/>
      <c r="BF971" s="120"/>
      <c r="BG971" s="121"/>
      <c r="BH971" s="121"/>
      <c r="BI971" s="122"/>
      <c r="BJ971" s="123"/>
    </row>
    <row r="972">
      <c r="D972" s="100"/>
      <c r="E972" s="48"/>
      <c r="U972" s="50"/>
      <c r="V972" s="50"/>
      <c r="AC972" s="6"/>
      <c r="AI972" s="110"/>
      <c r="AJ972" s="111"/>
      <c r="AK972" s="221"/>
      <c r="AL972" s="54"/>
      <c r="AM972" s="54"/>
      <c r="AN972" s="112"/>
      <c r="AO972" s="113"/>
      <c r="AP972" s="215"/>
      <c r="AQ972" s="216"/>
      <c r="AR972" s="217"/>
      <c r="AS972" s="54"/>
      <c r="AT972" s="115"/>
      <c r="AU972" s="115"/>
      <c r="AV972" s="115"/>
      <c r="AW972" s="116"/>
      <c r="AX972" s="54"/>
      <c r="AY972" s="117"/>
      <c r="AZ972" s="117"/>
      <c r="BA972" s="118"/>
      <c r="BB972" s="116"/>
      <c r="BC972" s="54"/>
      <c r="BD972" s="117"/>
      <c r="BE972" s="218"/>
      <c r="BF972" s="120"/>
      <c r="BG972" s="121"/>
      <c r="BH972" s="121"/>
      <c r="BI972" s="122"/>
      <c r="BJ972" s="123"/>
    </row>
    <row r="973">
      <c r="D973" s="100"/>
      <c r="E973" s="48"/>
      <c r="U973" s="50"/>
      <c r="V973" s="50"/>
      <c r="AC973" s="6"/>
      <c r="AI973" s="110"/>
      <c r="AJ973" s="111"/>
      <c r="AK973" s="221"/>
      <c r="AL973" s="54"/>
      <c r="AM973" s="54"/>
      <c r="AN973" s="112"/>
      <c r="AO973" s="113"/>
      <c r="AP973" s="215"/>
      <c r="AQ973" s="216"/>
      <c r="AR973" s="217"/>
      <c r="AS973" s="54"/>
      <c r="AT973" s="115"/>
      <c r="AU973" s="115"/>
      <c r="AV973" s="115"/>
      <c r="AW973" s="116"/>
      <c r="AX973" s="54"/>
      <c r="AY973" s="117"/>
      <c r="AZ973" s="117"/>
      <c r="BA973" s="118"/>
      <c r="BB973" s="116"/>
      <c r="BC973" s="54"/>
      <c r="BD973" s="117"/>
      <c r="BE973" s="218"/>
      <c r="BF973" s="120"/>
      <c r="BG973" s="121"/>
      <c r="BH973" s="121"/>
      <c r="BI973" s="122"/>
      <c r="BJ973" s="123"/>
    </row>
  </sheetData>
  <mergeCells count="5">
    <mergeCell ref="AI1:AJ2"/>
    <mergeCell ref="AP1:AQ2"/>
    <mergeCell ref="AW1:AX2"/>
    <mergeCell ref="BB1:BC2"/>
    <mergeCell ref="BI1:BI2"/>
  </mergeCells>
  <conditionalFormatting sqref="K13">
    <cfRule type="containsText" dxfId="4" priority="1" operator="containsText" text="#DZIEL/0!">
      <formula>NOT(ISERROR(SEARCH(("#DZIEL/0!"),(K13))))</formula>
    </cfRule>
  </conditionalFormatting>
  <dataValidations>
    <dataValidation type="list" allowBlank="1" sqref="R4">
      <formula1>"1,2,3,4,5"</formula1>
    </dataValidation>
    <dataValidation type="custom" allowBlank="1" showDropDown="1" showErrorMessage="1" sqref="H2:I2 H10:I10">
      <formula1>OR(NOT(ISERROR(DATEVALUE(H2))), AND(ISNUMBER(H2), LEFT(CELL("format", H2))="D"))</formula1>
    </dataValidation>
  </dataValidations>
  <drawing r:id="rId6"/>
  <legacy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showGridLines="0" workbookViewId="0"/>
  </sheetViews>
  <sheetFormatPr customHeight="1" defaultColWidth="12.63" defaultRowHeight="15.75"/>
  <cols>
    <col customWidth="1" min="1" max="1" width="1.25"/>
    <col customWidth="1" min="3" max="3" width="14.75"/>
    <col customWidth="1" min="4" max="4" width="9.38"/>
    <col customWidth="1" min="5" max="5" width="7.25"/>
    <col customWidth="1" min="6" max="6" width="14.75"/>
    <col customWidth="1" min="7" max="7" width="9.25"/>
    <col customWidth="1" min="8" max="8" width="12.63"/>
    <col customWidth="1" min="9" max="9" width="10.13"/>
    <col customWidth="1" min="10" max="10" width="11.13"/>
    <col customWidth="1" min="11" max="11" width="12.88"/>
    <col customWidth="1" min="12" max="12" width="9.25"/>
    <col customWidth="1" min="13" max="20" width="8.75"/>
    <col customWidth="1" min="21" max="22" width="1.5"/>
    <col customWidth="1" min="23" max="23" width="8.75"/>
    <col customWidth="1" min="24" max="24" width="6.13"/>
    <col customWidth="1" min="25" max="30" width="10.5"/>
    <col customWidth="1" min="31" max="31" width="3.63"/>
    <col customWidth="1" min="32" max="32" width="13.0"/>
    <col customWidth="1" min="33" max="33" width="13.38"/>
    <col customWidth="1" min="34" max="34" width="4.0"/>
    <col customWidth="1" min="35" max="35" width="11.0"/>
    <col customWidth="1" min="36" max="36" width="8.38"/>
    <col customWidth="1" min="37" max="37" width="10.0"/>
    <col customWidth="1" min="38" max="39" width="14.25"/>
    <col customWidth="1" min="40" max="40" width="9.5"/>
    <col customWidth="1" min="41" max="41" width="9.63"/>
    <col customWidth="1" min="42" max="42" width="10.38"/>
    <col customWidth="1" min="43" max="43" width="9.13"/>
    <col customWidth="1" min="44" max="44" width="10.0"/>
    <col customWidth="1" min="45" max="49" width="7.75"/>
    <col customWidth="1" min="50" max="50" width="11.88"/>
    <col customWidth="1" min="51" max="51" width="6.0"/>
    <col customWidth="1" min="52" max="54" width="9.38"/>
    <col customWidth="1" min="55" max="55" width="10.63"/>
    <col customWidth="1" min="56" max="57" width="9.38"/>
    <col customWidth="1" min="58" max="58" width="9.5"/>
    <col customWidth="1" min="59" max="59" width="8.63"/>
    <col customWidth="1" min="60" max="60" width="7.88"/>
    <col customWidth="1" min="61" max="62" width="12.13"/>
  </cols>
  <sheetData>
    <row r="1">
      <c r="A1" s="47"/>
      <c r="C1" s="12"/>
      <c r="E1" s="48"/>
      <c r="F1" s="22"/>
      <c r="G1" s="49" t="s">
        <v>70</v>
      </c>
      <c r="H1" s="9"/>
      <c r="K1" s="22"/>
      <c r="U1" s="50"/>
      <c r="V1" s="50"/>
      <c r="AC1" s="6"/>
      <c r="AF1" s="12" t="s">
        <v>71</v>
      </c>
      <c r="AG1" s="12" t="s">
        <v>71</v>
      </c>
      <c r="AI1" s="51" t="s">
        <v>72</v>
      </c>
      <c r="AK1" s="52"/>
      <c r="AL1" s="53"/>
      <c r="AM1" s="54"/>
      <c r="AN1" s="52"/>
      <c r="AO1" s="55"/>
      <c r="AP1" s="56" t="s">
        <v>73</v>
      </c>
      <c r="AR1" s="57"/>
      <c r="AS1" s="12" t="s">
        <v>71</v>
      </c>
      <c r="AT1" s="12" t="s">
        <v>71</v>
      </c>
      <c r="AU1" s="12" t="s">
        <v>71</v>
      </c>
      <c r="AV1" s="12" t="s">
        <v>71</v>
      </c>
      <c r="AW1" s="58" t="s">
        <v>74</v>
      </c>
      <c r="AY1" s="52"/>
      <c r="AZ1" s="52"/>
      <c r="BA1" s="55"/>
      <c r="BB1" s="59" t="s">
        <v>75</v>
      </c>
      <c r="BD1" s="52"/>
      <c r="BE1" s="60" t="s">
        <v>76</v>
      </c>
      <c r="BF1" s="60"/>
      <c r="BG1" s="61"/>
      <c r="BH1" s="61"/>
      <c r="BI1" s="62" t="s">
        <v>77</v>
      </c>
      <c r="BJ1" s="63"/>
    </row>
    <row r="2">
      <c r="E2" s="48"/>
      <c r="F2" s="64" t="s">
        <v>78</v>
      </c>
      <c r="G2" s="65" t="s">
        <v>79</v>
      </c>
      <c r="H2" s="66">
        <v>42795.0</v>
      </c>
      <c r="I2" s="67">
        <v>42825.0</v>
      </c>
      <c r="J2" s="68"/>
      <c r="U2" s="50"/>
      <c r="V2" s="50"/>
      <c r="AC2" s="6"/>
      <c r="AF2" s="12" t="s">
        <v>80</v>
      </c>
      <c r="AI2" s="69"/>
      <c r="AK2" s="70"/>
      <c r="AL2" s="71"/>
      <c r="AM2" s="71"/>
      <c r="AN2" s="70"/>
      <c r="AO2" s="72"/>
      <c r="AR2" s="73"/>
      <c r="AS2" s="74" t="s">
        <v>81</v>
      </c>
      <c r="AT2" s="74"/>
      <c r="AU2" s="74"/>
      <c r="AV2" s="75" t="s">
        <v>82</v>
      </c>
      <c r="AY2" s="76"/>
      <c r="AZ2" s="76"/>
      <c r="BA2" s="77"/>
      <c r="BD2" s="78"/>
      <c r="BE2" s="60"/>
      <c r="BF2" s="60"/>
      <c r="BG2" s="79"/>
      <c r="BH2" s="79"/>
      <c r="BJ2" s="80"/>
    </row>
    <row r="3">
      <c r="A3" s="81"/>
      <c r="B3" s="82" t="s">
        <v>83</v>
      </c>
      <c r="E3" s="48"/>
      <c r="H3" s="83"/>
      <c r="R3" s="9"/>
      <c r="U3" s="50"/>
      <c r="V3" s="50"/>
      <c r="AC3" s="6"/>
      <c r="AI3" s="86" t="s">
        <v>0</v>
      </c>
      <c r="AJ3" s="87" t="s">
        <v>1</v>
      </c>
      <c r="AK3" s="87" t="s">
        <v>2</v>
      </c>
      <c r="AL3" s="88" t="s">
        <v>3</v>
      </c>
      <c r="AM3" s="87" t="s">
        <v>4</v>
      </c>
      <c r="AN3" s="87" t="s">
        <v>5</v>
      </c>
      <c r="AO3" s="89" t="s">
        <v>6</v>
      </c>
      <c r="AP3" s="90" t="s">
        <v>7</v>
      </c>
      <c r="AQ3" s="90" t="s">
        <v>8</v>
      </c>
      <c r="AR3" s="91" t="s">
        <v>9</v>
      </c>
      <c r="AS3" s="81" t="s">
        <v>10</v>
      </c>
      <c r="AT3" s="81" t="s">
        <v>11</v>
      </c>
      <c r="AU3" s="81" t="s">
        <v>12</v>
      </c>
      <c r="AV3" s="81" t="s">
        <v>13</v>
      </c>
      <c r="AW3" s="81" t="s">
        <v>14</v>
      </c>
      <c r="AX3" s="92" t="s">
        <v>15</v>
      </c>
      <c r="AY3" s="81" t="s">
        <v>16</v>
      </c>
      <c r="AZ3" s="81" t="s">
        <v>17</v>
      </c>
      <c r="BA3" s="93" t="s">
        <v>18</v>
      </c>
      <c r="BB3" s="81" t="s">
        <v>19</v>
      </c>
      <c r="BC3" s="92" t="s">
        <v>20</v>
      </c>
      <c r="BD3" s="81" t="s">
        <v>21</v>
      </c>
      <c r="BE3" s="94" t="s">
        <v>84</v>
      </c>
      <c r="BF3" s="95" t="s">
        <v>85</v>
      </c>
      <c r="BG3" s="96" t="s">
        <v>86</v>
      </c>
      <c r="BH3" s="97" t="s">
        <v>87</v>
      </c>
      <c r="BI3" s="98" t="s">
        <v>2</v>
      </c>
      <c r="BJ3" s="98" t="s">
        <v>4</v>
      </c>
    </row>
    <row r="4">
      <c r="A4" s="81"/>
      <c r="B4" s="99" t="s">
        <v>88</v>
      </c>
      <c r="D4" s="100"/>
      <c r="E4" s="48"/>
      <c r="F4" s="101" t="s">
        <v>13</v>
      </c>
      <c r="G4" s="102" t="s">
        <v>2</v>
      </c>
      <c r="H4" s="102" t="s">
        <v>89</v>
      </c>
      <c r="I4" s="103" t="s">
        <v>4</v>
      </c>
      <c r="J4" s="102" t="s">
        <v>90</v>
      </c>
      <c r="K4" s="102" t="s">
        <v>91</v>
      </c>
      <c r="L4" s="102" t="s">
        <v>92</v>
      </c>
      <c r="M4" s="102" t="s">
        <v>93</v>
      </c>
      <c r="N4" s="103" t="s">
        <v>17</v>
      </c>
      <c r="O4" s="12"/>
      <c r="P4" s="104" t="s">
        <v>94</v>
      </c>
      <c r="Q4" s="105"/>
      <c r="R4" s="106">
        <v>4.0</v>
      </c>
      <c r="S4" s="107">
        <v>5.0</v>
      </c>
      <c r="T4" s="108" t="s">
        <v>95</v>
      </c>
      <c r="U4" s="109"/>
      <c r="V4" s="109"/>
      <c r="W4" s="61"/>
      <c r="X4" s="61"/>
      <c r="AC4" s="6"/>
      <c r="AI4" s="110" t="s">
        <v>97</v>
      </c>
      <c r="AJ4" s="111">
        <v>155549.94583134042</v>
      </c>
      <c r="AK4" s="111">
        <v>1152.1187068187107</v>
      </c>
      <c r="AL4" s="54">
        <v>15.558106204374914</v>
      </c>
      <c r="AM4" s="54">
        <v>4.094238474835504</v>
      </c>
      <c r="AN4" s="112">
        <v>2416.69249707957</v>
      </c>
      <c r="AO4" s="113">
        <v>60.790666103833146</v>
      </c>
      <c r="AP4" s="114">
        <v>2237.12</v>
      </c>
      <c r="AQ4" s="112">
        <v>3.0</v>
      </c>
      <c r="AR4" s="113">
        <v>56.2119126090057</v>
      </c>
      <c r="AS4" s="54">
        <f t="shared" ref="AS4:AS185" si="1">iferror(IF(AND(DATEVALUE(AI4)&gt;=$H$2,DATEVALUE(AI4)&lt;=$I$2)=TRUE,1,0))</f>
        <v>0</v>
      </c>
      <c r="AT4" s="115">
        <f t="shared" ref="AT4:AT185" si="2">if(isblank(AS4),"",iferror(IF(AND(AS4=1,COUNTA(AP4)=1)=TRUE,1,0)))</f>
        <v>0</v>
      </c>
      <c r="AU4" s="115">
        <f t="shared" ref="AU4:AU185" si="3">if(isblank(AS4),"",iferror(if(year(AI4)=year($H$10),if(month(AI4)=month($H$10),1,0),0)))</f>
        <v>0</v>
      </c>
      <c r="AV4" s="115" t="str">
        <f t="shared" ref="AV4:AV185" si="4">if(isblank(AS4),"","Performance")</f>
        <v>Performance</v>
      </c>
      <c r="AW4" s="116">
        <f t="shared" ref="AW4:AW185" si="5">iferror(AO4/AL4)</f>
        <v>3.907330706</v>
      </c>
      <c r="AX4" s="54">
        <f t="shared" ref="AX4:AX185" si="6">IFERROR(AL4/AM4,"")</f>
        <v>3.8</v>
      </c>
      <c r="AY4" s="117">
        <f t="shared" ref="AY4:AY185" si="7">iferror(AM4/AN4)</f>
        <v>0.001694149537</v>
      </c>
      <c r="AZ4" s="117">
        <f t="shared" ref="AZ4:AZ185" si="8">iferror(AM4/AK4)</f>
        <v>0.00355366027</v>
      </c>
      <c r="BA4" s="118">
        <f t="shared" ref="BA4:BA185" si="9">iferror(AK4/AJ4)</f>
        <v>0.007406744507</v>
      </c>
      <c r="BB4" s="116">
        <f t="shared" ref="BB4:BB185" si="10">iferror(AR4/AL4)</f>
        <v>3.613030524</v>
      </c>
      <c r="BC4" s="54">
        <f t="shared" ref="BC4:BC185" si="11">IFERROR(AL4/AQ4,"")</f>
        <v>5.186035401</v>
      </c>
      <c r="BD4" s="117">
        <f t="shared" ref="BD4:BD185" si="12">iferror(AQ4/AN4)</f>
        <v>0.001241366042</v>
      </c>
      <c r="BE4" s="119">
        <v>264.25</v>
      </c>
      <c r="BF4" s="120">
        <v>54.0951258487641</v>
      </c>
      <c r="BG4" s="121">
        <v>-38.53701964438918</v>
      </c>
      <c r="BH4" s="121">
        <v>-38.53701964438918</v>
      </c>
      <c r="BI4" s="122">
        <f t="shared" ref="BI4:BI185" si="13">iferror(AP4/AK4-1)</f>
        <v>0.9417443591</v>
      </c>
      <c r="BJ4" s="123">
        <f t="shared" ref="BJ4:BJ185" si="14">IFERROR(AQ4/AM4-1,"")</f>
        <v>-0.2672630042</v>
      </c>
    </row>
    <row r="5">
      <c r="A5" s="81"/>
      <c r="B5" s="124" t="s">
        <v>98</v>
      </c>
      <c r="C5" s="125" t="s">
        <v>99</v>
      </c>
      <c r="D5" s="126"/>
      <c r="E5" s="48"/>
      <c r="F5" s="127" t="s">
        <v>100</v>
      </c>
      <c r="G5" s="6"/>
      <c r="H5" s="6"/>
      <c r="I5" s="100"/>
      <c r="N5" s="128"/>
      <c r="P5" s="129" t="str">
        <f>if(R4=5,"❤️❤️❤️❤️❤️",if(R4=4,"❤️❤️❤️❤️🖤",if(R4=3,"❤️❤️❤️🖤🖤",if(R4=2,"❤️❤️🖤🖤🖤",if(R4=1,"❤️🖤🖤🖤🖤"," ")))))</f>
        <v>❤️❤️❤️❤️🖤</v>
      </c>
      <c r="Q5" s="61"/>
      <c r="R5" s="130"/>
      <c r="S5" s="107">
        <v>4.0</v>
      </c>
      <c r="T5" s="108" t="s">
        <v>101</v>
      </c>
      <c r="U5" s="109"/>
      <c r="V5" s="109"/>
      <c r="W5" s="61"/>
      <c r="X5" s="61"/>
      <c r="AC5" s="6"/>
      <c r="AI5" s="110" t="s">
        <v>103</v>
      </c>
      <c r="AJ5" s="111">
        <v>186483.55520411258</v>
      </c>
      <c r="AK5" s="111">
        <v>1749.8775241446947</v>
      </c>
      <c r="AL5" s="54">
        <v>74.67890978099958</v>
      </c>
      <c r="AM5" s="54">
        <v>19.652344679210415</v>
      </c>
      <c r="AN5" s="112">
        <v>2311.061144428814</v>
      </c>
      <c r="AO5" s="113">
        <v>496.77469272288215</v>
      </c>
      <c r="AP5" s="112">
        <v>1547.52</v>
      </c>
      <c r="AQ5" s="112">
        <v>20.0</v>
      </c>
      <c r="AR5" s="113">
        <v>537.1692740045321</v>
      </c>
      <c r="AS5" s="54">
        <f t="shared" si="1"/>
        <v>0</v>
      </c>
      <c r="AT5" s="115">
        <f t="shared" si="2"/>
        <v>0</v>
      </c>
      <c r="AU5" s="115">
        <f t="shared" si="3"/>
        <v>0</v>
      </c>
      <c r="AV5" s="115" t="str">
        <f t="shared" si="4"/>
        <v>Performance</v>
      </c>
      <c r="AW5" s="116">
        <f t="shared" si="5"/>
        <v>6.652141738</v>
      </c>
      <c r="AX5" s="54">
        <f t="shared" si="6"/>
        <v>3.8</v>
      </c>
      <c r="AY5" s="117">
        <f t="shared" si="7"/>
        <v>0.00850360222</v>
      </c>
      <c r="AZ5" s="117">
        <f t="shared" si="8"/>
        <v>0.01123069724</v>
      </c>
      <c r="BA5" s="118">
        <f t="shared" si="9"/>
        <v>0.009383548711</v>
      </c>
      <c r="BB5" s="116">
        <f t="shared" si="10"/>
        <v>7.193051902</v>
      </c>
      <c r="BC5" s="54">
        <f t="shared" si="11"/>
        <v>3.733945489</v>
      </c>
      <c r="BD5" s="117">
        <f t="shared" si="12"/>
        <v>0.008654033256</v>
      </c>
      <c r="BE5" s="119">
        <v>536.54</v>
      </c>
      <c r="BF5" s="120">
        <v>109.83613556441205</v>
      </c>
      <c r="BG5" s="121">
        <v>-35.15722578341247</v>
      </c>
      <c r="BH5" s="121">
        <v>-35.15722578341247</v>
      </c>
      <c r="BI5" s="122">
        <f t="shared" si="13"/>
        <v>-0.1156409642</v>
      </c>
      <c r="BJ5" s="123">
        <f t="shared" si="14"/>
        <v>0.0176902719</v>
      </c>
    </row>
    <row r="6">
      <c r="A6" s="81"/>
      <c r="B6" s="124" t="s">
        <v>104</v>
      </c>
      <c r="C6" s="131"/>
      <c r="D6" s="126"/>
      <c r="E6" s="48"/>
      <c r="F6" s="132" t="s">
        <v>105</v>
      </c>
      <c r="G6" s="13">
        <f>AG5</f>
        <v>140659.2005</v>
      </c>
      <c r="H6" s="223">
        <f>AG7</f>
        <v>17605.55298</v>
      </c>
      <c r="I6" s="134">
        <f>AG6</f>
        <v>4633.040258</v>
      </c>
      <c r="J6" s="135">
        <f>AG6/AG9</f>
        <v>0.08125496654</v>
      </c>
      <c r="K6" s="224">
        <v>463.28226746374867</v>
      </c>
      <c r="L6" s="223">
        <v>3.8000000000000007</v>
      </c>
      <c r="M6" s="138">
        <f>AG7/AG5</f>
        <v>0.1251646029</v>
      </c>
      <c r="N6" s="139">
        <f>AG6/AG5</f>
        <v>0.03293805341</v>
      </c>
      <c r="O6" s="19"/>
      <c r="P6" s="140"/>
      <c r="Q6" s="61"/>
      <c r="R6" s="141"/>
      <c r="S6" s="107">
        <v>3.0</v>
      </c>
      <c r="T6" s="108" t="s">
        <v>106</v>
      </c>
      <c r="U6" s="109"/>
      <c r="V6" s="109"/>
      <c r="W6" s="61"/>
      <c r="X6" s="61"/>
      <c r="AC6" s="6"/>
      <c r="AI6" s="110" t="s">
        <v>108</v>
      </c>
      <c r="AJ6" s="111">
        <v>233636.89971879308</v>
      </c>
      <c r="AK6" s="111">
        <v>1822.7549689967664</v>
      </c>
      <c r="AL6" s="54">
        <v>96.46025846712446</v>
      </c>
      <c r="AM6" s="54">
        <v>25.384278543980123</v>
      </c>
      <c r="AN6" s="112">
        <v>2278.0342873984746</v>
      </c>
      <c r="AO6" s="113">
        <v>1636.7001840591788</v>
      </c>
      <c r="AP6" s="112">
        <v>1403.22</v>
      </c>
      <c r="AQ6" s="112">
        <v>24.0</v>
      </c>
      <c r="AR6" s="113">
        <v>980.4515861016664</v>
      </c>
      <c r="AS6" s="54">
        <f t="shared" si="1"/>
        <v>0</v>
      </c>
      <c r="AT6" s="115">
        <f t="shared" si="2"/>
        <v>0</v>
      </c>
      <c r="AU6" s="115">
        <f t="shared" si="3"/>
        <v>0</v>
      </c>
      <c r="AV6" s="115" t="str">
        <f t="shared" si="4"/>
        <v>Performance</v>
      </c>
      <c r="AW6" s="116">
        <f t="shared" si="5"/>
        <v>16.96761143</v>
      </c>
      <c r="AX6" s="54">
        <f t="shared" si="6"/>
        <v>3.8</v>
      </c>
      <c r="AY6" s="117">
        <f t="shared" si="7"/>
        <v>0.01114306254</v>
      </c>
      <c r="AZ6" s="117">
        <f t="shared" si="8"/>
        <v>0.01392632525</v>
      </c>
      <c r="BA6" s="118">
        <f t="shared" si="9"/>
        <v>0.007801657064</v>
      </c>
      <c r="BB6" s="116">
        <f t="shared" si="10"/>
        <v>10.16430602</v>
      </c>
      <c r="BC6" s="54">
        <f t="shared" si="11"/>
        <v>4.019177436</v>
      </c>
      <c r="BD6" s="117">
        <f t="shared" si="12"/>
        <v>0.01053539893</v>
      </c>
      <c r="BE6" s="119">
        <v>519.0</v>
      </c>
      <c r="BF6" s="120">
        <v>106.2454884219813</v>
      </c>
      <c r="BG6" s="121">
        <v>-9.785229954856845</v>
      </c>
      <c r="BH6" s="121">
        <v>-9.785229954856845</v>
      </c>
      <c r="BI6" s="122">
        <f t="shared" si="13"/>
        <v>-0.2301653136</v>
      </c>
      <c r="BJ6" s="123">
        <f t="shared" si="14"/>
        <v>-0.05453290869</v>
      </c>
    </row>
    <row r="7">
      <c r="A7" s="52"/>
      <c r="B7" s="124" t="s">
        <v>109</v>
      </c>
      <c r="C7" s="142"/>
      <c r="D7" s="126"/>
      <c r="E7" s="48"/>
      <c r="F7" s="143" t="s">
        <v>110</v>
      </c>
      <c r="G7" s="144">
        <f>AG25</f>
        <v>136378.34</v>
      </c>
      <c r="H7" s="223">
        <f>AG7</f>
        <v>17605.55298</v>
      </c>
      <c r="I7" s="145">
        <f>AG26</f>
        <v>4059</v>
      </c>
      <c r="J7" s="146">
        <f>AG26/AG9</f>
        <v>0.07118736096</v>
      </c>
      <c r="K7" s="225">
        <v>304.08509487787063</v>
      </c>
      <c r="L7" s="223">
        <f>H44/Q44</f>
        <v>4.337411427</v>
      </c>
      <c r="M7" s="149">
        <f>AG20/(AG25+4000)</f>
        <v>0.1254150247</v>
      </c>
      <c r="N7" s="150">
        <f>AG26/AG25</f>
        <v>0.02976279078</v>
      </c>
      <c r="O7" s="151"/>
      <c r="P7" s="152"/>
      <c r="Q7" s="61"/>
      <c r="R7" s="130"/>
      <c r="S7" s="107">
        <v>2.0</v>
      </c>
      <c r="T7" s="108" t="s">
        <v>111</v>
      </c>
      <c r="U7" s="109"/>
      <c r="V7" s="109"/>
      <c r="W7" s="61"/>
      <c r="X7" s="61"/>
      <c r="AC7" s="6"/>
      <c r="AI7" s="110" t="s">
        <v>113</v>
      </c>
      <c r="AJ7" s="111">
        <v>334258.5421717404</v>
      </c>
      <c r="AK7" s="111">
        <v>2647.334597828637</v>
      </c>
      <c r="AL7" s="54">
        <v>143.13457708024922</v>
      </c>
      <c r="AM7" s="54">
        <v>37.666993968486636</v>
      </c>
      <c r="AN7" s="112">
        <v>2026.9209942752302</v>
      </c>
      <c r="AO7" s="113">
        <v>1681.15290363853</v>
      </c>
      <c r="AP7" s="112">
        <v>1829.1000000000001</v>
      </c>
      <c r="AQ7" s="112">
        <v>34.0</v>
      </c>
      <c r="AR7" s="113">
        <v>1492.022654519596</v>
      </c>
      <c r="AS7" s="54">
        <f t="shared" si="1"/>
        <v>0</v>
      </c>
      <c r="AT7" s="115">
        <f t="shared" si="2"/>
        <v>0</v>
      </c>
      <c r="AU7" s="115">
        <f t="shared" si="3"/>
        <v>0</v>
      </c>
      <c r="AV7" s="115" t="str">
        <f t="shared" si="4"/>
        <v>Performance</v>
      </c>
      <c r="AW7" s="116">
        <f t="shared" si="5"/>
        <v>11.74526056</v>
      </c>
      <c r="AX7" s="54">
        <f t="shared" si="6"/>
        <v>3.8</v>
      </c>
      <c r="AY7" s="117">
        <f t="shared" si="7"/>
        <v>0.01858335578</v>
      </c>
      <c r="AZ7" s="117">
        <f t="shared" si="8"/>
        <v>0.01422827096</v>
      </c>
      <c r="BA7" s="118">
        <f t="shared" si="9"/>
        <v>0.007920020774</v>
      </c>
      <c r="BB7" s="116">
        <f t="shared" si="10"/>
        <v>10.42391493</v>
      </c>
      <c r="BC7" s="54">
        <f t="shared" si="11"/>
        <v>4.209840502</v>
      </c>
      <c r="BD7" s="117">
        <f t="shared" si="12"/>
        <v>0.01677421078</v>
      </c>
      <c r="BE7" s="119">
        <v>528.73</v>
      </c>
      <c r="BF7" s="120">
        <v>108.2373354399888</v>
      </c>
      <c r="BG7" s="121">
        <v>34.89724164026042</v>
      </c>
      <c r="BH7" s="121">
        <v>34.89724164026042</v>
      </c>
      <c r="BI7" s="122">
        <f t="shared" si="13"/>
        <v>-0.3090786478</v>
      </c>
      <c r="BJ7" s="123">
        <f t="shared" si="14"/>
        <v>-0.09735297623</v>
      </c>
    </row>
    <row r="8">
      <c r="B8" s="124" t="s">
        <v>114</v>
      </c>
      <c r="C8" s="153"/>
      <c r="D8" s="126"/>
      <c r="E8" s="48"/>
      <c r="F8" s="154" t="s">
        <v>77</v>
      </c>
      <c r="G8" s="155">
        <f>G7/G6-1</f>
        <v>-0.03043427293</v>
      </c>
      <c r="H8" s="155"/>
      <c r="I8" s="155">
        <f t="shared" ref="I8:J8" si="15">I7/I6-1</f>
        <v>-0.1239014181</v>
      </c>
      <c r="J8" s="155">
        <f t="shared" si="15"/>
        <v>-0.1239014181</v>
      </c>
      <c r="K8" s="155"/>
      <c r="L8" s="155"/>
      <c r="M8" s="155">
        <f t="shared" ref="M8:N8" si="16">M7/M6-1</f>
        <v>0.002000739561</v>
      </c>
      <c r="N8" s="156">
        <f t="shared" si="16"/>
        <v>-0.09640104076</v>
      </c>
      <c r="P8" s="61"/>
      <c r="Q8" s="61"/>
      <c r="R8" s="61"/>
      <c r="S8" s="107">
        <v>1.0</v>
      </c>
      <c r="T8" s="108" t="s">
        <v>115</v>
      </c>
      <c r="U8" s="109"/>
      <c r="V8" s="109"/>
      <c r="W8" s="61"/>
      <c r="X8" s="61"/>
      <c r="AC8" s="6"/>
      <c r="AI8" s="110" t="s">
        <v>117</v>
      </c>
      <c r="AJ8" s="111">
        <v>120355.8719016544</v>
      </c>
      <c r="AK8" s="111">
        <v>1134.9229052244016</v>
      </c>
      <c r="AL8" s="54">
        <v>84.01377350362453</v>
      </c>
      <c r="AM8" s="54">
        <v>22.10888776411172</v>
      </c>
      <c r="AN8" s="112">
        <v>1704.0220532265366</v>
      </c>
      <c r="AO8" s="113">
        <v>2646.627932335977</v>
      </c>
      <c r="AP8" s="112">
        <v>867.36</v>
      </c>
      <c r="AQ8" s="112">
        <v>23.0</v>
      </c>
      <c r="AR8" s="113">
        <v>2020.1956037786001</v>
      </c>
      <c r="AS8" s="54">
        <f t="shared" si="1"/>
        <v>0</v>
      </c>
      <c r="AT8" s="115">
        <f t="shared" si="2"/>
        <v>0</v>
      </c>
      <c r="AU8" s="115">
        <f t="shared" si="3"/>
        <v>0</v>
      </c>
      <c r="AV8" s="115" t="str">
        <f t="shared" si="4"/>
        <v>Performance</v>
      </c>
      <c r="AW8" s="116">
        <f t="shared" si="5"/>
        <v>31.50230994</v>
      </c>
      <c r="AX8" s="54">
        <f t="shared" si="6"/>
        <v>3.8</v>
      </c>
      <c r="AY8" s="117">
        <f t="shared" si="7"/>
        <v>0.01297453148</v>
      </c>
      <c r="AZ8" s="117">
        <f t="shared" si="8"/>
        <v>0.01948051948</v>
      </c>
      <c r="BA8" s="118">
        <f t="shared" si="9"/>
        <v>0.009429726089</v>
      </c>
      <c r="BB8" s="116">
        <f t="shared" si="10"/>
        <v>24.04600483</v>
      </c>
      <c r="BC8" s="54">
        <f t="shared" si="11"/>
        <v>3.652772761</v>
      </c>
      <c r="BD8" s="117">
        <f t="shared" si="12"/>
        <v>0.0134974779</v>
      </c>
      <c r="BE8" s="119">
        <v>134.38</v>
      </c>
      <c r="BF8" s="120">
        <v>27.509188312419745</v>
      </c>
      <c r="BG8" s="121">
        <v>56.50458519120479</v>
      </c>
      <c r="BH8" s="121">
        <v>56.50458519120479</v>
      </c>
      <c r="BI8" s="122">
        <f t="shared" si="13"/>
        <v>-0.2357542561</v>
      </c>
      <c r="BJ8" s="123">
        <f t="shared" si="14"/>
        <v>0.04030561127</v>
      </c>
    </row>
    <row r="9">
      <c r="B9" s="124" t="s">
        <v>118</v>
      </c>
      <c r="C9" s="131" t="s">
        <v>119</v>
      </c>
      <c r="D9" s="126"/>
      <c r="E9" s="48"/>
      <c r="I9" s="157"/>
      <c r="K9" s="158"/>
      <c r="L9" s="159"/>
      <c r="P9" s="61"/>
      <c r="Q9" s="61"/>
      <c r="R9" s="61"/>
      <c r="S9" s="61"/>
      <c r="T9" s="61"/>
      <c r="U9" s="109"/>
      <c r="V9" s="109"/>
      <c r="W9" s="61"/>
      <c r="X9" s="61"/>
      <c r="AC9" s="6"/>
      <c r="AI9" s="110" t="s">
        <v>121</v>
      </c>
      <c r="AJ9" s="111">
        <v>93501.76174520834</v>
      </c>
      <c r="AK9" s="111">
        <v>721.4048192660157</v>
      </c>
      <c r="AL9" s="54">
        <v>52.8975610948747</v>
      </c>
      <c r="AM9" s="54">
        <v>13.920410814440713</v>
      </c>
      <c r="AN9" s="112">
        <v>1871.066982999825</v>
      </c>
      <c r="AO9" s="113">
        <v>803.3861888108038</v>
      </c>
      <c r="AP9" s="114">
        <v>1655.2</v>
      </c>
      <c r="AQ9" s="112">
        <v>13.0</v>
      </c>
      <c r="AR9" s="113">
        <v>1171.1951705120737</v>
      </c>
      <c r="AS9" s="54">
        <f t="shared" si="1"/>
        <v>0</v>
      </c>
      <c r="AT9" s="115">
        <f t="shared" si="2"/>
        <v>0</v>
      </c>
      <c r="AU9" s="115">
        <f t="shared" si="3"/>
        <v>0</v>
      </c>
      <c r="AV9" s="115" t="str">
        <f t="shared" si="4"/>
        <v>Performance</v>
      </c>
      <c r="AW9" s="116">
        <f t="shared" si="5"/>
        <v>15.18758469</v>
      </c>
      <c r="AX9" s="54">
        <f t="shared" si="6"/>
        <v>3.8</v>
      </c>
      <c r="AY9" s="117">
        <f t="shared" si="7"/>
        <v>0.007439824945</v>
      </c>
      <c r="AZ9" s="117">
        <f t="shared" si="8"/>
        <v>0.01929625426</v>
      </c>
      <c r="BA9" s="118">
        <f t="shared" si="9"/>
        <v>0.007715414189</v>
      </c>
      <c r="BB9" s="116">
        <f t="shared" si="10"/>
        <v>22.14081607</v>
      </c>
      <c r="BC9" s="54">
        <f t="shared" si="11"/>
        <v>4.069043161</v>
      </c>
      <c r="BD9" s="117">
        <f t="shared" si="12"/>
        <v>0.006947907327</v>
      </c>
      <c r="BE9" s="119">
        <v>111.13</v>
      </c>
      <c r="BF9" s="120">
        <v>22.74963608542347</v>
      </c>
      <c r="BG9" s="121">
        <v>30.14792500945123</v>
      </c>
      <c r="BH9" s="121">
        <v>30.14792500945123</v>
      </c>
      <c r="BI9" s="122">
        <f t="shared" si="13"/>
        <v>1.294412174</v>
      </c>
      <c r="BJ9" s="123">
        <f t="shared" si="14"/>
        <v>-0.0661195152</v>
      </c>
    </row>
    <row r="10">
      <c r="B10" s="124" t="s">
        <v>122</v>
      </c>
      <c r="C10" s="131" t="s">
        <v>119</v>
      </c>
      <c r="D10" s="126"/>
      <c r="E10" s="48"/>
      <c r="F10" s="64" t="s">
        <v>123</v>
      </c>
      <c r="G10" s="68"/>
      <c r="H10" s="160">
        <v>42795.0</v>
      </c>
      <c r="I10" s="67"/>
      <c r="J10" s="68"/>
      <c r="R10" s="35"/>
      <c r="U10" s="50"/>
      <c r="V10" s="50"/>
      <c r="W10" s="35"/>
      <c r="AC10" s="6"/>
      <c r="AI10" s="110" t="s">
        <v>124</v>
      </c>
      <c r="AJ10" s="111">
        <v>131494.65709629186</v>
      </c>
      <c r="AK10" s="111">
        <v>981.7983862655539</v>
      </c>
      <c r="AL10" s="54">
        <v>127.57647087587429</v>
      </c>
      <c r="AM10" s="54">
        <v>33.57275549365113</v>
      </c>
      <c r="AN10" s="112">
        <v>2348.1822399339894</v>
      </c>
      <c r="AO10" s="113">
        <v>488.33230429591083</v>
      </c>
      <c r="AP10" s="114">
        <v>1999.18</v>
      </c>
      <c r="AQ10" s="112">
        <v>27.0</v>
      </c>
      <c r="AR10" s="113">
        <v>2254.566996056883</v>
      </c>
      <c r="AS10" s="54">
        <f t="shared" si="1"/>
        <v>0</v>
      </c>
      <c r="AT10" s="115">
        <f t="shared" si="2"/>
        <v>0</v>
      </c>
      <c r="AU10" s="115">
        <f t="shared" si="3"/>
        <v>0</v>
      </c>
      <c r="AV10" s="115" t="str">
        <f t="shared" si="4"/>
        <v>Performance</v>
      </c>
      <c r="AW10" s="116">
        <f t="shared" si="5"/>
        <v>3.827761506</v>
      </c>
      <c r="AX10" s="54">
        <f t="shared" si="6"/>
        <v>3.8</v>
      </c>
      <c r="AY10" s="117">
        <f t="shared" si="7"/>
        <v>0.01429733814</v>
      </c>
      <c r="AZ10" s="117">
        <f t="shared" si="8"/>
        <v>0.03419516264</v>
      </c>
      <c r="BA10" s="118">
        <f t="shared" si="9"/>
        <v>0.007466450789</v>
      </c>
      <c r="BB10" s="116">
        <f t="shared" si="10"/>
        <v>17.67227907</v>
      </c>
      <c r="BC10" s="54">
        <f t="shared" si="11"/>
        <v>4.725054477</v>
      </c>
      <c r="BD10" s="117">
        <f t="shared" si="12"/>
        <v>0.01149825577</v>
      </c>
      <c r="BE10" s="119">
        <v>181.8</v>
      </c>
      <c r="BF10" s="120">
        <v>37.21662773625473</v>
      </c>
      <c r="BG10" s="121">
        <v>90.35984313961956</v>
      </c>
      <c r="BH10" s="121">
        <v>90.35984313961956</v>
      </c>
      <c r="BI10" s="122">
        <f t="shared" si="13"/>
        <v>1.036242907</v>
      </c>
      <c r="BJ10" s="123">
        <f t="shared" si="14"/>
        <v>-0.1957764681</v>
      </c>
    </row>
    <row r="11">
      <c r="A11" s="81"/>
      <c r="B11" s="99" t="s">
        <v>125</v>
      </c>
      <c r="D11" s="126"/>
      <c r="E11" s="48"/>
      <c r="F11" s="161" t="s">
        <v>126</v>
      </c>
      <c r="P11" s="161" t="s">
        <v>127</v>
      </c>
      <c r="U11" s="50"/>
      <c r="V11" s="50"/>
      <c r="W11" s="162" t="s">
        <v>128</v>
      </c>
      <c r="X11" s="163"/>
      <c r="Y11" s="164"/>
      <c r="Z11" s="61"/>
      <c r="AA11" s="165" t="s">
        <v>129</v>
      </c>
      <c r="AB11" s="61"/>
      <c r="AC11" s="29"/>
      <c r="AD11" s="130"/>
      <c r="AH11" s="100"/>
      <c r="AI11" s="110" t="s">
        <v>130</v>
      </c>
      <c r="AJ11" s="111">
        <v>189120.24478190663</v>
      </c>
      <c r="AK11" s="111">
        <v>1556.6294681324582</v>
      </c>
      <c r="AL11" s="54">
        <v>161.8043045254991</v>
      </c>
      <c r="AM11" s="54">
        <v>42.58008013828924</v>
      </c>
      <c r="AN11" s="112">
        <v>2960.1344173060693</v>
      </c>
      <c r="AO11" s="113">
        <v>1553.734729218237</v>
      </c>
      <c r="AP11" s="112">
        <v>1439.1000000000001</v>
      </c>
      <c r="AQ11" s="112">
        <v>36.0</v>
      </c>
      <c r="AR11" s="113">
        <v>1310.6617194797113</v>
      </c>
      <c r="AS11" s="54">
        <f t="shared" si="1"/>
        <v>0</v>
      </c>
      <c r="AT11" s="115">
        <f t="shared" si="2"/>
        <v>0</v>
      </c>
      <c r="AU11" s="115">
        <f t="shared" si="3"/>
        <v>0</v>
      </c>
      <c r="AV11" s="115" t="str">
        <f t="shared" si="4"/>
        <v>Performance</v>
      </c>
      <c r="AW11" s="116">
        <f t="shared" si="5"/>
        <v>9.602554974</v>
      </c>
      <c r="AX11" s="54">
        <f t="shared" si="6"/>
        <v>3.8</v>
      </c>
      <c r="AY11" s="117">
        <f t="shared" si="7"/>
        <v>0.01438450899</v>
      </c>
      <c r="AZ11" s="117">
        <f t="shared" si="8"/>
        <v>0.0273540242</v>
      </c>
      <c r="BA11" s="118">
        <f t="shared" si="9"/>
        <v>0.008230898125</v>
      </c>
      <c r="BB11" s="116">
        <f t="shared" si="10"/>
        <v>8.100289565</v>
      </c>
      <c r="BC11" s="54">
        <f t="shared" si="11"/>
        <v>4.494564015</v>
      </c>
      <c r="BD11" s="117">
        <f t="shared" si="12"/>
        <v>0.01216160989</v>
      </c>
      <c r="BE11" s="119">
        <v>281.8</v>
      </c>
      <c r="BF11" s="120">
        <v>57.68782011043225</v>
      </c>
      <c r="BG11" s="121">
        <v>104.11648441506685</v>
      </c>
      <c r="BH11" s="121">
        <v>104.11648441506685</v>
      </c>
      <c r="BI11" s="122">
        <f t="shared" si="13"/>
        <v>-0.07550253322</v>
      </c>
      <c r="BJ11" s="123">
        <f t="shared" si="14"/>
        <v>-0.1545342357</v>
      </c>
    </row>
    <row r="12">
      <c r="B12" s="124" t="s">
        <v>131</v>
      </c>
      <c r="C12" s="166" t="s">
        <v>92</v>
      </c>
      <c r="D12" s="167"/>
      <c r="E12" s="168"/>
      <c r="F12" s="169"/>
      <c r="G12" s="170" t="s">
        <v>102</v>
      </c>
      <c r="H12" s="170" t="s">
        <v>112</v>
      </c>
      <c r="I12" s="170" t="s">
        <v>107</v>
      </c>
      <c r="J12" s="170" t="s">
        <v>120</v>
      </c>
      <c r="K12" s="170" t="s">
        <v>132</v>
      </c>
      <c r="L12" s="171" t="s">
        <v>133</v>
      </c>
      <c r="M12" s="172" t="s">
        <v>134</v>
      </c>
      <c r="N12" s="173" t="s">
        <v>93</v>
      </c>
      <c r="O12" s="174" t="s">
        <v>116</v>
      </c>
      <c r="P12" s="170" t="s">
        <v>135</v>
      </c>
      <c r="Q12" s="170" t="s">
        <v>136</v>
      </c>
      <c r="R12" s="170" t="s">
        <v>137</v>
      </c>
      <c r="S12" s="170" t="s">
        <v>138</v>
      </c>
      <c r="T12" s="170" t="s">
        <v>139</v>
      </c>
      <c r="U12" s="175"/>
      <c r="V12" s="175"/>
      <c r="W12" s="176" t="s">
        <v>140</v>
      </c>
      <c r="X12" s="177" t="s">
        <v>141</v>
      </c>
      <c r="Y12" s="176" t="s">
        <v>142</v>
      </c>
      <c r="Z12" s="178" t="s">
        <v>143</v>
      </c>
      <c r="AA12" s="177" t="s">
        <v>144</v>
      </c>
      <c r="AB12" s="176" t="s">
        <v>145</v>
      </c>
      <c r="AC12" s="176" t="s">
        <v>146</v>
      </c>
      <c r="AD12" s="178" t="s">
        <v>147</v>
      </c>
      <c r="AE12" s="6"/>
      <c r="AI12" s="110" t="s">
        <v>148</v>
      </c>
      <c r="AJ12" s="111">
        <v>157362.87462799757</v>
      </c>
      <c r="AK12" s="111">
        <v>1091.5239773911455</v>
      </c>
      <c r="AL12" s="54">
        <v>127.57647087587429</v>
      </c>
      <c r="AM12" s="54">
        <v>33.57275549365113</v>
      </c>
      <c r="AN12" s="112">
        <v>2165.30625472467</v>
      </c>
      <c r="AO12" s="113">
        <v>2102.0760850816596</v>
      </c>
      <c r="AP12" s="112">
        <v>1161.42</v>
      </c>
      <c r="AQ12" s="112">
        <v>21.0</v>
      </c>
      <c r="AR12" s="113">
        <v>1354.067810606285</v>
      </c>
      <c r="AS12" s="54">
        <f t="shared" si="1"/>
        <v>0</v>
      </c>
      <c r="AT12" s="115">
        <f t="shared" si="2"/>
        <v>0</v>
      </c>
      <c r="AU12" s="115">
        <f t="shared" si="3"/>
        <v>0</v>
      </c>
      <c r="AV12" s="115" t="str">
        <f t="shared" si="4"/>
        <v>Performance</v>
      </c>
      <c r="AW12" s="116">
        <f t="shared" si="5"/>
        <v>16.47698883</v>
      </c>
      <c r="AX12" s="54">
        <f t="shared" si="6"/>
        <v>3.8</v>
      </c>
      <c r="AY12" s="117">
        <f t="shared" si="7"/>
        <v>0.01550485315</v>
      </c>
      <c r="AZ12" s="117">
        <f t="shared" si="8"/>
        <v>0.03075768942</v>
      </c>
      <c r="BA12" s="118">
        <f t="shared" si="9"/>
        <v>0.006936350012</v>
      </c>
      <c r="BB12" s="116">
        <f t="shared" si="10"/>
        <v>10.61377385</v>
      </c>
      <c r="BC12" s="54">
        <f t="shared" si="11"/>
        <v>6.075070042</v>
      </c>
      <c r="BD12" s="117">
        <f t="shared" si="12"/>
        <v>0.009698397146</v>
      </c>
      <c r="BE12" s="119">
        <v>271.73</v>
      </c>
      <c r="BF12" s="120">
        <v>55.62637103835259</v>
      </c>
      <c r="BG12" s="121">
        <v>71.9500998375217</v>
      </c>
      <c r="BH12" s="121">
        <v>71.9500998375217</v>
      </c>
      <c r="BI12" s="122">
        <f t="shared" si="13"/>
        <v>0.06403526084</v>
      </c>
      <c r="BJ12" s="123">
        <f t="shared" si="14"/>
        <v>-0.3744928085</v>
      </c>
    </row>
    <row r="13">
      <c r="A13" s="6"/>
      <c r="B13" s="179" t="s">
        <v>149</v>
      </c>
      <c r="C13" s="180" t="s">
        <v>150</v>
      </c>
      <c r="D13" s="181"/>
      <c r="E13" s="48"/>
      <c r="F13" s="182" t="s">
        <v>151</v>
      </c>
      <c r="G13" s="46">
        <v>9849.100075064287</v>
      </c>
      <c r="H13" s="13">
        <v>840.1377350362453</v>
      </c>
      <c r="I13" s="13">
        <v>221.0888776411172</v>
      </c>
      <c r="J13" s="19">
        <v>2026.1021465802633</v>
      </c>
      <c r="K13" s="15">
        <v>0.10912030176478511</v>
      </c>
      <c r="L13" s="16">
        <v>3.8</v>
      </c>
      <c r="M13" s="183">
        <v>3.546309698450839</v>
      </c>
      <c r="N13" s="184">
        <v>0.08530096441636183</v>
      </c>
      <c r="O13" s="185">
        <v>2979.388597793558</v>
      </c>
      <c r="P13" s="186">
        <v>8253.18</v>
      </c>
      <c r="Q13" s="187">
        <v>218.0</v>
      </c>
      <c r="R13" s="18">
        <v>0.10759575985245817</v>
      </c>
      <c r="S13" s="13">
        <v>3.8538428212671803</v>
      </c>
      <c r="T13" s="13">
        <v>6514.521605049093</v>
      </c>
      <c r="U13" s="188"/>
      <c r="V13" s="189"/>
      <c r="W13" s="190">
        <f>iferror(H13,"")</f>
        <v>840.137735</v>
      </c>
      <c r="X13" s="191">
        <f t="shared" ref="X13:X43" si="17">if(ISBLANK(H13),"",iferror(SUM(indirect("H13:H"&amp;ROW()))/SUM(indirect("I13:I"&amp;row()))," "))</f>
        <v>3.8</v>
      </c>
      <c r="Y13" s="192">
        <f t="shared" ref="Y13:Y43" si="18">if(ISBLANK(F13),"",iferror(SUM(indirect("I13:I"&amp;ROW()))/SUM(indirect("J13:J"&amp;row()))))</f>
        <v>0.1091203018</v>
      </c>
      <c r="Z13" s="193">
        <f>I13</f>
        <v>221.0888776</v>
      </c>
      <c r="AA13" s="191">
        <f t="shared" ref="AA13:AA43" si="19">if(ISBLANK(F13),"",iferror(SUM(indirect("H13:H"&amp;ROW()))/SUM(indirect("Q13:Q"&amp;row())),""))</f>
        <v>3.853842821</v>
      </c>
      <c r="AB13" s="192">
        <f t="shared" ref="AB13:AB43" si="20">if(ISBLANK(F13),"",iferror(SUM(indirect("Q13:Q"&amp;ROW()))/SUM(indirect("J13:J"&amp;row()))))</f>
        <v>0.1075957599</v>
      </c>
      <c r="AC13" s="194">
        <f>Q13</f>
        <v>218</v>
      </c>
      <c r="AD13" s="195">
        <f t="shared" ref="AD13:AD43" si="21">IF(ISBLANK(F13),"",IFERROR(SUM(INDIRECT("Q13:Q"&amp;ROW()))/SUM(INDIRECT("I13:I"&amp;ROW())))-1)</f>
        <v>-0.01397120323</v>
      </c>
      <c r="AE13" s="14"/>
      <c r="AG13" s="14"/>
      <c r="AH13" s="100"/>
      <c r="AI13" s="110" t="s">
        <v>152</v>
      </c>
      <c r="AJ13" s="111">
        <v>257465.36764233568</v>
      </c>
      <c r="AK13" s="111">
        <v>1881.7120030343974</v>
      </c>
      <c r="AL13" s="54">
        <v>205.36700189774888</v>
      </c>
      <c r="AM13" s="54">
        <v>54.043947867828656</v>
      </c>
      <c r="AN13" s="112">
        <v>2323.6168090849765</v>
      </c>
      <c r="AO13" s="113">
        <v>339.8802092940904</v>
      </c>
      <c r="AP13" s="112">
        <v>1757.3400000000001</v>
      </c>
      <c r="AQ13" s="112">
        <v>42.0</v>
      </c>
      <c r="AR13" s="113">
        <v>1324.398079406695</v>
      </c>
      <c r="AS13" s="54">
        <f t="shared" si="1"/>
        <v>0</v>
      </c>
      <c r="AT13" s="115">
        <f t="shared" si="2"/>
        <v>0</v>
      </c>
      <c r="AU13" s="115">
        <f t="shared" si="3"/>
        <v>0</v>
      </c>
      <c r="AV13" s="115" t="str">
        <f t="shared" si="4"/>
        <v>Performance</v>
      </c>
      <c r="AW13" s="116">
        <f t="shared" si="5"/>
        <v>1.65498939</v>
      </c>
      <c r="AX13" s="54">
        <f t="shared" si="6"/>
        <v>3.8</v>
      </c>
      <c r="AY13" s="117">
        <f t="shared" si="7"/>
        <v>0.02325854575</v>
      </c>
      <c r="AZ13" s="117">
        <f t="shared" si="8"/>
        <v>0.02872062663</v>
      </c>
      <c r="BA13" s="118">
        <f t="shared" si="9"/>
        <v>0.007308602397</v>
      </c>
      <c r="BB13" s="116">
        <f t="shared" si="10"/>
        <v>6.448933213</v>
      </c>
      <c r="BC13" s="54">
        <f t="shared" si="11"/>
        <v>4.889690521</v>
      </c>
      <c r="BD13" s="117">
        <f t="shared" si="12"/>
        <v>0.01807526948</v>
      </c>
      <c r="BE13" s="119">
        <v>576.79</v>
      </c>
      <c r="BF13" s="120">
        <v>118.0757904950185</v>
      </c>
      <c r="BG13" s="121">
        <v>87.29121140273038</v>
      </c>
      <c r="BH13" s="121">
        <v>87.29121140273038</v>
      </c>
      <c r="BI13" s="122">
        <f t="shared" si="13"/>
        <v>-0.0660951319</v>
      </c>
      <c r="BJ13" s="123">
        <f t="shared" si="14"/>
        <v>-0.2228547015</v>
      </c>
    </row>
    <row r="14">
      <c r="B14" s="124" t="s">
        <v>153</v>
      </c>
      <c r="C14" s="196" t="s">
        <v>154</v>
      </c>
      <c r="D14" s="126"/>
      <c r="E14" s="48"/>
      <c r="F14" s="8" t="s">
        <v>155</v>
      </c>
      <c r="G14" s="46">
        <v>7765.9515390679835</v>
      </c>
      <c r="H14" s="13">
        <v>849.4725987588703</v>
      </c>
      <c r="I14" s="13">
        <v>223.5454207260185</v>
      </c>
      <c r="J14" s="19">
        <v>1929.7510678058006</v>
      </c>
      <c r="K14" s="15">
        <v>0.11584158415841585</v>
      </c>
      <c r="L14" s="16">
        <v>3.8</v>
      </c>
      <c r="M14" s="15">
        <v>4.554078761312251</v>
      </c>
      <c r="N14" s="184">
        <v>0.10938422606495149</v>
      </c>
      <c r="O14" s="197">
        <v>3868.565120324495</v>
      </c>
      <c r="P14" s="13">
        <v>7311.72</v>
      </c>
      <c r="Q14" s="19">
        <v>204.0</v>
      </c>
      <c r="R14" s="18">
        <v>0.10571311678658929</v>
      </c>
      <c r="S14" s="13">
        <v>4.164081366465051</v>
      </c>
      <c r="T14" s="13">
        <v>7447.428387519893</v>
      </c>
      <c r="U14" s="188"/>
      <c r="V14" s="189"/>
      <c r="W14" s="190">
        <f t="shared" ref="W14:W43" si="22">if(ISBLANK(H14),"",iferror(H14+W13))</f>
        <v>1689.610334</v>
      </c>
      <c r="X14" s="191">
        <f t="shared" si="17"/>
        <v>3.8</v>
      </c>
      <c r="Y14" s="192">
        <f t="shared" si="18"/>
        <v>0.1123990892</v>
      </c>
      <c r="Z14" s="193">
        <f t="shared" ref="Z14:Z43" si="23">if(ISBLANK(F14),"",Z13+I14)</f>
        <v>444.6342984</v>
      </c>
      <c r="AA14" s="191">
        <f t="shared" si="19"/>
        <v>4.003815957</v>
      </c>
      <c r="AB14" s="192">
        <f t="shared" si="20"/>
        <v>0.1066773657</v>
      </c>
      <c r="AC14" s="194">
        <f t="shared" ref="AC14:AC43" si="24">if(ISBLANK(F14),"",AC13+Q14)</f>
        <v>422</v>
      </c>
      <c r="AD14" s="195">
        <f t="shared" si="21"/>
        <v>-0.05090542599</v>
      </c>
      <c r="AE14" s="14"/>
      <c r="AH14" s="100"/>
      <c r="AI14" s="110" t="s">
        <v>156</v>
      </c>
      <c r="AJ14" s="111">
        <v>163969.33783099212</v>
      </c>
      <c r="AK14" s="111">
        <v>1207.8003500764737</v>
      </c>
      <c r="AL14" s="54">
        <v>332.94347277362317</v>
      </c>
      <c r="AM14" s="54">
        <v>87.61670336147978</v>
      </c>
      <c r="AN14" s="112">
        <v>3411.0465480012863</v>
      </c>
      <c r="AO14" s="113">
        <v>5429.8435405783175</v>
      </c>
      <c r="AP14" s="112">
        <v>1397.76</v>
      </c>
      <c r="AQ14" s="112">
        <v>59.0</v>
      </c>
      <c r="AR14" s="113">
        <v>3806.355749735433</v>
      </c>
      <c r="AS14" s="54">
        <f t="shared" si="1"/>
        <v>0</v>
      </c>
      <c r="AT14" s="115">
        <f t="shared" si="2"/>
        <v>0</v>
      </c>
      <c r="AU14" s="115">
        <f t="shared" si="3"/>
        <v>0</v>
      </c>
      <c r="AV14" s="115" t="str">
        <f t="shared" si="4"/>
        <v>Performance</v>
      </c>
      <c r="AW14" s="116">
        <f t="shared" si="5"/>
        <v>16.30860487</v>
      </c>
      <c r="AX14" s="54">
        <f t="shared" si="6"/>
        <v>3.8</v>
      </c>
      <c r="AY14" s="117">
        <f t="shared" si="7"/>
        <v>0.02568616468</v>
      </c>
      <c r="AZ14" s="117">
        <f t="shared" si="8"/>
        <v>0.07254237288</v>
      </c>
      <c r="BA14" s="118">
        <f t="shared" si="9"/>
        <v>0.007366013464</v>
      </c>
      <c r="BB14" s="116">
        <f t="shared" si="10"/>
        <v>11.43243842</v>
      </c>
      <c r="BC14" s="54">
        <f t="shared" si="11"/>
        <v>5.643109708</v>
      </c>
      <c r="BD14" s="117">
        <f t="shared" si="12"/>
        <v>0.01729674432</v>
      </c>
      <c r="BE14" s="119">
        <v>369.57</v>
      </c>
      <c r="BF14" s="120">
        <v>75.65538565724785</v>
      </c>
      <c r="BG14" s="121">
        <v>257.2880871163753</v>
      </c>
      <c r="BH14" s="121">
        <v>257.2880871163753</v>
      </c>
      <c r="BI14" s="122">
        <f t="shared" si="13"/>
        <v>0.1572773595</v>
      </c>
      <c r="BJ14" s="123">
        <f t="shared" si="14"/>
        <v>-0.3266124182</v>
      </c>
    </row>
    <row r="15">
      <c r="B15" s="124" t="s">
        <v>157</v>
      </c>
      <c r="C15" s="180" t="s">
        <v>158</v>
      </c>
      <c r="D15" s="126"/>
      <c r="E15" s="48"/>
      <c r="F15" s="8" t="s">
        <v>159</v>
      </c>
      <c r="G15" s="198">
        <v>6198.677050900953</v>
      </c>
      <c r="H15" s="13">
        <v>668.9985667881213</v>
      </c>
      <c r="I15" s="19">
        <v>176.05225441792666</v>
      </c>
      <c r="J15" s="19">
        <v>1690.1016424120955</v>
      </c>
      <c r="K15" s="15">
        <v>0.10416666666666669</v>
      </c>
      <c r="L15" s="16">
        <v>3.8</v>
      </c>
      <c r="M15" s="15">
        <v>14.149027994802601</v>
      </c>
      <c r="N15" s="184">
        <v>0.10792602377807133</v>
      </c>
      <c r="O15" s="197">
        <v>9465.679449967945</v>
      </c>
      <c r="P15" s="13">
        <v>6225.18</v>
      </c>
      <c r="Q15" s="19">
        <v>182.0</v>
      </c>
      <c r="R15" s="18">
        <v>0.10768583109608218</v>
      </c>
      <c r="S15" s="13">
        <v>3.6758163010336333</v>
      </c>
      <c r="T15" s="13">
        <v>7813.674210048527</v>
      </c>
      <c r="U15" s="188"/>
      <c r="V15" s="189"/>
      <c r="W15" s="190">
        <f t="shared" si="22"/>
        <v>2358.608901</v>
      </c>
      <c r="X15" s="191">
        <f t="shared" si="17"/>
        <v>3.8</v>
      </c>
      <c r="Y15" s="192">
        <f t="shared" si="18"/>
        <v>0.1099347353</v>
      </c>
      <c r="Z15" s="193">
        <f t="shared" si="23"/>
        <v>620.6865528</v>
      </c>
      <c r="AA15" s="191">
        <f t="shared" si="19"/>
        <v>3.904981623</v>
      </c>
      <c r="AB15" s="192">
        <f t="shared" si="20"/>
        <v>0.1069792471</v>
      </c>
      <c r="AC15" s="194">
        <f t="shared" si="24"/>
        <v>604</v>
      </c>
      <c r="AD15" s="195">
        <f t="shared" si="21"/>
        <v>-0.02688402497</v>
      </c>
      <c r="AE15" s="14"/>
      <c r="AH15" s="100"/>
      <c r="AI15" s="110" t="s">
        <v>160</v>
      </c>
      <c r="AJ15" s="111">
        <v>108402.33325052467</v>
      </c>
      <c r="AK15" s="111">
        <v>826.2173242218047</v>
      </c>
      <c r="AL15" s="54">
        <v>140.02295583937422</v>
      </c>
      <c r="AM15" s="54">
        <v>36.84814627351953</v>
      </c>
      <c r="AN15" s="112">
        <v>2158.755473164933</v>
      </c>
      <c r="AO15" s="113">
        <v>4607.282973911575</v>
      </c>
      <c r="AP15" s="112">
        <v>818.22</v>
      </c>
      <c r="AQ15" s="112">
        <v>30.0</v>
      </c>
      <c r="AR15" s="113">
        <v>3226.0054606901954</v>
      </c>
      <c r="AS15" s="54">
        <f t="shared" si="1"/>
        <v>0</v>
      </c>
      <c r="AT15" s="115">
        <f t="shared" si="2"/>
        <v>0</v>
      </c>
      <c r="AU15" s="115">
        <f t="shared" si="3"/>
        <v>0</v>
      </c>
      <c r="AV15" s="115" t="str">
        <f t="shared" si="4"/>
        <v>Performance</v>
      </c>
      <c r="AW15" s="116">
        <f t="shared" si="5"/>
        <v>32.90376886</v>
      </c>
      <c r="AX15" s="54">
        <f t="shared" si="6"/>
        <v>3.8</v>
      </c>
      <c r="AY15" s="117">
        <f t="shared" si="7"/>
        <v>0.01706916171</v>
      </c>
      <c r="AZ15" s="117">
        <f t="shared" si="8"/>
        <v>0.04459861249</v>
      </c>
      <c r="BA15" s="118">
        <f t="shared" si="9"/>
        <v>0.007621766981</v>
      </c>
      <c r="BB15" s="116">
        <f t="shared" si="10"/>
        <v>23.03911842</v>
      </c>
      <c r="BC15" s="54">
        <f t="shared" si="11"/>
        <v>4.667431861</v>
      </c>
      <c r="BD15" s="117">
        <f t="shared" si="12"/>
        <v>0.01389689586</v>
      </c>
      <c r="BE15" s="119">
        <v>201.18</v>
      </c>
      <c r="BF15" s="120">
        <v>41.18394481837033</v>
      </c>
      <c r="BG15" s="121">
        <v>98.8390110210039</v>
      </c>
      <c r="BH15" s="121">
        <v>98.8390110210039</v>
      </c>
      <c r="BI15" s="122">
        <f t="shared" si="13"/>
        <v>-0.009679443879</v>
      </c>
      <c r="BJ15" s="123">
        <f t="shared" si="14"/>
        <v>-0.1858477825</v>
      </c>
    </row>
    <row r="16">
      <c r="D16" s="126"/>
      <c r="E16" s="48"/>
      <c r="F16" s="8" t="s">
        <v>161</v>
      </c>
      <c r="G16" s="198">
        <v>6440.2371209162475</v>
      </c>
      <c r="H16" s="13">
        <v>472.96642861299733</v>
      </c>
      <c r="I16" s="19">
        <v>124.46484963499931</v>
      </c>
      <c r="J16" s="19">
        <v>1481.0225309638297</v>
      </c>
      <c r="K16" s="15">
        <v>0.08403980833026169</v>
      </c>
      <c r="L16" s="16">
        <v>3.8</v>
      </c>
      <c r="M16" s="15">
        <v>13.440850296857437</v>
      </c>
      <c r="N16" s="184">
        <v>0.07343928798474252</v>
      </c>
      <c r="O16" s="197">
        <v>6357.070962426607</v>
      </c>
      <c r="P16" s="13">
        <v>5065.320000000001</v>
      </c>
      <c r="Q16" s="19">
        <v>128.0</v>
      </c>
      <c r="R16" s="18">
        <v>0.08642677428863915</v>
      </c>
      <c r="S16" s="13">
        <v>3.6950502235390417</v>
      </c>
      <c r="T16" s="197">
        <v>5434.24037650424</v>
      </c>
      <c r="U16" s="188"/>
      <c r="V16" s="189"/>
      <c r="W16" s="190">
        <f t="shared" si="22"/>
        <v>2831.575329</v>
      </c>
      <c r="X16" s="191">
        <f t="shared" si="17"/>
        <v>3.8</v>
      </c>
      <c r="Y16" s="192">
        <f t="shared" si="18"/>
        <v>0.1045536364</v>
      </c>
      <c r="Z16" s="193">
        <f t="shared" si="23"/>
        <v>745.1514024</v>
      </c>
      <c r="AA16" s="191">
        <f t="shared" si="19"/>
        <v>3.868272308</v>
      </c>
      <c r="AB16" s="192">
        <f t="shared" si="20"/>
        <v>0.1027083377</v>
      </c>
      <c r="AC16" s="194">
        <f t="shared" si="24"/>
        <v>732</v>
      </c>
      <c r="AD16" s="195">
        <f t="shared" si="21"/>
        <v>-0.01764930238</v>
      </c>
      <c r="AE16" s="14"/>
      <c r="AH16" s="100"/>
      <c r="AI16" s="110" t="s">
        <v>162</v>
      </c>
      <c r="AJ16" s="111">
        <v>123720.5170802742</v>
      </c>
      <c r="AK16" s="111">
        <v>962.1460415863434</v>
      </c>
      <c r="AL16" s="54">
        <v>140.02295583937422</v>
      </c>
      <c r="AM16" s="54">
        <v>36.84814627351953</v>
      </c>
      <c r="AN16" s="112">
        <v>2242.0049888199223</v>
      </c>
      <c r="AO16" s="113">
        <v>937.298442174271</v>
      </c>
      <c r="AP16" s="112">
        <v>936.0</v>
      </c>
      <c r="AQ16" s="112">
        <v>29.0</v>
      </c>
      <c r="AR16" s="113">
        <v>629.225393123912</v>
      </c>
      <c r="AS16" s="54">
        <f t="shared" si="1"/>
        <v>0</v>
      </c>
      <c r="AT16" s="115">
        <f t="shared" si="2"/>
        <v>0</v>
      </c>
      <c r="AU16" s="115">
        <f t="shared" si="3"/>
        <v>0</v>
      </c>
      <c r="AV16" s="115" t="str">
        <f t="shared" si="4"/>
        <v>Performance</v>
      </c>
      <c r="AW16" s="116">
        <f t="shared" si="5"/>
        <v>6.693891273</v>
      </c>
      <c r="AX16" s="54">
        <f t="shared" si="6"/>
        <v>3.8</v>
      </c>
      <c r="AY16" s="117">
        <f t="shared" si="7"/>
        <v>0.01643535427</v>
      </c>
      <c r="AZ16" s="117">
        <f t="shared" si="8"/>
        <v>0.03829787234</v>
      </c>
      <c r="BA16" s="118">
        <f t="shared" si="9"/>
        <v>0.007776770291</v>
      </c>
      <c r="BB16" s="116">
        <f t="shared" si="10"/>
        <v>4.493730256</v>
      </c>
      <c r="BC16" s="54">
        <f t="shared" si="11"/>
        <v>4.828377788</v>
      </c>
      <c r="BD16" s="117">
        <f t="shared" si="12"/>
        <v>0.01293485079</v>
      </c>
      <c r="BE16" s="119">
        <v>219.4</v>
      </c>
      <c r="BF16" s="120">
        <v>44.91379606894547</v>
      </c>
      <c r="BG16" s="121">
        <v>95.10915977042875</v>
      </c>
      <c r="BH16" s="121">
        <v>95.10915977042875</v>
      </c>
      <c r="BI16" s="122">
        <f t="shared" si="13"/>
        <v>-0.027174712</v>
      </c>
      <c r="BJ16" s="123">
        <f t="shared" si="14"/>
        <v>-0.2129861897</v>
      </c>
    </row>
    <row r="17">
      <c r="B17" s="99" t="s">
        <v>163</v>
      </c>
      <c r="C17" s="199" t="s">
        <v>164</v>
      </c>
      <c r="D17" s="200" t="s">
        <v>165</v>
      </c>
      <c r="E17" s="48"/>
      <c r="F17" s="201" t="s">
        <v>166</v>
      </c>
      <c r="G17" s="198">
        <v>4863.955308104578</v>
      </c>
      <c r="H17" s="13">
        <v>298.7156391239983</v>
      </c>
      <c r="I17" s="19">
        <v>78.60937871684166</v>
      </c>
      <c r="J17" s="19">
        <v>1575.7359143483575</v>
      </c>
      <c r="K17" s="15">
        <v>0.049887406894162475</v>
      </c>
      <c r="L17" s="16">
        <v>3.8</v>
      </c>
      <c r="M17" s="15">
        <v>9.612561464983896</v>
      </c>
      <c r="N17" s="184">
        <v>0.061414141414141414</v>
      </c>
      <c r="O17" s="197">
        <v>2871.422441631382</v>
      </c>
      <c r="P17" s="13">
        <v>4165.9800000000005</v>
      </c>
      <c r="Q17" s="19">
        <v>76.0</v>
      </c>
      <c r="R17" s="18">
        <v>0.04823143225204057</v>
      </c>
      <c r="S17" s="13">
        <v>3.930468935842083</v>
      </c>
      <c r="T17" s="197">
        <v>2839.660679628143</v>
      </c>
      <c r="U17" s="188"/>
      <c r="V17" s="189"/>
      <c r="W17" s="190">
        <f t="shared" si="22"/>
        <v>3130.290968</v>
      </c>
      <c r="X17" s="191">
        <f t="shared" si="17"/>
        <v>3.8</v>
      </c>
      <c r="Y17" s="192">
        <f t="shared" si="18"/>
        <v>0.09465562665</v>
      </c>
      <c r="Z17" s="193">
        <f t="shared" si="23"/>
        <v>823.7607811</v>
      </c>
      <c r="AA17" s="191">
        <f t="shared" si="19"/>
        <v>3.874122486</v>
      </c>
      <c r="AB17" s="192">
        <f t="shared" si="20"/>
        <v>0.09284460742</v>
      </c>
      <c r="AC17" s="194">
        <f t="shared" si="24"/>
        <v>808</v>
      </c>
      <c r="AD17" s="195">
        <f t="shared" si="21"/>
        <v>-0.01913271607</v>
      </c>
      <c r="AE17" s="14"/>
      <c r="AH17" s="100"/>
      <c r="AI17" s="110" t="s">
        <v>167</v>
      </c>
      <c r="AJ17" s="111">
        <v>236024.65959731716</v>
      </c>
      <c r="AK17" s="111">
        <v>1599.209548270748</v>
      </c>
      <c r="AL17" s="54">
        <v>261.3761842334985</v>
      </c>
      <c r="AM17" s="54">
        <v>68.78320637723645</v>
      </c>
      <c r="AN17" s="112">
        <v>2786.8116552046995</v>
      </c>
      <c r="AO17" s="113">
        <v>4068.588400929694</v>
      </c>
      <c r="AP17" s="112">
        <v>1652.8200000000002</v>
      </c>
      <c r="AQ17" s="112">
        <v>50.0</v>
      </c>
      <c r="AR17" s="113">
        <v>3114.811155583036</v>
      </c>
      <c r="AS17" s="54">
        <f t="shared" si="1"/>
        <v>0</v>
      </c>
      <c r="AT17" s="115">
        <f t="shared" si="2"/>
        <v>0</v>
      </c>
      <c r="AU17" s="115">
        <f t="shared" si="3"/>
        <v>0</v>
      </c>
      <c r="AV17" s="115" t="str">
        <f t="shared" si="4"/>
        <v>Performance</v>
      </c>
      <c r="AW17" s="116">
        <f t="shared" si="5"/>
        <v>15.5660257</v>
      </c>
      <c r="AX17" s="54">
        <f t="shared" si="6"/>
        <v>3.8</v>
      </c>
      <c r="AY17" s="117">
        <f t="shared" si="7"/>
        <v>0.02468168462</v>
      </c>
      <c r="AZ17" s="117">
        <f t="shared" si="8"/>
        <v>0.04301075269</v>
      </c>
      <c r="BA17" s="118">
        <f t="shared" si="9"/>
        <v>0.006775603664</v>
      </c>
      <c r="BB17" s="116">
        <f t="shared" si="10"/>
        <v>11.91696621</v>
      </c>
      <c r="BC17" s="54">
        <f t="shared" si="11"/>
        <v>5.227523685</v>
      </c>
      <c r="BD17" s="117">
        <f t="shared" si="12"/>
        <v>0.01794165024</v>
      </c>
      <c r="BE17" s="119">
        <v>483.75</v>
      </c>
      <c r="BF17" s="120">
        <v>99.02939311008375</v>
      </c>
      <c r="BG17" s="121">
        <v>162.3467911234148</v>
      </c>
      <c r="BH17" s="121">
        <v>162.3467911234148</v>
      </c>
      <c r="BI17" s="122">
        <f t="shared" si="13"/>
        <v>0.03352309382</v>
      </c>
      <c r="BJ17" s="123">
        <f t="shared" si="14"/>
        <v>-0.2730783772</v>
      </c>
    </row>
    <row r="18">
      <c r="B18" s="202" t="s">
        <v>168</v>
      </c>
      <c r="C18" s="203" t="s">
        <v>169</v>
      </c>
      <c r="D18" s="204" t="s">
        <v>170</v>
      </c>
      <c r="E18" s="48"/>
      <c r="F18" s="8" t="s">
        <v>171</v>
      </c>
      <c r="G18" s="198">
        <v>6481.99835335957</v>
      </c>
      <c r="H18" s="13">
        <v>905.4817810946199</v>
      </c>
      <c r="I18" s="19">
        <v>238.2846792354263</v>
      </c>
      <c r="J18" s="19">
        <v>2186.3233455621594</v>
      </c>
      <c r="K18" s="15">
        <v>0.10898876404494379</v>
      </c>
      <c r="L18" s="16">
        <v>3.8</v>
      </c>
      <c r="M18" s="15">
        <v>8.038164079148359</v>
      </c>
      <c r="N18" s="184">
        <v>0.13969176351692772</v>
      </c>
      <c r="O18" s="197">
        <v>7278.411127118052</v>
      </c>
      <c r="P18" s="13">
        <v>7087.08</v>
      </c>
      <c r="Q18" s="19">
        <v>208.0</v>
      </c>
      <c r="R18" s="18">
        <v>0.09513688833913901</v>
      </c>
      <c r="S18" s="13">
        <v>4.353277793724134</v>
      </c>
      <c r="T18" s="197">
        <v>5693.457481186528</v>
      </c>
      <c r="U18" s="188"/>
      <c r="V18" s="189"/>
      <c r="W18" s="190">
        <f t="shared" si="22"/>
        <v>4035.772749</v>
      </c>
      <c r="X18" s="191">
        <f t="shared" si="17"/>
        <v>3.8</v>
      </c>
      <c r="Y18" s="192">
        <f t="shared" si="18"/>
        <v>0.09753346368</v>
      </c>
      <c r="Z18" s="193">
        <f t="shared" si="23"/>
        <v>1062.04546</v>
      </c>
      <c r="AA18" s="191">
        <f t="shared" si="19"/>
        <v>3.972217273</v>
      </c>
      <c r="AB18" s="192">
        <f t="shared" si="20"/>
        <v>0.09330485633</v>
      </c>
      <c r="AC18" s="194">
        <f t="shared" si="24"/>
        <v>1016</v>
      </c>
      <c r="AD18" s="195">
        <f t="shared" si="21"/>
        <v>-0.04335545143</v>
      </c>
      <c r="AE18" s="14"/>
      <c r="AH18" s="100"/>
      <c r="AI18" s="110" t="s">
        <v>172</v>
      </c>
      <c r="AJ18" s="111">
        <v>271113.92102204735</v>
      </c>
      <c r="AK18" s="111">
        <v>2107.7139668453174</v>
      </c>
      <c r="AL18" s="54">
        <v>252.04132051087362</v>
      </c>
      <c r="AM18" s="54">
        <v>66.32666329233517</v>
      </c>
      <c r="AN18" s="112">
        <v>2643.2403593538015</v>
      </c>
      <c r="AO18" s="113">
        <v>5034.755864050567</v>
      </c>
      <c r="AP18" s="112">
        <v>1908.66</v>
      </c>
      <c r="AQ18" s="112">
        <v>46.0</v>
      </c>
      <c r="AR18" s="113">
        <v>2121.449608317418</v>
      </c>
      <c r="AS18" s="54">
        <f t="shared" si="1"/>
        <v>0</v>
      </c>
      <c r="AT18" s="115">
        <f t="shared" si="2"/>
        <v>0</v>
      </c>
      <c r="AU18" s="115">
        <f t="shared" si="3"/>
        <v>0</v>
      </c>
      <c r="AV18" s="115" t="str">
        <f t="shared" si="4"/>
        <v>Performance</v>
      </c>
      <c r="AW18" s="116">
        <f t="shared" si="5"/>
        <v>19.97591448</v>
      </c>
      <c r="AX18" s="54">
        <f t="shared" si="6"/>
        <v>3.8</v>
      </c>
      <c r="AY18" s="117">
        <f t="shared" si="7"/>
        <v>0.0250929368</v>
      </c>
      <c r="AZ18" s="117">
        <f t="shared" si="8"/>
        <v>0.03146853147</v>
      </c>
      <c r="BA18" s="118">
        <f t="shared" si="9"/>
        <v>0.00777427422</v>
      </c>
      <c r="BB18" s="116">
        <f t="shared" si="10"/>
        <v>8.417070677</v>
      </c>
      <c r="BC18" s="54">
        <f t="shared" si="11"/>
        <v>5.479159142</v>
      </c>
      <c r="BD18" s="117">
        <f t="shared" si="12"/>
        <v>0.01740288197</v>
      </c>
      <c r="BE18" s="119">
        <v>553.58</v>
      </c>
      <c r="BF18" s="120">
        <v>113.32442674497192</v>
      </c>
      <c r="BG18" s="121">
        <v>138.71689376590172</v>
      </c>
      <c r="BH18" s="121">
        <v>138.71689376590172</v>
      </c>
      <c r="BI18" s="122">
        <f t="shared" si="13"/>
        <v>-0.09444069261</v>
      </c>
      <c r="BJ18" s="123">
        <f t="shared" si="14"/>
        <v>-0.3064629258</v>
      </c>
    </row>
    <row r="19">
      <c r="A19" s="6"/>
      <c r="B19" s="124" t="s">
        <v>173</v>
      </c>
      <c r="C19" s="203" t="s">
        <v>174</v>
      </c>
      <c r="D19" s="204" t="s">
        <v>170</v>
      </c>
      <c r="E19" s="48"/>
      <c r="F19" s="8" t="s">
        <v>175</v>
      </c>
      <c r="G19" s="198">
        <v>3555.436691547152</v>
      </c>
      <c r="H19" s="13">
        <v>594.3196570071217</v>
      </c>
      <c r="I19" s="19">
        <v>156.39990973871625</v>
      </c>
      <c r="J19" s="19">
        <v>1965.5074171526974</v>
      </c>
      <c r="K19" s="15">
        <v>0.07957228162755174</v>
      </c>
      <c r="L19" s="16">
        <v>3.8</v>
      </c>
      <c r="M19" s="15">
        <v>11.045435180576142</v>
      </c>
      <c r="N19" s="184">
        <v>0.16715799170888987</v>
      </c>
      <c r="O19" s="197">
        <v>6564.519248014408</v>
      </c>
      <c r="P19" s="13">
        <v>4641.0</v>
      </c>
      <c r="Q19" s="19">
        <v>142.0</v>
      </c>
      <c r="R19" s="18">
        <v>0.07224597514147577</v>
      </c>
      <c r="S19" s="13">
        <v>4.185349697233251</v>
      </c>
      <c r="T19" s="197">
        <v>4911.170271639729</v>
      </c>
      <c r="U19" s="188"/>
      <c r="V19" s="189"/>
      <c r="W19" s="190">
        <f t="shared" si="22"/>
        <v>4630.092406</v>
      </c>
      <c r="X19" s="191">
        <f t="shared" si="17"/>
        <v>3.8</v>
      </c>
      <c r="Y19" s="192">
        <f t="shared" si="18"/>
        <v>0.09478713239</v>
      </c>
      <c r="Z19" s="193">
        <f t="shared" si="23"/>
        <v>1218.44537</v>
      </c>
      <c r="AA19" s="191">
        <f t="shared" si="19"/>
        <v>3.998352683</v>
      </c>
      <c r="AB19" s="192">
        <f t="shared" si="20"/>
        <v>0.09008487537</v>
      </c>
      <c r="AC19" s="194">
        <f t="shared" si="24"/>
        <v>1158</v>
      </c>
      <c r="AD19" s="195">
        <f t="shared" si="21"/>
        <v>-0.04960860092</v>
      </c>
      <c r="AE19" s="14"/>
      <c r="AH19" s="100"/>
      <c r="AI19" s="110" t="s">
        <v>176</v>
      </c>
      <c r="AJ19" s="111">
        <v>296503.11265219725</v>
      </c>
      <c r="AK19" s="111">
        <v>2635.8707300990973</v>
      </c>
      <c r="AL19" s="54">
        <v>460.5199436494974</v>
      </c>
      <c r="AM19" s="54">
        <v>121.18945885513091</v>
      </c>
      <c r="AN19" s="112">
        <v>3275.1178306367474</v>
      </c>
      <c r="AO19" s="113">
        <v>5275.740404579556</v>
      </c>
      <c r="AP19" s="112">
        <v>2513.94</v>
      </c>
      <c r="AQ19" s="112">
        <v>101.0</v>
      </c>
      <c r="AR19" s="113">
        <v>4796.042174046756</v>
      </c>
      <c r="AS19" s="54">
        <f t="shared" si="1"/>
        <v>0</v>
      </c>
      <c r="AT19" s="115">
        <f t="shared" si="2"/>
        <v>0</v>
      </c>
      <c r="AU19" s="115">
        <f t="shared" si="3"/>
        <v>0</v>
      </c>
      <c r="AV19" s="115" t="str">
        <f t="shared" si="4"/>
        <v>Performance</v>
      </c>
      <c r="AW19" s="116">
        <f t="shared" si="5"/>
        <v>11.45605196</v>
      </c>
      <c r="AX19" s="54">
        <f t="shared" si="6"/>
        <v>3.8</v>
      </c>
      <c r="AY19" s="117">
        <f t="shared" si="7"/>
        <v>0.03700308359</v>
      </c>
      <c r="AZ19" s="117">
        <f t="shared" si="8"/>
        <v>0.04597701149</v>
      </c>
      <c r="BA19" s="118">
        <f t="shared" si="9"/>
        <v>0.008889858547</v>
      </c>
      <c r="BB19" s="116">
        <f t="shared" si="10"/>
        <v>10.41440711</v>
      </c>
      <c r="BC19" s="54">
        <f t="shared" si="11"/>
        <v>4.559603402</v>
      </c>
      <c r="BD19" s="117">
        <f t="shared" si="12"/>
        <v>0.03083858512</v>
      </c>
      <c r="BE19" s="119">
        <v>598.08</v>
      </c>
      <c r="BF19" s="120">
        <v>122.43410735148089</v>
      </c>
      <c r="BG19" s="121">
        <v>338.0858362980165</v>
      </c>
      <c r="BH19" s="121">
        <v>338.0858362980165</v>
      </c>
      <c r="BI19" s="122">
        <f t="shared" si="13"/>
        <v>-0.04625823592</v>
      </c>
      <c r="BJ19" s="123">
        <f t="shared" si="14"/>
        <v>-0.1665941827</v>
      </c>
    </row>
    <row r="20">
      <c r="B20" s="124" t="s">
        <v>177</v>
      </c>
      <c r="C20" s="203" t="s">
        <v>178</v>
      </c>
      <c r="D20" s="204" t="s">
        <v>179</v>
      </c>
      <c r="E20" s="48"/>
      <c r="F20" s="8" t="s">
        <v>180</v>
      </c>
      <c r="G20" s="198">
        <v>3656.973805723072</v>
      </c>
      <c r="H20" s="13">
        <v>709.449642919496</v>
      </c>
      <c r="I20" s="19">
        <v>186.69727445249896</v>
      </c>
      <c r="J20" s="19">
        <v>1845.4097552241894</v>
      </c>
      <c r="K20" s="15">
        <v>0.10116846620322437</v>
      </c>
      <c r="L20" s="16">
        <v>3.8</v>
      </c>
      <c r="M20" s="15">
        <v>12.037147757992354</v>
      </c>
      <c r="N20" s="184">
        <v>0.1939991043439319</v>
      </c>
      <c r="O20" s="197">
        <v>8539.750178676888</v>
      </c>
      <c r="P20" s="13">
        <v>4545.84</v>
      </c>
      <c r="Q20" s="19">
        <v>164.0</v>
      </c>
      <c r="R20" s="18">
        <v>0.08886915197870322</v>
      </c>
      <c r="S20" s="13">
        <v>4.325912456826195</v>
      </c>
      <c r="T20" s="197">
        <v>11839.868827473314</v>
      </c>
      <c r="U20" s="188"/>
      <c r="V20" s="189"/>
      <c r="W20" s="190">
        <f t="shared" si="22"/>
        <v>5339.542049</v>
      </c>
      <c r="X20" s="191">
        <f t="shared" si="17"/>
        <v>3.8</v>
      </c>
      <c r="Y20" s="192">
        <f t="shared" si="18"/>
        <v>0.09558823529</v>
      </c>
      <c r="Z20" s="193">
        <f t="shared" si="23"/>
        <v>1405.142645</v>
      </c>
      <c r="AA20" s="191">
        <f t="shared" si="19"/>
        <v>4.038987934</v>
      </c>
      <c r="AB20" s="192">
        <f t="shared" si="20"/>
        <v>0.08993225531</v>
      </c>
      <c r="AC20" s="194">
        <f t="shared" si="24"/>
        <v>1322</v>
      </c>
      <c r="AD20" s="195">
        <f t="shared" si="21"/>
        <v>-0.05917025213</v>
      </c>
      <c r="AE20" s="14"/>
      <c r="AH20" s="100"/>
      <c r="AI20" s="110" t="s">
        <v>181</v>
      </c>
      <c r="AJ20" s="111">
        <v>243156.82302048057</v>
      </c>
      <c r="AK20" s="111">
        <v>1964.4156202260747</v>
      </c>
      <c r="AL20" s="54">
        <v>351.6132002188731</v>
      </c>
      <c r="AM20" s="54">
        <v>92.52978953128239</v>
      </c>
      <c r="AN20" s="112">
        <v>2665.6221963495686</v>
      </c>
      <c r="AO20" s="113">
        <v>2155.790289504121</v>
      </c>
      <c r="AP20" s="112">
        <v>2496.0</v>
      </c>
      <c r="AQ20" s="112">
        <v>88.0</v>
      </c>
      <c r="AR20" s="113">
        <v>3259.8810912853787</v>
      </c>
      <c r="AS20" s="54">
        <f t="shared" si="1"/>
        <v>0</v>
      </c>
      <c r="AT20" s="115">
        <f t="shared" si="2"/>
        <v>0</v>
      </c>
      <c r="AU20" s="115">
        <f t="shared" si="3"/>
        <v>0</v>
      </c>
      <c r="AV20" s="115" t="str">
        <f t="shared" si="4"/>
        <v>Performance</v>
      </c>
      <c r="AW20" s="116">
        <f t="shared" si="5"/>
        <v>6.131141516</v>
      </c>
      <c r="AX20" s="54">
        <f t="shared" si="6"/>
        <v>3.8</v>
      </c>
      <c r="AY20" s="117">
        <f t="shared" si="7"/>
        <v>0.03471226705</v>
      </c>
      <c r="AZ20" s="117">
        <f t="shared" si="8"/>
        <v>0.04710295957</v>
      </c>
      <c r="BA20" s="118">
        <f t="shared" si="9"/>
        <v>0.008078801145</v>
      </c>
      <c r="BB20" s="116">
        <f t="shared" si="10"/>
        <v>9.271213621</v>
      </c>
      <c r="BC20" s="54">
        <f t="shared" si="11"/>
        <v>3.995604548</v>
      </c>
      <c r="BD20" s="117">
        <f t="shared" si="12"/>
        <v>0.03301293038</v>
      </c>
      <c r="BE20" s="119">
        <v>432.75</v>
      </c>
      <c r="BF20" s="120">
        <v>88.58908499925322</v>
      </c>
      <c r="BG20" s="121">
        <v>263.0241152196199</v>
      </c>
      <c r="BH20" s="121">
        <v>263.0241152196199</v>
      </c>
      <c r="BI20" s="122">
        <f t="shared" si="13"/>
        <v>0.2706068789</v>
      </c>
      <c r="BJ20" s="123">
        <f t="shared" si="14"/>
        <v>-0.04895493175</v>
      </c>
    </row>
    <row r="21">
      <c r="B21" s="124"/>
      <c r="C21" s="180"/>
      <c r="D21" s="204"/>
      <c r="E21" s="48"/>
      <c r="F21" s="8" t="s">
        <v>182</v>
      </c>
      <c r="G21" s="198">
        <v>4155.652051958037</v>
      </c>
      <c r="H21" s="13">
        <v>852.5842199997453</v>
      </c>
      <c r="I21" s="19">
        <v>224.3642684209856</v>
      </c>
      <c r="J21" s="19">
        <v>1890.4463784473794</v>
      </c>
      <c r="K21" s="15">
        <v>0.1186832226393301</v>
      </c>
      <c r="L21" s="16">
        <v>3.8</v>
      </c>
      <c r="M21" s="15">
        <v>22.528556046696043</v>
      </c>
      <c r="N21" s="184">
        <v>0.20516256157635462</v>
      </c>
      <c r="O21" s="197">
        <v>19207.49138479289</v>
      </c>
      <c r="P21" s="13">
        <v>4715.88</v>
      </c>
      <c r="Q21" s="19">
        <v>193.0</v>
      </c>
      <c r="R21" s="18">
        <v>0.10209229005400862</v>
      </c>
      <c r="S21" s="13">
        <v>4.41753481865153</v>
      </c>
      <c r="T21" s="197">
        <v>8248.605191556646</v>
      </c>
      <c r="U21" s="188"/>
      <c r="V21" s="189"/>
      <c r="W21" s="190">
        <f t="shared" si="22"/>
        <v>6192.126269</v>
      </c>
      <c r="X21" s="191">
        <f t="shared" si="17"/>
        <v>3.8</v>
      </c>
      <c r="Y21" s="192">
        <f t="shared" si="18"/>
        <v>0.09821986772</v>
      </c>
      <c r="Z21" s="205">
        <f t="shared" si="23"/>
        <v>1629.506913</v>
      </c>
      <c r="AA21" s="191">
        <f t="shared" si="19"/>
        <v>4.087212059</v>
      </c>
      <c r="AB21" s="192">
        <f t="shared" si="20"/>
        <v>0.09131786948</v>
      </c>
      <c r="AC21" s="194">
        <f t="shared" si="24"/>
        <v>1515</v>
      </c>
      <c r="AD21" s="195">
        <f t="shared" si="21"/>
        <v>-0.07027089733</v>
      </c>
      <c r="AE21" s="14"/>
      <c r="AG21" s="13"/>
      <c r="AH21" s="100"/>
      <c r="AI21" s="110" t="s">
        <v>183</v>
      </c>
      <c r="AJ21" s="111">
        <v>220473.10417450196</v>
      </c>
      <c r="AK21" s="111">
        <v>1696.6524239718326</v>
      </c>
      <c r="AL21" s="54">
        <v>261.3761842334985</v>
      </c>
      <c r="AM21" s="54">
        <v>68.78320637723645</v>
      </c>
      <c r="AN21" s="112">
        <v>2411.2335124464557</v>
      </c>
      <c r="AO21" s="113">
        <v>1632.3059978620695</v>
      </c>
      <c r="AP21" s="112">
        <v>1843.92</v>
      </c>
      <c r="AQ21" s="112">
        <v>55.0</v>
      </c>
      <c r="AR21" s="113">
        <v>2386.817672898533</v>
      </c>
      <c r="AS21" s="54">
        <f t="shared" si="1"/>
        <v>0</v>
      </c>
      <c r="AT21" s="115">
        <f t="shared" si="2"/>
        <v>0</v>
      </c>
      <c r="AU21" s="115">
        <f t="shared" si="3"/>
        <v>0</v>
      </c>
      <c r="AV21" s="115" t="str">
        <f t="shared" si="4"/>
        <v>Performance</v>
      </c>
      <c r="AW21" s="116">
        <f t="shared" si="5"/>
        <v>6.245044868</v>
      </c>
      <c r="AX21" s="54">
        <f t="shared" si="6"/>
        <v>3.8</v>
      </c>
      <c r="AY21" s="117">
        <f t="shared" si="7"/>
        <v>0.02852614897</v>
      </c>
      <c r="AZ21" s="117">
        <f t="shared" si="8"/>
        <v>0.04054054054</v>
      </c>
      <c r="BA21" s="118">
        <f t="shared" si="9"/>
        <v>0.007695507488</v>
      </c>
      <c r="BB21" s="116">
        <f t="shared" si="10"/>
        <v>9.131733558</v>
      </c>
      <c r="BC21" s="54">
        <f t="shared" si="11"/>
        <v>4.752294259</v>
      </c>
      <c r="BD21" s="117">
        <f t="shared" si="12"/>
        <v>0.02280990195</v>
      </c>
      <c r="BE21" s="119">
        <v>384.04</v>
      </c>
      <c r="BF21" s="120">
        <v>78.61756719379134</v>
      </c>
      <c r="BG21" s="121">
        <v>182.7586170397072</v>
      </c>
      <c r="BH21" s="121">
        <v>182.7586170397072</v>
      </c>
      <c r="BI21" s="122">
        <f t="shared" si="13"/>
        <v>0.08679890704</v>
      </c>
      <c r="BJ21" s="123">
        <f t="shared" si="14"/>
        <v>-0.2003862149</v>
      </c>
    </row>
    <row r="22">
      <c r="A22" s="81"/>
      <c r="B22" s="124" t="s">
        <v>184</v>
      </c>
      <c r="C22" s="115">
        <v>25000.0</v>
      </c>
      <c r="D22" s="206" t="s">
        <v>185</v>
      </c>
      <c r="E22" s="48"/>
      <c r="F22" s="8" t="s">
        <v>186</v>
      </c>
      <c r="G22" s="198">
        <v>3274.5719321734355</v>
      </c>
      <c r="H22" s="13">
        <v>519.6407472261221</v>
      </c>
      <c r="I22" s="19">
        <v>136.74756505950583</v>
      </c>
      <c r="J22" s="19">
        <v>1610.9463652319428</v>
      </c>
      <c r="K22" s="15">
        <v>0.08488647915960693</v>
      </c>
      <c r="L22" s="16">
        <v>3.8</v>
      </c>
      <c r="M22" s="15">
        <v>20.330597491976935</v>
      </c>
      <c r="N22" s="184">
        <v>0.15868967241810455</v>
      </c>
      <c r="O22" s="197">
        <v>10564.60687228442</v>
      </c>
      <c r="P22" s="13">
        <v>3924.96</v>
      </c>
      <c r="Q22" s="19">
        <v>123.0</v>
      </c>
      <c r="R22" s="18">
        <v>0.07635263510606734</v>
      </c>
      <c r="S22" s="13">
        <v>4.224721522163595</v>
      </c>
      <c r="T22" s="197">
        <v>5541.534482571235</v>
      </c>
      <c r="U22" s="188"/>
      <c r="V22" s="189"/>
      <c r="W22" s="190">
        <f t="shared" si="22"/>
        <v>6711.767017</v>
      </c>
      <c r="X22" s="191">
        <f t="shared" si="17"/>
        <v>3.8</v>
      </c>
      <c r="Y22" s="192">
        <f t="shared" si="18"/>
        <v>0.09703976966</v>
      </c>
      <c r="Z22" s="205">
        <f t="shared" si="23"/>
        <v>1766.254478</v>
      </c>
      <c r="AA22" s="191">
        <f t="shared" si="19"/>
        <v>4.097537861</v>
      </c>
      <c r="AB22" s="192">
        <f t="shared" si="20"/>
        <v>0.08999334166</v>
      </c>
      <c r="AC22" s="194">
        <f t="shared" si="24"/>
        <v>1638</v>
      </c>
      <c r="AD22" s="195">
        <f t="shared" si="21"/>
        <v>-0.07261381621</v>
      </c>
      <c r="AE22" s="14"/>
      <c r="AH22" s="100"/>
      <c r="AI22" s="110" t="s">
        <v>187</v>
      </c>
      <c r="AJ22" s="111">
        <v>158508.44255325652</v>
      </c>
      <c r="AK22" s="111">
        <v>1179.9595284475922</v>
      </c>
      <c r="AL22" s="54">
        <v>115.12998591237435</v>
      </c>
      <c r="AM22" s="54">
        <v>30.297364713782727</v>
      </c>
      <c r="AN22" s="112">
        <v>2005.903903437741</v>
      </c>
      <c r="AO22" s="113">
        <v>1237.5204919495413</v>
      </c>
      <c r="AP22" s="112">
        <v>1095.9</v>
      </c>
      <c r="AQ22" s="112">
        <v>24.0</v>
      </c>
      <c r="AR22" s="113">
        <v>1492.1066381337248</v>
      </c>
      <c r="AS22" s="54">
        <f t="shared" si="1"/>
        <v>0</v>
      </c>
      <c r="AT22" s="115">
        <f t="shared" si="2"/>
        <v>0</v>
      </c>
      <c r="AU22" s="115">
        <f t="shared" si="3"/>
        <v>0</v>
      </c>
      <c r="AV22" s="115" t="str">
        <f t="shared" si="4"/>
        <v>Performance</v>
      </c>
      <c r="AW22" s="116">
        <f t="shared" si="5"/>
        <v>10.74889814</v>
      </c>
      <c r="AX22" s="54">
        <f t="shared" si="6"/>
        <v>3.8</v>
      </c>
      <c r="AY22" s="117">
        <f t="shared" si="7"/>
        <v>0.0151040958</v>
      </c>
      <c r="AZ22" s="117">
        <f t="shared" si="8"/>
        <v>0.02567661346</v>
      </c>
      <c r="BA22" s="118">
        <f t="shared" si="9"/>
        <v>0.007444143097</v>
      </c>
      <c r="BB22" s="116">
        <f t="shared" si="10"/>
        <v>12.96019127</v>
      </c>
      <c r="BC22" s="54">
        <f t="shared" si="11"/>
        <v>4.797082746</v>
      </c>
      <c r="BD22" s="117">
        <f t="shared" si="12"/>
        <v>0.01196468084</v>
      </c>
      <c r="BE22" s="119">
        <v>280.05</v>
      </c>
      <c r="BF22" s="120">
        <v>57.32957424388414</v>
      </c>
      <c r="BG22" s="121">
        <v>57.80041166849021</v>
      </c>
      <c r="BH22" s="121">
        <v>57.80041166849021</v>
      </c>
      <c r="BI22" s="122">
        <f t="shared" si="13"/>
        <v>-0.07123933188</v>
      </c>
      <c r="BJ22" s="123">
        <f t="shared" si="14"/>
        <v>-0.2078518965</v>
      </c>
    </row>
    <row r="23">
      <c r="A23" s="81"/>
      <c r="B23" s="124" t="s">
        <v>188</v>
      </c>
      <c r="C23" s="115">
        <v>25000.0</v>
      </c>
      <c r="D23" s="206" t="s">
        <v>185</v>
      </c>
      <c r="E23" s="48"/>
      <c r="F23" s="8" t="s">
        <v>189</v>
      </c>
      <c r="G23" s="198">
        <v>1842.4073136759764</v>
      </c>
      <c r="H23" s="13">
        <v>451.18507992687245</v>
      </c>
      <c r="I23" s="19">
        <v>118.7329157702296</v>
      </c>
      <c r="J23" s="19">
        <v>1918.833098539573</v>
      </c>
      <c r="K23" s="15">
        <v>0.06187766714082502</v>
      </c>
      <c r="L23" s="16">
        <v>3.8</v>
      </c>
      <c r="M23" s="15">
        <v>27.23245008695455</v>
      </c>
      <c r="N23" s="184">
        <v>0.24488888888888888</v>
      </c>
      <c r="O23" s="197">
        <v>12286.875169087154</v>
      </c>
      <c r="P23" s="13">
        <v>2374.32</v>
      </c>
      <c r="Q23" s="19">
        <v>93.0</v>
      </c>
      <c r="R23" s="18">
        <v>0.04846695633444224</v>
      </c>
      <c r="S23" s="13">
        <v>4.851452472331962</v>
      </c>
      <c r="T23" s="197">
        <v>6050.854790130498</v>
      </c>
      <c r="U23" s="188"/>
      <c r="V23" s="189"/>
      <c r="W23" s="190">
        <f t="shared" si="22"/>
        <v>7162.952096</v>
      </c>
      <c r="X23" s="191">
        <f t="shared" si="17"/>
        <v>3.8</v>
      </c>
      <c r="Y23" s="192">
        <f t="shared" si="18"/>
        <v>0.09368640964</v>
      </c>
      <c r="Z23" s="205">
        <f t="shared" si="23"/>
        <v>1884.987394</v>
      </c>
      <c r="AA23" s="191">
        <f t="shared" si="19"/>
        <v>4.138042806</v>
      </c>
      <c r="AB23" s="192">
        <f t="shared" si="20"/>
        <v>0.08603302898</v>
      </c>
      <c r="AC23" s="194">
        <f t="shared" si="24"/>
        <v>1731</v>
      </c>
      <c r="AD23" s="195">
        <f t="shared" si="21"/>
        <v>-0.08169147142</v>
      </c>
      <c r="AE23" s="14"/>
      <c r="AF23" s="12" t="s">
        <v>190</v>
      </c>
      <c r="AH23" s="100"/>
      <c r="AI23" s="110" t="s">
        <v>191</v>
      </c>
      <c r="AJ23" s="111">
        <v>171397.92411973365</v>
      </c>
      <c r="AK23" s="111">
        <v>1234.0034763154208</v>
      </c>
      <c r="AL23" s="54">
        <v>133.79971335762426</v>
      </c>
      <c r="AM23" s="54">
        <v>35.21045088358533</v>
      </c>
      <c r="AN23" s="112">
        <v>2087.5157237027956</v>
      </c>
      <c r="AO23" s="113">
        <v>611.0966496258434</v>
      </c>
      <c r="AP23" s="112">
        <v>1073.28</v>
      </c>
      <c r="AQ23" s="112">
        <v>17.0</v>
      </c>
      <c r="AR23" s="113">
        <v>599.2701176362826</v>
      </c>
      <c r="AS23" s="54">
        <f t="shared" si="1"/>
        <v>0</v>
      </c>
      <c r="AT23" s="115">
        <f t="shared" si="2"/>
        <v>0</v>
      </c>
      <c r="AU23" s="115">
        <f t="shared" si="3"/>
        <v>0</v>
      </c>
      <c r="AV23" s="115" t="str">
        <f t="shared" si="4"/>
        <v>Performance</v>
      </c>
      <c r="AW23" s="116">
        <f t="shared" si="5"/>
        <v>4.567249318</v>
      </c>
      <c r="AX23" s="54">
        <f t="shared" si="6"/>
        <v>3.8</v>
      </c>
      <c r="AY23" s="117">
        <f t="shared" si="7"/>
        <v>0.01686715481</v>
      </c>
      <c r="AZ23" s="117">
        <f t="shared" si="8"/>
        <v>0.02853351029</v>
      </c>
      <c r="BA23" s="118">
        <f t="shared" si="9"/>
        <v>0.007199640735</v>
      </c>
      <c r="BB23" s="116">
        <f t="shared" si="10"/>
        <v>4.478859503</v>
      </c>
      <c r="BC23" s="54">
        <f t="shared" si="11"/>
        <v>7.870571374</v>
      </c>
      <c r="BD23" s="117">
        <f t="shared" si="12"/>
        <v>0.008143651234</v>
      </c>
      <c r="BE23" s="119">
        <v>269.64</v>
      </c>
      <c r="BF23" s="120">
        <v>55.19852311773225</v>
      </c>
      <c r="BG23" s="121">
        <v>78.601190239892</v>
      </c>
      <c r="BH23" s="121">
        <v>78.601190239892</v>
      </c>
      <c r="BI23" s="122">
        <f t="shared" si="13"/>
        <v>-0.130245562</v>
      </c>
      <c r="BJ23" s="123">
        <f t="shared" si="14"/>
        <v>-0.5171888012</v>
      </c>
    </row>
    <row r="24">
      <c r="A24" s="81"/>
      <c r="B24" s="124" t="s">
        <v>192</v>
      </c>
      <c r="C24" s="115">
        <v>20000.0</v>
      </c>
      <c r="D24" s="206" t="s">
        <v>185</v>
      </c>
      <c r="E24" s="48"/>
      <c r="F24" s="8" t="s">
        <v>193</v>
      </c>
      <c r="G24" s="198">
        <v>1850.5957906256476</v>
      </c>
      <c r="H24" s="13">
        <v>326.7202302918732</v>
      </c>
      <c r="I24" s="19">
        <v>85.97900797154558</v>
      </c>
      <c r="J24" s="19">
        <v>1632.2364053010876</v>
      </c>
      <c r="K24" s="15">
        <v>0.052675585284280936</v>
      </c>
      <c r="L24" s="16">
        <v>3.7999999999999994</v>
      </c>
      <c r="M24" s="15">
        <v>19.589926841752472</v>
      </c>
      <c r="N24" s="184">
        <v>0.1765486725663717</v>
      </c>
      <c r="O24" s="197">
        <v>6400.425409138315</v>
      </c>
      <c r="P24" s="13">
        <v>1990.5600000000002</v>
      </c>
      <c r="Q24" s="19">
        <v>69.0</v>
      </c>
      <c r="R24" s="18">
        <v>0.042273288217261666</v>
      </c>
      <c r="S24" s="13">
        <v>4.7350758013314955</v>
      </c>
      <c r="T24" s="197">
        <v>3852.9431401652246</v>
      </c>
      <c r="U24" s="188"/>
      <c r="V24" s="189"/>
      <c r="W24" s="190">
        <f t="shared" si="22"/>
        <v>7489.672327</v>
      </c>
      <c r="X24" s="191">
        <f t="shared" si="17"/>
        <v>3.8</v>
      </c>
      <c r="Y24" s="192">
        <f t="shared" si="18"/>
        <v>0.09060907973</v>
      </c>
      <c r="Z24" s="205">
        <f t="shared" si="23"/>
        <v>1970.966402</v>
      </c>
      <c r="AA24" s="191">
        <f t="shared" si="19"/>
        <v>4.16092907</v>
      </c>
      <c r="AB24" s="192">
        <f t="shared" si="20"/>
        <v>0.08274942859</v>
      </c>
      <c r="AC24" s="194">
        <f t="shared" si="24"/>
        <v>1800</v>
      </c>
      <c r="AD24" s="195">
        <f t="shared" si="21"/>
        <v>-0.08674242322</v>
      </c>
      <c r="AE24" s="14"/>
      <c r="AH24" s="100"/>
      <c r="AI24" s="110" t="s">
        <v>194</v>
      </c>
      <c r="AJ24" s="111">
        <v>250216.9278464869</v>
      </c>
      <c r="AK24" s="111">
        <v>1708.9351393963393</v>
      </c>
      <c r="AL24" s="54">
        <v>245.81807802912363</v>
      </c>
      <c r="AM24" s="54">
        <v>64.68896790240096</v>
      </c>
      <c r="AN24" s="112">
        <v>2581.280883767957</v>
      </c>
      <c r="AO24" s="113">
        <v>6634.444268107825</v>
      </c>
      <c r="AP24" s="112">
        <v>1762.02</v>
      </c>
      <c r="AQ24" s="112">
        <v>57.0</v>
      </c>
      <c r="AR24" s="113">
        <v>5727.763107886052</v>
      </c>
      <c r="AS24" s="54">
        <f t="shared" si="1"/>
        <v>0</v>
      </c>
      <c r="AT24" s="115">
        <f t="shared" si="2"/>
        <v>0</v>
      </c>
      <c r="AU24" s="115">
        <f t="shared" si="3"/>
        <v>0</v>
      </c>
      <c r="AV24" s="115" t="str">
        <f t="shared" si="4"/>
        <v>Performance</v>
      </c>
      <c r="AW24" s="116">
        <f t="shared" si="5"/>
        <v>26.98924473</v>
      </c>
      <c r="AX24" s="54">
        <f t="shared" si="6"/>
        <v>3.8</v>
      </c>
      <c r="AY24" s="117">
        <f t="shared" si="7"/>
        <v>0.02506080152</v>
      </c>
      <c r="AZ24" s="117">
        <f t="shared" si="8"/>
        <v>0.03785337805</v>
      </c>
      <c r="BA24" s="118">
        <f t="shared" si="9"/>
        <v>0.00682981425</v>
      </c>
      <c r="BB24" s="116">
        <f t="shared" si="10"/>
        <v>23.3008213</v>
      </c>
      <c r="BC24" s="54">
        <f t="shared" si="11"/>
        <v>4.31259786</v>
      </c>
      <c r="BD24" s="117">
        <f t="shared" si="12"/>
        <v>0.02208206025</v>
      </c>
      <c r="BE24" s="119">
        <v>442.54</v>
      </c>
      <c r="BF24" s="120">
        <v>90.5932147326852</v>
      </c>
      <c r="BG24" s="121">
        <v>155.22486329643843</v>
      </c>
      <c r="BH24" s="121">
        <v>155.22486329643843</v>
      </c>
      <c r="BI24" s="122">
        <f t="shared" si="13"/>
        <v>0.03106312193</v>
      </c>
      <c r="BJ24" s="123">
        <f t="shared" si="14"/>
        <v>-0.1188605747</v>
      </c>
    </row>
    <row r="25">
      <c r="B25" s="124"/>
      <c r="C25" s="52"/>
      <c r="D25" s="55"/>
      <c r="E25" s="48"/>
      <c r="F25" s="8" t="s">
        <v>195</v>
      </c>
      <c r="G25" s="198">
        <v>2942.93861571176</v>
      </c>
      <c r="H25" s="13">
        <v>687.6682942333712</v>
      </c>
      <c r="I25" s="19">
        <v>180.96534058772926</v>
      </c>
      <c r="J25" s="19">
        <v>2041.9332020162938</v>
      </c>
      <c r="K25" s="15">
        <v>0.0886245154391124</v>
      </c>
      <c r="L25" s="16">
        <v>3.8</v>
      </c>
      <c r="M25" s="15">
        <v>11.89535322515364</v>
      </c>
      <c r="N25" s="184">
        <v>0.23366722314969393</v>
      </c>
      <c r="O25" s="197">
        <v>8180.0572616448335</v>
      </c>
      <c r="P25" s="13">
        <v>3785.34</v>
      </c>
      <c r="Q25" s="19">
        <v>137.0</v>
      </c>
      <c r="R25" s="18">
        <v>0.06709328192749901</v>
      </c>
      <c r="S25" s="13">
        <v>5.0194766002435856</v>
      </c>
      <c r="T25" s="197">
        <v>7887.253934059467</v>
      </c>
      <c r="U25" s="188"/>
      <c r="V25" s="189"/>
      <c r="W25" s="190">
        <f t="shared" si="22"/>
        <v>8177.340621</v>
      </c>
      <c r="X25" s="191">
        <f t="shared" si="17"/>
        <v>3.8</v>
      </c>
      <c r="Y25" s="192">
        <f t="shared" si="18"/>
        <v>0.09043877258</v>
      </c>
      <c r="Z25" s="205">
        <f t="shared" si="23"/>
        <v>2151.931742</v>
      </c>
      <c r="AA25" s="191">
        <f t="shared" si="19"/>
        <v>4.22165236</v>
      </c>
      <c r="AB25" s="192">
        <f t="shared" si="20"/>
        <v>0.08140588247</v>
      </c>
      <c r="AC25" s="194">
        <f t="shared" si="24"/>
        <v>1937</v>
      </c>
      <c r="AD25" s="195">
        <f t="shared" si="21"/>
        <v>-0.09987851294</v>
      </c>
      <c r="AE25" s="14"/>
      <c r="AH25" s="100"/>
      <c r="AI25" s="110" t="s">
        <v>196</v>
      </c>
      <c r="AJ25" s="111">
        <v>319663.40085664677</v>
      </c>
      <c r="AK25" s="111">
        <v>2305.0562613323887</v>
      </c>
      <c r="AL25" s="54">
        <v>348.50157897799807</v>
      </c>
      <c r="AM25" s="54">
        <v>91.71094183631529</v>
      </c>
      <c r="AN25" s="112">
        <v>2886.1651755273747</v>
      </c>
      <c r="AO25" s="113">
        <v>3585.1062766423497</v>
      </c>
      <c r="AP25" s="112">
        <v>2173.08</v>
      </c>
      <c r="AQ25" s="112">
        <v>59.0</v>
      </c>
      <c r="AR25" s="113">
        <v>3201.075764672062</v>
      </c>
      <c r="AS25" s="54">
        <f t="shared" si="1"/>
        <v>0</v>
      </c>
      <c r="AT25" s="115">
        <f t="shared" si="2"/>
        <v>0</v>
      </c>
      <c r="AU25" s="115">
        <f t="shared" si="3"/>
        <v>0</v>
      </c>
      <c r="AV25" s="115" t="str">
        <f t="shared" si="4"/>
        <v>Performance</v>
      </c>
      <c r="AW25" s="116">
        <f t="shared" si="5"/>
        <v>10.28720239</v>
      </c>
      <c r="AX25" s="54">
        <f t="shared" si="6"/>
        <v>3.8</v>
      </c>
      <c r="AY25" s="117">
        <f t="shared" si="7"/>
        <v>0.03177605447</v>
      </c>
      <c r="AZ25" s="117">
        <f t="shared" si="8"/>
        <v>0.03978685613</v>
      </c>
      <c r="BA25" s="118">
        <f t="shared" si="9"/>
        <v>0.007210885748</v>
      </c>
      <c r="BB25" s="116">
        <f t="shared" si="10"/>
        <v>9.185254695</v>
      </c>
      <c r="BC25" s="54">
        <f t="shared" si="11"/>
        <v>5.906806423</v>
      </c>
      <c r="BD25" s="117">
        <f t="shared" si="12"/>
        <v>0.02044235046</v>
      </c>
      <c r="BE25" s="119">
        <v>662.04</v>
      </c>
      <c r="BF25" s="120">
        <v>135.52748199400483</v>
      </c>
      <c r="BG25" s="121">
        <v>212.97409698399323</v>
      </c>
      <c r="BH25" s="121">
        <v>212.97409698399323</v>
      </c>
      <c r="BI25" s="122">
        <f t="shared" si="13"/>
        <v>-0.057255115</v>
      </c>
      <c r="BJ25" s="123">
        <f t="shared" si="14"/>
        <v>-0.3566743638</v>
      </c>
    </row>
    <row r="26">
      <c r="D26" s="55"/>
      <c r="E26" s="48"/>
      <c r="F26" s="8" t="s">
        <v>197</v>
      </c>
      <c r="G26" s="198">
        <v>3257.3761305791268</v>
      </c>
      <c r="H26" s="13">
        <v>541.422095912247</v>
      </c>
      <c r="I26" s="19">
        <v>142.47949892427553</v>
      </c>
      <c r="J26" s="19">
        <v>1792.4576042829833</v>
      </c>
      <c r="K26" s="15">
        <v>0.07948835084513478</v>
      </c>
      <c r="L26" s="16">
        <v>3.7999999999999994</v>
      </c>
      <c r="M26" s="15">
        <v>22.660531457242964</v>
      </c>
      <c r="N26" s="184">
        <v>0.16621417797888385</v>
      </c>
      <c r="O26" s="197">
        <v>12268.91243606589</v>
      </c>
      <c r="P26" s="13">
        <v>3949.1400000000003</v>
      </c>
      <c r="Q26" s="19">
        <v>124.0</v>
      </c>
      <c r="R26" s="18">
        <v>0.06917876311479196</v>
      </c>
      <c r="S26" s="13">
        <v>4.366307225098766</v>
      </c>
      <c r="T26" s="197">
        <v>5272.296453051043</v>
      </c>
      <c r="U26" s="188"/>
      <c r="V26" s="189"/>
      <c r="W26" s="190">
        <f t="shared" si="22"/>
        <v>8718.762717</v>
      </c>
      <c r="X26" s="191">
        <f t="shared" si="17"/>
        <v>3.8</v>
      </c>
      <c r="Y26" s="192">
        <f t="shared" si="18"/>
        <v>0.08967165198</v>
      </c>
      <c r="Z26" s="205">
        <f t="shared" si="23"/>
        <v>2294.411241</v>
      </c>
      <c r="AA26" s="191">
        <f t="shared" si="19"/>
        <v>4.230355515</v>
      </c>
      <c r="AB26" s="192">
        <f t="shared" si="20"/>
        <v>0.08054932412</v>
      </c>
      <c r="AC26" s="194">
        <f t="shared" si="24"/>
        <v>2061</v>
      </c>
      <c r="AD26" s="195">
        <f t="shared" si="21"/>
        <v>-0.1017303424</v>
      </c>
      <c r="AE26" s="14"/>
      <c r="AH26" s="100"/>
      <c r="AI26" s="110" t="s">
        <v>198</v>
      </c>
      <c r="AJ26" s="111">
        <v>314185.3097773168</v>
      </c>
      <c r="AK26" s="111">
        <v>2146.1998085087707</v>
      </c>
      <c r="AL26" s="54">
        <v>245.81807802912363</v>
      </c>
      <c r="AM26" s="54">
        <v>64.68896790240096</v>
      </c>
      <c r="AN26" s="112">
        <v>2644.6051055120797</v>
      </c>
      <c r="AO26" s="113">
        <v>656.68847171224</v>
      </c>
      <c r="AP26" s="112">
        <v>2175.42</v>
      </c>
      <c r="AQ26" s="112">
        <v>56.0</v>
      </c>
      <c r="AR26" s="113">
        <v>2181.796874086149</v>
      </c>
      <c r="AS26" s="54">
        <f t="shared" si="1"/>
        <v>0</v>
      </c>
      <c r="AT26" s="115">
        <f t="shared" si="2"/>
        <v>0</v>
      </c>
      <c r="AU26" s="115">
        <f t="shared" si="3"/>
        <v>0</v>
      </c>
      <c r="AV26" s="115" t="str">
        <f t="shared" si="4"/>
        <v>Performance</v>
      </c>
      <c r="AW26" s="116">
        <f t="shared" si="5"/>
        <v>2.671440917</v>
      </c>
      <c r="AX26" s="54">
        <f t="shared" si="6"/>
        <v>3.8</v>
      </c>
      <c r="AY26" s="117">
        <f t="shared" si="7"/>
        <v>0.02446072866</v>
      </c>
      <c r="AZ26" s="117">
        <f t="shared" si="8"/>
        <v>0.03014116749</v>
      </c>
      <c r="BA26" s="118">
        <f t="shared" si="9"/>
        <v>0.006830999864</v>
      </c>
      <c r="BB26" s="116">
        <f t="shared" si="10"/>
        <v>8.875656712</v>
      </c>
      <c r="BC26" s="54">
        <f t="shared" si="11"/>
        <v>4.389608536</v>
      </c>
      <c r="BD26" s="117">
        <f t="shared" si="12"/>
        <v>0.02117518411</v>
      </c>
      <c r="BE26" s="119">
        <v>652.46</v>
      </c>
      <c r="BF26" s="120">
        <v>133.56634176455862</v>
      </c>
      <c r="BG26" s="121">
        <v>112.25173626456501</v>
      </c>
      <c r="BH26" s="121">
        <v>112.25173626456501</v>
      </c>
      <c r="BI26" s="122">
        <f t="shared" si="13"/>
        <v>0.01361485141</v>
      </c>
      <c r="BJ26" s="123">
        <f t="shared" si="14"/>
        <v>-0.1343191611</v>
      </c>
    </row>
    <row r="27">
      <c r="B27" s="6"/>
      <c r="D27" s="55"/>
      <c r="E27" s="48"/>
      <c r="F27" s="8" t="s">
        <v>199</v>
      </c>
      <c r="G27" s="198">
        <v>3725.7570121003077</v>
      </c>
      <c r="H27" s="13">
        <v>513.4175047443722</v>
      </c>
      <c r="I27" s="19">
        <v>135.10986966957162</v>
      </c>
      <c r="J27" s="19">
        <v>1668.5386531112956</v>
      </c>
      <c r="K27" s="15">
        <v>0.08097497137248487</v>
      </c>
      <c r="L27" s="16">
        <v>3.8000000000000003</v>
      </c>
      <c r="M27" s="15">
        <v>23.219570303495328</v>
      </c>
      <c r="N27" s="184">
        <v>0.13780219780219782</v>
      </c>
      <c r="O27" s="197">
        <v>11921.333846457095</v>
      </c>
      <c r="P27" s="13">
        <v>3081.9</v>
      </c>
      <c r="Q27" s="19">
        <v>120.0</v>
      </c>
      <c r="R27" s="18">
        <v>0.07191922091600218</v>
      </c>
      <c r="S27" s="13">
        <v>4.278479206203102</v>
      </c>
      <c r="T27" s="197">
        <v>4946.171282664246</v>
      </c>
      <c r="U27" s="188"/>
      <c r="V27" s="189"/>
      <c r="W27" s="190">
        <f t="shared" si="22"/>
        <v>9232.180222</v>
      </c>
      <c r="X27" s="191">
        <f t="shared" si="17"/>
        <v>3.8</v>
      </c>
      <c r="Y27" s="192">
        <f t="shared" si="18"/>
        <v>0.08913925192</v>
      </c>
      <c r="Z27" s="205">
        <f t="shared" si="23"/>
        <v>2429.521111</v>
      </c>
      <c r="AA27" s="191">
        <f t="shared" si="19"/>
        <v>4.233003311</v>
      </c>
      <c r="AB27" s="192">
        <f t="shared" si="20"/>
        <v>0.08002099984</v>
      </c>
      <c r="AC27" s="194">
        <f t="shared" si="24"/>
        <v>2181</v>
      </c>
      <c r="AD27" s="195">
        <f t="shared" si="21"/>
        <v>-0.1022922212</v>
      </c>
      <c r="AE27" s="14"/>
      <c r="AH27" s="100"/>
      <c r="AI27" s="110" t="s">
        <v>200</v>
      </c>
      <c r="AJ27" s="111">
        <v>311186.68951834727</v>
      </c>
      <c r="AK27" s="111">
        <v>2073.322363656699</v>
      </c>
      <c r="AL27" s="54">
        <v>367.17130642324804</v>
      </c>
      <c r="AM27" s="54">
        <v>96.62402800611791</v>
      </c>
      <c r="AN27" s="112">
        <v>2303.69151517411</v>
      </c>
      <c r="AO27" s="113">
        <v>11192.360527258057</v>
      </c>
      <c r="AP27" s="112">
        <v>2175.42</v>
      </c>
      <c r="AQ27" s="112">
        <v>70.0</v>
      </c>
      <c r="AR27" s="113">
        <v>5236.445527851541</v>
      </c>
      <c r="AS27" s="54">
        <f t="shared" si="1"/>
        <v>0</v>
      </c>
      <c r="AT27" s="115">
        <f t="shared" si="2"/>
        <v>0</v>
      </c>
      <c r="AU27" s="115">
        <f t="shared" si="3"/>
        <v>0</v>
      </c>
      <c r="AV27" s="115" t="str">
        <f t="shared" si="4"/>
        <v>Performance</v>
      </c>
      <c r="AW27" s="116">
        <f t="shared" si="5"/>
        <v>30.48266662</v>
      </c>
      <c r="AX27" s="54">
        <f t="shared" si="6"/>
        <v>3.8</v>
      </c>
      <c r="AY27" s="117">
        <f t="shared" si="7"/>
        <v>0.04194312796</v>
      </c>
      <c r="AZ27" s="117">
        <f t="shared" si="8"/>
        <v>0.04660347551</v>
      </c>
      <c r="BA27" s="118">
        <f t="shared" si="9"/>
        <v>0.006662631897</v>
      </c>
      <c r="BB27" s="116">
        <f t="shared" si="10"/>
        <v>14.26158699</v>
      </c>
      <c r="BC27" s="54">
        <f t="shared" si="11"/>
        <v>5.245304377</v>
      </c>
      <c r="BD27" s="117">
        <f t="shared" si="12"/>
        <v>0.03038601286</v>
      </c>
      <c r="BE27" s="119">
        <v>662.22</v>
      </c>
      <c r="BF27" s="120">
        <v>135.56433014027837</v>
      </c>
      <c r="BG27" s="121">
        <v>231.60697628296967</v>
      </c>
      <c r="BH27" s="121">
        <v>231.60697628296967</v>
      </c>
      <c r="BI27" s="122">
        <f t="shared" si="13"/>
        <v>0.0492434935</v>
      </c>
      <c r="BJ27" s="123">
        <f t="shared" si="14"/>
        <v>-0.2755425183</v>
      </c>
    </row>
    <row r="28">
      <c r="B28" s="12"/>
      <c r="C28" s="13"/>
      <c r="D28" s="206"/>
      <c r="E28" s="48"/>
      <c r="F28" s="207" t="s">
        <v>201</v>
      </c>
      <c r="G28" s="198">
        <v>3730.6700982701113</v>
      </c>
      <c r="H28" s="13">
        <v>500.97101978087227</v>
      </c>
      <c r="I28" s="19">
        <v>131.83447888970323</v>
      </c>
      <c r="J28" s="19">
        <v>1764.0708841907906</v>
      </c>
      <c r="K28" s="15">
        <v>0.07473309608540926</v>
      </c>
      <c r="L28" s="16">
        <v>3.8</v>
      </c>
      <c r="M28" s="15">
        <v>15.410900767759953</v>
      </c>
      <c r="N28" s="184">
        <v>0.13428446005267777</v>
      </c>
      <c r="O28" s="197">
        <v>7720.414673366531</v>
      </c>
      <c r="P28" s="13">
        <v>3154.28</v>
      </c>
      <c r="Q28" s="19">
        <v>117.0</v>
      </c>
      <c r="R28" s="18">
        <v>0.06632386546851823</v>
      </c>
      <c r="S28" s="13">
        <v>4.281803587870703</v>
      </c>
      <c r="T28" s="197">
        <v>4393.921910906662</v>
      </c>
      <c r="U28" s="188"/>
      <c r="V28" s="189"/>
      <c r="W28" s="190">
        <f t="shared" si="22"/>
        <v>9733.151241</v>
      </c>
      <c r="X28" s="191">
        <f t="shared" si="17"/>
        <v>3.8</v>
      </c>
      <c r="Y28" s="192">
        <f t="shared" si="18"/>
        <v>0.08826351135</v>
      </c>
      <c r="Z28" s="205">
        <f t="shared" si="23"/>
        <v>2561.35559</v>
      </c>
      <c r="AA28" s="191">
        <f t="shared" si="19"/>
        <v>4.235487921</v>
      </c>
      <c r="AB28" s="192">
        <f t="shared" si="20"/>
        <v>0.07918836022</v>
      </c>
      <c r="AC28" s="194">
        <f t="shared" si="24"/>
        <v>2298</v>
      </c>
      <c r="AD28" s="195">
        <f t="shared" si="21"/>
        <v>-0.1028188319</v>
      </c>
      <c r="AE28" s="14"/>
      <c r="AF28" s="52"/>
      <c r="AG28" s="54"/>
      <c r="AH28" s="100"/>
      <c r="AI28" s="110" t="s">
        <v>202</v>
      </c>
      <c r="AJ28" s="111">
        <v>255153.76059944354</v>
      </c>
      <c r="AK28" s="111">
        <v>1756.428305704431</v>
      </c>
      <c r="AL28" s="54">
        <v>217.81348686124878</v>
      </c>
      <c r="AM28" s="54">
        <v>57.31933864769705</v>
      </c>
      <c r="AN28" s="112">
        <v>2067.0445313286177</v>
      </c>
      <c r="AO28" s="113">
        <v>586.9192944368955</v>
      </c>
      <c r="AP28" s="112">
        <v>1785.42</v>
      </c>
      <c r="AQ28" s="112">
        <v>52.0</v>
      </c>
      <c r="AR28" s="113">
        <v>4669.8887075908915</v>
      </c>
      <c r="AS28" s="54">
        <f t="shared" si="1"/>
        <v>0</v>
      </c>
      <c r="AT28" s="115">
        <f t="shared" si="2"/>
        <v>0</v>
      </c>
      <c r="AU28" s="115">
        <f t="shared" si="3"/>
        <v>0</v>
      </c>
      <c r="AV28" s="115" t="str">
        <f t="shared" si="4"/>
        <v>Performance</v>
      </c>
      <c r="AW28" s="116">
        <f t="shared" si="5"/>
        <v>2.694595743</v>
      </c>
      <c r="AX28" s="54">
        <f t="shared" si="6"/>
        <v>3.8</v>
      </c>
      <c r="AY28" s="117">
        <f t="shared" si="7"/>
        <v>0.02773009375</v>
      </c>
      <c r="AZ28" s="117">
        <f t="shared" si="8"/>
        <v>0.03263403263</v>
      </c>
      <c r="BA28" s="118">
        <f t="shared" si="9"/>
        <v>0.006883803325</v>
      </c>
      <c r="BB28" s="116">
        <f t="shared" si="10"/>
        <v>21.43985102</v>
      </c>
      <c r="BC28" s="54">
        <f t="shared" si="11"/>
        <v>4.188720901</v>
      </c>
      <c r="BD28" s="117">
        <f t="shared" si="12"/>
        <v>0.02515669073</v>
      </c>
      <c r="BE28" s="119">
        <v>579.61</v>
      </c>
      <c r="BF28" s="120">
        <v>118.6530781199703</v>
      </c>
      <c r="BG28" s="121">
        <v>99.16040874127847</v>
      </c>
      <c r="BH28" s="121">
        <v>99.16040874127847</v>
      </c>
      <c r="BI28" s="122">
        <f t="shared" si="13"/>
        <v>0.01650605049</v>
      </c>
      <c r="BJ28" s="123">
        <f t="shared" si="14"/>
        <v>-0.09280181477</v>
      </c>
    </row>
    <row r="29">
      <c r="B29" s="12"/>
      <c r="C29" s="6"/>
      <c r="D29" s="55"/>
      <c r="E29" s="48"/>
      <c r="F29" s="8" t="s">
        <v>203</v>
      </c>
      <c r="G29" s="198">
        <v>3206.6075734911665</v>
      </c>
      <c r="H29" s="13">
        <v>351.6132002188731</v>
      </c>
      <c r="I29" s="19">
        <v>92.52978953128239</v>
      </c>
      <c r="J29" s="19">
        <v>1488.938058681845</v>
      </c>
      <c r="K29" s="15">
        <v>0.062144821264894595</v>
      </c>
      <c r="L29" s="16">
        <v>3.8000000000000003</v>
      </c>
      <c r="M29" s="15">
        <v>21.693486555070738</v>
      </c>
      <c r="N29" s="184">
        <v>0.10965270684371808</v>
      </c>
      <c r="O29" s="197">
        <v>7627.716231533519</v>
      </c>
      <c r="P29" s="13">
        <v>3046.82</v>
      </c>
      <c r="Q29" s="19">
        <v>88.0</v>
      </c>
      <c r="R29" s="18">
        <v>0.059102525781298314</v>
      </c>
      <c r="S29" s="13">
        <v>3.9956045479417397</v>
      </c>
      <c r="T29" s="197">
        <v>3586.456413843908</v>
      </c>
      <c r="U29" s="188"/>
      <c r="V29" s="189"/>
      <c r="W29" s="190">
        <f t="shared" si="22"/>
        <v>10084.76444</v>
      </c>
      <c r="X29" s="191">
        <f t="shared" si="17"/>
        <v>3.8</v>
      </c>
      <c r="Y29" s="192">
        <f t="shared" si="18"/>
        <v>0.08698880767</v>
      </c>
      <c r="Z29" s="205">
        <f t="shared" si="23"/>
        <v>2653.885379</v>
      </c>
      <c r="AA29" s="191">
        <f t="shared" si="19"/>
        <v>4.226640587</v>
      </c>
      <c r="AB29" s="192">
        <f t="shared" si="20"/>
        <v>0.07820808567</v>
      </c>
      <c r="AC29" s="194">
        <f t="shared" si="24"/>
        <v>2386</v>
      </c>
      <c r="AD29" s="195">
        <f t="shared" si="21"/>
        <v>-0.1009408249</v>
      </c>
      <c r="AE29" s="14"/>
      <c r="AF29" s="12" t="s">
        <v>204</v>
      </c>
      <c r="AH29" s="100"/>
      <c r="AI29" s="110" t="s">
        <v>205</v>
      </c>
      <c r="AJ29" s="111">
        <v>218760.07479663077</v>
      </c>
      <c r="AK29" s="111">
        <v>1354.3740874755845</v>
      </c>
      <c r="AL29" s="54">
        <v>152.46944080287417</v>
      </c>
      <c r="AM29" s="54">
        <v>40.12353705338794</v>
      </c>
      <c r="AN29" s="112">
        <v>1737.594808720188</v>
      </c>
      <c r="AO29" s="113">
        <v>3585.5579079208037</v>
      </c>
      <c r="AP29" s="112">
        <v>1224.6000000000001</v>
      </c>
      <c r="AQ29" s="112">
        <v>31.0</v>
      </c>
      <c r="AR29" s="113">
        <v>1661.625883581382</v>
      </c>
      <c r="AS29" s="54">
        <f t="shared" si="1"/>
        <v>0</v>
      </c>
      <c r="AT29" s="115">
        <f t="shared" si="2"/>
        <v>0</v>
      </c>
      <c r="AU29" s="115">
        <f t="shared" si="3"/>
        <v>0</v>
      </c>
      <c r="AV29" s="115" t="str">
        <f t="shared" si="4"/>
        <v>Performance</v>
      </c>
      <c r="AW29" s="116">
        <f t="shared" si="5"/>
        <v>23.51656758</v>
      </c>
      <c r="AX29" s="54">
        <f t="shared" si="6"/>
        <v>3.8</v>
      </c>
      <c r="AY29" s="117">
        <f t="shared" si="7"/>
        <v>0.02309142319</v>
      </c>
      <c r="AZ29" s="117">
        <f t="shared" si="8"/>
        <v>0.02962515115</v>
      </c>
      <c r="BA29" s="118">
        <f t="shared" si="9"/>
        <v>0.006191139259</v>
      </c>
      <c r="BB29" s="116">
        <f t="shared" si="10"/>
        <v>10.89809128</v>
      </c>
      <c r="BC29" s="54">
        <f t="shared" si="11"/>
        <v>4.918369058</v>
      </c>
      <c r="BD29" s="117">
        <f t="shared" si="12"/>
        <v>0.01784075312</v>
      </c>
      <c r="BE29" s="119">
        <v>465.72</v>
      </c>
      <c r="BF29" s="120">
        <v>95.33843712501955</v>
      </c>
      <c r="BG29" s="121">
        <v>57.13100367785462</v>
      </c>
      <c r="BH29" s="121">
        <v>57.13100367785462</v>
      </c>
      <c r="BI29" s="122">
        <f t="shared" si="13"/>
        <v>-0.09581849555</v>
      </c>
      <c r="BJ29" s="123">
        <f t="shared" si="14"/>
        <v>-0.2273861609</v>
      </c>
    </row>
    <row r="30">
      <c r="B30" s="12"/>
      <c r="C30" s="13"/>
      <c r="D30" s="55"/>
      <c r="E30" s="48"/>
      <c r="F30" s="8" t="s">
        <v>206</v>
      </c>
      <c r="G30" s="198">
        <v>1927.5674739525552</v>
      </c>
      <c r="H30" s="13">
        <v>283.1575329196234</v>
      </c>
      <c r="I30" s="19">
        <v>74.51514024200617</v>
      </c>
      <c r="J30" s="19">
        <v>1297.8735965228545</v>
      </c>
      <c r="K30" s="15">
        <v>0.057413249211356474</v>
      </c>
      <c r="L30" s="16">
        <v>3.7999999999999994</v>
      </c>
      <c r="M30" s="15">
        <v>16.446554205747553</v>
      </c>
      <c r="N30" s="184">
        <v>0.1468988954970263</v>
      </c>
      <c r="O30" s="197">
        <v>4656.965713928334</v>
      </c>
      <c r="P30" s="13">
        <v>1977.3</v>
      </c>
      <c r="Q30" s="19">
        <v>59.0</v>
      </c>
      <c r="R30" s="18">
        <v>0.04545897239767221</v>
      </c>
      <c r="S30" s="13">
        <v>4.799280218976668</v>
      </c>
      <c r="T30" s="197">
        <v>2374.1495845432732</v>
      </c>
      <c r="U30" s="188"/>
      <c r="V30" s="189"/>
      <c r="W30" s="190">
        <f t="shared" si="22"/>
        <v>10367.92197</v>
      </c>
      <c r="X30" s="191">
        <f t="shared" si="17"/>
        <v>3.8</v>
      </c>
      <c r="Y30" s="192">
        <f t="shared" si="18"/>
        <v>0.08578195798</v>
      </c>
      <c r="Z30" s="205">
        <f t="shared" si="23"/>
        <v>2728.40052</v>
      </c>
      <c r="AA30" s="191">
        <f t="shared" si="19"/>
        <v>4.240458885</v>
      </c>
      <c r="AB30" s="192">
        <f t="shared" si="20"/>
        <v>0.07687173704</v>
      </c>
      <c r="AC30" s="194">
        <f t="shared" si="24"/>
        <v>2445</v>
      </c>
      <c r="AD30" s="195">
        <f t="shared" si="21"/>
        <v>-0.1038705709</v>
      </c>
      <c r="AE30" s="14"/>
      <c r="AG30" s="84"/>
      <c r="AH30" s="100"/>
      <c r="AI30" s="110" t="s">
        <v>207</v>
      </c>
      <c r="AJ30" s="111">
        <v>210796.78096307573</v>
      </c>
      <c r="AK30" s="111">
        <v>1524.6944080287412</v>
      </c>
      <c r="AL30" s="54">
        <v>136.91133459849925</v>
      </c>
      <c r="AM30" s="54">
        <v>36.029298578552435</v>
      </c>
      <c r="AN30" s="112">
        <v>1798.462487379409</v>
      </c>
      <c r="AO30" s="113">
        <v>2392.1721315603813</v>
      </c>
      <c r="AP30" s="112">
        <v>1196.52</v>
      </c>
      <c r="AQ30" s="112">
        <v>26.0</v>
      </c>
      <c r="AR30" s="113">
        <v>1021.0358277934968</v>
      </c>
      <c r="AS30" s="54">
        <f t="shared" si="1"/>
        <v>0</v>
      </c>
      <c r="AT30" s="115">
        <f t="shared" si="2"/>
        <v>0</v>
      </c>
      <c r="AU30" s="115">
        <f t="shared" si="3"/>
        <v>0</v>
      </c>
      <c r="AV30" s="115" t="str">
        <f t="shared" si="4"/>
        <v>Performance</v>
      </c>
      <c r="AW30" s="116">
        <f t="shared" si="5"/>
        <v>17.47241847</v>
      </c>
      <c r="AX30" s="54">
        <f t="shared" si="6"/>
        <v>3.8</v>
      </c>
      <c r="AY30" s="117">
        <f t="shared" si="7"/>
        <v>0.02003338898</v>
      </c>
      <c r="AZ30" s="117">
        <f t="shared" si="8"/>
        <v>0.02363050483</v>
      </c>
      <c r="BA30" s="118">
        <f t="shared" si="9"/>
        <v>0.007233006126</v>
      </c>
      <c r="BB30" s="116">
        <f t="shared" si="10"/>
        <v>7.457642793</v>
      </c>
      <c r="BC30" s="54">
        <f t="shared" si="11"/>
        <v>5.265820561</v>
      </c>
      <c r="BD30" s="117">
        <f t="shared" si="12"/>
        <v>0.01445679306</v>
      </c>
      <c r="BE30" s="119">
        <v>384.99</v>
      </c>
      <c r="BF30" s="120">
        <v>78.81204352134603</v>
      </c>
      <c r="BG30" s="121">
        <v>58.099291077153225</v>
      </c>
      <c r="BH30" s="121">
        <v>58.099291077153225</v>
      </c>
      <c r="BI30" s="122">
        <f t="shared" si="13"/>
        <v>-0.2152394646</v>
      </c>
      <c r="BJ30" s="123">
        <f t="shared" si="14"/>
        <v>-0.2783650799</v>
      </c>
    </row>
    <row r="31">
      <c r="B31" s="6"/>
      <c r="C31" s="13"/>
      <c r="D31" s="206"/>
      <c r="E31" s="48"/>
      <c r="F31" s="8" t="s">
        <v>208</v>
      </c>
      <c r="G31" s="198">
        <v>1717.9424640409775</v>
      </c>
      <c r="H31" s="13">
        <v>245.81807802912363</v>
      </c>
      <c r="I31" s="19">
        <v>64.68896790240096</v>
      </c>
      <c r="J31" s="19">
        <v>1418.7901061463301</v>
      </c>
      <c r="K31" s="15">
        <v>0.045594459407464406</v>
      </c>
      <c r="L31" s="16">
        <v>3.8</v>
      </c>
      <c r="M31" s="15">
        <v>8.6073516128457</v>
      </c>
      <c r="N31" s="184">
        <v>0.1430886558627264</v>
      </c>
      <c r="O31" s="197">
        <v>2115.8426303906076</v>
      </c>
      <c r="P31" s="13">
        <v>1711.3200000000002</v>
      </c>
      <c r="Q31" s="19">
        <v>46.0</v>
      </c>
      <c r="R31" s="18">
        <v>0.03242199096309154</v>
      </c>
      <c r="S31" s="13">
        <v>5.343871261502687</v>
      </c>
      <c r="T31" s="197">
        <v>2652.6963578535533</v>
      </c>
      <c r="U31" s="188"/>
      <c r="V31" s="189"/>
      <c r="W31" s="190">
        <f t="shared" si="22"/>
        <v>10613.74005</v>
      </c>
      <c r="X31" s="191">
        <f t="shared" si="17"/>
        <v>3.8</v>
      </c>
      <c r="Y31" s="192">
        <f t="shared" si="18"/>
        <v>0.08406585282</v>
      </c>
      <c r="Z31" s="205">
        <f t="shared" si="23"/>
        <v>2793.089488</v>
      </c>
      <c r="AA31" s="191">
        <f t="shared" si="19"/>
        <v>4.260835027</v>
      </c>
      <c r="AB31" s="192">
        <f t="shared" si="20"/>
        <v>0.0749736234</v>
      </c>
      <c r="AC31" s="194">
        <f t="shared" si="24"/>
        <v>2491</v>
      </c>
      <c r="AD31" s="195">
        <f t="shared" si="21"/>
        <v>-0.1081560361</v>
      </c>
      <c r="AE31" s="14"/>
      <c r="AG31" s="54"/>
      <c r="AH31" s="100"/>
      <c r="AI31" s="110" t="s">
        <v>209</v>
      </c>
      <c r="AJ31" s="111">
        <v>163806.38713969366</v>
      </c>
      <c r="AK31" s="111">
        <v>1202.887263906671</v>
      </c>
      <c r="AL31" s="54">
        <v>233.3715930656237</v>
      </c>
      <c r="AM31" s="54">
        <v>61.41357712253256</v>
      </c>
      <c r="AN31" s="112">
        <v>3203.8780811746096</v>
      </c>
      <c r="AO31" s="113">
        <v>633.9789992307572</v>
      </c>
      <c r="AP31" s="112">
        <v>1425.06</v>
      </c>
      <c r="AQ31" s="112">
        <v>43.0</v>
      </c>
      <c r="AR31" s="113">
        <v>3362.4318028263533</v>
      </c>
      <c r="AS31" s="54">
        <f t="shared" si="1"/>
        <v>0</v>
      </c>
      <c r="AT31" s="115">
        <f t="shared" si="2"/>
        <v>0</v>
      </c>
      <c r="AU31" s="115">
        <f t="shared" si="3"/>
        <v>0</v>
      </c>
      <c r="AV31" s="115" t="str">
        <f t="shared" si="4"/>
        <v>Performance</v>
      </c>
      <c r="AW31" s="116">
        <f t="shared" si="5"/>
        <v>2.716607411</v>
      </c>
      <c r="AX31" s="54">
        <f t="shared" si="6"/>
        <v>3.8</v>
      </c>
      <c r="AY31" s="117">
        <f t="shared" si="7"/>
        <v>0.01916851252</v>
      </c>
      <c r="AZ31" s="117">
        <f t="shared" si="8"/>
        <v>0.05105513955</v>
      </c>
      <c r="BA31" s="118">
        <f t="shared" si="9"/>
        <v>0.007343347747</v>
      </c>
      <c r="BB31" s="116">
        <f t="shared" si="10"/>
        <v>14.40805952</v>
      </c>
      <c r="BC31" s="54">
        <f t="shared" si="11"/>
        <v>5.42724635</v>
      </c>
      <c r="BD31" s="117">
        <f t="shared" si="12"/>
        <v>0.0134212348</v>
      </c>
      <c r="BE31" s="119">
        <v>352.27</v>
      </c>
      <c r="BF31" s="120">
        <v>72.11386937651514</v>
      </c>
      <c r="BG31" s="121">
        <v>161.25772368910856</v>
      </c>
      <c r="BH31" s="121">
        <v>161.25772368910856</v>
      </c>
      <c r="BI31" s="122">
        <f t="shared" si="13"/>
        <v>0.1846995498</v>
      </c>
      <c r="BJ31" s="123">
        <f t="shared" si="14"/>
        <v>-0.2998290929</v>
      </c>
    </row>
    <row r="32">
      <c r="B32" s="6"/>
      <c r="D32" s="100"/>
      <c r="E32" s="48"/>
      <c r="F32" s="8" t="s">
        <v>210</v>
      </c>
      <c r="G32" s="198">
        <v>2645.6969024387026</v>
      </c>
      <c r="H32" s="13">
        <v>457.40832240862255</v>
      </c>
      <c r="I32" s="19">
        <v>120.37061116016383</v>
      </c>
      <c r="J32" s="19">
        <v>1880.620206107775</v>
      </c>
      <c r="K32" s="15">
        <v>0.06400580551523948</v>
      </c>
      <c r="L32" s="16">
        <v>3.8</v>
      </c>
      <c r="M32" s="15">
        <v>3.748928823186679</v>
      </c>
      <c r="N32" s="184">
        <v>0.17288765088207989</v>
      </c>
      <c r="O32" s="197">
        <v>1714.7912438431504</v>
      </c>
      <c r="P32" s="13">
        <v>2069.46</v>
      </c>
      <c r="Q32" s="19">
        <v>87.0</v>
      </c>
      <c r="R32" s="18">
        <v>0.04626133427549389</v>
      </c>
      <c r="S32" s="13">
        <v>5.25756692423704</v>
      </c>
      <c r="T32" s="197">
        <v>1432.7671757345452</v>
      </c>
      <c r="U32" s="188"/>
      <c r="V32" s="189"/>
      <c r="W32" s="190">
        <f t="shared" si="22"/>
        <v>11071.14838</v>
      </c>
      <c r="X32" s="191">
        <f t="shared" si="17"/>
        <v>3.8</v>
      </c>
      <c r="Y32" s="192">
        <f t="shared" si="18"/>
        <v>0.08299122971</v>
      </c>
      <c r="Z32" s="205">
        <f t="shared" si="23"/>
        <v>2913.460099</v>
      </c>
      <c r="AA32" s="191">
        <f t="shared" si="19"/>
        <v>4.294471829</v>
      </c>
      <c r="AB32" s="192">
        <f t="shared" si="20"/>
        <v>0.07343549695</v>
      </c>
      <c r="AC32" s="194">
        <f t="shared" si="24"/>
        <v>2578</v>
      </c>
      <c r="AD32" s="195">
        <f t="shared" si="21"/>
        <v>-0.1151414769</v>
      </c>
      <c r="AE32" s="14"/>
      <c r="AH32" s="100"/>
      <c r="AI32" s="110" t="s">
        <v>211</v>
      </c>
      <c r="AJ32" s="111">
        <v>211338.85813714395</v>
      </c>
      <c r="AK32" s="111">
        <v>1134.1040575294346</v>
      </c>
      <c r="AL32" s="54">
        <v>217.81348686124878</v>
      </c>
      <c r="AM32" s="54">
        <v>57.31933864769705</v>
      </c>
      <c r="AN32" s="112">
        <v>2471.28234341071</v>
      </c>
      <c r="AO32" s="113">
        <v>4001.3936801176847</v>
      </c>
      <c r="AP32" s="112">
        <v>1392.3</v>
      </c>
      <c r="AQ32" s="112">
        <v>39.0</v>
      </c>
      <c r="AR32" s="113">
        <v>2573.8021507405138</v>
      </c>
      <c r="AS32" s="54">
        <f t="shared" si="1"/>
        <v>0</v>
      </c>
      <c r="AT32" s="115">
        <f t="shared" si="2"/>
        <v>0</v>
      </c>
      <c r="AU32" s="115">
        <f t="shared" si="3"/>
        <v>0</v>
      </c>
      <c r="AV32" s="115" t="str">
        <f t="shared" si="4"/>
        <v>Performance</v>
      </c>
      <c r="AW32" s="116">
        <f t="shared" si="5"/>
        <v>18.37073424</v>
      </c>
      <c r="AX32" s="54">
        <f t="shared" si="6"/>
        <v>3.8</v>
      </c>
      <c r="AY32" s="117">
        <f t="shared" si="7"/>
        <v>0.02319416832</v>
      </c>
      <c r="AZ32" s="117">
        <f t="shared" si="8"/>
        <v>0.05054151625</v>
      </c>
      <c r="BA32" s="118">
        <f t="shared" si="9"/>
        <v>0.005366282697</v>
      </c>
      <c r="BB32" s="116">
        <f t="shared" si="10"/>
        <v>11.8165417</v>
      </c>
      <c r="BC32" s="54">
        <f t="shared" si="11"/>
        <v>5.584961202</v>
      </c>
      <c r="BD32" s="117">
        <f t="shared" si="12"/>
        <v>0.01578128056</v>
      </c>
      <c r="BE32" s="119">
        <v>417.62</v>
      </c>
      <c r="BF32" s="120">
        <v>85.49179359304017</v>
      </c>
      <c r="BG32" s="121">
        <v>132.3216932682086</v>
      </c>
      <c r="BH32" s="121">
        <v>132.3216932682086</v>
      </c>
      <c r="BI32" s="122">
        <f t="shared" si="13"/>
        <v>0.2276651254</v>
      </c>
      <c r="BJ32" s="123">
        <f t="shared" si="14"/>
        <v>-0.3196013611</v>
      </c>
    </row>
    <row r="33">
      <c r="B33" s="6"/>
      <c r="C33" s="6"/>
      <c r="D33" s="100"/>
      <c r="E33" s="48"/>
      <c r="F33" s="8" t="s">
        <v>212</v>
      </c>
      <c r="G33" s="198">
        <v>3096.8819823655745</v>
      </c>
      <c r="H33" s="13">
        <v>513.4175047443722</v>
      </c>
      <c r="I33" s="19">
        <v>135.10986966957162</v>
      </c>
      <c r="J33" s="19">
        <v>2040.0225573947039</v>
      </c>
      <c r="K33" s="15">
        <v>0.06622959593256622</v>
      </c>
      <c r="L33" s="16">
        <v>3.8000000000000003</v>
      </c>
      <c r="M33" s="15">
        <v>15.969506349856186</v>
      </c>
      <c r="N33" s="184">
        <v>0.16578529878371237</v>
      </c>
      <c r="O33" s="197">
        <v>8199.02410214257</v>
      </c>
      <c r="P33" s="13">
        <v>3070.54</v>
      </c>
      <c r="Q33" s="19">
        <v>105.0</v>
      </c>
      <c r="R33" s="18">
        <v>0.051470019103168466</v>
      </c>
      <c r="S33" s="13">
        <v>4.889690521374973</v>
      </c>
      <c r="T33" s="197">
        <v>4315.094890684924</v>
      </c>
      <c r="U33" s="188"/>
      <c r="V33" s="189"/>
      <c r="W33" s="190">
        <f t="shared" si="22"/>
        <v>11584.56588</v>
      </c>
      <c r="X33" s="191">
        <f t="shared" si="17"/>
        <v>3.8</v>
      </c>
      <c r="Y33" s="192">
        <f t="shared" si="18"/>
        <v>0.08207068851</v>
      </c>
      <c r="Z33" s="205">
        <f t="shared" si="23"/>
        <v>3048.569968</v>
      </c>
      <c r="AA33" s="191">
        <f t="shared" si="19"/>
        <v>4.317765889</v>
      </c>
      <c r="AB33" s="192">
        <f t="shared" si="20"/>
        <v>0.07222916304</v>
      </c>
      <c r="AC33" s="194">
        <f t="shared" si="24"/>
        <v>2683</v>
      </c>
      <c r="AD33" s="195">
        <f t="shared" si="21"/>
        <v>-0.1199152298</v>
      </c>
      <c r="AE33" s="14"/>
      <c r="AH33" s="100"/>
      <c r="AI33" s="110" t="s">
        <v>213</v>
      </c>
      <c r="AJ33" s="111">
        <v>225023.44081543412</v>
      </c>
      <c r="AK33" s="111">
        <v>1208.6191977714407</v>
      </c>
      <c r="AL33" s="54">
        <v>270.7110479561235</v>
      </c>
      <c r="AM33" s="54">
        <v>71.23974946213777</v>
      </c>
      <c r="AN33" s="112">
        <v>2755.149544332638</v>
      </c>
      <c r="AO33" s="113">
        <v>9399.493017880071</v>
      </c>
      <c r="AP33" s="112">
        <v>1648.14</v>
      </c>
      <c r="AQ33" s="112">
        <v>51.0</v>
      </c>
      <c r="AR33" s="113">
        <v>3797.883482742073</v>
      </c>
      <c r="AS33" s="54">
        <f t="shared" si="1"/>
        <v>0</v>
      </c>
      <c r="AT33" s="115">
        <f t="shared" si="2"/>
        <v>0</v>
      </c>
      <c r="AU33" s="115">
        <f t="shared" si="3"/>
        <v>0</v>
      </c>
      <c r="AV33" s="115" t="str">
        <f t="shared" si="4"/>
        <v>Performance</v>
      </c>
      <c r="AW33" s="116">
        <f t="shared" si="5"/>
        <v>34.72149766</v>
      </c>
      <c r="AX33" s="54">
        <f t="shared" si="6"/>
        <v>3.8</v>
      </c>
      <c r="AY33" s="117">
        <f t="shared" si="7"/>
        <v>0.02585694472</v>
      </c>
      <c r="AZ33" s="117">
        <f t="shared" si="8"/>
        <v>0.05894308943</v>
      </c>
      <c r="BA33" s="118">
        <f t="shared" si="9"/>
        <v>0.005371081312</v>
      </c>
      <c r="BB33" s="116">
        <f t="shared" si="10"/>
        <v>14.02928884</v>
      </c>
      <c r="BC33" s="54">
        <f t="shared" si="11"/>
        <v>5.308059764</v>
      </c>
      <c r="BD33" s="117">
        <f t="shared" si="12"/>
        <v>0.01851079195</v>
      </c>
      <c r="BE33" s="119">
        <v>478.87</v>
      </c>
      <c r="BF33" s="120">
        <v>98.03039892222391</v>
      </c>
      <c r="BG33" s="121">
        <v>172.68064903389956</v>
      </c>
      <c r="BH33" s="121">
        <v>172.68064903389956</v>
      </c>
      <c r="BI33" s="122">
        <f t="shared" si="13"/>
        <v>0.3636553209</v>
      </c>
      <c r="BJ33" s="123">
        <f t="shared" si="14"/>
        <v>-0.2841075329</v>
      </c>
    </row>
    <row r="34">
      <c r="B34" s="6"/>
      <c r="C34" s="6"/>
      <c r="D34" s="208"/>
      <c r="E34" s="48"/>
      <c r="F34" s="8" t="s">
        <v>214</v>
      </c>
      <c r="G34" s="198">
        <v>5376.553965153983</v>
      </c>
      <c r="H34" s="13">
        <v>528.9756109487471</v>
      </c>
      <c r="I34" s="19">
        <v>139.20410814440714</v>
      </c>
      <c r="J34" s="19">
        <v>1836.402430579551</v>
      </c>
      <c r="K34" s="15">
        <v>0.07580261593341263</v>
      </c>
      <c r="L34" s="16">
        <v>3.7999999999999994</v>
      </c>
      <c r="M34" s="15">
        <v>12.10517237454747</v>
      </c>
      <c r="N34" s="184">
        <v>0.09838562290587878</v>
      </c>
      <c r="O34" s="197">
        <v>6403.340952466144</v>
      </c>
      <c r="P34" s="13">
        <v>4901.52</v>
      </c>
      <c r="Q34" s="19">
        <v>126.0</v>
      </c>
      <c r="R34" s="18">
        <v>0.06861241191029986</v>
      </c>
      <c r="S34" s="13">
        <v>4.198219134513866</v>
      </c>
      <c r="T34" s="197">
        <v>4069.1102442448455</v>
      </c>
      <c r="U34" s="188"/>
      <c r="V34" s="189"/>
      <c r="W34" s="190">
        <f t="shared" si="22"/>
        <v>12113.54149</v>
      </c>
      <c r="X34" s="191">
        <f t="shared" si="17"/>
        <v>3.8</v>
      </c>
      <c r="Y34" s="192">
        <f t="shared" si="18"/>
        <v>0.08177540646</v>
      </c>
      <c r="Z34" s="205">
        <f t="shared" si="23"/>
        <v>3187.774077</v>
      </c>
      <c r="AA34" s="191">
        <f t="shared" si="19"/>
        <v>4.312403521</v>
      </c>
      <c r="AB34" s="192">
        <f t="shared" si="20"/>
        <v>0.07205878184</v>
      </c>
      <c r="AC34" s="194">
        <f t="shared" si="24"/>
        <v>2809</v>
      </c>
      <c r="AD34" s="195">
        <f t="shared" si="21"/>
        <v>-0.118820866</v>
      </c>
      <c r="AE34" s="14"/>
      <c r="AI34" s="110" t="s">
        <v>215</v>
      </c>
      <c r="AJ34" s="111">
        <v>216969.25488773768</v>
      </c>
      <c r="AK34" s="111">
        <v>1300.330139607756</v>
      </c>
      <c r="AL34" s="54">
        <v>255.15294175174859</v>
      </c>
      <c r="AM34" s="54">
        <v>67.14551098730226</v>
      </c>
      <c r="AN34" s="112">
        <v>2644.8780547437354</v>
      </c>
      <c r="AO34" s="113">
        <v>432.19342797214205</v>
      </c>
      <c r="AP34" s="112">
        <v>1628.64</v>
      </c>
      <c r="AQ34" s="112">
        <v>48.0</v>
      </c>
      <c r="AR34" s="113">
        <v>1413.9850802706742</v>
      </c>
      <c r="AS34" s="54">
        <f t="shared" si="1"/>
        <v>0</v>
      </c>
      <c r="AT34" s="115">
        <f t="shared" si="2"/>
        <v>0</v>
      </c>
      <c r="AU34" s="115">
        <f t="shared" si="3"/>
        <v>0</v>
      </c>
      <c r="AV34" s="115" t="str">
        <f t="shared" si="4"/>
        <v>Performance</v>
      </c>
      <c r="AW34" s="116">
        <f t="shared" si="5"/>
        <v>1.693860259</v>
      </c>
      <c r="AX34" s="54">
        <f t="shared" si="6"/>
        <v>3.8</v>
      </c>
      <c r="AY34" s="117">
        <f t="shared" si="7"/>
        <v>0.0253869969</v>
      </c>
      <c r="AZ34" s="117">
        <f t="shared" si="8"/>
        <v>0.0516372796</v>
      </c>
      <c r="BA34" s="118">
        <f t="shared" si="9"/>
        <v>0.005993153916</v>
      </c>
      <c r="BB34" s="116">
        <f t="shared" si="10"/>
        <v>5.541715767</v>
      </c>
      <c r="BC34" s="54">
        <f t="shared" si="11"/>
        <v>5.315686286</v>
      </c>
      <c r="BD34" s="117">
        <f t="shared" si="12"/>
        <v>0.01814828472</v>
      </c>
      <c r="BE34" s="119">
        <v>495.23</v>
      </c>
      <c r="BF34" s="120">
        <v>101.37948599463932</v>
      </c>
      <c r="BG34" s="121">
        <v>153.77345575710928</v>
      </c>
      <c r="BH34" s="121">
        <v>153.77345575710928</v>
      </c>
      <c r="BI34" s="122">
        <f t="shared" si="13"/>
        <v>0.2524819278</v>
      </c>
      <c r="BJ34" s="123">
        <f t="shared" si="14"/>
        <v>-0.2851346383</v>
      </c>
    </row>
    <row r="35">
      <c r="B35" s="6"/>
      <c r="C35" s="6"/>
      <c r="D35" s="100"/>
      <c r="E35" s="48"/>
      <c r="F35" s="8" t="s">
        <v>216</v>
      </c>
      <c r="G35" s="198">
        <v>4818.918684881388</v>
      </c>
      <c r="H35" s="13">
        <v>519.6407472261221</v>
      </c>
      <c r="I35" s="19">
        <v>136.74756505950583</v>
      </c>
      <c r="J35" s="19">
        <v>2273.121201228672</v>
      </c>
      <c r="K35" s="15">
        <v>0.060158501440922184</v>
      </c>
      <c r="L35" s="16">
        <v>3.8</v>
      </c>
      <c r="M35" s="15">
        <v>13.682758331834863</v>
      </c>
      <c r="N35" s="184">
        <v>0.10783347493627868</v>
      </c>
      <c r="O35" s="197">
        <v>7110.118763669117</v>
      </c>
      <c r="P35" s="13">
        <v>4509.18</v>
      </c>
      <c r="Q35" s="19">
        <v>114.0</v>
      </c>
      <c r="R35" s="18">
        <v>0.050151307347087566</v>
      </c>
      <c r="S35" s="13">
        <v>4.558252168650194</v>
      </c>
      <c r="T35" s="197">
        <v>4416.426160148742</v>
      </c>
      <c r="U35" s="188"/>
      <c r="V35" s="189"/>
      <c r="W35" s="190">
        <f t="shared" si="22"/>
        <v>12633.18224</v>
      </c>
      <c r="X35" s="191">
        <f t="shared" si="17"/>
        <v>3.8</v>
      </c>
      <c r="Y35" s="192">
        <f t="shared" si="18"/>
        <v>0.08058433568</v>
      </c>
      <c r="Z35" s="205">
        <f t="shared" si="23"/>
        <v>3324.521642</v>
      </c>
      <c r="AA35" s="191">
        <f t="shared" si="19"/>
        <v>4.321991871</v>
      </c>
      <c r="AB35" s="192">
        <f t="shared" si="20"/>
        <v>0.07085170096</v>
      </c>
      <c r="AC35" s="194">
        <f t="shared" si="24"/>
        <v>2923</v>
      </c>
      <c r="AD35" s="195">
        <f t="shared" si="21"/>
        <v>-0.1207757641</v>
      </c>
      <c r="AE35" s="14"/>
      <c r="AI35" s="110" t="s">
        <v>217</v>
      </c>
      <c r="AJ35" s="111">
        <v>146307.61189824675</v>
      </c>
      <c r="AK35" s="111">
        <v>858.9712320204887</v>
      </c>
      <c r="AL35" s="54">
        <v>158.6926832846241</v>
      </c>
      <c r="AM35" s="54">
        <v>41.761232443322136</v>
      </c>
      <c r="AN35" s="112">
        <v>2254.0147550127726</v>
      </c>
      <c r="AO35" s="113">
        <v>3258.7192709580763</v>
      </c>
      <c r="AP35" s="112">
        <v>1165.32</v>
      </c>
      <c r="AQ35" s="112">
        <v>36.0</v>
      </c>
      <c r="AR35" s="113">
        <v>2164.5936705679087</v>
      </c>
      <c r="AS35" s="54">
        <f t="shared" si="1"/>
        <v>0</v>
      </c>
      <c r="AT35" s="115">
        <f t="shared" si="2"/>
        <v>0</v>
      </c>
      <c r="AU35" s="115">
        <f t="shared" si="3"/>
        <v>0</v>
      </c>
      <c r="AV35" s="115" t="str">
        <f t="shared" si="4"/>
        <v>Performance</v>
      </c>
      <c r="AW35" s="116">
        <f t="shared" si="5"/>
        <v>20.53477957</v>
      </c>
      <c r="AX35" s="54">
        <f t="shared" si="6"/>
        <v>3.8</v>
      </c>
      <c r="AY35" s="117">
        <f t="shared" si="7"/>
        <v>0.0185274885</v>
      </c>
      <c r="AZ35" s="117">
        <f t="shared" si="8"/>
        <v>0.04861773117</v>
      </c>
      <c r="BA35" s="118">
        <f t="shared" si="9"/>
        <v>0.005870994823</v>
      </c>
      <c r="BB35" s="116">
        <f t="shared" si="10"/>
        <v>13.6401605</v>
      </c>
      <c r="BC35" s="54">
        <f t="shared" si="11"/>
        <v>4.408130091</v>
      </c>
      <c r="BD35" s="117">
        <f t="shared" si="12"/>
        <v>0.01597150148</v>
      </c>
      <c r="BE35" s="119">
        <v>316.35</v>
      </c>
      <c r="BF35" s="120">
        <v>64.76061707571058</v>
      </c>
      <c r="BG35" s="121">
        <v>93.93206620891353</v>
      </c>
      <c r="BH35" s="121">
        <v>93.93206620891353</v>
      </c>
      <c r="BI35" s="122">
        <f t="shared" si="13"/>
        <v>0.3566461327</v>
      </c>
      <c r="BJ35" s="123">
        <f t="shared" si="14"/>
        <v>-0.1379564756</v>
      </c>
    </row>
    <row r="36">
      <c r="B36" s="209"/>
      <c r="D36" s="100"/>
      <c r="E36" s="48"/>
      <c r="F36" s="8" t="s">
        <v>218</v>
      </c>
      <c r="G36" s="198">
        <v>5493.649185534278</v>
      </c>
      <c r="H36" s="13">
        <v>522.752368466997</v>
      </c>
      <c r="I36" s="19">
        <v>137.5664127544729</v>
      </c>
      <c r="J36" s="19">
        <v>2078.2354498265017</v>
      </c>
      <c r="K36" s="15">
        <v>0.06619385342789597</v>
      </c>
      <c r="L36" s="16">
        <v>3.8</v>
      </c>
      <c r="M36" s="15">
        <v>9.37303851158552</v>
      </c>
      <c r="N36" s="184">
        <v>0.09515576091816962</v>
      </c>
      <c r="O36" s="197">
        <v>4899.778081663707</v>
      </c>
      <c r="P36" s="13">
        <v>4913.22</v>
      </c>
      <c r="Q36" s="19">
        <v>114.0</v>
      </c>
      <c r="R36" s="18">
        <v>0.054854227421400746</v>
      </c>
      <c r="S36" s="13">
        <v>4.585547091815764</v>
      </c>
      <c r="T36" s="197">
        <v>4042.8972786028185</v>
      </c>
      <c r="U36" s="188"/>
      <c r="V36" s="189"/>
      <c r="W36" s="190">
        <f t="shared" si="22"/>
        <v>13155.93461</v>
      </c>
      <c r="X36" s="191">
        <f t="shared" si="17"/>
        <v>3.8</v>
      </c>
      <c r="Y36" s="192">
        <f t="shared" si="18"/>
        <v>0.07989417989</v>
      </c>
      <c r="Z36" s="205">
        <f t="shared" si="23"/>
        <v>3462.088054</v>
      </c>
      <c r="AA36" s="191">
        <f t="shared" si="19"/>
        <v>4.331884954</v>
      </c>
      <c r="AB36" s="192">
        <f t="shared" si="20"/>
        <v>0.07008447519</v>
      </c>
      <c r="AC36" s="194">
        <f t="shared" si="24"/>
        <v>3037</v>
      </c>
      <c r="AD36" s="195">
        <f t="shared" si="21"/>
        <v>-0.1227837212</v>
      </c>
      <c r="AE36" s="14"/>
      <c r="AI36" s="110" t="s">
        <v>219</v>
      </c>
      <c r="AJ36" s="111">
        <v>102166.80805335019</v>
      </c>
      <c r="AK36" s="111">
        <v>571.5556910870363</v>
      </c>
      <c r="AL36" s="54">
        <v>164.9159257663741</v>
      </c>
      <c r="AM36" s="54">
        <v>43.398927833256344</v>
      </c>
      <c r="AN36" s="112">
        <v>1812.3828981938498</v>
      </c>
      <c r="AO36" s="113">
        <v>2012.126080439709</v>
      </c>
      <c r="AP36" s="112">
        <v>769.08</v>
      </c>
      <c r="AQ36" s="112">
        <v>35.0</v>
      </c>
      <c r="AR36" s="113">
        <v>1052.6506194963206</v>
      </c>
      <c r="AS36" s="54">
        <f t="shared" si="1"/>
        <v>0</v>
      </c>
      <c r="AT36" s="115">
        <f t="shared" si="2"/>
        <v>0</v>
      </c>
      <c r="AU36" s="115">
        <f t="shared" si="3"/>
        <v>0</v>
      </c>
      <c r="AV36" s="115" t="str">
        <f t="shared" si="4"/>
        <v>Performance</v>
      </c>
      <c r="AW36" s="116">
        <f t="shared" si="5"/>
        <v>12.20092038</v>
      </c>
      <c r="AX36" s="54">
        <f t="shared" si="6"/>
        <v>3.8</v>
      </c>
      <c r="AY36" s="117">
        <f t="shared" si="7"/>
        <v>0.02394578313</v>
      </c>
      <c r="AZ36" s="117">
        <f t="shared" si="8"/>
        <v>0.07593123209</v>
      </c>
      <c r="BA36" s="118">
        <f t="shared" si="9"/>
        <v>0.005594338337</v>
      </c>
      <c r="BB36" s="116">
        <f t="shared" si="10"/>
        <v>6.382953099</v>
      </c>
      <c r="BC36" s="54">
        <f t="shared" si="11"/>
        <v>4.711883593</v>
      </c>
      <c r="BD36" s="117">
        <f t="shared" si="12"/>
        <v>0.01931159251</v>
      </c>
      <c r="BE36" s="210">
        <v>220.37</v>
      </c>
      <c r="BF36" s="120">
        <v>45.112366634975004</v>
      </c>
      <c r="BG36" s="121">
        <v>119.8035591313991</v>
      </c>
      <c r="BH36" s="121">
        <v>119.8035591313991</v>
      </c>
      <c r="BI36" s="122">
        <f t="shared" si="13"/>
        <v>0.3455906607</v>
      </c>
      <c r="BJ36" s="123">
        <f t="shared" si="14"/>
        <v>-0.1935284638</v>
      </c>
    </row>
    <row r="37">
      <c r="B37" s="209"/>
      <c r="D37" s="100"/>
      <c r="E37" s="48"/>
      <c r="F37" s="8" t="s">
        <v>220</v>
      </c>
      <c r="G37" s="198">
        <v>3410.5006495379744</v>
      </c>
      <c r="H37" s="13">
        <v>392.0642763502478</v>
      </c>
      <c r="I37" s="19">
        <v>103.17480956585469</v>
      </c>
      <c r="J37" s="19">
        <v>1612.8570098535326</v>
      </c>
      <c r="K37" s="15">
        <v>0.06397021492638348</v>
      </c>
      <c r="L37" s="16">
        <v>3.8</v>
      </c>
      <c r="M37" s="15">
        <v>25.609873383257455</v>
      </c>
      <c r="N37" s="184">
        <v>0.1149579831932773</v>
      </c>
      <c r="O37" s="197">
        <v>10040.716475428306</v>
      </c>
      <c r="P37" s="13">
        <v>2886.78</v>
      </c>
      <c r="Q37" s="19">
        <v>86.0</v>
      </c>
      <c r="R37" s="18">
        <v>0.05332152786923738</v>
      </c>
      <c r="S37" s="13">
        <v>4.558886934305207</v>
      </c>
      <c r="T37" s="197">
        <v>4312.988581642563</v>
      </c>
      <c r="U37" s="188"/>
      <c r="V37" s="189"/>
      <c r="W37" s="190">
        <f t="shared" si="22"/>
        <v>13547.99888</v>
      </c>
      <c r="X37" s="191">
        <f t="shared" si="17"/>
        <v>3.8</v>
      </c>
      <c r="Y37" s="192">
        <f t="shared" si="18"/>
        <v>0.07932276263</v>
      </c>
      <c r="Z37" s="205">
        <f t="shared" si="23"/>
        <v>3565.262864</v>
      </c>
      <c r="AA37" s="191">
        <f t="shared" si="19"/>
        <v>4.33813605</v>
      </c>
      <c r="AB37" s="192">
        <f t="shared" si="20"/>
        <v>0.06948295179</v>
      </c>
      <c r="AC37" s="194">
        <f t="shared" si="24"/>
        <v>3123</v>
      </c>
      <c r="AD37" s="195">
        <f t="shared" si="21"/>
        <v>-0.1240477577</v>
      </c>
      <c r="AE37" s="14"/>
      <c r="AI37" s="110" t="s">
        <v>221</v>
      </c>
      <c r="AJ37" s="111">
        <v>82926.34376470823</v>
      </c>
      <c r="AK37" s="111">
        <v>517.5117432192077</v>
      </c>
      <c r="AL37" s="54">
        <v>93.3486372262495</v>
      </c>
      <c r="AM37" s="54">
        <v>24.565430849013026</v>
      </c>
      <c r="AN37" s="112">
        <v>1880.8931553394305</v>
      </c>
      <c r="AO37" s="113">
        <v>956.0912142891675</v>
      </c>
      <c r="AP37" s="112">
        <v>578.76</v>
      </c>
      <c r="AQ37" s="112">
        <v>21.0</v>
      </c>
      <c r="AR37" s="113">
        <v>1022.990966330426</v>
      </c>
      <c r="AS37" s="54">
        <f t="shared" si="1"/>
        <v>0</v>
      </c>
      <c r="AT37" s="115">
        <f t="shared" si="2"/>
        <v>0</v>
      </c>
      <c r="AU37" s="115">
        <f t="shared" si="3"/>
        <v>0</v>
      </c>
      <c r="AV37" s="115" t="str">
        <f t="shared" si="4"/>
        <v>Performance</v>
      </c>
      <c r="AW37" s="116">
        <f t="shared" si="5"/>
        <v>10.24215503</v>
      </c>
      <c r="AX37" s="54">
        <f t="shared" si="6"/>
        <v>3.8</v>
      </c>
      <c r="AY37" s="117">
        <f t="shared" si="7"/>
        <v>0.01306051371</v>
      </c>
      <c r="AZ37" s="117">
        <f t="shared" si="8"/>
        <v>0.04746835443</v>
      </c>
      <c r="BA37" s="118">
        <f t="shared" si="9"/>
        <v>0.006240619322</v>
      </c>
      <c r="BB37" s="116">
        <f t="shared" si="10"/>
        <v>10.95882058</v>
      </c>
      <c r="BC37" s="54">
        <f t="shared" si="11"/>
        <v>4.445173201</v>
      </c>
      <c r="BD37" s="117">
        <f t="shared" si="12"/>
        <v>0.01116490851</v>
      </c>
      <c r="BE37" s="210">
        <v>157.21</v>
      </c>
      <c r="BF37" s="120">
        <v>32.18276153144448</v>
      </c>
      <c r="BG37" s="121">
        <v>61.16587569480502</v>
      </c>
      <c r="BH37" s="121">
        <v>61.16587569480502</v>
      </c>
      <c r="BI37" s="122">
        <f t="shared" si="13"/>
        <v>0.1183514337</v>
      </c>
      <c r="BJ37" s="123">
        <f t="shared" si="14"/>
        <v>-0.1451401716</v>
      </c>
    </row>
    <row r="38">
      <c r="B38" s="209"/>
      <c r="D38" s="100"/>
      <c r="E38" s="48"/>
      <c r="F38" s="211" t="s">
        <v>222</v>
      </c>
      <c r="G38" s="198">
        <v>3218.0714412207058</v>
      </c>
      <c r="H38" s="13">
        <v>385.84103386849785</v>
      </c>
      <c r="I38" s="19">
        <v>101.5371141759205</v>
      </c>
      <c r="J38" s="19">
        <v>1682.7320131573922</v>
      </c>
      <c r="K38" s="15">
        <v>0.06034063260340632</v>
      </c>
      <c r="L38" s="16">
        <v>3.8</v>
      </c>
      <c r="M38" s="15">
        <v>34.005392901075766</v>
      </c>
      <c r="N38" s="184">
        <v>0.11989821882951654</v>
      </c>
      <c r="O38" s="197">
        <v>13120.67595405555</v>
      </c>
      <c r="P38" s="13">
        <v>2795.52</v>
      </c>
      <c r="Q38" s="19">
        <v>79.0</v>
      </c>
      <c r="R38" s="18">
        <v>0.04694746363787805</v>
      </c>
      <c r="S38" s="13">
        <v>4.884063719854403</v>
      </c>
      <c r="T38" s="197">
        <v>5595.75094450853</v>
      </c>
      <c r="U38" s="188"/>
      <c r="V38" s="189"/>
      <c r="W38" s="190">
        <f t="shared" si="22"/>
        <v>13933.83992</v>
      </c>
      <c r="X38" s="191">
        <f t="shared" si="17"/>
        <v>3.8</v>
      </c>
      <c r="Y38" s="192">
        <f t="shared" si="18"/>
        <v>0.0786377419</v>
      </c>
      <c r="Z38" s="205">
        <f t="shared" si="23"/>
        <v>3666.799978</v>
      </c>
      <c r="AA38" s="191">
        <f t="shared" si="19"/>
        <v>4.351605221</v>
      </c>
      <c r="AB38" s="192">
        <f t="shared" si="20"/>
        <v>0.06866969867</v>
      </c>
      <c r="AC38" s="194">
        <f t="shared" si="24"/>
        <v>3202</v>
      </c>
      <c r="AD38" s="195">
        <f t="shared" si="21"/>
        <v>-0.1267590217</v>
      </c>
      <c r="AE38" s="14"/>
      <c r="AI38" s="110" t="s">
        <v>223</v>
      </c>
      <c r="AJ38" s="111">
        <v>158926.05487768975</v>
      </c>
      <c r="AK38" s="111">
        <v>858.9712320204887</v>
      </c>
      <c r="AL38" s="54">
        <v>171.13916824812404</v>
      </c>
      <c r="AM38" s="54">
        <v>45.03662322319054</v>
      </c>
      <c r="AN38" s="112">
        <v>2539.2467020929794</v>
      </c>
      <c r="AO38" s="113">
        <v>2440.9380103951476</v>
      </c>
      <c r="AP38" s="112">
        <v>1066.26</v>
      </c>
      <c r="AQ38" s="112">
        <v>31.0</v>
      </c>
      <c r="AR38" s="113">
        <v>1398.602641506756</v>
      </c>
      <c r="AS38" s="54">
        <f t="shared" si="1"/>
        <v>0</v>
      </c>
      <c r="AT38" s="115">
        <f t="shared" si="2"/>
        <v>0</v>
      </c>
      <c r="AU38" s="115">
        <f t="shared" si="3"/>
        <v>0</v>
      </c>
      <c r="AV38" s="115" t="str">
        <f t="shared" si="4"/>
        <v>Performance</v>
      </c>
      <c r="AW38" s="116">
        <f t="shared" si="5"/>
        <v>14.26288345</v>
      </c>
      <c r="AX38" s="54">
        <f t="shared" si="6"/>
        <v>3.8</v>
      </c>
      <c r="AY38" s="117">
        <f t="shared" si="7"/>
        <v>0.01773621412</v>
      </c>
      <c r="AZ38" s="117">
        <f t="shared" si="8"/>
        <v>0.05243088656</v>
      </c>
      <c r="BA38" s="118">
        <f t="shared" si="9"/>
        <v>0.005404848391</v>
      </c>
      <c r="BB38" s="116">
        <f t="shared" si="10"/>
        <v>8.172311785</v>
      </c>
      <c r="BC38" s="54">
        <f t="shared" si="11"/>
        <v>5.520618331</v>
      </c>
      <c r="BD38" s="117">
        <f t="shared" si="12"/>
        <v>0.01220834509</v>
      </c>
      <c r="BE38" s="210">
        <v>312.09</v>
      </c>
      <c r="BF38" s="120">
        <v>63.888544280570606</v>
      </c>
      <c r="BG38" s="121">
        <v>107.25062396755342</v>
      </c>
      <c r="BH38" s="121">
        <v>107.25062396755342</v>
      </c>
      <c r="BI38" s="122">
        <f t="shared" si="13"/>
        <v>0.2413221308</v>
      </c>
      <c r="BJ38" s="123">
        <f t="shared" si="14"/>
        <v>-0.311671307</v>
      </c>
    </row>
    <row r="39">
      <c r="C39" s="15"/>
      <c r="D39" s="100"/>
      <c r="E39" s="48"/>
      <c r="F39" s="201" t="s">
        <v>224</v>
      </c>
      <c r="G39" s="198">
        <v>6098.777632114965</v>
      </c>
      <c r="H39" s="13">
        <v>609.8777632114967</v>
      </c>
      <c r="I39" s="19">
        <v>160.49414821355177</v>
      </c>
      <c r="J39" s="19">
        <v>2104.1656268337933</v>
      </c>
      <c r="K39" s="15">
        <v>0.07627448436891945</v>
      </c>
      <c r="L39" s="16">
        <v>3.8</v>
      </c>
      <c r="M39" s="15">
        <v>20.16875714107481</v>
      </c>
      <c r="N39" s="184">
        <v>0.10000000000000003</v>
      </c>
      <c r="O39" s="197">
        <v>12300.476491954607</v>
      </c>
      <c r="P39" s="13">
        <v>5599.62</v>
      </c>
      <c r="Q39" s="19">
        <v>153.0</v>
      </c>
      <c r="R39" s="18">
        <v>0.07271290722024772</v>
      </c>
      <c r="S39" s="13">
        <v>3.9861291713169718</v>
      </c>
      <c r="T39" s="197">
        <v>7488.173877750853</v>
      </c>
      <c r="U39" s="188"/>
      <c r="V39" s="189"/>
      <c r="W39" s="190">
        <f t="shared" si="22"/>
        <v>14543.71768</v>
      </c>
      <c r="X39" s="191">
        <f t="shared" si="17"/>
        <v>3.8</v>
      </c>
      <c r="Y39" s="192">
        <f t="shared" si="18"/>
        <v>0.07853570288</v>
      </c>
      <c r="Z39" s="205">
        <f t="shared" si="23"/>
        <v>3827.294126</v>
      </c>
      <c r="AA39" s="191">
        <f t="shared" si="19"/>
        <v>4.334938206</v>
      </c>
      <c r="AB39" s="192">
        <f t="shared" si="20"/>
        <v>0.06884427339</v>
      </c>
      <c r="AC39" s="194">
        <f t="shared" si="24"/>
        <v>3355</v>
      </c>
      <c r="AD39" s="195">
        <f t="shared" si="21"/>
        <v>-0.1234015758</v>
      </c>
      <c r="AE39" s="14"/>
      <c r="AI39" s="110" t="s">
        <v>225</v>
      </c>
      <c r="AJ39" s="111">
        <v>195889.65867619964</v>
      </c>
      <c r="AK39" s="111">
        <v>1047.3062018629219</v>
      </c>
      <c r="AL39" s="54">
        <v>155.5810620437491</v>
      </c>
      <c r="AM39" s="54">
        <v>40.94238474835503</v>
      </c>
      <c r="AN39" s="112">
        <v>2831.0294307329227</v>
      </c>
      <c r="AO39" s="113">
        <v>2633.6235288502307</v>
      </c>
      <c r="AP39" s="112">
        <v>1218.3600000000001</v>
      </c>
      <c r="AQ39" s="112">
        <v>39.0</v>
      </c>
      <c r="AR39" s="113">
        <v>1284.2001623398596</v>
      </c>
      <c r="AS39" s="54">
        <f t="shared" si="1"/>
        <v>0</v>
      </c>
      <c r="AT39" s="115">
        <f t="shared" si="2"/>
        <v>0</v>
      </c>
      <c r="AU39" s="115">
        <f t="shared" si="3"/>
        <v>0</v>
      </c>
      <c r="AV39" s="115" t="str">
        <f t="shared" si="4"/>
        <v>Performance</v>
      </c>
      <c r="AW39" s="116">
        <f t="shared" si="5"/>
        <v>16.92766134</v>
      </c>
      <c r="AX39" s="54">
        <f t="shared" si="6"/>
        <v>3.8</v>
      </c>
      <c r="AY39" s="117">
        <f t="shared" si="7"/>
        <v>0.01446201311</v>
      </c>
      <c r="AZ39" s="117">
        <f t="shared" si="8"/>
        <v>0.03909304144</v>
      </c>
      <c r="BA39" s="118">
        <f t="shared" si="9"/>
        <v>0.005346408835</v>
      </c>
      <c r="BB39" s="116">
        <f t="shared" si="10"/>
        <v>8.254219026</v>
      </c>
      <c r="BC39" s="54">
        <f t="shared" si="11"/>
        <v>3.989258001</v>
      </c>
      <c r="BD39" s="117">
        <f t="shared" si="12"/>
        <v>0.01377590765</v>
      </c>
      <c r="BE39" s="210">
        <v>369.33</v>
      </c>
      <c r="BF39" s="120">
        <v>75.60625479554983</v>
      </c>
      <c r="BG39" s="121">
        <v>79.97480724819928</v>
      </c>
      <c r="BH39" s="121">
        <v>79.97480724819928</v>
      </c>
      <c r="BI39" s="122">
        <f t="shared" si="13"/>
        <v>0.1633273992</v>
      </c>
      <c r="BJ39" s="123">
        <f t="shared" si="14"/>
        <v>-0.0474419055</v>
      </c>
    </row>
    <row r="40">
      <c r="D40" s="100"/>
      <c r="E40" s="48"/>
      <c r="F40" s="8" t="s">
        <v>226</v>
      </c>
      <c r="G40" s="198">
        <v>7250.896338933678</v>
      </c>
      <c r="H40" s="13">
        <v>697.0031579559961</v>
      </c>
      <c r="I40" s="19">
        <v>183.42188367263057</v>
      </c>
      <c r="J40" s="19">
        <v>2066.225683633651</v>
      </c>
      <c r="K40" s="15">
        <v>0.08877146631439894</v>
      </c>
      <c r="L40" s="16">
        <v>3.8</v>
      </c>
      <c r="M40" s="15">
        <v>15.028394181676582</v>
      </c>
      <c r="N40" s="184">
        <v>0.09612648221343872</v>
      </c>
      <c r="O40" s="197">
        <v>10474.838203636096</v>
      </c>
      <c r="P40" s="13">
        <v>6725.16</v>
      </c>
      <c r="Q40" s="19">
        <v>156.0</v>
      </c>
      <c r="R40" s="18">
        <v>0.07549998106966681</v>
      </c>
      <c r="S40" s="13">
        <v>4.4679689612563855</v>
      </c>
      <c r="T40" s="197">
        <v>5921.086668922511</v>
      </c>
      <c r="U40" s="188"/>
      <c r="V40" s="189"/>
      <c r="W40" s="190">
        <f t="shared" si="22"/>
        <v>15240.72084</v>
      </c>
      <c r="X40" s="191">
        <f t="shared" si="17"/>
        <v>3.8</v>
      </c>
      <c r="Y40" s="192">
        <f t="shared" si="18"/>
        <v>0.07895203452</v>
      </c>
      <c r="Z40" s="205">
        <f t="shared" si="23"/>
        <v>4010.71601</v>
      </c>
      <c r="AA40" s="191">
        <f t="shared" si="19"/>
        <v>4.340849</v>
      </c>
      <c r="AB40" s="192">
        <f t="shared" si="20"/>
        <v>0.06911498907</v>
      </c>
      <c r="AC40" s="194">
        <f t="shared" si="24"/>
        <v>3511</v>
      </c>
      <c r="AD40" s="195">
        <f t="shared" si="21"/>
        <v>-0.1245952116</v>
      </c>
      <c r="AE40" s="14"/>
      <c r="AI40" s="110" t="s">
        <v>227</v>
      </c>
      <c r="AJ40" s="111">
        <v>204774.1561665927</v>
      </c>
      <c r="AK40" s="111">
        <v>1093.9805204760466</v>
      </c>
      <c r="AL40" s="54">
        <v>248.92969926999862</v>
      </c>
      <c r="AM40" s="54">
        <v>65.50781559736807</v>
      </c>
      <c r="AN40" s="112">
        <v>3278.666170648272</v>
      </c>
      <c r="AO40" s="113">
        <v>1747.7717465626224</v>
      </c>
      <c r="AP40" s="112">
        <v>1265.94</v>
      </c>
      <c r="AQ40" s="112">
        <v>47.0</v>
      </c>
      <c r="AR40" s="113">
        <v>2023.3500283252956</v>
      </c>
      <c r="AS40" s="54">
        <f t="shared" si="1"/>
        <v>0</v>
      </c>
      <c r="AT40" s="115">
        <f t="shared" si="2"/>
        <v>0</v>
      </c>
      <c r="AU40" s="115">
        <f t="shared" si="3"/>
        <v>0</v>
      </c>
      <c r="AV40" s="115" t="str">
        <f t="shared" si="4"/>
        <v>Performance</v>
      </c>
      <c r="AW40" s="116">
        <f t="shared" si="5"/>
        <v>7.021145937</v>
      </c>
      <c r="AX40" s="54">
        <f t="shared" si="6"/>
        <v>3.8</v>
      </c>
      <c r="AY40" s="117">
        <f t="shared" si="7"/>
        <v>0.01998001998</v>
      </c>
      <c r="AZ40" s="117">
        <f t="shared" si="8"/>
        <v>0.05988023952</v>
      </c>
      <c r="BA40" s="118">
        <f t="shared" si="9"/>
        <v>0.005342375918</v>
      </c>
      <c r="BB40" s="116">
        <f t="shared" si="10"/>
        <v>8.128198581</v>
      </c>
      <c r="BC40" s="54">
        <f t="shared" si="11"/>
        <v>5.29637658</v>
      </c>
      <c r="BD40" s="117">
        <f t="shared" si="12"/>
        <v>0.01433509774</v>
      </c>
      <c r="BE40" s="210">
        <v>374.82</v>
      </c>
      <c r="BF40" s="120">
        <v>76.73012325689218</v>
      </c>
      <c r="BG40" s="121">
        <v>172.19957601310642</v>
      </c>
      <c r="BH40" s="121">
        <v>172.19957601310642</v>
      </c>
      <c r="BI40" s="122">
        <f t="shared" si="13"/>
        <v>0.1571869666</v>
      </c>
      <c r="BJ40" s="123">
        <f t="shared" si="14"/>
        <v>-0.2825283583</v>
      </c>
    </row>
    <row r="41">
      <c r="D41" s="100"/>
      <c r="E41" s="48"/>
      <c r="F41" s="201" t="s">
        <v>228</v>
      </c>
      <c r="G41" s="198">
        <v>6285.474906567465</v>
      </c>
      <c r="H41" s="13">
        <v>768.5704464961207</v>
      </c>
      <c r="I41" s="19">
        <v>202.25538065687388</v>
      </c>
      <c r="J41" s="19">
        <v>2111.8082053201524</v>
      </c>
      <c r="K41" s="15">
        <v>0.09577355564172162</v>
      </c>
      <c r="L41" s="16">
        <v>3.7999999999999994</v>
      </c>
      <c r="M41" s="15">
        <v>3.973440786512906</v>
      </c>
      <c r="N41" s="19">
        <v>0.12227722772277227</v>
      </c>
      <c r="O41" s="197">
        <v>3053.869159416121</v>
      </c>
      <c r="P41" s="13">
        <v>6093.360000000001</v>
      </c>
      <c r="Q41" s="19">
        <v>164.0</v>
      </c>
      <c r="R41" s="18">
        <v>0.07765856747163145</v>
      </c>
      <c r="S41" s="13">
        <v>4.686405161561711</v>
      </c>
      <c r="T41" s="197">
        <v>6614.368044215102</v>
      </c>
      <c r="U41" s="188"/>
      <c r="V41" s="189"/>
      <c r="W41" s="190">
        <f t="shared" si="22"/>
        <v>16009.29128</v>
      </c>
      <c r="X41" s="191">
        <f t="shared" si="17"/>
        <v>3.8</v>
      </c>
      <c r="Y41" s="192">
        <f t="shared" si="18"/>
        <v>0.07962342017</v>
      </c>
      <c r="Z41" s="205">
        <f t="shared" si="23"/>
        <v>4212.971391</v>
      </c>
      <c r="AA41" s="191">
        <f t="shared" si="19"/>
        <v>4.356269737</v>
      </c>
      <c r="AB41" s="192">
        <f t="shared" si="20"/>
        <v>0.06945598296</v>
      </c>
      <c r="AC41" s="194">
        <f t="shared" si="24"/>
        <v>3675</v>
      </c>
      <c r="AD41" s="195">
        <f t="shared" si="21"/>
        <v>-0.1276940527</v>
      </c>
      <c r="AE41" s="14"/>
      <c r="AI41" s="110" t="s">
        <v>229</v>
      </c>
      <c r="AJ41" s="111">
        <v>254180.1506901277</v>
      </c>
      <c r="AK41" s="111">
        <v>1487.027414060255</v>
      </c>
      <c r="AL41" s="54">
        <v>211.5902443794988</v>
      </c>
      <c r="AM41" s="54">
        <v>55.68164325776285</v>
      </c>
      <c r="AN41" s="112">
        <v>3257.922029042438</v>
      </c>
      <c r="AO41" s="113">
        <v>4875.982786644537</v>
      </c>
      <c r="AP41" s="112">
        <v>1463.28</v>
      </c>
      <c r="AQ41" s="112">
        <v>39.0</v>
      </c>
      <c r="AR41" s="113">
        <v>2255.648705006867</v>
      </c>
      <c r="AS41" s="54">
        <f t="shared" si="1"/>
        <v>0</v>
      </c>
      <c r="AT41" s="115">
        <f t="shared" si="2"/>
        <v>0</v>
      </c>
      <c r="AU41" s="115">
        <f t="shared" si="3"/>
        <v>0</v>
      </c>
      <c r="AV41" s="115" t="str">
        <f t="shared" si="4"/>
        <v>Performance</v>
      </c>
      <c r="AW41" s="116">
        <f t="shared" si="5"/>
        <v>23.04445936</v>
      </c>
      <c r="AX41" s="54">
        <f t="shared" si="6"/>
        <v>3.8</v>
      </c>
      <c r="AY41" s="117">
        <f t="shared" si="7"/>
        <v>0.01709115282</v>
      </c>
      <c r="AZ41" s="117">
        <f t="shared" si="8"/>
        <v>0.03744493392</v>
      </c>
      <c r="BA41" s="118">
        <f t="shared" si="9"/>
        <v>0.005850289293</v>
      </c>
      <c r="BB41" s="116">
        <f t="shared" si="10"/>
        <v>10.66045702</v>
      </c>
      <c r="BC41" s="54">
        <f t="shared" si="11"/>
        <v>5.425390882</v>
      </c>
      <c r="BD41" s="117">
        <f t="shared" si="12"/>
        <v>0.01197082056</v>
      </c>
      <c r="BE41" s="210">
        <v>478.12</v>
      </c>
      <c r="BF41" s="120">
        <v>97.87686497941753</v>
      </c>
      <c r="BG41" s="121">
        <v>113.71337940008128</v>
      </c>
      <c r="BH41" s="121">
        <v>113.71337940008128</v>
      </c>
      <c r="BI41" s="122">
        <f t="shared" si="13"/>
        <v>-0.01596972177</v>
      </c>
      <c r="BJ41" s="123">
        <f t="shared" si="14"/>
        <v>-0.2995896364</v>
      </c>
    </row>
    <row r="42">
      <c r="D42" s="100"/>
      <c r="E42" s="48"/>
      <c r="F42" s="8" t="s">
        <v>230</v>
      </c>
      <c r="G42" s="198">
        <v>6818.544755991048</v>
      </c>
      <c r="H42" s="13">
        <v>777.9053102187456</v>
      </c>
      <c r="I42" s="19">
        <v>204.71192374177517</v>
      </c>
      <c r="J42" s="19">
        <v>2189.5987363420277</v>
      </c>
      <c r="K42" s="15">
        <v>0.09349289454001494</v>
      </c>
      <c r="L42" s="16">
        <v>3.8</v>
      </c>
      <c r="M42" s="15">
        <v>19.195908192130567</v>
      </c>
      <c r="N42" s="19">
        <v>0.11408670589648132</v>
      </c>
      <c r="O42" s="197">
        <v>14932.59891712989</v>
      </c>
      <c r="P42" s="13">
        <v>6281.34</v>
      </c>
      <c r="Q42" s="19">
        <v>204.0</v>
      </c>
      <c r="R42" s="18">
        <v>0.09316775563215983</v>
      </c>
      <c r="S42" s="13">
        <v>3.813261324601694</v>
      </c>
      <c r="T42" s="197">
        <v>7726.505937271471</v>
      </c>
      <c r="U42" s="188"/>
      <c r="V42" s="189"/>
      <c r="W42" s="190">
        <f t="shared" si="22"/>
        <v>16787.19659</v>
      </c>
      <c r="X42" s="191">
        <f t="shared" si="17"/>
        <v>3.8</v>
      </c>
      <c r="Y42" s="192">
        <f t="shared" si="18"/>
        <v>0.08017456606</v>
      </c>
      <c r="Z42" s="205">
        <f t="shared" si="23"/>
        <v>4417.683314</v>
      </c>
      <c r="AA42" s="191">
        <f t="shared" si="19"/>
        <v>4.32771245</v>
      </c>
      <c r="AB42" s="192">
        <f t="shared" si="20"/>
        <v>0.07039824261</v>
      </c>
      <c r="AC42" s="194">
        <f t="shared" si="24"/>
        <v>3879</v>
      </c>
      <c r="AD42" s="195">
        <f t="shared" si="21"/>
        <v>-0.1219379652</v>
      </c>
      <c r="AE42" s="14"/>
      <c r="AI42" s="110" t="s">
        <v>231</v>
      </c>
      <c r="AJ42" s="111">
        <v>183317.89001536972</v>
      </c>
      <c r="AK42" s="111">
        <v>1193.061091567066</v>
      </c>
      <c r="AL42" s="54">
        <v>217.81348686124878</v>
      </c>
      <c r="AM42" s="54">
        <v>57.31933864769705</v>
      </c>
      <c r="AN42" s="112">
        <v>2290.0440535913253</v>
      </c>
      <c r="AO42" s="113">
        <v>773.2537147484567</v>
      </c>
      <c r="AP42" s="112">
        <v>1279.2</v>
      </c>
      <c r="AQ42" s="112">
        <v>43.0</v>
      </c>
      <c r="AR42" s="113">
        <v>3962.2662903495834</v>
      </c>
      <c r="AS42" s="54">
        <f t="shared" si="1"/>
        <v>0</v>
      </c>
      <c r="AT42" s="115">
        <f t="shared" si="2"/>
        <v>0</v>
      </c>
      <c r="AU42" s="115">
        <f t="shared" si="3"/>
        <v>0</v>
      </c>
      <c r="AV42" s="115" t="str">
        <f t="shared" si="4"/>
        <v>Performance</v>
      </c>
      <c r="AW42" s="116">
        <f t="shared" si="5"/>
        <v>3.550072706</v>
      </c>
      <c r="AX42" s="54">
        <f t="shared" si="6"/>
        <v>3.8</v>
      </c>
      <c r="AY42" s="117">
        <f t="shared" si="7"/>
        <v>0.02502979738</v>
      </c>
      <c r="AZ42" s="117">
        <f t="shared" si="8"/>
        <v>0.04804392588</v>
      </c>
      <c r="BA42" s="118">
        <f t="shared" si="9"/>
        <v>0.006508154177</v>
      </c>
      <c r="BB42" s="116">
        <f t="shared" si="10"/>
        <v>18.19109711</v>
      </c>
      <c r="BC42" s="54">
        <f t="shared" si="11"/>
        <v>5.065429927</v>
      </c>
      <c r="BD42" s="117">
        <f t="shared" si="12"/>
        <v>0.01877693136</v>
      </c>
      <c r="BE42" s="210">
        <v>357.56</v>
      </c>
      <c r="BF42" s="120">
        <v>73.19679545310915</v>
      </c>
      <c r="BG42" s="121">
        <v>144.61669140813962</v>
      </c>
      <c r="BH42" s="121">
        <v>144.61669140813962</v>
      </c>
      <c r="BI42" s="122">
        <f t="shared" si="13"/>
        <v>0.07219991419</v>
      </c>
      <c r="BJ42" s="123">
        <f t="shared" si="14"/>
        <v>-0.2498168853</v>
      </c>
    </row>
    <row r="43">
      <c r="D43" s="100"/>
      <c r="E43" s="48"/>
      <c r="F43" s="8" t="s">
        <v>232</v>
      </c>
      <c r="G43" s="198">
        <v>5700.8176523609545</v>
      </c>
      <c r="H43" s="13">
        <v>818.3563863501205</v>
      </c>
      <c r="I43" s="19">
        <v>215.3569437763475</v>
      </c>
      <c r="J43" s="19">
        <v>1917.7413016129497</v>
      </c>
      <c r="K43" s="15">
        <v>0.11229718189581556</v>
      </c>
      <c r="L43" s="16">
        <v>3.8000000000000003</v>
      </c>
      <c r="M43" s="15">
        <v>4.382242658190091</v>
      </c>
      <c r="N43" s="19">
        <v>0.1435507038207412</v>
      </c>
      <c r="O43" s="197">
        <v>3586.236265865789</v>
      </c>
      <c r="P43" s="13">
        <v>5525.52</v>
      </c>
      <c r="Q43" s="19">
        <v>180.0</v>
      </c>
      <c r="R43" s="18">
        <v>0.09386041790339911</v>
      </c>
      <c r="S43" s="13">
        <v>4.54642436861178</v>
      </c>
      <c r="T43" s="197">
        <v>7234.237662725012</v>
      </c>
      <c r="U43" s="188"/>
      <c r="V43" s="189"/>
      <c r="W43" s="190">
        <f t="shared" si="22"/>
        <v>17605.55298</v>
      </c>
      <c r="X43" s="212">
        <f t="shared" si="17"/>
        <v>3.8</v>
      </c>
      <c r="Y43" s="192">
        <f t="shared" si="18"/>
        <v>0.08125496654</v>
      </c>
      <c r="Z43" s="205">
        <f t="shared" si="23"/>
        <v>4633.040258</v>
      </c>
      <c r="AA43" s="191">
        <f t="shared" si="19"/>
        <v>4.337411427</v>
      </c>
      <c r="AB43" s="192">
        <f t="shared" si="20"/>
        <v>0.07118736096</v>
      </c>
      <c r="AC43" s="194">
        <f t="shared" si="24"/>
        <v>4059</v>
      </c>
      <c r="AD43" s="195">
        <f t="shared" si="21"/>
        <v>-0.1239014181</v>
      </c>
      <c r="AI43" s="110" t="s">
        <v>233</v>
      </c>
      <c r="AJ43" s="111">
        <v>81863.47945664093</v>
      </c>
      <c r="AK43" s="111">
        <v>697.6582361119698</v>
      </c>
      <c r="AL43" s="54">
        <v>108.90674343062439</v>
      </c>
      <c r="AM43" s="54">
        <v>28.659669323848526</v>
      </c>
      <c r="AN43" s="112">
        <v>1659.804277698313</v>
      </c>
      <c r="AO43" s="113">
        <v>2122.518587853412</v>
      </c>
      <c r="AP43" s="112">
        <v>695.76</v>
      </c>
      <c r="AQ43" s="112">
        <v>18.0</v>
      </c>
      <c r="AR43" s="113">
        <v>939.6892991478818</v>
      </c>
      <c r="AS43" s="54">
        <f t="shared" si="1"/>
        <v>0</v>
      </c>
      <c r="AT43" s="115">
        <f t="shared" si="2"/>
        <v>0</v>
      </c>
      <c r="AU43" s="115">
        <f t="shared" si="3"/>
        <v>0</v>
      </c>
      <c r="AV43" s="115" t="str">
        <f t="shared" si="4"/>
        <v>Performance</v>
      </c>
      <c r="AW43" s="116">
        <f t="shared" si="5"/>
        <v>19.48932197</v>
      </c>
      <c r="AX43" s="54">
        <f t="shared" si="6"/>
        <v>3.8</v>
      </c>
      <c r="AY43" s="117">
        <f t="shared" si="7"/>
        <v>0.01726689689</v>
      </c>
      <c r="AZ43" s="117">
        <f t="shared" si="8"/>
        <v>0.04107981221</v>
      </c>
      <c r="BA43" s="118">
        <f t="shared" si="9"/>
        <v>0.008522215776</v>
      </c>
      <c r="BB43" s="116">
        <f t="shared" si="10"/>
        <v>8.628384887</v>
      </c>
      <c r="BC43" s="54">
        <f t="shared" si="11"/>
        <v>6.050374635</v>
      </c>
      <c r="BD43" s="117">
        <f t="shared" si="12"/>
        <v>0.01084465213</v>
      </c>
      <c r="BE43" s="210">
        <v>146.19</v>
      </c>
      <c r="BF43" s="120">
        <v>29.926836131810116</v>
      </c>
      <c r="BG43" s="121">
        <v>78.97990729881427</v>
      </c>
      <c r="BH43" s="121">
        <v>78.97990729881427</v>
      </c>
      <c r="BI43" s="122">
        <f t="shared" si="13"/>
        <v>-0.002720868204</v>
      </c>
      <c r="BJ43" s="123">
        <f t="shared" si="14"/>
        <v>-0.3719397179</v>
      </c>
    </row>
    <row r="44">
      <c r="D44" s="100"/>
      <c r="E44" s="48"/>
      <c r="F44" s="64" t="s">
        <v>234</v>
      </c>
      <c r="G44" s="46">
        <f t="shared" ref="G44:J44" si="25">SUM(G13:G43)</f>
        <v>140659.2005</v>
      </c>
      <c r="H44" s="226">
        <f t="shared" si="25"/>
        <v>17605.55298</v>
      </c>
      <c r="I44" s="227">
        <f t="shared" si="25"/>
        <v>4633.040258</v>
      </c>
      <c r="J44" s="19">
        <f t="shared" si="25"/>
        <v>57018.54859</v>
      </c>
      <c r="Q44" s="228">
        <f>SUM(Q13:Q43)</f>
        <v>4059</v>
      </c>
      <c r="S44" s="13"/>
      <c r="U44" s="50"/>
      <c r="V44" s="50"/>
      <c r="AC44" s="6"/>
      <c r="AI44" s="110" t="s">
        <v>235</v>
      </c>
      <c r="AJ44" s="111">
        <v>74344.81992145302</v>
      </c>
      <c r="AK44" s="111">
        <v>661.6289375334175</v>
      </c>
      <c r="AL44" s="54">
        <v>40.451076131374776</v>
      </c>
      <c r="AM44" s="54">
        <v>10.64502003457231</v>
      </c>
      <c r="AN44" s="112">
        <v>1720.126057894223</v>
      </c>
      <c r="AO44" s="113">
        <v>1629.936869568976</v>
      </c>
      <c r="AP44" s="112">
        <v>585.0</v>
      </c>
      <c r="AQ44" s="112">
        <v>8.0</v>
      </c>
      <c r="AR44" s="113">
        <v>949.5153820010069</v>
      </c>
      <c r="AS44" s="54">
        <f t="shared" si="1"/>
        <v>0</v>
      </c>
      <c r="AT44" s="115">
        <f t="shared" si="2"/>
        <v>0</v>
      </c>
      <c r="AU44" s="115">
        <f t="shared" si="3"/>
        <v>0</v>
      </c>
      <c r="AV44" s="115" t="str">
        <f t="shared" si="4"/>
        <v>Performance</v>
      </c>
      <c r="AW44" s="116">
        <f t="shared" si="5"/>
        <v>40.29402986</v>
      </c>
      <c r="AX44" s="54">
        <f t="shared" si="6"/>
        <v>3.8</v>
      </c>
      <c r="AY44" s="117">
        <f t="shared" si="7"/>
        <v>0.006188511584</v>
      </c>
      <c r="AZ44" s="117">
        <f t="shared" si="8"/>
        <v>0.01608910891</v>
      </c>
      <c r="BA44" s="118">
        <f t="shared" si="9"/>
        <v>0.008899462508</v>
      </c>
      <c r="BB44" s="116">
        <f t="shared" si="10"/>
        <v>23.47317977</v>
      </c>
      <c r="BC44" s="54">
        <f t="shared" si="11"/>
        <v>5.056384516</v>
      </c>
      <c r="BD44" s="117">
        <f t="shared" si="12"/>
        <v>0.004650821934</v>
      </c>
      <c r="BE44" s="210">
        <v>143.79</v>
      </c>
      <c r="BF44" s="120">
        <v>29.435527514829854</v>
      </c>
      <c r="BG44" s="121">
        <v>11.015548616544923</v>
      </c>
      <c r="BH44" s="121">
        <v>11.015548616544923</v>
      </c>
      <c r="BI44" s="122">
        <f t="shared" si="13"/>
        <v>-0.1158186004</v>
      </c>
      <c r="BJ44" s="123">
        <f t="shared" si="14"/>
        <v>-0.2484748761</v>
      </c>
    </row>
    <row r="45">
      <c r="D45" s="100"/>
      <c r="E45" s="48"/>
      <c r="F45" s="12" t="s">
        <v>236</v>
      </c>
      <c r="H45" s="229" t="s">
        <v>92</v>
      </c>
      <c r="I45" s="223">
        <f>H44/I44</f>
        <v>3.8</v>
      </c>
      <c r="L45" s="230">
        <f>AVERAGE(L13:L43)</f>
        <v>3.8</v>
      </c>
      <c r="N45" s="12" t="s">
        <v>237</v>
      </c>
      <c r="U45" s="50"/>
      <c r="V45" s="50"/>
      <c r="AC45" s="6"/>
      <c r="AI45" s="110" t="s">
        <v>238</v>
      </c>
      <c r="AJ45" s="111">
        <v>81094.58147106682</v>
      </c>
      <c r="AK45" s="111">
        <v>684.5566729924961</v>
      </c>
      <c r="AL45" s="54">
        <v>84.01377350362453</v>
      </c>
      <c r="AM45" s="54">
        <v>22.10888776411172</v>
      </c>
      <c r="AN45" s="112">
        <v>2569.544066806762</v>
      </c>
      <c r="AO45" s="113">
        <v>851.8635508461766</v>
      </c>
      <c r="AP45" s="112">
        <v>673.14</v>
      </c>
      <c r="AQ45" s="112">
        <v>18.0</v>
      </c>
      <c r="AR45" s="113">
        <v>1314.289811610096</v>
      </c>
      <c r="AS45" s="54">
        <f t="shared" si="1"/>
        <v>0</v>
      </c>
      <c r="AT45" s="115">
        <f t="shared" si="2"/>
        <v>0</v>
      </c>
      <c r="AU45" s="115">
        <f t="shared" si="3"/>
        <v>0</v>
      </c>
      <c r="AV45" s="115" t="str">
        <f t="shared" si="4"/>
        <v>Performance</v>
      </c>
      <c r="AW45" s="116">
        <f t="shared" si="5"/>
        <v>10.13957016</v>
      </c>
      <c r="AX45" s="54">
        <f t="shared" si="6"/>
        <v>3.8</v>
      </c>
      <c r="AY45" s="117">
        <f t="shared" si="7"/>
        <v>0.008604206501</v>
      </c>
      <c r="AZ45" s="117">
        <f t="shared" si="8"/>
        <v>0.03229665072</v>
      </c>
      <c r="BA45" s="118">
        <f t="shared" si="9"/>
        <v>0.00844146009</v>
      </c>
      <c r="BB45" s="116">
        <f t="shared" si="10"/>
        <v>15.64374217</v>
      </c>
      <c r="BC45" s="54">
        <f t="shared" si="11"/>
        <v>4.667431861</v>
      </c>
      <c r="BD45" s="117">
        <f t="shared" si="12"/>
        <v>0.007005133803</v>
      </c>
      <c r="BE45" s="210">
        <v>135.45</v>
      </c>
      <c r="BF45" s="120">
        <v>27.728230070823454</v>
      </c>
      <c r="BG45" s="121">
        <v>56.28554343280108</v>
      </c>
      <c r="BH45" s="121">
        <v>56.28554343280108</v>
      </c>
      <c r="BI45" s="122">
        <f t="shared" si="13"/>
        <v>-0.01667746944</v>
      </c>
      <c r="BJ45" s="123">
        <f t="shared" si="14"/>
        <v>-0.1858477825</v>
      </c>
    </row>
    <row r="46">
      <c r="D46" s="100"/>
      <c r="E46" s="48"/>
      <c r="U46" s="50"/>
      <c r="V46" s="50"/>
      <c r="AC46" s="6"/>
      <c r="AI46" s="110" t="s">
        <v>239</v>
      </c>
      <c r="AJ46" s="111">
        <v>129069.23022379931</v>
      </c>
      <c r="AK46" s="111">
        <v>933.4863722624947</v>
      </c>
      <c r="AL46" s="54">
        <v>177.362410729874</v>
      </c>
      <c r="AM46" s="54">
        <v>46.67431861312474</v>
      </c>
      <c r="AN46" s="112">
        <v>2573.6383052815977</v>
      </c>
      <c r="AO46" s="113">
        <v>5667.440239461585</v>
      </c>
      <c r="AP46" s="112">
        <v>1106.82</v>
      </c>
      <c r="AQ46" s="112">
        <v>35.0</v>
      </c>
      <c r="AR46" s="113">
        <v>6587.38578866765</v>
      </c>
      <c r="AS46" s="54">
        <f t="shared" si="1"/>
        <v>0</v>
      </c>
      <c r="AT46" s="115">
        <f t="shared" si="2"/>
        <v>0</v>
      </c>
      <c r="AU46" s="115">
        <f t="shared" si="3"/>
        <v>0</v>
      </c>
      <c r="AV46" s="115" t="str">
        <f t="shared" si="4"/>
        <v>Performance</v>
      </c>
      <c r="AW46" s="116">
        <f t="shared" si="5"/>
        <v>31.95400996</v>
      </c>
      <c r="AX46" s="54">
        <f t="shared" si="6"/>
        <v>3.8</v>
      </c>
      <c r="AY46" s="117">
        <f t="shared" si="7"/>
        <v>0.01813553929</v>
      </c>
      <c r="AZ46" s="117">
        <f t="shared" si="8"/>
        <v>0.05</v>
      </c>
      <c r="BA46" s="118">
        <f t="shared" si="9"/>
        <v>0.007232447041</v>
      </c>
      <c r="BB46" s="116">
        <f t="shared" si="10"/>
        <v>37.14082235</v>
      </c>
      <c r="BC46" s="54">
        <f t="shared" si="11"/>
        <v>5.067497449</v>
      </c>
      <c r="BD46" s="117">
        <f t="shared" si="12"/>
        <v>0.01359942457</v>
      </c>
      <c r="BE46" s="210">
        <v>220.1</v>
      </c>
      <c r="BF46" s="120">
        <v>45.05709441556471</v>
      </c>
      <c r="BG46" s="121">
        <v>132.3053163143093</v>
      </c>
      <c r="BH46" s="121">
        <v>132.3053163143093</v>
      </c>
      <c r="BI46" s="122">
        <f t="shared" si="13"/>
        <v>0.1856841545</v>
      </c>
      <c r="BJ46" s="123">
        <f t="shared" si="14"/>
        <v>-0.2501229575</v>
      </c>
    </row>
    <row r="47">
      <c r="D47" s="100"/>
      <c r="E47" s="48"/>
      <c r="U47" s="50"/>
      <c r="V47" s="50"/>
      <c r="AC47" s="6"/>
      <c r="AI47" s="110" t="s">
        <v>240</v>
      </c>
      <c r="AJ47" s="111">
        <v>154821.17138281968</v>
      </c>
      <c r="AK47" s="111">
        <v>1108.7197789854545</v>
      </c>
      <c r="AL47" s="54">
        <v>127.57647087587429</v>
      </c>
      <c r="AM47" s="54">
        <v>33.57275549365113</v>
      </c>
      <c r="AN47" s="112">
        <v>2879.3414447359823</v>
      </c>
      <c r="AO47" s="113">
        <v>2870.5993774536346</v>
      </c>
      <c r="AP47" s="112">
        <v>1290.1200000000001</v>
      </c>
      <c r="AQ47" s="112">
        <v>30.0</v>
      </c>
      <c r="AR47" s="113">
        <v>1590.532074548669</v>
      </c>
      <c r="AS47" s="54">
        <f t="shared" si="1"/>
        <v>0</v>
      </c>
      <c r="AT47" s="115">
        <f t="shared" si="2"/>
        <v>0</v>
      </c>
      <c r="AU47" s="115">
        <f t="shared" si="3"/>
        <v>0</v>
      </c>
      <c r="AV47" s="115" t="str">
        <f t="shared" si="4"/>
        <v>Performance</v>
      </c>
      <c r="AW47" s="116">
        <f t="shared" si="5"/>
        <v>22.50100946</v>
      </c>
      <c r="AX47" s="54">
        <f t="shared" si="6"/>
        <v>3.8</v>
      </c>
      <c r="AY47" s="117">
        <f t="shared" si="7"/>
        <v>0.01165987297</v>
      </c>
      <c r="AZ47" s="117">
        <f t="shared" si="8"/>
        <v>0.03028064993</v>
      </c>
      <c r="BA47" s="118">
        <f t="shared" si="9"/>
        <v>0.007161293052</v>
      </c>
      <c r="BB47" s="116">
        <f t="shared" si="10"/>
        <v>12.46728385</v>
      </c>
      <c r="BC47" s="54">
        <f t="shared" si="11"/>
        <v>4.252549029</v>
      </c>
      <c r="BD47" s="117">
        <f t="shared" si="12"/>
        <v>0.01041904914</v>
      </c>
      <c r="BE47" s="210">
        <v>271.26</v>
      </c>
      <c r="BF47" s="120">
        <v>55.53015643419393</v>
      </c>
      <c r="BG47" s="121">
        <v>72.04631444168037</v>
      </c>
      <c r="BH47" s="121">
        <v>72.04631444168037</v>
      </c>
      <c r="BI47" s="122">
        <f t="shared" si="13"/>
        <v>0.1636123252</v>
      </c>
      <c r="BJ47" s="123">
        <f t="shared" si="14"/>
        <v>-0.1064182978</v>
      </c>
    </row>
    <row r="48">
      <c r="D48" s="100"/>
      <c r="E48" s="48"/>
      <c r="U48" s="50"/>
      <c r="V48" s="50"/>
      <c r="AC48" s="6"/>
      <c r="AI48" s="110" t="s">
        <v>241</v>
      </c>
      <c r="AJ48" s="111">
        <v>158949.8014608438</v>
      </c>
      <c r="AK48" s="111">
        <v>1130.009819054599</v>
      </c>
      <c r="AL48" s="54">
        <v>152.46944080287417</v>
      </c>
      <c r="AM48" s="54">
        <v>40.12353705338794</v>
      </c>
      <c r="AN48" s="112">
        <v>2564.3580314053042</v>
      </c>
      <c r="AO48" s="113">
        <v>6733.900255809881</v>
      </c>
      <c r="AP48" s="112">
        <v>1252.68</v>
      </c>
      <c r="AQ48" s="112">
        <v>30.0</v>
      </c>
      <c r="AR48" s="113">
        <v>5792.144946477555</v>
      </c>
      <c r="AS48" s="54">
        <f t="shared" si="1"/>
        <v>0</v>
      </c>
      <c r="AT48" s="115">
        <f t="shared" si="2"/>
        <v>0</v>
      </c>
      <c r="AU48" s="115">
        <f t="shared" si="3"/>
        <v>0</v>
      </c>
      <c r="AV48" s="115" t="str">
        <f t="shared" si="4"/>
        <v>Performance</v>
      </c>
      <c r="AW48" s="116">
        <f t="shared" si="5"/>
        <v>44.16557325</v>
      </c>
      <c r="AX48" s="54">
        <f t="shared" si="6"/>
        <v>3.8</v>
      </c>
      <c r="AY48" s="117">
        <f t="shared" si="7"/>
        <v>0.01564662054</v>
      </c>
      <c r="AZ48" s="117">
        <f t="shared" si="8"/>
        <v>0.03550724638</v>
      </c>
      <c r="BA48" s="118">
        <f t="shared" si="9"/>
        <v>0.007109224476</v>
      </c>
      <c r="BB48" s="116">
        <f t="shared" si="10"/>
        <v>37.98889086</v>
      </c>
      <c r="BC48" s="54">
        <f t="shared" si="11"/>
        <v>5.082314693</v>
      </c>
      <c r="BD48" s="117">
        <f t="shared" si="12"/>
        <v>0.01169883442</v>
      </c>
      <c r="BE48" s="210">
        <v>281.94</v>
      </c>
      <c r="BF48" s="120">
        <v>57.7164797797561</v>
      </c>
      <c r="BG48" s="121">
        <v>94.75296102311808</v>
      </c>
      <c r="BH48" s="121">
        <v>94.75296102311808</v>
      </c>
      <c r="BI48" s="122">
        <f t="shared" si="13"/>
        <v>0.108556739</v>
      </c>
      <c r="BJ48" s="123">
        <f t="shared" si="14"/>
        <v>-0.252309188</v>
      </c>
    </row>
    <row r="49">
      <c r="D49" s="100"/>
      <c r="E49" s="48"/>
      <c r="U49" s="50"/>
      <c r="V49" s="50"/>
      <c r="AC49" s="6"/>
      <c r="AI49" s="110" t="s">
        <v>242</v>
      </c>
      <c r="AJ49" s="111">
        <v>132141.5467753159</v>
      </c>
      <c r="AK49" s="111">
        <v>959.689498501442</v>
      </c>
      <c r="AL49" s="54">
        <v>140.02295583937422</v>
      </c>
      <c r="AM49" s="54">
        <v>36.84814627351953</v>
      </c>
      <c r="AN49" s="112">
        <v>2583.737426852859</v>
      </c>
      <c r="AO49" s="113">
        <v>1089.9846183607744</v>
      </c>
      <c r="AP49" s="112">
        <v>1115.4</v>
      </c>
      <c r="AQ49" s="112">
        <v>34.0</v>
      </c>
      <c r="AR49" s="113">
        <v>2883.82262328188</v>
      </c>
      <c r="AS49" s="54">
        <f t="shared" si="1"/>
        <v>0</v>
      </c>
      <c r="AT49" s="115">
        <f t="shared" si="2"/>
        <v>0</v>
      </c>
      <c r="AU49" s="115">
        <f t="shared" si="3"/>
        <v>0</v>
      </c>
      <c r="AV49" s="115" t="str">
        <f t="shared" si="4"/>
        <v>Performance</v>
      </c>
      <c r="AW49" s="116">
        <f t="shared" si="5"/>
        <v>7.784328018</v>
      </c>
      <c r="AX49" s="54">
        <f t="shared" si="6"/>
        <v>3.8</v>
      </c>
      <c r="AY49" s="117">
        <f t="shared" si="7"/>
        <v>0.01426156772</v>
      </c>
      <c r="AZ49" s="117">
        <f t="shared" si="8"/>
        <v>0.03839590444</v>
      </c>
      <c r="BA49" s="118">
        <f t="shared" si="9"/>
        <v>0.007262587142</v>
      </c>
      <c r="BB49" s="116">
        <f t="shared" si="10"/>
        <v>20.595356</v>
      </c>
      <c r="BC49" s="54">
        <f t="shared" si="11"/>
        <v>4.118322231</v>
      </c>
      <c r="BD49" s="117">
        <f t="shared" si="12"/>
        <v>0.01315923191</v>
      </c>
      <c r="BE49" s="210">
        <v>256.57</v>
      </c>
      <c r="BF49" s="120">
        <v>52.52293827442727</v>
      </c>
      <c r="BG49" s="121">
        <v>87.50001756494694</v>
      </c>
      <c r="BH49" s="121">
        <v>87.50001756494694</v>
      </c>
      <c r="BI49" s="122">
        <f t="shared" si="13"/>
        <v>0.1622509173</v>
      </c>
      <c r="BJ49" s="123">
        <f t="shared" si="14"/>
        <v>-0.07729415348</v>
      </c>
    </row>
    <row r="50">
      <c r="D50" s="100"/>
      <c r="E50" s="48"/>
      <c r="U50" s="50"/>
      <c r="V50" s="50"/>
      <c r="AC50" s="6"/>
      <c r="AI50" s="110" t="s">
        <v>243</v>
      </c>
      <c r="AJ50" s="111">
        <v>121196.8284843856</v>
      </c>
      <c r="AK50" s="111">
        <v>1131.6475144445333</v>
      </c>
      <c r="AL50" s="54">
        <v>127.57647087587429</v>
      </c>
      <c r="AM50" s="54">
        <v>33.57275549365113</v>
      </c>
      <c r="AN50" s="112">
        <v>2774.528939780193</v>
      </c>
      <c r="AO50" s="113">
        <v>2799.8440698266045</v>
      </c>
      <c r="AP50" s="112">
        <v>859.5600000000001</v>
      </c>
      <c r="AQ50" s="112">
        <v>28.0</v>
      </c>
      <c r="AR50" s="113">
        <v>1813.424586447762</v>
      </c>
      <c r="AS50" s="54">
        <f t="shared" si="1"/>
        <v>0</v>
      </c>
      <c r="AT50" s="115">
        <f t="shared" si="2"/>
        <v>0</v>
      </c>
      <c r="AU50" s="115">
        <f t="shared" si="3"/>
        <v>0</v>
      </c>
      <c r="AV50" s="115" t="str">
        <f t="shared" si="4"/>
        <v>Performance</v>
      </c>
      <c r="AW50" s="116">
        <f t="shared" si="5"/>
        <v>21.94639851</v>
      </c>
      <c r="AX50" s="54">
        <f t="shared" si="6"/>
        <v>3.8</v>
      </c>
      <c r="AY50" s="117">
        <f t="shared" si="7"/>
        <v>0.01210034432</v>
      </c>
      <c r="AZ50" s="117">
        <f t="shared" si="8"/>
        <v>0.02966714906</v>
      </c>
      <c r="BA50" s="118">
        <f t="shared" si="9"/>
        <v>0.009337270031</v>
      </c>
      <c r="BB50" s="116">
        <f t="shared" si="10"/>
        <v>14.21441253</v>
      </c>
      <c r="BC50" s="54">
        <f t="shared" si="11"/>
        <v>4.556302531</v>
      </c>
      <c r="BD50" s="117">
        <f t="shared" si="12"/>
        <v>0.01009180319</v>
      </c>
      <c r="BE50" s="210">
        <v>196.63</v>
      </c>
      <c r="BF50" s="120">
        <v>40.25250556534526</v>
      </c>
      <c r="BG50" s="121">
        <v>87.32396531052903</v>
      </c>
      <c r="BH50" s="121">
        <v>87.32396531052903</v>
      </c>
      <c r="BI50" s="122">
        <f t="shared" si="13"/>
        <v>-0.2404348624</v>
      </c>
      <c r="BJ50" s="123">
        <f t="shared" si="14"/>
        <v>-0.1659904113</v>
      </c>
    </row>
    <row r="51">
      <c r="D51" s="100"/>
      <c r="E51" s="48"/>
      <c r="U51" s="50"/>
      <c r="V51" s="50"/>
      <c r="AC51" s="6"/>
      <c r="AI51" s="110" t="s">
        <v>244</v>
      </c>
      <c r="AJ51" s="111">
        <v>35939.22533210605</v>
      </c>
      <c r="AK51" s="111">
        <v>377.48878737983347</v>
      </c>
      <c r="AL51" s="54">
        <v>155.5810620437491</v>
      </c>
      <c r="AM51" s="54">
        <v>40.94238474835503</v>
      </c>
      <c r="AN51" s="112">
        <v>1780.993736553444</v>
      </c>
      <c r="AO51" s="113">
        <v>2514.8882902133837</v>
      </c>
      <c r="AP51" s="112">
        <v>689.52</v>
      </c>
      <c r="AQ51" s="112">
        <v>26.0</v>
      </c>
      <c r="AR51" s="113">
        <v>2576.9061851187316</v>
      </c>
      <c r="AS51" s="54">
        <f t="shared" si="1"/>
        <v>0</v>
      </c>
      <c r="AT51" s="115">
        <f t="shared" si="2"/>
        <v>0</v>
      </c>
      <c r="AU51" s="115">
        <f t="shared" si="3"/>
        <v>0</v>
      </c>
      <c r="AV51" s="115" t="str">
        <f t="shared" si="4"/>
        <v>Performance</v>
      </c>
      <c r="AW51" s="116">
        <f t="shared" si="5"/>
        <v>16.16448851</v>
      </c>
      <c r="AX51" s="54">
        <f t="shared" si="6"/>
        <v>3.8</v>
      </c>
      <c r="AY51" s="117">
        <f t="shared" si="7"/>
        <v>0.02298850575</v>
      </c>
      <c r="AZ51" s="117">
        <f t="shared" si="8"/>
        <v>0.1084598698</v>
      </c>
      <c r="BA51" s="118">
        <f t="shared" si="9"/>
        <v>0.01050353156</v>
      </c>
      <c r="BB51" s="116">
        <f t="shared" si="10"/>
        <v>16.56310962</v>
      </c>
      <c r="BC51" s="54">
        <f t="shared" si="11"/>
        <v>5.983887002</v>
      </c>
      <c r="BD51" s="117">
        <f t="shared" si="12"/>
        <v>0.01459859149</v>
      </c>
      <c r="BE51" s="210">
        <v>46.52</v>
      </c>
      <c r="BF51" s="120">
        <v>9.523198692467382</v>
      </c>
      <c r="BG51" s="121">
        <v>146.05786335128172</v>
      </c>
      <c r="BH51" s="121">
        <v>146.05786335128172</v>
      </c>
      <c r="BI51" s="122">
        <f t="shared" si="13"/>
        <v>0.8265973005</v>
      </c>
      <c r="BJ51" s="123">
        <f t="shared" si="14"/>
        <v>-0.3649612703</v>
      </c>
    </row>
    <row r="52">
      <c r="D52" s="100"/>
      <c r="E52" s="48"/>
      <c r="U52" s="50"/>
      <c r="V52" s="50"/>
      <c r="AC52" s="6"/>
      <c r="AI52" s="110" t="s">
        <v>245</v>
      </c>
      <c r="AJ52" s="111">
        <v>136143.2554606201</v>
      </c>
      <c r="AK52" s="111">
        <v>917.1094183631528</v>
      </c>
      <c r="AL52" s="54">
        <v>84.01377350362453</v>
      </c>
      <c r="AM52" s="54">
        <v>22.10888776411172</v>
      </c>
      <c r="AN52" s="112">
        <v>2093.247657567565</v>
      </c>
      <c r="AO52" s="113">
        <v>10654.398868232405</v>
      </c>
      <c r="AP52" s="112">
        <v>724.62</v>
      </c>
      <c r="AQ52" s="112">
        <v>25.0</v>
      </c>
      <c r="AR52" s="113">
        <v>5109.45222525438</v>
      </c>
      <c r="AS52" s="54">
        <f t="shared" si="1"/>
        <v>0</v>
      </c>
      <c r="AT52" s="115">
        <f t="shared" si="2"/>
        <v>0</v>
      </c>
      <c r="AU52" s="115">
        <f t="shared" si="3"/>
        <v>0</v>
      </c>
      <c r="AV52" s="115" t="str">
        <f t="shared" si="4"/>
        <v>Performance</v>
      </c>
      <c r="AW52" s="116">
        <f t="shared" si="5"/>
        <v>126.8172875</v>
      </c>
      <c r="AX52" s="54">
        <f t="shared" si="6"/>
        <v>3.8</v>
      </c>
      <c r="AY52" s="117">
        <f t="shared" si="7"/>
        <v>0.01056200287</v>
      </c>
      <c r="AZ52" s="117">
        <f t="shared" si="8"/>
        <v>0.02410714286</v>
      </c>
      <c r="BA52" s="118">
        <f t="shared" si="9"/>
        <v>0.006736355872</v>
      </c>
      <c r="BB52" s="116">
        <f t="shared" si="10"/>
        <v>60.81684005</v>
      </c>
      <c r="BC52" s="54">
        <f t="shared" si="11"/>
        <v>3.36055094</v>
      </c>
      <c r="BD52" s="117">
        <f t="shared" si="12"/>
        <v>0.01194316397</v>
      </c>
      <c r="BE52" s="210">
        <v>159.39</v>
      </c>
      <c r="BF52" s="120">
        <v>32.62903352520154</v>
      </c>
      <c r="BG52" s="121">
        <v>51.38473997842299</v>
      </c>
      <c r="BH52" s="121">
        <v>51.38473997842299</v>
      </c>
      <c r="BI52" s="122">
        <f t="shared" si="13"/>
        <v>-0.2098870805</v>
      </c>
      <c r="BJ52" s="123">
        <f t="shared" si="14"/>
        <v>0.1307669688</v>
      </c>
    </row>
    <row r="53">
      <c r="D53" s="100"/>
      <c r="E53" s="48"/>
      <c r="U53" s="50"/>
      <c r="V53" s="50"/>
      <c r="AC53" s="6"/>
      <c r="AI53" s="110" t="s">
        <v>246</v>
      </c>
      <c r="AJ53" s="111">
        <v>301381.80721881124</v>
      </c>
      <c r="AK53" s="111">
        <v>1961.9590771411736</v>
      </c>
      <c r="AL53" s="54">
        <v>161.8043045254991</v>
      </c>
      <c r="AM53" s="54">
        <v>42.58008013828924</v>
      </c>
      <c r="AN53" s="112">
        <v>2450.5382018048767</v>
      </c>
      <c r="AO53" s="113">
        <v>8342.286878735087</v>
      </c>
      <c r="AP53" s="112">
        <v>1818.96</v>
      </c>
      <c r="AQ53" s="112">
        <v>44.0</v>
      </c>
      <c r="AR53" s="113">
        <v>3782.695885962936</v>
      </c>
      <c r="AS53" s="54">
        <f t="shared" si="1"/>
        <v>0</v>
      </c>
      <c r="AT53" s="115">
        <f t="shared" si="2"/>
        <v>0</v>
      </c>
      <c r="AU53" s="115">
        <f t="shared" si="3"/>
        <v>0</v>
      </c>
      <c r="AV53" s="115" t="str">
        <f t="shared" si="4"/>
        <v>Performance</v>
      </c>
      <c r="AW53" s="116">
        <f t="shared" si="5"/>
        <v>51.55787977</v>
      </c>
      <c r="AX53" s="54">
        <f t="shared" si="6"/>
        <v>3.8</v>
      </c>
      <c r="AY53" s="117">
        <f t="shared" si="7"/>
        <v>0.01737580753</v>
      </c>
      <c r="AZ53" s="117">
        <f t="shared" si="8"/>
        <v>0.02170283806</v>
      </c>
      <c r="BA53" s="118">
        <f t="shared" si="9"/>
        <v>0.006509878931</v>
      </c>
      <c r="BB53" s="116">
        <f t="shared" si="10"/>
        <v>23.37821541</v>
      </c>
      <c r="BC53" s="54">
        <f t="shared" si="11"/>
        <v>3.677370557</v>
      </c>
      <c r="BD53" s="117">
        <f t="shared" si="12"/>
        <v>0.01795523937</v>
      </c>
      <c r="BE53" s="210">
        <v>368.85</v>
      </c>
      <c r="BF53" s="120">
        <v>75.50799307215378</v>
      </c>
      <c r="BG53" s="121">
        <v>86.29631145334533</v>
      </c>
      <c r="BH53" s="121">
        <v>86.29631145334533</v>
      </c>
      <c r="BI53" s="122">
        <f t="shared" si="13"/>
        <v>-0.07288586128</v>
      </c>
      <c r="BJ53" s="123">
        <f t="shared" si="14"/>
        <v>0.03334704531</v>
      </c>
    </row>
    <row r="54">
      <c r="B54" s="6"/>
      <c r="D54" s="100"/>
      <c r="E54" s="48"/>
      <c r="U54" s="50"/>
      <c r="V54" s="50"/>
      <c r="AC54" s="6"/>
      <c r="AI54" s="110" t="s">
        <v>247</v>
      </c>
      <c r="AJ54" s="111">
        <v>269635.9009326317</v>
      </c>
      <c r="AK54" s="111">
        <v>1841.5884659810097</v>
      </c>
      <c r="AL54" s="54">
        <v>180.474031970749</v>
      </c>
      <c r="AM54" s="54">
        <v>47.493166308091844</v>
      </c>
      <c r="AN54" s="112">
        <v>2457.6348818279253</v>
      </c>
      <c r="AO54" s="113">
        <v>8263.68138665755</v>
      </c>
      <c r="AP54" s="112">
        <v>1821.3</v>
      </c>
      <c r="AQ54" s="112">
        <v>48.0</v>
      </c>
      <c r="AR54" s="113">
        <v>3660.980113677662</v>
      </c>
      <c r="AS54" s="54">
        <f t="shared" si="1"/>
        <v>0</v>
      </c>
      <c r="AT54" s="115">
        <f t="shared" si="2"/>
        <v>0</v>
      </c>
      <c r="AU54" s="115">
        <f t="shared" si="3"/>
        <v>0</v>
      </c>
      <c r="AV54" s="115" t="str">
        <f t="shared" si="4"/>
        <v>Performance</v>
      </c>
      <c r="AW54" s="116">
        <f t="shared" si="5"/>
        <v>45.78875585</v>
      </c>
      <c r="AX54" s="54">
        <f t="shared" si="6"/>
        <v>3.8</v>
      </c>
      <c r="AY54" s="117">
        <f t="shared" si="7"/>
        <v>0.01932474456</v>
      </c>
      <c r="AZ54" s="117">
        <f t="shared" si="8"/>
        <v>0.02578923966</v>
      </c>
      <c r="BA54" s="118">
        <f t="shared" si="9"/>
        <v>0.006829908256</v>
      </c>
      <c r="BB54" s="116">
        <f t="shared" si="10"/>
        <v>20.2853567</v>
      </c>
      <c r="BC54" s="54">
        <f t="shared" si="11"/>
        <v>3.759875666</v>
      </c>
      <c r="BD54" s="117">
        <f t="shared" si="12"/>
        <v>0.01953097279</v>
      </c>
      <c r="BE54" s="210">
        <v>349.62</v>
      </c>
      <c r="BF54" s="120">
        <v>71.57138277859944</v>
      </c>
      <c r="BG54" s="121">
        <v>108.90264919214955</v>
      </c>
      <c r="BH54" s="121">
        <v>108.90264919214955</v>
      </c>
      <c r="BI54" s="122">
        <f t="shared" si="13"/>
        <v>-0.01101682941</v>
      </c>
      <c r="BJ54" s="123">
        <f t="shared" si="14"/>
        <v>0.0106717183</v>
      </c>
    </row>
    <row r="55">
      <c r="D55" s="100"/>
      <c r="E55" s="48"/>
      <c r="U55" s="50"/>
      <c r="V55" s="50"/>
      <c r="AC55" s="6"/>
      <c r="AI55" s="110" t="s">
        <v>248</v>
      </c>
      <c r="AJ55" s="111">
        <v>249447.21101321783</v>
      </c>
      <c r="AK55" s="111">
        <v>1762.160239569201</v>
      </c>
      <c r="AL55" s="54">
        <v>168.02754700724907</v>
      </c>
      <c r="AM55" s="54">
        <v>44.21777552822344</v>
      </c>
      <c r="AN55" s="112">
        <v>2389.9434723773115</v>
      </c>
      <c r="AO55" s="113">
        <v>3996.752343041287</v>
      </c>
      <c r="AP55" s="112">
        <v>1860.3</v>
      </c>
      <c r="AQ55" s="112">
        <v>44.0</v>
      </c>
      <c r="AR55" s="113">
        <v>2895.251113492593</v>
      </c>
      <c r="AS55" s="54">
        <f t="shared" si="1"/>
        <v>0</v>
      </c>
      <c r="AT55" s="115">
        <f t="shared" si="2"/>
        <v>0</v>
      </c>
      <c r="AU55" s="115">
        <f t="shared" si="3"/>
        <v>0</v>
      </c>
      <c r="AV55" s="115" t="str">
        <f t="shared" si="4"/>
        <v>Performance</v>
      </c>
      <c r="AW55" s="116">
        <f t="shared" si="5"/>
        <v>23.78629227</v>
      </c>
      <c r="AX55" s="54">
        <f t="shared" si="6"/>
        <v>3.8</v>
      </c>
      <c r="AY55" s="117">
        <f t="shared" si="7"/>
        <v>0.0185015989</v>
      </c>
      <c r="AZ55" s="117">
        <f t="shared" si="8"/>
        <v>0.0250929368</v>
      </c>
      <c r="BA55" s="118">
        <f t="shared" si="9"/>
        <v>0.007064261141</v>
      </c>
      <c r="BB55" s="116">
        <f t="shared" si="10"/>
        <v>17.23081224</v>
      </c>
      <c r="BC55" s="54">
        <f t="shared" si="11"/>
        <v>3.818807887</v>
      </c>
      <c r="BD55" s="117">
        <f t="shared" si="12"/>
        <v>0.01841047728</v>
      </c>
      <c r="BE55" s="210">
        <v>357.8</v>
      </c>
      <c r="BF55" s="120">
        <v>73.24592631480716</v>
      </c>
      <c r="BG55" s="121">
        <v>94.7816206924419</v>
      </c>
      <c r="BH55" s="121">
        <v>94.7816206924419</v>
      </c>
      <c r="BI55" s="122">
        <f t="shared" si="13"/>
        <v>0.0556928696</v>
      </c>
      <c r="BJ55" s="123">
        <f t="shared" si="14"/>
        <v>-0.004925067478</v>
      </c>
    </row>
    <row r="56">
      <c r="D56" s="100"/>
      <c r="E56" s="48"/>
      <c r="U56" s="50"/>
      <c r="V56" s="50"/>
      <c r="AC56" s="6"/>
      <c r="AI56" s="110" t="s">
        <v>249</v>
      </c>
      <c r="AJ56" s="111">
        <v>277568.89740147296</v>
      </c>
      <c r="AK56" s="111">
        <v>1846.5015521508121</v>
      </c>
      <c r="AL56" s="54">
        <v>168.02754700724907</v>
      </c>
      <c r="AM56" s="54">
        <v>44.21777552822344</v>
      </c>
      <c r="AN56" s="112">
        <v>2249.9205165379376</v>
      </c>
      <c r="AO56" s="113">
        <v>4256.241475375845</v>
      </c>
      <c r="AP56" s="112">
        <v>1935.96</v>
      </c>
      <c r="AQ56" s="112">
        <v>34.0</v>
      </c>
      <c r="AR56" s="113">
        <v>2983.7832801631084</v>
      </c>
      <c r="AS56" s="54">
        <f t="shared" si="1"/>
        <v>0</v>
      </c>
      <c r="AT56" s="115">
        <f t="shared" si="2"/>
        <v>0</v>
      </c>
      <c r="AU56" s="115">
        <f t="shared" si="3"/>
        <v>0</v>
      </c>
      <c r="AV56" s="115" t="str">
        <f t="shared" si="4"/>
        <v>Performance</v>
      </c>
      <c r="AW56" s="116">
        <f t="shared" si="5"/>
        <v>25.33061722</v>
      </c>
      <c r="AX56" s="54">
        <f t="shared" si="6"/>
        <v>3.8</v>
      </c>
      <c r="AY56" s="117">
        <f t="shared" si="7"/>
        <v>0.01965303894</v>
      </c>
      <c r="AZ56" s="117">
        <f t="shared" si="8"/>
        <v>0.02394678492</v>
      </c>
      <c r="BA56" s="118">
        <f t="shared" si="9"/>
        <v>0.006652407995</v>
      </c>
      <c r="BB56" s="116">
        <f t="shared" si="10"/>
        <v>17.75770303</v>
      </c>
      <c r="BC56" s="54">
        <f t="shared" si="11"/>
        <v>4.941986677</v>
      </c>
      <c r="BD56" s="117">
        <f t="shared" si="12"/>
        <v>0.01511164494</v>
      </c>
      <c r="BE56" s="210">
        <v>366.82</v>
      </c>
      <c r="BF56" s="120">
        <v>75.09242786695796</v>
      </c>
      <c r="BG56" s="121">
        <v>92.9351191402911</v>
      </c>
      <c r="BH56" s="121">
        <v>92.9351191402911</v>
      </c>
      <c r="BI56" s="122">
        <f t="shared" si="13"/>
        <v>0.04844753461</v>
      </c>
      <c r="BJ56" s="123">
        <f t="shared" si="14"/>
        <v>-0.2310784612</v>
      </c>
    </row>
    <row r="57">
      <c r="C57" s="46"/>
      <c r="D57" s="100"/>
      <c r="E57" s="48"/>
      <c r="U57" s="50"/>
      <c r="V57" s="50"/>
      <c r="AC57" s="6"/>
      <c r="AI57" s="110" t="s">
        <v>250</v>
      </c>
      <c r="AJ57" s="111">
        <v>149908.08521301707</v>
      </c>
      <c r="AK57" s="111">
        <v>1301.148987302723</v>
      </c>
      <c r="AL57" s="54">
        <v>155.5810620437491</v>
      </c>
      <c r="AM57" s="54">
        <v>40.94238474835503</v>
      </c>
      <c r="AN57" s="112">
        <v>2102.8008806755147</v>
      </c>
      <c r="AO57" s="113">
        <v>2969.004564895988</v>
      </c>
      <c r="AP57" s="112">
        <v>1154.4</v>
      </c>
      <c r="AQ57" s="112">
        <v>30.0</v>
      </c>
      <c r="AR57" s="113">
        <v>2405.4754726134925</v>
      </c>
      <c r="AS57" s="54">
        <f t="shared" si="1"/>
        <v>0</v>
      </c>
      <c r="AT57" s="115">
        <f t="shared" si="2"/>
        <v>0</v>
      </c>
      <c r="AU57" s="115">
        <f t="shared" si="3"/>
        <v>0</v>
      </c>
      <c r="AV57" s="115" t="str">
        <f t="shared" si="4"/>
        <v>Performance</v>
      </c>
      <c r="AW57" s="116">
        <f t="shared" si="5"/>
        <v>19.08332882</v>
      </c>
      <c r="AX57" s="54">
        <f t="shared" si="6"/>
        <v>3.8</v>
      </c>
      <c r="AY57" s="117">
        <f t="shared" si="7"/>
        <v>0.01947040498</v>
      </c>
      <c r="AZ57" s="117">
        <f t="shared" si="8"/>
        <v>0.03146633103</v>
      </c>
      <c r="BA57" s="118">
        <f t="shared" si="9"/>
        <v>0.008679645167</v>
      </c>
      <c r="BB57" s="116">
        <f t="shared" si="10"/>
        <v>15.46123571</v>
      </c>
      <c r="BC57" s="54">
        <f t="shared" si="11"/>
        <v>5.186035401</v>
      </c>
      <c r="BD57" s="117">
        <f t="shared" si="12"/>
        <v>0.01426668605</v>
      </c>
      <c r="BE57" s="210">
        <v>202.48</v>
      </c>
      <c r="BF57" s="120">
        <v>41.450070319234634</v>
      </c>
      <c r="BG57" s="121">
        <v>114.13099172451447</v>
      </c>
      <c r="BH57" s="121">
        <v>114.13099172451447</v>
      </c>
      <c r="BI57" s="122">
        <f t="shared" si="13"/>
        <v>-0.1127841536</v>
      </c>
      <c r="BJ57" s="123">
        <f t="shared" si="14"/>
        <v>-0.2672630042</v>
      </c>
    </row>
    <row r="58">
      <c r="C58" s="14"/>
      <c r="D58" s="100"/>
      <c r="E58" s="48"/>
      <c r="U58" s="50"/>
      <c r="V58" s="50"/>
      <c r="AC58" s="6"/>
      <c r="AI58" s="110" t="s">
        <v>251</v>
      </c>
      <c r="AJ58" s="111">
        <v>162274.3231024102</v>
      </c>
      <c r="AK58" s="111">
        <v>1342.9102197460452</v>
      </c>
      <c r="AL58" s="54">
        <v>65.34404605837463</v>
      </c>
      <c r="AM58" s="54">
        <v>17.195801594309113</v>
      </c>
      <c r="AN58" s="112">
        <v>1925.929778562621</v>
      </c>
      <c r="AO58" s="113">
        <v>3694.559749188531</v>
      </c>
      <c r="AP58" s="112">
        <v>836.94</v>
      </c>
      <c r="AQ58" s="112">
        <v>22.0</v>
      </c>
      <c r="AR58" s="113">
        <v>1850.669639641813</v>
      </c>
      <c r="AS58" s="54">
        <f t="shared" si="1"/>
        <v>0</v>
      </c>
      <c r="AT58" s="115">
        <f t="shared" si="2"/>
        <v>0</v>
      </c>
      <c r="AU58" s="115">
        <f t="shared" si="3"/>
        <v>0</v>
      </c>
      <c r="AV58" s="115" t="str">
        <f t="shared" si="4"/>
        <v>Performance</v>
      </c>
      <c r="AW58" s="116">
        <f t="shared" si="5"/>
        <v>56.54011302</v>
      </c>
      <c r="AX58" s="54">
        <f t="shared" si="6"/>
        <v>3.8</v>
      </c>
      <c r="AY58" s="117">
        <f t="shared" si="7"/>
        <v>0.008928571429</v>
      </c>
      <c r="AZ58" s="117">
        <f t="shared" si="8"/>
        <v>0.01280487805</v>
      </c>
      <c r="BA58" s="118">
        <f t="shared" si="9"/>
        <v>0.008275555825</v>
      </c>
      <c r="BB58" s="116">
        <f t="shared" si="10"/>
        <v>28.32193216</v>
      </c>
      <c r="BC58" s="54">
        <f t="shared" si="11"/>
        <v>2.970183912</v>
      </c>
      <c r="BD58" s="117">
        <f t="shared" si="12"/>
        <v>0.01142305407</v>
      </c>
      <c r="BE58" s="210">
        <v>205.11</v>
      </c>
      <c r="BF58" s="120">
        <v>41.98846267867551</v>
      </c>
      <c r="BG58" s="121">
        <v>23.35558337969912</v>
      </c>
      <c r="BH58" s="121">
        <v>23.35558337969912</v>
      </c>
      <c r="BI58" s="122">
        <f t="shared" si="13"/>
        <v>-0.3767714418</v>
      </c>
      <c r="BJ58" s="123">
        <f t="shared" si="14"/>
        <v>0.2793820561</v>
      </c>
    </row>
    <row r="59">
      <c r="D59" s="100"/>
      <c r="E59" s="48"/>
      <c r="U59" s="50"/>
      <c r="V59" s="50"/>
      <c r="AC59" s="6"/>
      <c r="AI59" s="110" t="s">
        <v>252</v>
      </c>
      <c r="AJ59" s="111">
        <v>297634.7601666418</v>
      </c>
      <c r="AK59" s="111">
        <v>1995.5318326348242</v>
      </c>
      <c r="AL59" s="54">
        <v>205.36700189774888</v>
      </c>
      <c r="AM59" s="54">
        <v>54.043947867828656</v>
      </c>
      <c r="AN59" s="112">
        <v>2419.694938627783</v>
      </c>
      <c r="AO59" s="113">
        <v>2725.8076694887586</v>
      </c>
      <c r="AP59" s="112">
        <v>1986.66</v>
      </c>
      <c r="AQ59" s="112">
        <v>51.0</v>
      </c>
      <c r="AR59" s="113">
        <v>3328.01195841161</v>
      </c>
      <c r="AS59" s="54">
        <f t="shared" si="1"/>
        <v>0</v>
      </c>
      <c r="AT59" s="115">
        <f t="shared" si="2"/>
        <v>0</v>
      </c>
      <c r="AU59" s="115">
        <f t="shared" si="3"/>
        <v>0</v>
      </c>
      <c r="AV59" s="115" t="str">
        <f t="shared" si="4"/>
        <v>Performance</v>
      </c>
      <c r="AW59" s="116">
        <f t="shared" si="5"/>
        <v>13.272861</v>
      </c>
      <c r="AX59" s="54">
        <f t="shared" si="6"/>
        <v>3.8</v>
      </c>
      <c r="AY59" s="117">
        <f t="shared" si="7"/>
        <v>0.02233502538</v>
      </c>
      <c r="AZ59" s="117">
        <f t="shared" si="8"/>
        <v>0.02708247846</v>
      </c>
      <c r="BA59" s="118">
        <f t="shared" si="9"/>
        <v>0.006704632992</v>
      </c>
      <c r="BB59" s="116">
        <f t="shared" si="10"/>
        <v>16.20519328</v>
      </c>
      <c r="BC59" s="54">
        <f t="shared" si="11"/>
        <v>4.026803959</v>
      </c>
      <c r="BD59" s="117">
        <f t="shared" si="12"/>
        <v>0.0210770371</v>
      </c>
      <c r="BE59" s="210">
        <v>463.98</v>
      </c>
      <c r="BF59" s="120">
        <v>94.98223837770887</v>
      </c>
      <c r="BG59" s="121">
        <v>110.38476352004001</v>
      </c>
      <c r="BH59" s="121">
        <v>110.38476352004001</v>
      </c>
      <c r="BI59" s="122">
        <f t="shared" si="13"/>
        <v>-0.004445848715</v>
      </c>
      <c r="BJ59" s="123">
        <f t="shared" si="14"/>
        <v>-0.05632356606</v>
      </c>
    </row>
    <row r="60">
      <c r="B60" s="6"/>
      <c r="D60" s="100"/>
      <c r="E60" s="48"/>
      <c r="U60" s="50"/>
      <c r="V60" s="50"/>
      <c r="AC60" s="6"/>
      <c r="AI60" s="110" t="s">
        <v>253</v>
      </c>
      <c r="AJ60" s="111">
        <v>487692.58555928577</v>
      </c>
      <c r="AK60" s="111">
        <v>3184.498685727055</v>
      </c>
      <c r="AL60" s="54">
        <v>270.7110479561235</v>
      </c>
      <c r="AM60" s="54">
        <v>71.23974946213777</v>
      </c>
      <c r="AN60" s="112">
        <v>2267.116318132246</v>
      </c>
      <c r="AO60" s="113">
        <v>325.31640989873443</v>
      </c>
      <c r="AP60" s="112">
        <v>2917.2000000000003</v>
      </c>
      <c r="AQ60" s="112">
        <v>72.0</v>
      </c>
      <c r="AR60" s="113">
        <v>7101.926517681189</v>
      </c>
      <c r="AS60" s="54">
        <f t="shared" si="1"/>
        <v>0</v>
      </c>
      <c r="AT60" s="115">
        <f t="shared" si="2"/>
        <v>0</v>
      </c>
      <c r="AU60" s="115">
        <f t="shared" si="3"/>
        <v>0</v>
      </c>
      <c r="AV60" s="115" t="str">
        <f t="shared" si="4"/>
        <v>Performance</v>
      </c>
      <c r="AW60" s="116">
        <f t="shared" si="5"/>
        <v>1.201710873</v>
      </c>
      <c r="AX60" s="54">
        <f t="shared" si="6"/>
        <v>3.8</v>
      </c>
      <c r="AY60" s="117">
        <f t="shared" si="7"/>
        <v>0.03142306766</v>
      </c>
      <c r="AZ60" s="117">
        <f t="shared" si="8"/>
        <v>0.02237078941</v>
      </c>
      <c r="BA60" s="118">
        <f t="shared" si="9"/>
        <v>0.006529725446</v>
      </c>
      <c r="BB60" s="116">
        <f t="shared" si="10"/>
        <v>26.23434312</v>
      </c>
      <c r="BC60" s="54">
        <f t="shared" si="11"/>
        <v>3.759875666</v>
      </c>
      <c r="BD60" s="117">
        <f t="shared" si="12"/>
        <v>0.03175840579</v>
      </c>
      <c r="BE60" s="210">
        <v>914.1</v>
      </c>
      <c r="BF60" s="120">
        <v>187.1271694923567</v>
      </c>
      <c r="BG60" s="121">
        <v>83.58387846376678</v>
      </c>
      <c r="BH60" s="121">
        <v>83.58387846376678</v>
      </c>
      <c r="BI60" s="122">
        <f t="shared" si="13"/>
        <v>-0.08393744577</v>
      </c>
      <c r="BJ60" s="123">
        <f t="shared" si="14"/>
        <v>0.0106717183</v>
      </c>
    </row>
    <row r="61">
      <c r="C61" s="14"/>
      <c r="D61" s="100"/>
      <c r="E61" s="48"/>
      <c r="U61" s="50"/>
      <c r="V61" s="50"/>
      <c r="AC61" s="6"/>
      <c r="AI61" s="110" t="s">
        <v>254</v>
      </c>
      <c r="AJ61" s="111">
        <v>503608.5282063613</v>
      </c>
      <c r="AK61" s="111">
        <v>3676.626150402282</v>
      </c>
      <c r="AL61" s="54">
        <v>457.40832240862255</v>
      </c>
      <c r="AM61" s="54">
        <v>120.37061116016383</v>
      </c>
      <c r="AN61" s="112">
        <v>3185.5904826536776</v>
      </c>
      <c r="AO61" s="113">
        <v>6441.274750117863</v>
      </c>
      <c r="AP61" s="112">
        <v>3487.38</v>
      </c>
      <c r="AQ61" s="112">
        <v>108.0</v>
      </c>
      <c r="AR61" s="113">
        <v>5266.521739743514</v>
      </c>
      <c r="AS61" s="54">
        <f t="shared" si="1"/>
        <v>0</v>
      </c>
      <c r="AT61" s="115">
        <f t="shared" si="2"/>
        <v>0</v>
      </c>
      <c r="AU61" s="115">
        <f t="shared" si="3"/>
        <v>0</v>
      </c>
      <c r="AV61" s="115" t="str">
        <f t="shared" si="4"/>
        <v>Performance</v>
      </c>
      <c r="AW61" s="116">
        <f t="shared" si="5"/>
        <v>14.08211096</v>
      </c>
      <c r="AX61" s="54">
        <f t="shared" si="6"/>
        <v>3.8</v>
      </c>
      <c r="AY61" s="117">
        <f t="shared" si="7"/>
        <v>0.03778596521</v>
      </c>
      <c r="AZ61" s="117">
        <f t="shared" si="8"/>
        <v>0.03273942094</v>
      </c>
      <c r="BA61" s="118">
        <f t="shared" si="9"/>
        <v>0.007300563721</v>
      </c>
      <c r="BB61" s="116">
        <f t="shared" si="10"/>
        <v>11.51383016</v>
      </c>
      <c r="BC61" s="54">
        <f t="shared" si="11"/>
        <v>4.235262245</v>
      </c>
      <c r="BD61" s="117">
        <f t="shared" si="12"/>
        <v>0.03390266281</v>
      </c>
      <c r="BE61" s="210">
        <v>992.65</v>
      </c>
      <c r="BF61" s="120">
        <v>203.2072911022731</v>
      </c>
      <c r="BG61" s="121">
        <v>254.20103130634945</v>
      </c>
      <c r="BH61" s="121">
        <v>254.20103130634945</v>
      </c>
      <c r="BI61" s="122">
        <f t="shared" si="13"/>
        <v>-0.05147277495</v>
      </c>
      <c r="BJ61" s="123">
        <f t="shared" si="14"/>
        <v>-0.1027710256</v>
      </c>
    </row>
    <row r="62">
      <c r="D62" s="100"/>
      <c r="E62" s="48"/>
      <c r="U62" s="50"/>
      <c r="V62" s="50"/>
      <c r="AC62" s="6"/>
      <c r="AI62" s="110" t="s">
        <v>255</v>
      </c>
      <c r="AJ62" s="111">
        <v>614862.9079784565</v>
      </c>
      <c r="AK62" s="111">
        <v>4764.055889318592</v>
      </c>
      <c r="AL62" s="54">
        <v>395.17589759112286</v>
      </c>
      <c r="AM62" s="54">
        <v>103.9936572608218</v>
      </c>
      <c r="AN62" s="112">
        <v>2170.2193408944727</v>
      </c>
      <c r="AO62" s="113">
        <v>4923.9132191691315</v>
      </c>
      <c r="AP62" s="112">
        <v>4296.24</v>
      </c>
      <c r="AQ62" s="112">
        <v>93.0</v>
      </c>
      <c r="AR62" s="113">
        <v>3094.577823267012</v>
      </c>
      <c r="AS62" s="54">
        <f t="shared" si="1"/>
        <v>0</v>
      </c>
      <c r="AT62" s="115">
        <f t="shared" si="2"/>
        <v>0</v>
      </c>
      <c r="AU62" s="115">
        <f t="shared" si="3"/>
        <v>0</v>
      </c>
      <c r="AV62" s="115" t="str">
        <f t="shared" si="4"/>
        <v>Performance</v>
      </c>
      <c r="AW62" s="116">
        <f t="shared" si="5"/>
        <v>12.4600545</v>
      </c>
      <c r="AX62" s="54">
        <f t="shared" si="6"/>
        <v>3.8</v>
      </c>
      <c r="AY62" s="117">
        <f t="shared" si="7"/>
        <v>0.04791850082</v>
      </c>
      <c r="AZ62" s="117">
        <f t="shared" si="8"/>
        <v>0.02182880715</v>
      </c>
      <c r="BA62" s="118">
        <f t="shared" si="9"/>
        <v>0.007748159512</v>
      </c>
      <c r="BB62" s="116">
        <f t="shared" si="10"/>
        <v>7.830887061</v>
      </c>
      <c r="BC62" s="54">
        <f t="shared" si="11"/>
        <v>4.2492032</v>
      </c>
      <c r="BD62" s="117">
        <f t="shared" si="12"/>
        <v>0.04285281135</v>
      </c>
      <c r="BE62" s="210">
        <v>1154.63</v>
      </c>
      <c r="BF62" s="120">
        <v>236.36652850996592</v>
      </c>
      <c r="BG62" s="121">
        <v>158.80936908115694</v>
      </c>
      <c r="BH62" s="121">
        <v>158.80936908115694</v>
      </c>
      <c r="BI62" s="122">
        <f t="shared" si="13"/>
        <v>-0.09819697757</v>
      </c>
      <c r="BJ62" s="123">
        <f t="shared" si="14"/>
        <v>-0.1057146902</v>
      </c>
    </row>
    <row r="63">
      <c r="B63" s="6"/>
      <c r="D63" s="100"/>
      <c r="E63" s="48"/>
      <c r="U63" s="50"/>
      <c r="V63" s="50"/>
      <c r="AC63" s="6"/>
      <c r="AI63" s="110" t="s">
        <v>256</v>
      </c>
      <c r="AJ63" s="111">
        <v>519016.78528255725</v>
      </c>
      <c r="AK63" s="111">
        <v>4054.9337854770824</v>
      </c>
      <c r="AL63" s="54">
        <v>329.8318515327482</v>
      </c>
      <c r="AM63" s="54">
        <v>86.79785566651269</v>
      </c>
      <c r="AN63" s="112">
        <v>1939.3042909137503</v>
      </c>
      <c r="AO63" s="113">
        <v>615.4547203389079</v>
      </c>
      <c r="AP63" s="112">
        <v>3943.6800000000003</v>
      </c>
      <c r="AQ63" s="112">
        <v>76.0</v>
      </c>
      <c r="AR63" s="113">
        <v>2600.519018067318</v>
      </c>
      <c r="AS63" s="54">
        <f t="shared" si="1"/>
        <v>0</v>
      </c>
      <c r="AT63" s="115">
        <f t="shared" si="2"/>
        <v>0</v>
      </c>
      <c r="AU63" s="115">
        <f t="shared" si="3"/>
        <v>0</v>
      </c>
      <c r="AV63" s="115" t="str">
        <f t="shared" si="4"/>
        <v>Performance</v>
      </c>
      <c r="AW63" s="116">
        <f t="shared" si="5"/>
        <v>1.865965089</v>
      </c>
      <c r="AX63" s="54">
        <f t="shared" si="6"/>
        <v>3.8</v>
      </c>
      <c r="AY63" s="117">
        <f t="shared" si="7"/>
        <v>0.04475721323</v>
      </c>
      <c r="AZ63" s="117">
        <f t="shared" si="8"/>
        <v>0.02140549273</v>
      </c>
      <c r="BA63" s="118">
        <f t="shared" si="9"/>
        <v>0.007812721863</v>
      </c>
      <c r="BB63" s="116">
        <f t="shared" si="10"/>
        <v>7.884378073</v>
      </c>
      <c r="BC63" s="54">
        <f t="shared" si="11"/>
        <v>4.339892783</v>
      </c>
      <c r="BD63" s="117">
        <f t="shared" si="12"/>
        <v>0.03918931153</v>
      </c>
      <c r="BE63" s="210">
        <v>922.05</v>
      </c>
      <c r="BF63" s="120">
        <v>188.75462928610378</v>
      </c>
      <c r="BG63" s="121">
        <v>141.07722224664442</v>
      </c>
      <c r="BH63" s="121">
        <v>141.07722224664442</v>
      </c>
      <c r="BI63" s="122">
        <f t="shared" si="13"/>
        <v>-0.02743664665</v>
      </c>
      <c r="BJ63" s="123">
        <f t="shared" si="14"/>
        <v>-0.1244023321</v>
      </c>
    </row>
    <row r="64">
      <c r="B64" s="6"/>
      <c r="D64" s="100"/>
      <c r="E64" s="48"/>
      <c r="U64" s="50"/>
      <c r="V64" s="50"/>
      <c r="AC64" s="6"/>
      <c r="AI64" s="110" t="s">
        <v>257</v>
      </c>
      <c r="AJ64" s="111">
        <v>346907.2825158971</v>
      </c>
      <c r="AK64" s="111">
        <v>2758.697884344162</v>
      </c>
      <c r="AL64" s="54">
        <v>214.70186562037378</v>
      </c>
      <c r="AM64" s="54">
        <v>56.50049095272995</v>
      </c>
      <c r="AN64" s="112">
        <v>1758.3389503260212</v>
      </c>
      <c r="AO64" s="113">
        <v>6287.872067002659</v>
      </c>
      <c r="AP64" s="112">
        <v>2379.0</v>
      </c>
      <c r="AQ64" s="112">
        <v>56.0</v>
      </c>
      <c r="AR64" s="113">
        <v>11375.546940364515</v>
      </c>
      <c r="AS64" s="54">
        <f t="shared" si="1"/>
        <v>0</v>
      </c>
      <c r="AT64" s="115">
        <f t="shared" si="2"/>
        <v>0</v>
      </c>
      <c r="AU64" s="115">
        <f t="shared" si="3"/>
        <v>0</v>
      </c>
      <c r="AV64" s="115" t="str">
        <f t="shared" si="4"/>
        <v>Performance</v>
      </c>
      <c r="AW64" s="116">
        <f t="shared" si="5"/>
        <v>29.28652738</v>
      </c>
      <c r="AX64" s="54">
        <f t="shared" si="6"/>
        <v>3.8</v>
      </c>
      <c r="AY64" s="117">
        <f t="shared" si="7"/>
        <v>0.03213287799</v>
      </c>
      <c r="AZ64" s="117">
        <f t="shared" si="8"/>
        <v>0.02048085485</v>
      </c>
      <c r="BA64" s="118">
        <f t="shared" si="9"/>
        <v>0.007952262819</v>
      </c>
      <c r="BB64" s="116">
        <f t="shared" si="10"/>
        <v>52.98299066</v>
      </c>
      <c r="BC64" s="54">
        <f t="shared" si="11"/>
        <v>3.833961886</v>
      </c>
      <c r="BD64" s="117">
        <f t="shared" si="12"/>
        <v>0.03184823949</v>
      </c>
      <c r="BE64" s="210">
        <v>562.65</v>
      </c>
      <c r="BF64" s="120">
        <v>115.18116389330982</v>
      </c>
      <c r="BG64" s="121">
        <v>99.52070172706397</v>
      </c>
      <c r="BH64" s="121">
        <v>99.52070172706397</v>
      </c>
      <c r="BI64" s="122">
        <f t="shared" si="13"/>
        <v>-0.1376366316</v>
      </c>
      <c r="BJ64" s="123">
        <f t="shared" si="14"/>
        <v>-0.008858169979</v>
      </c>
    </row>
    <row r="65">
      <c r="B65" s="6"/>
      <c r="C65" s="14"/>
      <c r="D65" s="100"/>
      <c r="E65" s="48"/>
      <c r="U65" s="50"/>
      <c r="V65" s="50"/>
      <c r="AC65" s="6"/>
      <c r="AI65" s="110" t="s">
        <v>258</v>
      </c>
      <c r="AJ65" s="111">
        <v>292830.5807402698</v>
      </c>
      <c r="AK65" s="111">
        <v>2246.9180749897246</v>
      </c>
      <c r="AL65" s="54">
        <v>236.48321430649867</v>
      </c>
      <c r="AM65" s="54">
        <v>62.232424817499655</v>
      </c>
      <c r="AN65" s="112">
        <v>1738.6866056468107</v>
      </c>
      <c r="AO65" s="113">
        <v>525.0936846387243</v>
      </c>
      <c r="AP65" s="112">
        <v>2035.02</v>
      </c>
      <c r="AQ65" s="112">
        <v>46.0</v>
      </c>
      <c r="AR65" s="113">
        <v>6263.749892603644</v>
      </c>
      <c r="AS65" s="54">
        <f t="shared" si="1"/>
        <v>0</v>
      </c>
      <c r="AT65" s="115">
        <f t="shared" si="2"/>
        <v>0</v>
      </c>
      <c r="AU65" s="115">
        <f t="shared" si="3"/>
        <v>0</v>
      </c>
      <c r="AV65" s="115" t="str">
        <f t="shared" si="4"/>
        <v>Performance</v>
      </c>
      <c r="AW65" s="116">
        <f t="shared" si="5"/>
        <v>2.220426875</v>
      </c>
      <c r="AX65" s="54">
        <f t="shared" si="6"/>
        <v>3.8</v>
      </c>
      <c r="AY65" s="117">
        <f t="shared" si="7"/>
        <v>0.03579277865</v>
      </c>
      <c r="AZ65" s="117">
        <f t="shared" si="8"/>
        <v>0.027696793</v>
      </c>
      <c r="BA65" s="118">
        <f t="shared" si="9"/>
        <v>0.007673099132</v>
      </c>
      <c r="BB65" s="116">
        <f t="shared" si="10"/>
        <v>26.48708032</v>
      </c>
      <c r="BC65" s="54">
        <f t="shared" si="11"/>
        <v>5.140939441</v>
      </c>
      <c r="BD65" s="117">
        <f t="shared" si="12"/>
        <v>0.02645675181</v>
      </c>
      <c r="BE65" s="210">
        <v>468.03</v>
      </c>
      <c r="BF65" s="120">
        <v>95.81132166886303</v>
      </c>
      <c r="BG65" s="121">
        <v>140.67189263763564</v>
      </c>
      <c r="BH65" s="121">
        <v>140.67189263763564</v>
      </c>
      <c r="BI65" s="122">
        <f t="shared" si="13"/>
        <v>-0.09430609747</v>
      </c>
      <c r="BJ65" s="123">
        <f t="shared" si="14"/>
        <v>-0.2608354867</v>
      </c>
    </row>
    <row r="66">
      <c r="D66" s="100"/>
      <c r="E66" s="48"/>
      <c r="U66" s="50"/>
      <c r="V66" s="50"/>
      <c r="AC66" s="6"/>
      <c r="AI66" s="110" t="s">
        <v>259</v>
      </c>
      <c r="AJ66" s="111">
        <v>443288.9316043047</v>
      </c>
      <c r="AK66" s="111">
        <v>3165.665188742812</v>
      </c>
      <c r="AL66" s="54">
        <v>454.2967011677475</v>
      </c>
      <c r="AM66" s="54">
        <v>119.55176346519673</v>
      </c>
      <c r="AN66" s="112">
        <v>2124.6368192079703</v>
      </c>
      <c r="AO66" s="113">
        <v>14230.208054556653</v>
      </c>
      <c r="AP66" s="112">
        <v>3502.98</v>
      </c>
      <c r="AQ66" s="112">
        <v>113.0</v>
      </c>
      <c r="AR66" s="113">
        <v>6069.519308534589</v>
      </c>
      <c r="AS66" s="54">
        <f t="shared" si="1"/>
        <v>0</v>
      </c>
      <c r="AT66" s="115">
        <f t="shared" si="2"/>
        <v>0</v>
      </c>
      <c r="AU66" s="115">
        <f t="shared" si="3"/>
        <v>0</v>
      </c>
      <c r="AV66" s="115" t="str">
        <f t="shared" si="4"/>
        <v>Performance</v>
      </c>
      <c r="AW66" s="116">
        <f t="shared" si="5"/>
        <v>31.32359979</v>
      </c>
      <c r="AX66" s="54">
        <f t="shared" si="6"/>
        <v>3.8</v>
      </c>
      <c r="AY66" s="117">
        <f t="shared" si="7"/>
        <v>0.0562692703</v>
      </c>
      <c r="AZ66" s="117">
        <f t="shared" si="8"/>
        <v>0.03776513192</v>
      </c>
      <c r="BA66" s="118">
        <f t="shared" si="9"/>
        <v>0.007141313403</v>
      </c>
      <c r="BB66" s="116">
        <f t="shared" si="10"/>
        <v>13.36025398</v>
      </c>
      <c r="BC66" s="54">
        <f t="shared" si="11"/>
        <v>4.020324789</v>
      </c>
      <c r="BD66" s="117">
        <f t="shared" si="12"/>
        <v>0.05318556046</v>
      </c>
      <c r="BE66" s="210">
        <v>860.37</v>
      </c>
      <c r="BF66" s="120">
        <v>176.12799782971112</v>
      </c>
      <c r="BG66" s="121">
        <v>278.1687033380364</v>
      </c>
      <c r="BH66" s="121">
        <v>278.1687033380364</v>
      </c>
      <c r="BI66" s="122">
        <f t="shared" si="13"/>
        <v>0.1065541651</v>
      </c>
      <c r="BJ66" s="123">
        <f t="shared" si="14"/>
        <v>-0.05480273377</v>
      </c>
    </row>
    <row r="67">
      <c r="D67" s="100"/>
      <c r="E67" s="48"/>
      <c r="U67" s="50"/>
      <c r="V67" s="50"/>
      <c r="AC67" s="6"/>
      <c r="AI67" s="110" t="s">
        <v>260</v>
      </c>
      <c r="AJ67" s="111">
        <v>423828.1972857166</v>
      </c>
      <c r="AK67" s="111">
        <v>3095.244286975641</v>
      </c>
      <c r="AL67" s="54">
        <v>441.85021620424754</v>
      </c>
      <c r="AM67" s="54">
        <v>116.27637268532831</v>
      </c>
      <c r="AN67" s="112">
        <v>2064.587988243716</v>
      </c>
      <c r="AO67" s="113">
        <v>19230.631865995263</v>
      </c>
      <c r="AP67" s="112">
        <v>3500.6400000000003</v>
      </c>
      <c r="AQ67" s="112">
        <v>114.0</v>
      </c>
      <c r="AR67" s="113">
        <v>8402.543796911039</v>
      </c>
      <c r="AS67" s="54">
        <f t="shared" si="1"/>
        <v>0</v>
      </c>
      <c r="AT67" s="115">
        <f t="shared" si="2"/>
        <v>0</v>
      </c>
      <c r="AU67" s="115">
        <f t="shared" si="3"/>
        <v>0</v>
      </c>
      <c r="AV67" s="115" t="str">
        <f t="shared" si="4"/>
        <v>Performance</v>
      </c>
      <c r="AW67" s="116">
        <f t="shared" si="5"/>
        <v>43.52296584</v>
      </c>
      <c r="AX67" s="54">
        <f t="shared" si="6"/>
        <v>3.8</v>
      </c>
      <c r="AY67" s="117">
        <f t="shared" si="7"/>
        <v>0.05631940772</v>
      </c>
      <c r="AZ67" s="117">
        <f t="shared" si="8"/>
        <v>0.03756613757</v>
      </c>
      <c r="BA67" s="118">
        <f t="shared" si="9"/>
        <v>0.007303063616</v>
      </c>
      <c r="BB67" s="116">
        <f t="shared" si="10"/>
        <v>19.01672442</v>
      </c>
      <c r="BC67" s="54">
        <f t="shared" si="11"/>
        <v>3.87587909</v>
      </c>
      <c r="BD67" s="117">
        <f t="shared" si="12"/>
        <v>0.05521682808</v>
      </c>
      <c r="BE67" s="210">
        <v>827.29</v>
      </c>
      <c r="BF67" s="120">
        <v>169.35612739233318</v>
      </c>
      <c r="BG67" s="121">
        <v>272.49408881191437</v>
      </c>
      <c r="BH67" s="121">
        <v>272.49408881191437</v>
      </c>
      <c r="BI67" s="122">
        <f t="shared" si="13"/>
        <v>0.1309737376</v>
      </c>
      <c r="BJ67" s="123">
        <f t="shared" si="14"/>
        <v>-0.01957725919</v>
      </c>
    </row>
    <row r="68">
      <c r="D68" s="100"/>
      <c r="E68" s="48"/>
      <c r="U68" s="50"/>
      <c r="V68" s="50"/>
      <c r="AC68" s="6"/>
      <c r="AI68" s="110" t="s">
        <v>261</v>
      </c>
      <c r="AJ68" s="111">
        <v>477392.30040429457</v>
      </c>
      <c r="AK68" s="111">
        <v>3249.187653629456</v>
      </c>
      <c r="AL68" s="54">
        <v>451.18507992687245</v>
      </c>
      <c r="AM68" s="54">
        <v>118.7329157702296</v>
      </c>
      <c r="AN68" s="112">
        <v>2136.373636169166</v>
      </c>
      <c r="AO68" s="113">
        <v>18119.279064991046</v>
      </c>
      <c r="AP68" s="112">
        <v>3508.44</v>
      </c>
      <c r="AQ68" s="112">
        <v>101.0</v>
      </c>
      <c r="AR68" s="113">
        <v>7912.808468166721</v>
      </c>
      <c r="AS68" s="54">
        <f t="shared" si="1"/>
        <v>0</v>
      </c>
      <c r="AT68" s="115">
        <f t="shared" si="2"/>
        <v>0</v>
      </c>
      <c r="AU68" s="115">
        <f t="shared" si="3"/>
        <v>0</v>
      </c>
      <c r="AV68" s="115" t="str">
        <f t="shared" si="4"/>
        <v>Performance</v>
      </c>
      <c r="AW68" s="116">
        <f t="shared" si="5"/>
        <v>40.15930462</v>
      </c>
      <c r="AX68" s="54">
        <f t="shared" si="6"/>
        <v>3.8</v>
      </c>
      <c r="AY68" s="117">
        <f t="shared" si="7"/>
        <v>0.05557684937</v>
      </c>
      <c r="AZ68" s="117">
        <f t="shared" si="8"/>
        <v>0.03654233871</v>
      </c>
      <c r="BA68" s="118">
        <f t="shared" si="9"/>
        <v>0.006806116586</v>
      </c>
      <c r="BB68" s="116">
        <f t="shared" si="10"/>
        <v>17.53783274</v>
      </c>
      <c r="BC68" s="54">
        <f t="shared" si="11"/>
        <v>4.467179009</v>
      </c>
      <c r="BD68" s="117">
        <f t="shared" si="12"/>
        <v>0.04727637446</v>
      </c>
      <c r="BE68" s="210">
        <v>1037.75</v>
      </c>
      <c r="BF68" s="120">
        <v>212.43979886302716</v>
      </c>
      <c r="BG68" s="121">
        <v>238.74528106384528</v>
      </c>
      <c r="BH68" s="121">
        <v>238.74528106384528</v>
      </c>
      <c r="BI68" s="122">
        <f t="shared" si="13"/>
        <v>0.07978989643</v>
      </c>
      <c r="BJ68" s="123">
        <f t="shared" si="14"/>
        <v>-0.1493513038</v>
      </c>
    </row>
    <row r="69">
      <c r="D69" s="100"/>
      <c r="E69" s="48"/>
      <c r="U69" s="50"/>
      <c r="V69" s="50"/>
      <c r="AC69" s="6"/>
      <c r="AI69" s="110" t="s">
        <v>262</v>
      </c>
      <c r="AJ69" s="111">
        <v>557766.2959037903</v>
      </c>
      <c r="AK69" s="111">
        <v>4011.5348576438264</v>
      </c>
      <c r="AL69" s="54">
        <v>500.97101978087227</v>
      </c>
      <c r="AM69" s="54">
        <v>131.83447888970323</v>
      </c>
      <c r="AN69" s="112">
        <v>2340.266712215974</v>
      </c>
      <c r="AO69" s="113">
        <v>19272.909658152304</v>
      </c>
      <c r="AP69" s="112">
        <v>3918.7200000000003</v>
      </c>
      <c r="AQ69" s="112">
        <v>112.0</v>
      </c>
      <c r="AR69" s="113">
        <v>8190.9890729193985</v>
      </c>
      <c r="AS69" s="54">
        <f t="shared" si="1"/>
        <v>0</v>
      </c>
      <c r="AT69" s="115">
        <f t="shared" si="2"/>
        <v>0</v>
      </c>
      <c r="AU69" s="115">
        <f t="shared" si="3"/>
        <v>0</v>
      </c>
      <c r="AV69" s="115" t="str">
        <f t="shared" si="4"/>
        <v>Performance</v>
      </c>
      <c r="AW69" s="116">
        <f t="shared" si="5"/>
        <v>38.4711069</v>
      </c>
      <c r="AX69" s="54">
        <f t="shared" si="6"/>
        <v>3.8</v>
      </c>
      <c r="AY69" s="117">
        <f t="shared" si="7"/>
        <v>0.05633310007</v>
      </c>
      <c r="AZ69" s="117">
        <f t="shared" si="8"/>
        <v>0.03286384977</v>
      </c>
      <c r="BA69" s="118">
        <f t="shared" si="9"/>
        <v>0.007192142815</v>
      </c>
      <c r="BB69" s="116">
        <f t="shared" si="10"/>
        <v>16.35022536</v>
      </c>
      <c r="BC69" s="54">
        <f t="shared" si="11"/>
        <v>4.472955534</v>
      </c>
      <c r="BD69" s="117">
        <f t="shared" si="12"/>
        <v>0.04785779305</v>
      </c>
      <c r="BE69" s="210">
        <v>1173.57</v>
      </c>
      <c r="BF69" s="120">
        <v>240.24377234563508</v>
      </c>
      <c r="BG69" s="121">
        <v>260.7272474352372</v>
      </c>
      <c r="BH69" s="121">
        <v>260.7272474352372</v>
      </c>
      <c r="BI69" s="122">
        <f t="shared" si="13"/>
        <v>-0.02313699393</v>
      </c>
      <c r="BJ69" s="123">
        <f t="shared" si="14"/>
        <v>-0.15044986</v>
      </c>
    </row>
    <row r="70">
      <c r="D70" s="100"/>
      <c r="E70" s="48"/>
      <c r="U70" s="50"/>
      <c r="V70" s="50"/>
      <c r="AC70" s="6"/>
      <c r="AI70" s="110" t="s">
        <v>263</v>
      </c>
      <c r="AJ70" s="111">
        <v>513463.36021529033</v>
      </c>
      <c r="AK70" s="111">
        <v>3807.641781597018</v>
      </c>
      <c r="AL70" s="54">
        <v>432.5153524816226</v>
      </c>
      <c r="AM70" s="54">
        <v>113.819829600427</v>
      </c>
      <c r="AN70" s="112">
        <v>1975.3335894923027</v>
      </c>
      <c r="AO70" s="113">
        <v>15239.399786158663</v>
      </c>
      <c r="AP70" s="112">
        <v>3790.02</v>
      </c>
      <c r="AQ70" s="112">
        <v>115.0</v>
      </c>
      <c r="AR70" s="113">
        <v>11009.50939719892</v>
      </c>
      <c r="AS70" s="54">
        <f t="shared" si="1"/>
        <v>0</v>
      </c>
      <c r="AT70" s="115">
        <f t="shared" si="2"/>
        <v>0</v>
      </c>
      <c r="AU70" s="115">
        <f t="shared" si="3"/>
        <v>0</v>
      </c>
      <c r="AV70" s="115" t="str">
        <f t="shared" si="4"/>
        <v>Performance</v>
      </c>
      <c r="AW70" s="116">
        <f t="shared" si="5"/>
        <v>35.23435573</v>
      </c>
      <c r="AX70" s="54">
        <f t="shared" si="6"/>
        <v>3.8</v>
      </c>
      <c r="AY70" s="117">
        <f t="shared" si="7"/>
        <v>0.05762056101</v>
      </c>
      <c r="AZ70" s="117">
        <f t="shared" si="8"/>
        <v>0.02989247312</v>
      </c>
      <c r="BA70" s="118">
        <f t="shared" si="9"/>
        <v>0.007415605624</v>
      </c>
      <c r="BB70" s="116">
        <f t="shared" si="10"/>
        <v>25.45460949</v>
      </c>
      <c r="BC70" s="54">
        <f t="shared" si="11"/>
        <v>3.761003065</v>
      </c>
      <c r="BD70" s="117">
        <f t="shared" si="12"/>
        <v>0.05821801473</v>
      </c>
      <c r="BE70" s="210">
        <v>1158.26</v>
      </c>
      <c r="BF70" s="120">
        <v>237.1096327931485</v>
      </c>
      <c r="BG70" s="121">
        <v>195.40571968847408</v>
      </c>
      <c r="BH70" s="121">
        <v>195.40571968847408</v>
      </c>
      <c r="BI70" s="122">
        <f t="shared" si="13"/>
        <v>-0.004628004053</v>
      </c>
      <c r="BJ70" s="123">
        <f t="shared" si="14"/>
        <v>0.01036875915</v>
      </c>
    </row>
    <row r="71">
      <c r="D71" s="100"/>
      <c r="E71" s="48"/>
      <c r="U71" s="50"/>
      <c r="V71" s="50"/>
      <c r="AC71" s="6"/>
      <c r="AI71" s="110" t="s">
        <v>264</v>
      </c>
      <c r="AJ71" s="111">
        <v>328950.77141296363</v>
      </c>
      <c r="AK71" s="111">
        <v>2673.537724067584</v>
      </c>
      <c r="AL71" s="54">
        <v>208.47862313862387</v>
      </c>
      <c r="AM71" s="54">
        <v>54.86279556279576</v>
      </c>
      <c r="AN71" s="112">
        <v>1696.9253732034886</v>
      </c>
      <c r="AO71" s="113">
        <v>3380.852946864078</v>
      </c>
      <c r="AP71" s="112">
        <v>2322.84</v>
      </c>
      <c r="AQ71" s="112">
        <v>60.0</v>
      </c>
      <c r="AR71" s="113">
        <v>2854.932260021411</v>
      </c>
      <c r="AS71" s="54">
        <f t="shared" si="1"/>
        <v>0</v>
      </c>
      <c r="AT71" s="115">
        <f t="shared" si="2"/>
        <v>0</v>
      </c>
      <c r="AU71" s="115">
        <f t="shared" si="3"/>
        <v>0</v>
      </c>
      <c r="AV71" s="115" t="str">
        <f t="shared" si="4"/>
        <v>Performance</v>
      </c>
      <c r="AW71" s="116">
        <f t="shared" si="5"/>
        <v>16.2167847</v>
      </c>
      <c r="AX71" s="54">
        <f t="shared" si="6"/>
        <v>3.8</v>
      </c>
      <c r="AY71" s="117">
        <f t="shared" si="7"/>
        <v>0.03233070613</v>
      </c>
      <c r="AZ71" s="117">
        <f t="shared" si="8"/>
        <v>0.02052067381</v>
      </c>
      <c r="BA71" s="118">
        <f t="shared" si="9"/>
        <v>0.008127470602</v>
      </c>
      <c r="BB71" s="116">
        <f t="shared" si="10"/>
        <v>13.69412469</v>
      </c>
      <c r="BC71" s="54">
        <f t="shared" si="11"/>
        <v>3.474643719</v>
      </c>
      <c r="BD71" s="117">
        <f t="shared" si="12"/>
        <v>0.03535806639</v>
      </c>
      <c r="BE71" s="210">
        <v>663.95</v>
      </c>
      <c r="BF71" s="120">
        <v>135.91848176835163</v>
      </c>
      <c r="BG71" s="121">
        <v>72.56014137027225</v>
      </c>
      <c r="BH71" s="121">
        <v>72.56014137027225</v>
      </c>
      <c r="BI71" s="122">
        <f t="shared" si="13"/>
        <v>-0.1311736584</v>
      </c>
      <c r="BJ71" s="123">
        <f t="shared" si="14"/>
        <v>0.09363730711</v>
      </c>
    </row>
    <row r="72">
      <c r="D72" s="100"/>
      <c r="E72" s="48"/>
      <c r="U72" s="50"/>
      <c r="V72" s="50"/>
      <c r="AC72" s="6"/>
      <c r="AI72" s="110" t="s">
        <v>265</v>
      </c>
      <c r="AJ72" s="111">
        <v>360229.11566531693</v>
      </c>
      <c r="AK72" s="111">
        <v>2507.3116419892626</v>
      </c>
      <c r="AL72" s="54">
        <v>242.70645678824866</v>
      </c>
      <c r="AM72" s="54">
        <v>63.870120207433864</v>
      </c>
      <c r="AN72" s="112">
        <v>2293.319444371193</v>
      </c>
      <c r="AO72" s="113">
        <v>7954.518453596258</v>
      </c>
      <c r="AP72" s="112">
        <v>2186.34</v>
      </c>
      <c r="AQ72" s="112">
        <v>62.0</v>
      </c>
      <c r="AR72" s="113">
        <v>3206.353294983945</v>
      </c>
      <c r="AS72" s="54">
        <f t="shared" si="1"/>
        <v>0</v>
      </c>
      <c r="AT72" s="115">
        <f t="shared" si="2"/>
        <v>0</v>
      </c>
      <c r="AU72" s="115">
        <f t="shared" si="3"/>
        <v>0</v>
      </c>
      <c r="AV72" s="115" t="str">
        <f t="shared" si="4"/>
        <v>Performance</v>
      </c>
      <c r="AW72" s="116">
        <f t="shared" si="5"/>
        <v>32.77423501</v>
      </c>
      <c r="AX72" s="54">
        <f t="shared" si="6"/>
        <v>3.8</v>
      </c>
      <c r="AY72" s="117">
        <f t="shared" si="7"/>
        <v>0.02785051178</v>
      </c>
      <c r="AZ72" s="117">
        <f t="shared" si="8"/>
        <v>0.0254735467</v>
      </c>
      <c r="BA72" s="118">
        <f t="shared" si="9"/>
        <v>0.006960324785</v>
      </c>
      <c r="BB72" s="116">
        <f t="shared" si="10"/>
        <v>13.21082816</v>
      </c>
      <c r="BC72" s="54">
        <f t="shared" si="11"/>
        <v>3.914620271</v>
      </c>
      <c r="BD72" s="117">
        <f t="shared" si="12"/>
        <v>0.02703504745</v>
      </c>
      <c r="BE72" s="210">
        <v>731.56</v>
      </c>
      <c r="BF72" s="120">
        <v>149.75905493253305</v>
      </c>
      <c r="BG72" s="121">
        <v>92.94740185571561</v>
      </c>
      <c r="BH72" s="121">
        <v>92.94740185571561</v>
      </c>
      <c r="BI72" s="122">
        <f t="shared" si="13"/>
        <v>-0.128014259</v>
      </c>
      <c r="BJ72" s="123">
        <f t="shared" si="14"/>
        <v>-0.02928004834</v>
      </c>
    </row>
    <row r="73">
      <c r="D73" s="100"/>
      <c r="E73" s="48"/>
      <c r="U73" s="50"/>
      <c r="V73" s="50"/>
      <c r="AC73" s="6"/>
      <c r="AI73" s="110" t="s">
        <v>266</v>
      </c>
      <c r="AJ73" s="111">
        <v>570351.1661277397</v>
      </c>
      <c r="AK73" s="111">
        <v>3670.075368842546</v>
      </c>
      <c r="AL73" s="54">
        <v>426.29210999987265</v>
      </c>
      <c r="AM73" s="54">
        <v>112.1821342104928</v>
      </c>
      <c r="AN73" s="112">
        <v>1866.1538968300226</v>
      </c>
      <c r="AO73" s="113">
        <v>6065.842043938734</v>
      </c>
      <c r="AP73" s="112">
        <v>3756.48</v>
      </c>
      <c r="AQ73" s="112">
        <v>95.0</v>
      </c>
      <c r="AR73" s="113">
        <v>5588.561947139061</v>
      </c>
      <c r="AS73" s="54">
        <f t="shared" si="1"/>
        <v>0</v>
      </c>
      <c r="AT73" s="115">
        <f t="shared" si="2"/>
        <v>0</v>
      </c>
      <c r="AU73" s="115">
        <f t="shared" si="3"/>
        <v>0</v>
      </c>
      <c r="AV73" s="115" t="str">
        <f t="shared" si="4"/>
        <v>Performance</v>
      </c>
      <c r="AW73" s="116">
        <f t="shared" si="5"/>
        <v>14.22930873</v>
      </c>
      <c r="AX73" s="54">
        <f t="shared" si="6"/>
        <v>3.8</v>
      </c>
      <c r="AY73" s="117">
        <f t="shared" si="7"/>
        <v>0.06011408513</v>
      </c>
      <c r="AZ73" s="117">
        <f t="shared" si="8"/>
        <v>0.03056671129</v>
      </c>
      <c r="BA73" s="118">
        <f t="shared" si="9"/>
        <v>0.006434764382</v>
      </c>
      <c r="BB73" s="116">
        <f t="shared" si="10"/>
        <v>13.10970064</v>
      </c>
      <c r="BC73" s="54">
        <f t="shared" si="11"/>
        <v>4.487285368</v>
      </c>
      <c r="BD73" s="117">
        <f t="shared" si="12"/>
        <v>0.05090684116</v>
      </c>
      <c r="BE73" s="210">
        <v>1322.93</v>
      </c>
      <c r="BF73" s="120">
        <v>270.8195452757067</v>
      </c>
      <c r="BG73" s="121">
        <v>155.47256472416598</v>
      </c>
      <c r="BH73" s="121">
        <v>155.47256472416598</v>
      </c>
      <c r="BI73" s="122">
        <f t="shared" si="13"/>
        <v>0.02354301274</v>
      </c>
      <c r="BJ73" s="123">
        <f t="shared" si="14"/>
        <v>-0.1531628394</v>
      </c>
    </row>
    <row r="74">
      <c r="D74" s="100"/>
      <c r="E74" s="48"/>
      <c r="U74" s="50"/>
      <c r="V74" s="50"/>
      <c r="AC74" s="6"/>
      <c r="AI74" s="110" t="s">
        <v>267</v>
      </c>
      <c r="AJ74" s="111">
        <v>556517.5531689655</v>
      </c>
      <c r="AK74" s="111">
        <v>3575.0890362263617</v>
      </c>
      <c r="AL74" s="54">
        <v>348.50157897799807</v>
      </c>
      <c r="AM74" s="54">
        <v>91.71094183631529</v>
      </c>
      <c r="AN74" s="112">
        <v>1631.9634560694315</v>
      </c>
      <c r="AO74" s="113">
        <v>3956.7578933547998</v>
      </c>
      <c r="AP74" s="112">
        <v>2784.6</v>
      </c>
      <c r="AQ74" s="112">
        <v>73.0</v>
      </c>
      <c r="AR74" s="113">
        <v>3182.864757784269</v>
      </c>
      <c r="AS74" s="54">
        <f t="shared" si="1"/>
        <v>0</v>
      </c>
      <c r="AT74" s="115">
        <f t="shared" si="2"/>
        <v>0</v>
      </c>
      <c r="AU74" s="115">
        <f t="shared" si="3"/>
        <v>0</v>
      </c>
      <c r="AV74" s="115" t="str">
        <f t="shared" si="4"/>
        <v>Performance</v>
      </c>
      <c r="AW74" s="116">
        <f t="shared" si="5"/>
        <v>11.35362975</v>
      </c>
      <c r="AX74" s="54">
        <f t="shared" si="6"/>
        <v>3.8</v>
      </c>
      <c r="AY74" s="117">
        <f t="shared" si="7"/>
        <v>0.05619668841</v>
      </c>
      <c r="AZ74" s="117">
        <f t="shared" si="8"/>
        <v>0.02565277142</v>
      </c>
      <c r="BA74" s="118">
        <f t="shared" si="9"/>
        <v>0.006424036431</v>
      </c>
      <c r="BB74" s="116">
        <f t="shared" si="10"/>
        <v>9.132999532</v>
      </c>
      <c r="BC74" s="54">
        <f t="shared" si="11"/>
        <v>4.773994233</v>
      </c>
      <c r="BD74" s="117">
        <f t="shared" si="12"/>
        <v>0.04473139379</v>
      </c>
      <c r="BE74" s="210">
        <v>1187.21</v>
      </c>
      <c r="BF74" s="120">
        <v>243.03604298547293</v>
      </c>
      <c r="BG74" s="121">
        <v>105.46553599252513</v>
      </c>
      <c r="BH74" s="121">
        <v>105.46553599252513</v>
      </c>
      <c r="BI74" s="122">
        <f t="shared" si="13"/>
        <v>-0.2211103075</v>
      </c>
      <c r="BJ74" s="123">
        <f t="shared" si="14"/>
        <v>-0.2040208231</v>
      </c>
    </row>
    <row r="75">
      <c r="D75" s="100"/>
      <c r="E75" s="48"/>
      <c r="U75" s="50"/>
      <c r="V75" s="50"/>
      <c r="AC75" s="6"/>
      <c r="AI75" s="110" t="s">
        <v>268</v>
      </c>
      <c r="AJ75" s="111">
        <v>571065.2013177511</v>
      </c>
      <c r="AK75" s="111">
        <v>3215.6148981358047</v>
      </c>
      <c r="AL75" s="54">
        <v>264.48780547437354</v>
      </c>
      <c r="AM75" s="54">
        <v>69.60205407220357</v>
      </c>
      <c r="AN75" s="112">
        <v>1458.0947955047507</v>
      </c>
      <c r="AO75" s="113">
        <v>8310.244636899948</v>
      </c>
      <c r="AP75" s="112">
        <v>3224.52</v>
      </c>
      <c r="AQ75" s="112">
        <v>34.0</v>
      </c>
      <c r="AR75" s="113">
        <v>3929.8116625054677</v>
      </c>
      <c r="AS75" s="54">
        <f t="shared" si="1"/>
        <v>0</v>
      </c>
      <c r="AT75" s="115">
        <f t="shared" si="2"/>
        <v>0</v>
      </c>
      <c r="AU75" s="115">
        <f t="shared" si="3"/>
        <v>0</v>
      </c>
      <c r="AV75" s="115" t="str">
        <f t="shared" si="4"/>
        <v>Performance</v>
      </c>
      <c r="AW75" s="116">
        <f t="shared" si="5"/>
        <v>31.42014288</v>
      </c>
      <c r="AX75" s="54">
        <f t="shared" si="6"/>
        <v>3.8</v>
      </c>
      <c r="AY75" s="117">
        <f t="shared" si="7"/>
        <v>0.04773493074</v>
      </c>
      <c r="AZ75" s="117">
        <f t="shared" si="8"/>
        <v>0.02164502165</v>
      </c>
      <c r="BA75" s="118">
        <f t="shared" si="9"/>
        <v>0.005630906752</v>
      </c>
      <c r="BB75" s="116">
        <f t="shared" si="10"/>
        <v>14.85819603</v>
      </c>
      <c r="BC75" s="54">
        <f t="shared" si="11"/>
        <v>7.779053102</v>
      </c>
      <c r="BD75" s="117">
        <f t="shared" si="12"/>
        <v>0.02331809983</v>
      </c>
      <c r="BE75" s="210">
        <v>1210.42</v>
      </c>
      <c r="BF75" s="120">
        <v>247.78740673551954</v>
      </c>
      <c r="BG75" s="121">
        <v>16.700398738854005</v>
      </c>
      <c r="BH75" s="121">
        <v>16.700398738854005</v>
      </c>
      <c r="BI75" s="122">
        <f t="shared" si="13"/>
        <v>0.002769330951</v>
      </c>
      <c r="BJ75" s="123">
        <f t="shared" si="14"/>
        <v>-0.5115086695</v>
      </c>
    </row>
    <row r="76">
      <c r="D76" s="100"/>
      <c r="E76" s="48"/>
      <c r="U76" s="50"/>
      <c r="V76" s="50"/>
      <c r="AC76" s="6"/>
      <c r="AI76" s="110" t="s">
        <v>269</v>
      </c>
      <c r="AJ76" s="111">
        <v>552409.3942833156</v>
      </c>
      <c r="AK76" s="111">
        <v>3260.6515213589946</v>
      </c>
      <c r="AL76" s="54">
        <v>301.82726036487327</v>
      </c>
      <c r="AM76" s="54">
        <v>79.42822641180877</v>
      </c>
      <c r="AN76" s="112">
        <v>1329.2627581632603</v>
      </c>
      <c r="AO76" s="113">
        <v>5241.591906313438</v>
      </c>
      <c r="AP76" s="112">
        <v>3094.26</v>
      </c>
      <c r="AQ76" s="112">
        <v>69.0</v>
      </c>
      <c r="AR76" s="113">
        <v>3415.5296030234454</v>
      </c>
      <c r="AS76" s="54">
        <f t="shared" si="1"/>
        <v>0</v>
      </c>
      <c r="AT76" s="115">
        <f t="shared" si="2"/>
        <v>0</v>
      </c>
      <c r="AU76" s="115">
        <f t="shared" si="3"/>
        <v>0</v>
      </c>
      <c r="AV76" s="115" t="str">
        <f t="shared" si="4"/>
        <v>Performance</v>
      </c>
      <c r="AW76" s="116">
        <f t="shared" si="5"/>
        <v>17.3661978</v>
      </c>
      <c r="AX76" s="54">
        <f t="shared" si="6"/>
        <v>3.8</v>
      </c>
      <c r="AY76" s="117">
        <f t="shared" si="7"/>
        <v>0.05975359343</v>
      </c>
      <c r="AZ76" s="117">
        <f t="shared" si="8"/>
        <v>0.02435961828</v>
      </c>
      <c r="BA76" s="118">
        <f t="shared" si="9"/>
        <v>0.005902599693</v>
      </c>
      <c r="BB76" s="116">
        <f t="shared" si="10"/>
        <v>11.31617336</v>
      </c>
      <c r="BC76" s="54">
        <f t="shared" si="11"/>
        <v>4.374308121</v>
      </c>
      <c r="BD76" s="117">
        <f t="shared" si="12"/>
        <v>0.05190847301</v>
      </c>
      <c r="BE76" s="210">
        <v>1254.47</v>
      </c>
      <c r="BF76" s="120">
        <v>256.8049669763447</v>
      </c>
      <c r="BG76" s="121">
        <v>45.02229338852857</v>
      </c>
      <c r="BH76" s="121">
        <v>45.02229338852857</v>
      </c>
      <c r="BI76" s="122">
        <f t="shared" si="13"/>
        <v>-0.05103014544</v>
      </c>
      <c r="BJ76" s="123">
        <f t="shared" si="14"/>
        <v>-0.1312911906</v>
      </c>
    </row>
    <row r="77">
      <c r="D77" s="100"/>
      <c r="E77" s="48"/>
      <c r="U77" s="50"/>
      <c r="V77" s="50"/>
      <c r="AC77" s="6"/>
      <c r="AI77" s="110" t="s">
        <v>270</v>
      </c>
      <c r="AJ77" s="111">
        <v>343335.4688704507</v>
      </c>
      <c r="AK77" s="111">
        <v>2134.7359407792314</v>
      </c>
      <c r="AL77" s="54">
        <v>199.1437594159989</v>
      </c>
      <c r="AM77" s="54">
        <v>52.40625247789445</v>
      </c>
      <c r="AN77" s="112">
        <v>1212.7134362462764</v>
      </c>
      <c r="AO77" s="113">
        <v>1350.9396848837116</v>
      </c>
      <c r="AP77" s="112">
        <v>2133.3</v>
      </c>
      <c r="AQ77" s="112">
        <v>49.0</v>
      </c>
      <c r="AR77" s="113">
        <v>2902.309096424017</v>
      </c>
      <c r="AS77" s="54">
        <f t="shared" si="1"/>
        <v>0</v>
      </c>
      <c r="AT77" s="115">
        <f t="shared" si="2"/>
        <v>0</v>
      </c>
      <c r="AU77" s="115">
        <f t="shared" si="3"/>
        <v>0</v>
      </c>
      <c r="AV77" s="115" t="str">
        <f t="shared" si="4"/>
        <v>Performance</v>
      </c>
      <c r="AW77" s="116">
        <f t="shared" si="5"/>
        <v>6.783740996</v>
      </c>
      <c r="AX77" s="54">
        <f t="shared" si="6"/>
        <v>3.8</v>
      </c>
      <c r="AY77" s="117">
        <f t="shared" si="7"/>
        <v>0.04321404456</v>
      </c>
      <c r="AZ77" s="117">
        <f t="shared" si="8"/>
        <v>0.02454929037</v>
      </c>
      <c r="BA77" s="118">
        <f t="shared" si="9"/>
        <v>0.006217638824</v>
      </c>
      <c r="BB77" s="116">
        <f t="shared" si="10"/>
        <v>14.57393947</v>
      </c>
      <c r="BC77" s="54">
        <f t="shared" si="11"/>
        <v>4.064158355</v>
      </c>
      <c r="BD77" s="117">
        <f t="shared" si="12"/>
        <v>0.0404052586</v>
      </c>
      <c r="BE77" s="210">
        <v>799.03</v>
      </c>
      <c r="BF77" s="120">
        <v>163.5709684273906</v>
      </c>
      <c r="BG77" s="121">
        <v>35.57279098860829</v>
      </c>
      <c r="BH77" s="121">
        <v>35.57279098860829</v>
      </c>
      <c r="BI77" s="122">
        <f t="shared" si="13"/>
        <v>-0.0006726549883</v>
      </c>
      <c r="BJ77" s="123">
        <f t="shared" si="14"/>
        <v>-0.06499706269</v>
      </c>
    </row>
    <row r="78">
      <c r="D78" s="100"/>
      <c r="E78" s="48"/>
      <c r="U78" s="50"/>
      <c r="V78" s="50"/>
      <c r="AC78" s="6"/>
      <c r="AI78" s="110" t="s">
        <v>271</v>
      </c>
      <c r="AJ78" s="111">
        <v>217517.06399567073</v>
      </c>
      <c r="AK78" s="111">
        <v>1540.2525142331167</v>
      </c>
      <c r="AL78" s="54">
        <v>87.12539474449952</v>
      </c>
      <c r="AM78" s="54">
        <v>22.92773545907882</v>
      </c>
      <c r="AN78" s="112">
        <v>933.7593214941504</v>
      </c>
      <c r="AO78" s="113">
        <v>495.6814379606905</v>
      </c>
      <c r="AP78" s="112">
        <v>1358.76</v>
      </c>
      <c r="AQ78" s="112">
        <v>15.0</v>
      </c>
      <c r="AR78" s="113">
        <v>739.7747040745579</v>
      </c>
      <c r="AS78" s="54">
        <f t="shared" si="1"/>
        <v>0</v>
      </c>
      <c r="AT78" s="115">
        <f t="shared" si="2"/>
        <v>0</v>
      </c>
      <c r="AU78" s="115">
        <f t="shared" si="3"/>
        <v>0</v>
      </c>
      <c r="AV78" s="115" t="str">
        <f t="shared" si="4"/>
        <v>Performance</v>
      </c>
      <c r="AW78" s="116">
        <f t="shared" si="5"/>
        <v>5.689287715</v>
      </c>
      <c r="AX78" s="54">
        <f t="shared" si="6"/>
        <v>3.8</v>
      </c>
      <c r="AY78" s="117">
        <f t="shared" si="7"/>
        <v>0.02455422391</v>
      </c>
      <c r="AZ78" s="117">
        <f t="shared" si="8"/>
        <v>0.0148856991</v>
      </c>
      <c r="BA78" s="118">
        <f t="shared" si="9"/>
        <v>0.007081065209</v>
      </c>
      <c r="BB78" s="116">
        <f t="shared" si="10"/>
        <v>8.490919395</v>
      </c>
      <c r="BC78" s="54">
        <f t="shared" si="11"/>
        <v>5.80835965</v>
      </c>
      <c r="BD78" s="117">
        <f t="shared" si="12"/>
        <v>0.01606409666</v>
      </c>
      <c r="BE78" s="210">
        <v>403.52</v>
      </c>
      <c r="BF78" s="120">
        <v>82.60535546828112</v>
      </c>
      <c r="BG78" s="121">
        <v>4.520039276218398</v>
      </c>
      <c r="BH78" s="121">
        <v>4.520039276218398</v>
      </c>
      <c r="BI78" s="122">
        <f t="shared" si="13"/>
        <v>-0.1178329609</v>
      </c>
      <c r="BJ78" s="123">
        <f t="shared" si="14"/>
        <v>-0.3457705395</v>
      </c>
    </row>
    <row r="79">
      <c r="D79" s="100"/>
      <c r="E79" s="48"/>
      <c r="U79" s="50"/>
      <c r="V79" s="50"/>
      <c r="AC79" s="6"/>
      <c r="AI79" s="110" t="s">
        <v>272</v>
      </c>
      <c r="AJ79" s="111">
        <v>303126.7716567861</v>
      </c>
      <c r="AK79" s="111">
        <v>2232.9976641752837</v>
      </c>
      <c r="AL79" s="54">
        <v>99.57187970799944</v>
      </c>
      <c r="AM79" s="54">
        <v>26.203126238947224</v>
      </c>
      <c r="AN79" s="112">
        <v>1004.1802232613213</v>
      </c>
      <c r="AO79" s="113">
        <v>511.36539504834434</v>
      </c>
      <c r="AP79" s="112">
        <v>1625.52</v>
      </c>
      <c r="AQ79" s="112">
        <v>23.0</v>
      </c>
      <c r="AR79" s="113">
        <v>695.1995610393045</v>
      </c>
      <c r="AS79" s="54">
        <f t="shared" si="1"/>
        <v>0</v>
      </c>
      <c r="AT79" s="115">
        <f t="shared" si="2"/>
        <v>0</v>
      </c>
      <c r="AU79" s="115">
        <f t="shared" si="3"/>
        <v>0</v>
      </c>
      <c r="AV79" s="115" t="str">
        <f t="shared" si="4"/>
        <v>Performance</v>
      </c>
      <c r="AW79" s="116">
        <f t="shared" si="5"/>
        <v>5.13564067</v>
      </c>
      <c r="AX79" s="54">
        <f t="shared" si="6"/>
        <v>3.8</v>
      </c>
      <c r="AY79" s="117">
        <f t="shared" si="7"/>
        <v>0.0260940473</v>
      </c>
      <c r="AZ79" s="117">
        <f t="shared" si="8"/>
        <v>0.01173450678</v>
      </c>
      <c r="BA79" s="118">
        <f t="shared" si="9"/>
        <v>0.007366547178</v>
      </c>
      <c r="BB79" s="116">
        <f t="shared" si="10"/>
        <v>6.981886483</v>
      </c>
      <c r="BC79" s="54">
        <f t="shared" si="11"/>
        <v>4.329212161</v>
      </c>
      <c r="BD79" s="117">
        <f t="shared" si="12"/>
        <v>0.0229042551</v>
      </c>
      <c r="BE79" s="210">
        <v>497.29</v>
      </c>
      <c r="BF79" s="120">
        <v>101.80119255754738</v>
      </c>
      <c r="BG79" s="121">
        <v>-2.229312849547938</v>
      </c>
      <c r="BH79" s="121">
        <v>-2.229312849547938</v>
      </c>
      <c r="BI79" s="122">
        <f t="shared" si="13"/>
        <v>-0.2720458126</v>
      </c>
      <c r="BJ79" s="123">
        <f t="shared" si="14"/>
        <v>-0.1222421405</v>
      </c>
    </row>
    <row r="80">
      <c r="D80" s="100"/>
      <c r="E80" s="48"/>
      <c r="U80" s="50"/>
      <c r="V80" s="50"/>
      <c r="AC80" s="6"/>
      <c r="AI80" s="110" t="s">
        <v>273</v>
      </c>
      <c r="AJ80" s="111">
        <v>395411.7257272734</v>
      </c>
      <c r="AK80" s="111">
        <v>3297.499667632515</v>
      </c>
      <c r="AL80" s="54">
        <v>214.70186562037378</v>
      </c>
      <c r="AM80" s="54">
        <v>56.50049095272995</v>
      </c>
      <c r="AN80" s="112">
        <v>1256.1123640795327</v>
      </c>
      <c r="AO80" s="113">
        <v>2433.459183964308</v>
      </c>
      <c r="AP80" s="112">
        <v>2508.48</v>
      </c>
      <c r="AQ80" s="112">
        <v>50.0</v>
      </c>
      <c r="AR80" s="113">
        <v>2184.2727110306805</v>
      </c>
      <c r="AS80" s="54">
        <f t="shared" si="1"/>
        <v>0</v>
      </c>
      <c r="AT80" s="115">
        <f t="shared" si="2"/>
        <v>0</v>
      </c>
      <c r="AU80" s="115">
        <f t="shared" si="3"/>
        <v>0</v>
      </c>
      <c r="AV80" s="115" t="str">
        <f t="shared" si="4"/>
        <v>Performance</v>
      </c>
      <c r="AW80" s="116">
        <f t="shared" si="5"/>
        <v>11.33413153</v>
      </c>
      <c r="AX80" s="54">
        <f t="shared" si="6"/>
        <v>3.8</v>
      </c>
      <c r="AY80" s="117">
        <f t="shared" si="7"/>
        <v>0.04498044329</v>
      </c>
      <c r="AZ80" s="117">
        <f t="shared" si="8"/>
        <v>0.01713434318</v>
      </c>
      <c r="BA80" s="118">
        <f t="shared" si="9"/>
        <v>0.008339407896</v>
      </c>
      <c r="BB80" s="116">
        <f t="shared" si="10"/>
        <v>10.17351528</v>
      </c>
      <c r="BC80" s="54">
        <f t="shared" si="11"/>
        <v>4.294037312</v>
      </c>
      <c r="BD80" s="117">
        <f t="shared" si="12"/>
        <v>0.03980535614</v>
      </c>
      <c r="BE80" s="210">
        <v>633.78</v>
      </c>
      <c r="BF80" s="120">
        <v>129.74232302906228</v>
      </c>
      <c r="BG80" s="121">
        <v>84.9595425913115</v>
      </c>
      <c r="BH80" s="121">
        <v>84.9595425913115</v>
      </c>
      <c r="BI80" s="122">
        <f t="shared" si="13"/>
        <v>-0.2392781644</v>
      </c>
      <c r="BJ80" s="123">
        <f t="shared" si="14"/>
        <v>-0.1150519375</v>
      </c>
    </row>
    <row r="81">
      <c r="D81" s="100"/>
      <c r="E81" s="48"/>
      <c r="U81" s="50"/>
      <c r="V81" s="50"/>
      <c r="AC81" s="6"/>
      <c r="AI81" s="110" t="s">
        <v>274</v>
      </c>
      <c r="AJ81" s="111">
        <v>145377.40091676408</v>
      </c>
      <c r="AK81" s="111">
        <v>1165.2202699381844</v>
      </c>
      <c r="AL81" s="54">
        <v>289.38077540137334</v>
      </c>
      <c r="AM81" s="54">
        <v>76.15283563194036</v>
      </c>
      <c r="AN81" s="112">
        <v>1830.9434459464374</v>
      </c>
      <c r="AO81" s="113">
        <v>4186.41027219557</v>
      </c>
      <c r="AP81" s="112">
        <v>2088.84</v>
      </c>
      <c r="AQ81" s="112">
        <v>61.0</v>
      </c>
      <c r="AR81" s="113">
        <v>2732.826803766576</v>
      </c>
      <c r="AS81" s="54">
        <f t="shared" si="1"/>
        <v>0</v>
      </c>
      <c r="AT81" s="115">
        <f t="shared" si="2"/>
        <v>0</v>
      </c>
      <c r="AU81" s="115">
        <f t="shared" si="3"/>
        <v>0</v>
      </c>
      <c r="AV81" s="115" t="str">
        <f t="shared" si="4"/>
        <v>Performance</v>
      </c>
      <c r="AW81" s="116">
        <f t="shared" si="5"/>
        <v>14.4667878</v>
      </c>
      <c r="AX81" s="54">
        <f t="shared" si="6"/>
        <v>3.8</v>
      </c>
      <c r="AY81" s="117">
        <f t="shared" si="7"/>
        <v>0.0415921288</v>
      </c>
      <c r="AZ81" s="117">
        <f t="shared" si="8"/>
        <v>0.06535488405</v>
      </c>
      <c r="BA81" s="118">
        <f t="shared" si="9"/>
        <v>0.008015140335</v>
      </c>
      <c r="BB81" s="116">
        <f t="shared" si="10"/>
        <v>9.443705443</v>
      </c>
      <c r="BC81" s="54">
        <f t="shared" si="11"/>
        <v>4.743947138</v>
      </c>
      <c r="BD81" s="117">
        <f t="shared" si="12"/>
        <v>0.03331615738</v>
      </c>
      <c r="BE81" s="210">
        <v>275.87</v>
      </c>
      <c r="BF81" s="120">
        <v>56.47387840264352</v>
      </c>
      <c r="BG81" s="121">
        <v>232.90689699872982</v>
      </c>
      <c r="BH81" s="121">
        <v>232.90689699872982</v>
      </c>
      <c r="BI81" s="122">
        <f t="shared" si="13"/>
        <v>0.7926567653</v>
      </c>
      <c r="BJ81" s="123">
        <f t="shared" si="14"/>
        <v>-0.1989792699</v>
      </c>
    </row>
    <row r="82">
      <c r="D82" s="100"/>
      <c r="E82" s="48"/>
      <c r="U82" s="50"/>
      <c r="V82" s="50"/>
      <c r="AC82" s="6"/>
      <c r="AI82" s="110" t="s">
        <v>275</v>
      </c>
      <c r="AJ82" s="111">
        <v>625217.2370813154</v>
      </c>
      <c r="AK82" s="111">
        <v>3563.6251684968224</v>
      </c>
      <c r="AL82" s="54">
        <v>311.1621240874982</v>
      </c>
      <c r="AM82" s="54">
        <v>81.88476949671006</v>
      </c>
      <c r="AN82" s="112">
        <v>1825.2115120816673</v>
      </c>
      <c r="AO82" s="113">
        <v>3620.2329930134956</v>
      </c>
      <c r="AP82" s="112">
        <v>3063.06</v>
      </c>
      <c r="AQ82" s="112">
        <v>79.0</v>
      </c>
      <c r="AR82" s="113">
        <v>3460.689272013038</v>
      </c>
      <c r="AS82" s="54">
        <f t="shared" si="1"/>
        <v>0</v>
      </c>
      <c r="AT82" s="115">
        <f t="shared" si="2"/>
        <v>0</v>
      </c>
      <c r="AU82" s="115">
        <f t="shared" si="3"/>
        <v>0</v>
      </c>
      <c r="AV82" s="115" t="str">
        <f t="shared" si="4"/>
        <v>Performance</v>
      </c>
      <c r="AW82" s="116">
        <f t="shared" si="5"/>
        <v>11.63455547</v>
      </c>
      <c r="AX82" s="54">
        <f t="shared" si="6"/>
        <v>3.8</v>
      </c>
      <c r="AY82" s="117">
        <f t="shared" si="7"/>
        <v>0.04486316734</v>
      </c>
      <c r="AZ82" s="117">
        <f t="shared" si="8"/>
        <v>0.02297794118</v>
      </c>
      <c r="BA82" s="118">
        <f t="shared" si="9"/>
        <v>0.00569981913</v>
      </c>
      <c r="BB82" s="116">
        <f t="shared" si="10"/>
        <v>11.12182044</v>
      </c>
      <c r="BC82" s="54">
        <f t="shared" si="11"/>
        <v>3.938761064</v>
      </c>
      <c r="BD82" s="117">
        <f t="shared" si="12"/>
        <v>0.0432826549</v>
      </c>
      <c r="BE82" s="210">
        <v>1152.9</v>
      </c>
      <c r="BF82" s="120">
        <v>236.01237688189266</v>
      </c>
      <c r="BG82" s="121">
        <v>75.14974720560556</v>
      </c>
      <c r="BH82" s="121">
        <v>75.14974720560556</v>
      </c>
      <c r="BI82" s="122">
        <f t="shared" si="13"/>
        <v>-0.1404651569</v>
      </c>
      <c r="BJ82" s="123">
        <f t="shared" si="14"/>
        <v>-0.03522962224</v>
      </c>
    </row>
    <row r="83">
      <c r="D83" s="100"/>
      <c r="E83" s="48"/>
      <c r="U83" s="50"/>
      <c r="V83" s="50"/>
      <c r="AC83" s="6"/>
      <c r="AI83" s="110" t="s">
        <v>276</v>
      </c>
      <c r="AJ83" s="111">
        <v>885090.0169468543</v>
      </c>
      <c r="AK83" s="111">
        <v>5497.743424009114</v>
      </c>
      <c r="AL83" s="54">
        <v>457.40832240862255</v>
      </c>
      <c r="AM83" s="54">
        <v>120.37061116016383</v>
      </c>
      <c r="AN83" s="112">
        <v>1878.436612254529</v>
      </c>
      <c r="AO83" s="113">
        <v>9723.207237243078</v>
      </c>
      <c r="AP83" s="112">
        <v>4904.64</v>
      </c>
      <c r="AQ83" s="112">
        <v>122.0</v>
      </c>
      <c r="AR83" s="113">
        <v>7218.562960983927</v>
      </c>
      <c r="AS83" s="54">
        <f t="shared" si="1"/>
        <v>0</v>
      </c>
      <c r="AT83" s="115">
        <f t="shared" si="2"/>
        <v>0</v>
      </c>
      <c r="AU83" s="115">
        <f t="shared" si="3"/>
        <v>0</v>
      </c>
      <c r="AV83" s="115" t="str">
        <f t="shared" si="4"/>
        <v>Performance</v>
      </c>
      <c r="AW83" s="116">
        <f t="shared" si="5"/>
        <v>21.25717168</v>
      </c>
      <c r="AX83" s="54">
        <f t="shared" si="6"/>
        <v>3.8</v>
      </c>
      <c r="AY83" s="117">
        <f t="shared" si="7"/>
        <v>0.06408020924</v>
      </c>
      <c r="AZ83" s="117">
        <f t="shared" si="8"/>
        <v>0.0218945487</v>
      </c>
      <c r="BA83" s="118">
        <f t="shared" si="9"/>
        <v>0.006211507664</v>
      </c>
      <c r="BB83" s="116">
        <f t="shared" si="10"/>
        <v>15.78144211</v>
      </c>
      <c r="BC83" s="54">
        <f t="shared" si="11"/>
        <v>3.749248544</v>
      </c>
      <c r="BD83" s="117">
        <f t="shared" si="12"/>
        <v>0.06494762677</v>
      </c>
      <c r="BE83" s="210">
        <v>1825.29</v>
      </c>
      <c r="BF83" s="120">
        <v>373.65862728662484</v>
      </c>
      <c r="BG83" s="121">
        <v>83.74969512199772</v>
      </c>
      <c r="BH83" s="121">
        <v>83.74969512199772</v>
      </c>
      <c r="BI83" s="122">
        <f t="shared" si="13"/>
        <v>-0.1078812484</v>
      </c>
      <c r="BJ83" s="123">
        <f t="shared" si="14"/>
        <v>0.01353643405</v>
      </c>
    </row>
    <row r="84">
      <c r="D84" s="100"/>
      <c r="E84" s="48"/>
      <c r="U84" s="50"/>
      <c r="V84" s="50"/>
      <c r="AC84" s="6"/>
      <c r="AI84" s="110" t="s">
        <v>277</v>
      </c>
      <c r="AJ84" s="111">
        <v>801167.135537371</v>
      </c>
      <c r="AK84" s="111">
        <v>4734.577372299776</v>
      </c>
      <c r="AL84" s="54">
        <v>423.1804887589976</v>
      </c>
      <c r="AM84" s="54">
        <v>111.3632865155257</v>
      </c>
      <c r="AN84" s="112">
        <v>1735.4112148669421</v>
      </c>
      <c r="AO84" s="113">
        <v>5166.547320155349</v>
      </c>
      <c r="AP84" s="112">
        <v>4464.72</v>
      </c>
      <c r="AQ84" s="112">
        <v>105.0</v>
      </c>
      <c r="AR84" s="113">
        <v>6174.505544885313</v>
      </c>
      <c r="AS84" s="54">
        <f t="shared" si="1"/>
        <v>0</v>
      </c>
      <c r="AT84" s="115">
        <f t="shared" si="2"/>
        <v>0</v>
      </c>
      <c r="AU84" s="115">
        <f t="shared" si="3"/>
        <v>0</v>
      </c>
      <c r="AV84" s="115" t="str">
        <f t="shared" si="4"/>
        <v>Performance</v>
      </c>
      <c r="AW84" s="116">
        <f t="shared" si="5"/>
        <v>12.2088505</v>
      </c>
      <c r="AX84" s="54">
        <f t="shared" si="6"/>
        <v>3.8</v>
      </c>
      <c r="AY84" s="117">
        <f t="shared" si="7"/>
        <v>0.06417112299</v>
      </c>
      <c r="AZ84" s="117">
        <f t="shared" si="8"/>
        <v>0.02352127292</v>
      </c>
      <c r="BA84" s="118">
        <f t="shared" si="9"/>
        <v>0.005909600085</v>
      </c>
      <c r="BB84" s="116">
        <f t="shared" si="10"/>
        <v>14.59071415</v>
      </c>
      <c r="BC84" s="54">
        <f t="shared" si="11"/>
        <v>4.030290369</v>
      </c>
      <c r="BD84" s="117">
        <f t="shared" si="12"/>
        <v>0.06050439175</v>
      </c>
      <c r="BE84" s="210">
        <v>1606.47</v>
      </c>
      <c r="BF84" s="120">
        <v>328.8635641334496</v>
      </c>
      <c r="BG84" s="121">
        <v>94.31692462554804</v>
      </c>
      <c r="BH84" s="121">
        <v>94.31692462554804</v>
      </c>
      <c r="BI84" s="122">
        <f t="shared" si="13"/>
        <v>-0.05699714063</v>
      </c>
      <c r="BJ84" s="123">
        <f t="shared" si="14"/>
        <v>-0.05713989515</v>
      </c>
    </row>
    <row r="85">
      <c r="D85" s="100"/>
      <c r="E85" s="48"/>
      <c r="U85" s="50"/>
      <c r="V85" s="50"/>
      <c r="AC85" s="6"/>
      <c r="AI85" s="110" t="s">
        <v>278</v>
      </c>
      <c r="AJ85" s="111">
        <v>428581.60815500066</v>
      </c>
      <c r="AK85" s="111">
        <v>2888.8946678439315</v>
      </c>
      <c r="AL85" s="54">
        <v>236.48321430649867</v>
      </c>
      <c r="AM85" s="54">
        <v>62.232424817499655</v>
      </c>
      <c r="AN85" s="112">
        <v>1459.1865924313736</v>
      </c>
      <c r="AO85" s="113">
        <v>10607.330443776662</v>
      </c>
      <c r="AP85" s="112">
        <v>2559.96</v>
      </c>
      <c r="AQ85" s="112">
        <v>70.0</v>
      </c>
      <c r="AR85" s="113">
        <v>5932.8107814549585</v>
      </c>
      <c r="AS85" s="54">
        <f t="shared" si="1"/>
        <v>0</v>
      </c>
      <c r="AT85" s="115">
        <f t="shared" si="2"/>
        <v>0</v>
      </c>
      <c r="AU85" s="115">
        <f t="shared" si="3"/>
        <v>0</v>
      </c>
      <c r="AV85" s="115" t="str">
        <f t="shared" si="4"/>
        <v>Performance</v>
      </c>
      <c r="AW85" s="116">
        <f t="shared" si="5"/>
        <v>44.85447508</v>
      </c>
      <c r="AX85" s="54">
        <f t="shared" si="6"/>
        <v>3.8</v>
      </c>
      <c r="AY85" s="117">
        <f t="shared" si="7"/>
        <v>0.04264870932</v>
      </c>
      <c r="AZ85" s="117">
        <f t="shared" si="8"/>
        <v>0.02154195011</v>
      </c>
      <c r="BA85" s="118">
        <f t="shared" si="9"/>
        <v>0.00674059412</v>
      </c>
      <c r="BB85" s="116">
        <f t="shared" si="10"/>
        <v>25.08766129</v>
      </c>
      <c r="BC85" s="54">
        <f t="shared" si="11"/>
        <v>3.378331633</v>
      </c>
      <c r="BD85" s="117">
        <f t="shared" si="12"/>
        <v>0.04797193201</v>
      </c>
      <c r="BE85" s="210">
        <v>764.78</v>
      </c>
      <c r="BF85" s="120">
        <v>156.55958503923483</v>
      </c>
      <c r="BG85" s="121">
        <v>79.92362926726383</v>
      </c>
      <c r="BH85" s="121">
        <v>79.92362926726383</v>
      </c>
      <c r="BI85" s="122">
        <f t="shared" si="13"/>
        <v>-0.1138617726</v>
      </c>
      <c r="BJ85" s="123">
        <f t="shared" si="14"/>
        <v>0.1248155637</v>
      </c>
    </row>
    <row r="86">
      <c r="D86" s="100"/>
      <c r="E86" s="48"/>
      <c r="U86" s="50"/>
      <c r="V86" s="50"/>
      <c r="AC86" s="6"/>
      <c r="AI86" s="110" t="s">
        <v>279</v>
      </c>
      <c r="AJ86" s="111">
        <v>401213.2616461152</v>
      </c>
      <c r="AK86" s="111">
        <v>2562.9932852470256</v>
      </c>
      <c r="AL86" s="54">
        <v>189.80889569337393</v>
      </c>
      <c r="AM86" s="54">
        <v>49.94970939299314</v>
      </c>
      <c r="AN86" s="112">
        <v>1530.1533926618558</v>
      </c>
      <c r="AO86" s="113">
        <v>1585.8503180888522</v>
      </c>
      <c r="AP86" s="112">
        <v>2450.76</v>
      </c>
      <c r="AQ86" s="112">
        <v>46.0</v>
      </c>
      <c r="AR86" s="113">
        <v>2878.0311132515267</v>
      </c>
      <c r="AS86" s="54">
        <f t="shared" si="1"/>
        <v>0</v>
      </c>
      <c r="AT86" s="115">
        <f t="shared" si="2"/>
        <v>0</v>
      </c>
      <c r="AU86" s="115">
        <f t="shared" si="3"/>
        <v>0</v>
      </c>
      <c r="AV86" s="115" t="str">
        <f t="shared" si="4"/>
        <v>Performance</v>
      </c>
      <c r="AW86" s="116">
        <f t="shared" si="5"/>
        <v>8.354984166</v>
      </c>
      <c r="AX86" s="54">
        <f t="shared" si="6"/>
        <v>3.8</v>
      </c>
      <c r="AY86" s="117">
        <f t="shared" si="7"/>
        <v>0.03264359615</v>
      </c>
      <c r="AZ86" s="117">
        <f t="shared" si="8"/>
        <v>0.01948881789</v>
      </c>
      <c r="BA86" s="118">
        <f t="shared" si="9"/>
        <v>0.0063881071</v>
      </c>
      <c r="BB86" s="116">
        <f t="shared" si="10"/>
        <v>15.16278309</v>
      </c>
      <c r="BC86" s="54">
        <f t="shared" si="11"/>
        <v>4.126280341</v>
      </c>
      <c r="BD86" s="117">
        <f t="shared" si="12"/>
        <v>0.03006234553</v>
      </c>
      <c r="BE86" s="210">
        <v>758.6</v>
      </c>
      <c r="BF86" s="120">
        <v>155.29446535051065</v>
      </c>
      <c r="BG86" s="121">
        <v>34.51443034286328</v>
      </c>
      <c r="BH86" s="121">
        <v>34.51443034286328</v>
      </c>
      <c r="BI86" s="122">
        <f t="shared" si="13"/>
        <v>-0.04378992559</v>
      </c>
      <c r="BJ86" s="123">
        <f t="shared" si="14"/>
        <v>-0.07907372117</v>
      </c>
    </row>
    <row r="87">
      <c r="D87" s="100"/>
      <c r="E87" s="48"/>
      <c r="U87" s="50"/>
      <c r="V87" s="50"/>
      <c r="AC87" s="6"/>
      <c r="AI87" s="110" t="s">
        <v>280</v>
      </c>
      <c r="AJ87" s="111">
        <v>692673.9101927051</v>
      </c>
      <c r="AK87" s="111">
        <v>4183.492873586918</v>
      </c>
      <c r="AL87" s="54">
        <v>370.282927664123</v>
      </c>
      <c r="AM87" s="54">
        <v>97.442875701085</v>
      </c>
      <c r="AN87" s="112">
        <v>2179.226665539111</v>
      </c>
      <c r="AO87" s="113">
        <v>7754.837073151261</v>
      </c>
      <c r="AP87" s="112">
        <v>4271.28</v>
      </c>
      <c r="AQ87" s="112">
        <v>92.0</v>
      </c>
      <c r="AR87" s="113">
        <v>4820.0984404779465</v>
      </c>
      <c r="AS87" s="54">
        <f t="shared" si="1"/>
        <v>0</v>
      </c>
      <c r="AT87" s="115">
        <f t="shared" si="2"/>
        <v>0</v>
      </c>
      <c r="AU87" s="115">
        <f t="shared" si="3"/>
        <v>0</v>
      </c>
      <c r="AV87" s="115" t="str">
        <f t="shared" si="4"/>
        <v>Performance</v>
      </c>
      <c r="AW87" s="116">
        <f t="shared" si="5"/>
        <v>20.94300464</v>
      </c>
      <c r="AX87" s="54">
        <f t="shared" si="6"/>
        <v>3.8</v>
      </c>
      <c r="AY87" s="117">
        <f t="shared" si="7"/>
        <v>0.04471442886</v>
      </c>
      <c r="AZ87" s="117">
        <f t="shared" si="8"/>
        <v>0.0232922294</v>
      </c>
      <c r="BA87" s="118">
        <f t="shared" si="9"/>
        <v>0.006039628189</v>
      </c>
      <c r="BB87" s="116">
        <f t="shared" si="10"/>
        <v>13.01733912</v>
      </c>
      <c r="BC87" s="54">
        <f t="shared" si="11"/>
        <v>4.024814431</v>
      </c>
      <c r="BD87" s="117">
        <f t="shared" si="12"/>
        <v>0.04221681088</v>
      </c>
      <c r="BE87" s="210">
        <v>1557.35</v>
      </c>
      <c r="BF87" s="120">
        <v>318.80811443925353</v>
      </c>
      <c r="BG87" s="121">
        <v>51.47481322486948</v>
      </c>
      <c r="BH87" s="121">
        <v>51.47481322486948</v>
      </c>
      <c r="BI87" s="122">
        <f t="shared" si="13"/>
        <v>0.02098417018</v>
      </c>
      <c r="BJ87" s="123">
        <f t="shared" si="14"/>
        <v>-0.05585709229</v>
      </c>
    </row>
    <row r="88">
      <c r="D88" s="100"/>
      <c r="E88" s="48"/>
      <c r="U88" s="50"/>
      <c r="V88" s="50"/>
      <c r="AC88" s="6"/>
      <c r="AI88" s="110" t="s">
        <v>281</v>
      </c>
      <c r="AJ88" s="111">
        <v>788416.0392313434</v>
      </c>
      <c r="AK88" s="111">
        <v>4633.859105818823</v>
      </c>
      <c r="AL88" s="54">
        <v>472.96642861299733</v>
      </c>
      <c r="AM88" s="54">
        <v>124.46484963499931</v>
      </c>
      <c r="AN88" s="112">
        <v>1993.89413724489</v>
      </c>
      <c r="AO88" s="113">
        <v>6170.732602633214</v>
      </c>
      <c r="AP88" s="112">
        <v>4404.66</v>
      </c>
      <c r="AQ88" s="112">
        <v>109.0</v>
      </c>
      <c r="AR88" s="113">
        <v>7065.306302576261</v>
      </c>
      <c r="AS88" s="54">
        <f t="shared" si="1"/>
        <v>0</v>
      </c>
      <c r="AT88" s="115">
        <f t="shared" si="2"/>
        <v>0</v>
      </c>
      <c r="AU88" s="115">
        <f t="shared" si="3"/>
        <v>0</v>
      </c>
      <c r="AV88" s="115" t="str">
        <f t="shared" si="4"/>
        <v>Performance</v>
      </c>
      <c r="AW88" s="116">
        <f t="shared" si="5"/>
        <v>13.04687231</v>
      </c>
      <c r="AX88" s="54">
        <f t="shared" si="6"/>
        <v>3.8</v>
      </c>
      <c r="AY88" s="117">
        <f t="shared" si="7"/>
        <v>0.06242299795</v>
      </c>
      <c r="AZ88" s="117">
        <f t="shared" si="8"/>
        <v>0.02685986923</v>
      </c>
      <c r="BA88" s="118">
        <f t="shared" si="9"/>
        <v>0.005877428763</v>
      </c>
      <c r="BB88" s="116">
        <f t="shared" si="10"/>
        <v>14.93828288</v>
      </c>
      <c r="BC88" s="54">
        <f t="shared" si="11"/>
        <v>4.339141547</v>
      </c>
      <c r="BD88" s="117">
        <f t="shared" si="12"/>
        <v>0.05466689428</v>
      </c>
      <c r="BE88" s="210">
        <v>1567.89</v>
      </c>
      <c r="BF88" s="120">
        <v>320.9657781154919</v>
      </c>
      <c r="BG88" s="121">
        <v>152.00065049750543</v>
      </c>
      <c r="BH88" s="121">
        <v>152.00065049750543</v>
      </c>
      <c r="BI88" s="122">
        <f t="shared" si="13"/>
        <v>-0.04946182018</v>
      </c>
      <c r="BJ88" s="123">
        <f t="shared" si="14"/>
        <v>-0.1242507397</v>
      </c>
    </row>
    <row r="89">
      <c r="D89" s="100"/>
      <c r="E89" s="48"/>
      <c r="U89" s="50"/>
      <c r="V89" s="50"/>
      <c r="AC89" s="6"/>
      <c r="AI89" s="110" t="s">
        <v>282</v>
      </c>
      <c r="AJ89" s="111">
        <v>963634.7066957935</v>
      </c>
      <c r="AK89" s="111">
        <v>5330.698494235826</v>
      </c>
      <c r="AL89" s="54">
        <v>469.85480737212237</v>
      </c>
      <c r="AM89" s="54">
        <v>123.6460019400322</v>
      </c>
      <c r="AN89" s="112">
        <v>1826.5762582399464</v>
      </c>
      <c r="AO89" s="113">
        <v>953.8289552729799</v>
      </c>
      <c r="AP89" s="112">
        <v>4948.320000000001</v>
      </c>
      <c r="AQ89" s="112">
        <v>122.0</v>
      </c>
      <c r="AR89" s="113">
        <v>9248.964253551516</v>
      </c>
      <c r="AS89" s="54">
        <f t="shared" si="1"/>
        <v>0</v>
      </c>
      <c r="AT89" s="115">
        <f t="shared" si="2"/>
        <v>0</v>
      </c>
      <c r="AU89" s="115">
        <f t="shared" si="3"/>
        <v>0</v>
      </c>
      <c r="AV89" s="115" t="str">
        <f t="shared" si="4"/>
        <v>Performance</v>
      </c>
      <c r="AW89" s="116">
        <f t="shared" si="5"/>
        <v>2.030050433</v>
      </c>
      <c r="AX89" s="54">
        <f t="shared" si="6"/>
        <v>3.8</v>
      </c>
      <c r="AY89" s="117">
        <f t="shared" si="7"/>
        <v>0.06769276748</v>
      </c>
      <c r="AZ89" s="117">
        <f t="shared" si="8"/>
        <v>0.02319508449</v>
      </c>
      <c r="BA89" s="118">
        <f t="shared" si="9"/>
        <v>0.00553186644</v>
      </c>
      <c r="BB89" s="116">
        <f t="shared" si="10"/>
        <v>19.68472836</v>
      </c>
      <c r="BC89" s="54">
        <f t="shared" si="11"/>
        <v>3.851268913</v>
      </c>
      <c r="BD89" s="117">
        <f t="shared" si="12"/>
        <v>0.06679162693</v>
      </c>
      <c r="BE89" s="210">
        <v>2071.37</v>
      </c>
      <c r="BF89" s="120">
        <v>424.03413748100087</v>
      </c>
      <c r="BG89" s="121">
        <v>45.8206698911215</v>
      </c>
      <c r="BH89" s="121">
        <v>45.8206698911215</v>
      </c>
      <c r="BI89" s="122">
        <f t="shared" si="13"/>
        <v>-0.0717314053</v>
      </c>
      <c r="BJ89" s="123">
        <f t="shared" si="14"/>
        <v>-0.01331221321</v>
      </c>
    </row>
    <row r="90">
      <c r="D90" s="100"/>
      <c r="E90" s="48"/>
      <c r="U90" s="50"/>
      <c r="V90" s="50"/>
      <c r="AC90" s="6"/>
      <c r="AI90" s="110" t="s">
        <v>283</v>
      </c>
      <c r="AJ90" s="111">
        <v>697483.8215529419</v>
      </c>
      <c r="AK90" s="111">
        <v>4123.7169918543195</v>
      </c>
      <c r="AL90" s="54">
        <v>429.40373124074756</v>
      </c>
      <c r="AM90" s="54">
        <v>113.0009819054599</v>
      </c>
      <c r="AN90" s="112">
        <v>1676.4541808293106</v>
      </c>
      <c r="AO90" s="113">
        <v>8126.3245618720575</v>
      </c>
      <c r="AP90" s="112">
        <v>3759.6</v>
      </c>
      <c r="AQ90" s="112">
        <v>90.0</v>
      </c>
      <c r="AR90" s="113">
        <v>5898.824292489122</v>
      </c>
      <c r="AS90" s="54">
        <f t="shared" si="1"/>
        <v>0</v>
      </c>
      <c r="AT90" s="115">
        <f t="shared" si="2"/>
        <v>0</v>
      </c>
      <c r="AU90" s="115">
        <f t="shared" si="3"/>
        <v>0</v>
      </c>
      <c r="AV90" s="115" t="str">
        <f t="shared" si="4"/>
        <v>Performance</v>
      </c>
      <c r="AW90" s="116">
        <f t="shared" si="5"/>
        <v>18.92467152</v>
      </c>
      <c r="AX90" s="54">
        <f t="shared" si="6"/>
        <v>3.8</v>
      </c>
      <c r="AY90" s="117">
        <f t="shared" si="7"/>
        <v>0.06740475415</v>
      </c>
      <c r="AZ90" s="117">
        <f t="shared" si="8"/>
        <v>0.02740270056</v>
      </c>
      <c r="BA90" s="118">
        <f t="shared" si="9"/>
        <v>0.005912276191</v>
      </c>
      <c r="BB90" s="116">
        <f t="shared" si="10"/>
        <v>13.73724508</v>
      </c>
      <c r="BC90" s="54">
        <f t="shared" si="11"/>
        <v>4.771152569</v>
      </c>
      <c r="BD90" s="117">
        <f t="shared" si="12"/>
        <v>0.05368473593</v>
      </c>
      <c r="BE90" s="210">
        <v>1574.32</v>
      </c>
      <c r="BF90" s="120">
        <v>322.2820757851515</v>
      </c>
      <c r="BG90" s="121">
        <v>107.12165545559606</v>
      </c>
      <c r="BH90" s="121">
        <v>107.12165545559606</v>
      </c>
      <c r="BI90" s="122">
        <f t="shared" si="13"/>
        <v>-0.08829824951</v>
      </c>
      <c r="BJ90" s="123">
        <f t="shared" si="14"/>
        <v>-0.2035467437</v>
      </c>
    </row>
    <row r="91">
      <c r="D91" s="100"/>
      <c r="E91" s="48"/>
      <c r="U91" s="50"/>
      <c r="V91" s="50"/>
      <c r="AC91" s="6"/>
      <c r="AI91" s="110" t="s">
        <v>284</v>
      </c>
      <c r="AJ91" s="111">
        <v>820354.3747258403</v>
      </c>
      <c r="AK91" s="111">
        <v>4568.351290221456</v>
      </c>
      <c r="AL91" s="54">
        <v>494.74777729912216</v>
      </c>
      <c r="AM91" s="54">
        <v>130.196783499769</v>
      </c>
      <c r="AN91" s="112">
        <v>1661.4419730882476</v>
      </c>
      <c r="AO91" s="113">
        <v>13446.943202599425</v>
      </c>
      <c r="AP91" s="112">
        <v>4522.4400000000005</v>
      </c>
      <c r="AQ91" s="112">
        <v>120.0</v>
      </c>
      <c r="AR91" s="113">
        <v>7325.144886003105</v>
      </c>
      <c r="AS91" s="54">
        <f t="shared" si="1"/>
        <v>0</v>
      </c>
      <c r="AT91" s="115">
        <f t="shared" si="2"/>
        <v>0</v>
      </c>
      <c r="AU91" s="115">
        <f t="shared" si="3"/>
        <v>0</v>
      </c>
      <c r="AV91" s="115" t="str">
        <f t="shared" si="4"/>
        <v>Performance</v>
      </c>
      <c r="AW91" s="116">
        <f t="shared" si="5"/>
        <v>27.17939083</v>
      </c>
      <c r="AX91" s="54">
        <f t="shared" si="6"/>
        <v>3.8</v>
      </c>
      <c r="AY91" s="117">
        <f t="shared" si="7"/>
        <v>0.07836372597</v>
      </c>
      <c r="AZ91" s="117">
        <f t="shared" si="8"/>
        <v>0.02849973113</v>
      </c>
      <c r="BA91" s="118">
        <f t="shared" si="9"/>
        <v>0.005568753494</v>
      </c>
      <c r="BB91" s="116">
        <f t="shared" si="10"/>
        <v>14.80581666</v>
      </c>
      <c r="BC91" s="54">
        <f t="shared" si="11"/>
        <v>4.122898144</v>
      </c>
      <c r="BD91" s="117">
        <f t="shared" si="12"/>
        <v>0.07222641654</v>
      </c>
      <c r="BE91" s="210">
        <v>1974.71</v>
      </c>
      <c r="BF91" s="120">
        <v>404.24668293212096</v>
      </c>
      <c r="BG91" s="121">
        <v>90.5010943670012</v>
      </c>
      <c r="BH91" s="121">
        <v>90.5010943670012</v>
      </c>
      <c r="BI91" s="122">
        <f t="shared" si="13"/>
        <v>-0.01004985985</v>
      </c>
      <c r="BJ91" s="123">
        <f t="shared" si="14"/>
        <v>-0.07831824432</v>
      </c>
    </row>
    <row r="92">
      <c r="D92" s="100"/>
      <c r="E92" s="48"/>
      <c r="U92" s="50"/>
      <c r="V92" s="50"/>
      <c r="AC92" s="6"/>
      <c r="AI92" s="110" t="s">
        <v>285</v>
      </c>
      <c r="AJ92" s="111">
        <v>501447.58913934306</v>
      </c>
      <c r="AK92" s="111">
        <v>2988.7940866299173</v>
      </c>
      <c r="AL92" s="54">
        <v>357.836442700623</v>
      </c>
      <c r="AM92" s="54">
        <v>94.16748492121658</v>
      </c>
      <c r="AN92" s="112">
        <v>2151.6587931418853</v>
      </c>
      <c r="AO92" s="113">
        <v>2854.5981372447286</v>
      </c>
      <c r="AP92" s="112">
        <v>2851.6800000000003</v>
      </c>
      <c r="AQ92" s="112">
        <v>76.0</v>
      </c>
      <c r="AR92" s="113">
        <v>3807.0444153712956</v>
      </c>
      <c r="AS92" s="54">
        <f t="shared" si="1"/>
        <v>0</v>
      </c>
      <c r="AT92" s="115">
        <f t="shared" si="2"/>
        <v>0</v>
      </c>
      <c r="AU92" s="115">
        <f t="shared" si="3"/>
        <v>0</v>
      </c>
      <c r="AV92" s="115" t="str">
        <f t="shared" si="4"/>
        <v>Performance</v>
      </c>
      <c r="AW92" s="116">
        <f t="shared" si="5"/>
        <v>7.977382392</v>
      </c>
      <c r="AX92" s="54">
        <f t="shared" si="6"/>
        <v>3.8</v>
      </c>
      <c r="AY92" s="117">
        <f t="shared" si="7"/>
        <v>0.04376506406</v>
      </c>
      <c r="AZ92" s="117">
        <f t="shared" si="8"/>
        <v>0.03150684932</v>
      </c>
      <c r="BA92" s="118">
        <f t="shared" si="9"/>
        <v>0.00596033195</v>
      </c>
      <c r="BB92" s="116">
        <f t="shared" si="10"/>
        <v>10.63906288</v>
      </c>
      <c r="BC92" s="54">
        <f t="shared" si="11"/>
        <v>4.708374246</v>
      </c>
      <c r="BD92" s="117">
        <f t="shared" si="12"/>
        <v>0.03532158549</v>
      </c>
      <c r="BE92" s="210">
        <v>1086.29</v>
      </c>
      <c r="BF92" s="120">
        <v>222.37651564145295</v>
      </c>
      <c r="BG92" s="121">
        <v>135.45992705917007</v>
      </c>
      <c r="BH92" s="121">
        <v>135.45992705917007</v>
      </c>
      <c r="BI92" s="122">
        <f t="shared" si="13"/>
        <v>-0.04587605658</v>
      </c>
      <c r="BJ92" s="123">
        <f t="shared" si="14"/>
        <v>-0.192927367</v>
      </c>
    </row>
    <row r="93">
      <c r="D93" s="100"/>
      <c r="E93" s="48"/>
      <c r="U93" s="50"/>
      <c r="V93" s="50"/>
      <c r="AC93" s="6"/>
      <c r="AI93" s="110" t="s">
        <v>286</v>
      </c>
      <c r="AJ93" s="111">
        <v>573470.9758455644</v>
      </c>
      <c r="AK93" s="111">
        <v>3374.471350959422</v>
      </c>
      <c r="AL93" s="54">
        <v>261.3761842334985</v>
      </c>
      <c r="AM93" s="54">
        <v>68.78320637723645</v>
      </c>
      <c r="AN93" s="112">
        <v>1436.2588569722948</v>
      </c>
      <c r="AO93" s="113">
        <v>5225.8804132433615</v>
      </c>
      <c r="AP93" s="112">
        <v>2922.6600000000003</v>
      </c>
      <c r="AQ93" s="112">
        <v>67.0</v>
      </c>
      <c r="AR93" s="113">
        <v>4292.258066330893</v>
      </c>
      <c r="AS93" s="54">
        <f t="shared" si="1"/>
        <v>0</v>
      </c>
      <c r="AT93" s="115">
        <f t="shared" si="2"/>
        <v>0</v>
      </c>
      <c r="AU93" s="115">
        <f t="shared" si="3"/>
        <v>0</v>
      </c>
      <c r="AV93" s="115" t="str">
        <f t="shared" si="4"/>
        <v>Performance</v>
      </c>
      <c r="AW93" s="116">
        <f t="shared" si="5"/>
        <v>19.993713</v>
      </c>
      <c r="AX93" s="54">
        <f t="shared" si="6"/>
        <v>3.8</v>
      </c>
      <c r="AY93" s="117">
        <f t="shared" si="7"/>
        <v>0.04789053592</v>
      </c>
      <c r="AZ93" s="117">
        <f t="shared" si="8"/>
        <v>0.02038340209</v>
      </c>
      <c r="BA93" s="118">
        <f t="shared" si="9"/>
        <v>0.005884293178</v>
      </c>
      <c r="BB93" s="116">
        <f t="shared" si="10"/>
        <v>16.42176421</v>
      </c>
      <c r="BC93" s="54">
        <f t="shared" si="11"/>
        <v>3.901137078</v>
      </c>
      <c r="BD93" s="117">
        <f t="shared" si="12"/>
        <v>0.04664897255</v>
      </c>
      <c r="BE93" s="210">
        <v>1193.34</v>
      </c>
      <c r="BF93" s="120">
        <v>244.29092707801</v>
      </c>
      <c r="BG93" s="121">
        <v>17.085257155488534</v>
      </c>
      <c r="BH93" s="121">
        <v>17.085257155488534</v>
      </c>
      <c r="BI93" s="122">
        <f t="shared" si="13"/>
        <v>-0.1338910022</v>
      </c>
      <c r="BJ93" s="123">
        <f t="shared" si="14"/>
        <v>-0.02592502547</v>
      </c>
    </row>
    <row r="94">
      <c r="D94" s="100"/>
      <c r="E94" s="48"/>
      <c r="U94" s="50"/>
      <c r="V94" s="50"/>
      <c r="AC94" s="6"/>
      <c r="AI94" s="110" t="s">
        <v>287</v>
      </c>
      <c r="AJ94" s="111">
        <v>954181.1100573983</v>
      </c>
      <c r="AK94" s="111">
        <v>5206.233644600827</v>
      </c>
      <c r="AL94" s="54">
        <v>463.63156489037243</v>
      </c>
      <c r="AM94" s="54">
        <v>122.00830655009801</v>
      </c>
      <c r="AN94" s="112">
        <v>1919.1060477712288</v>
      </c>
      <c r="AO94" s="113">
        <v>5388.178511989741</v>
      </c>
      <c r="AP94" s="112">
        <v>5116.8</v>
      </c>
      <c r="AQ94" s="112">
        <v>107.0</v>
      </c>
      <c r="AR94" s="113">
        <v>4015.354012512981</v>
      </c>
      <c r="AS94" s="54">
        <f t="shared" si="1"/>
        <v>0</v>
      </c>
      <c r="AT94" s="115">
        <f t="shared" si="2"/>
        <v>0</v>
      </c>
      <c r="AU94" s="115">
        <f t="shared" si="3"/>
        <v>0</v>
      </c>
      <c r="AV94" s="115" t="str">
        <f t="shared" si="4"/>
        <v>Performance</v>
      </c>
      <c r="AW94" s="116">
        <f t="shared" si="5"/>
        <v>11.62168178</v>
      </c>
      <c r="AX94" s="54">
        <f t="shared" si="6"/>
        <v>3.8</v>
      </c>
      <c r="AY94" s="117">
        <f t="shared" si="7"/>
        <v>0.0635755938</v>
      </c>
      <c r="AZ94" s="117">
        <f t="shared" si="8"/>
        <v>0.02343504247</v>
      </c>
      <c r="BA94" s="118">
        <f t="shared" si="9"/>
        <v>0.005456232145</v>
      </c>
      <c r="BB94" s="116">
        <f t="shared" si="10"/>
        <v>8.660657118</v>
      </c>
      <c r="BC94" s="54">
        <f t="shared" si="11"/>
        <v>4.333005279</v>
      </c>
      <c r="BD94" s="117">
        <f t="shared" si="12"/>
        <v>0.05575512626</v>
      </c>
      <c r="BE94" s="210">
        <v>1972.3</v>
      </c>
      <c r="BF94" s="120">
        <v>403.75332719590324</v>
      </c>
      <c r="BG94" s="121">
        <v>59.87823769446919</v>
      </c>
      <c r="BH94" s="121">
        <v>59.87823769446919</v>
      </c>
      <c r="BI94" s="122">
        <f t="shared" si="13"/>
        <v>-0.01717818498</v>
      </c>
      <c r="BJ94" s="123">
        <f t="shared" si="14"/>
        <v>-0.1230105308</v>
      </c>
    </row>
    <row r="95">
      <c r="D95" s="100"/>
      <c r="E95" s="48"/>
      <c r="U95" s="50"/>
      <c r="V95" s="50"/>
      <c r="AC95" s="6"/>
      <c r="AI95" s="110" t="s">
        <v>288</v>
      </c>
      <c r="AJ95" s="111">
        <v>920841.7261568129</v>
      </c>
      <c r="AK95" s="111">
        <v>5118.6169412393465</v>
      </c>
      <c r="AL95" s="54">
        <v>494.74777729912216</v>
      </c>
      <c r="AM95" s="54">
        <v>130.196783499769</v>
      </c>
      <c r="AN95" s="112">
        <v>1601.3931421239934</v>
      </c>
      <c r="AO95" s="113">
        <v>3409.9978408610696</v>
      </c>
      <c r="AP95" s="112">
        <v>4655.82</v>
      </c>
      <c r="AQ95" s="112">
        <v>123.0</v>
      </c>
      <c r="AR95" s="113">
        <v>5345.879536406548</v>
      </c>
      <c r="AS95" s="54">
        <f t="shared" si="1"/>
        <v>0</v>
      </c>
      <c r="AT95" s="115">
        <f t="shared" si="2"/>
        <v>0</v>
      </c>
      <c r="AU95" s="115">
        <f t="shared" si="3"/>
        <v>0</v>
      </c>
      <c r="AV95" s="115" t="str">
        <f t="shared" si="4"/>
        <v>Performance</v>
      </c>
      <c r="AW95" s="116">
        <f t="shared" si="5"/>
        <v>6.892396484</v>
      </c>
      <c r="AX95" s="54">
        <f t="shared" si="6"/>
        <v>3.8</v>
      </c>
      <c r="AY95" s="117">
        <f t="shared" si="7"/>
        <v>0.08130219874</v>
      </c>
      <c r="AZ95" s="117">
        <f t="shared" si="8"/>
        <v>0.02543593025</v>
      </c>
      <c r="BA95" s="118">
        <f t="shared" si="9"/>
        <v>0.005558628368</v>
      </c>
      <c r="BB95" s="116">
        <f t="shared" si="10"/>
        <v>10.80526236</v>
      </c>
      <c r="BC95" s="54">
        <f t="shared" si="11"/>
        <v>4.022339653</v>
      </c>
      <c r="BD95" s="117">
        <f t="shared" si="12"/>
        <v>0.07680812211</v>
      </c>
      <c r="BE95" s="210">
        <v>2291.73</v>
      </c>
      <c r="BF95" s="120">
        <v>469.1444569967384</v>
      </c>
      <c r="BG95" s="121">
        <v>25.603320302383736</v>
      </c>
      <c r="BH95" s="121">
        <v>25.603320302383736</v>
      </c>
      <c r="BI95" s="122">
        <f t="shared" si="13"/>
        <v>-0.09041445112</v>
      </c>
      <c r="BJ95" s="123">
        <f t="shared" si="14"/>
        <v>-0.05527620043</v>
      </c>
    </row>
    <row r="96">
      <c r="D96" s="100"/>
      <c r="E96" s="48"/>
      <c r="U96" s="50"/>
      <c r="V96" s="50"/>
      <c r="AC96" s="6"/>
      <c r="AI96" s="110" t="s">
        <v>289</v>
      </c>
      <c r="AJ96" s="111">
        <v>893147.4782653305</v>
      </c>
      <c r="AK96" s="111">
        <v>5004.79711163892</v>
      </c>
      <c r="AL96" s="54">
        <v>466.7431861312474</v>
      </c>
      <c r="AM96" s="54">
        <v>122.82715424506512</v>
      </c>
      <c r="AN96" s="112">
        <v>1845.6827044558452</v>
      </c>
      <c r="AO96" s="113">
        <v>13846.09552509045</v>
      </c>
      <c r="AP96" s="112">
        <v>4973.28</v>
      </c>
      <c r="AQ96" s="112">
        <v>118.0</v>
      </c>
      <c r="AR96" s="113">
        <v>7532.799410954582</v>
      </c>
      <c r="AS96" s="54">
        <f t="shared" si="1"/>
        <v>0</v>
      </c>
      <c r="AT96" s="115">
        <f t="shared" si="2"/>
        <v>0</v>
      </c>
      <c r="AU96" s="115">
        <f t="shared" si="3"/>
        <v>0</v>
      </c>
      <c r="AV96" s="115" t="str">
        <f t="shared" si="4"/>
        <v>Performance</v>
      </c>
      <c r="AW96" s="116">
        <f t="shared" si="5"/>
        <v>29.66534046</v>
      </c>
      <c r="AX96" s="54">
        <f t="shared" si="6"/>
        <v>3.8</v>
      </c>
      <c r="AY96" s="117">
        <f t="shared" si="7"/>
        <v>0.06654835847</v>
      </c>
      <c r="AZ96" s="117">
        <f t="shared" si="8"/>
        <v>0.02454188482</v>
      </c>
      <c r="BA96" s="118">
        <f t="shared" si="9"/>
        <v>0.005603550627</v>
      </c>
      <c r="BB96" s="116">
        <f t="shared" si="10"/>
        <v>16.1390667</v>
      </c>
      <c r="BC96" s="54">
        <f t="shared" si="11"/>
        <v>3.95545073</v>
      </c>
      <c r="BD96" s="117">
        <f t="shared" si="12"/>
        <v>0.06393298248</v>
      </c>
      <c r="BE96" s="210">
        <v>2164.8</v>
      </c>
      <c r="BF96" s="120">
        <v>443.16037251619497</v>
      </c>
      <c r="BG96" s="121">
        <v>23.58281361505243</v>
      </c>
      <c r="BH96" s="121">
        <v>23.58281361505243</v>
      </c>
      <c r="BI96" s="122">
        <f t="shared" si="13"/>
        <v>-0.00629738048</v>
      </c>
      <c r="BJ96" s="123">
        <f t="shared" si="14"/>
        <v>-0.03930038333</v>
      </c>
    </row>
    <row r="97">
      <c r="D97" s="100"/>
      <c r="E97" s="48"/>
      <c r="U97" s="50"/>
      <c r="V97" s="50"/>
      <c r="AC97" s="6"/>
      <c r="AI97" s="110" t="s">
        <v>290</v>
      </c>
      <c r="AJ97" s="111">
        <v>1250052.072289081</v>
      </c>
      <c r="AK97" s="111">
        <v>6730.109204934602</v>
      </c>
      <c r="AL97" s="54">
        <v>591.2080357662467</v>
      </c>
      <c r="AM97" s="54">
        <v>155.58106204374914</v>
      </c>
      <c r="AN97" s="112">
        <v>1725.312093295681</v>
      </c>
      <c r="AO97" s="113">
        <v>15069.610871125518</v>
      </c>
      <c r="AP97" s="112">
        <v>6247.8</v>
      </c>
      <c r="AQ97" s="112">
        <v>150.0</v>
      </c>
      <c r="AR97" s="113">
        <v>8253.40233559571</v>
      </c>
      <c r="AS97" s="54">
        <f t="shared" si="1"/>
        <v>0</v>
      </c>
      <c r="AT97" s="115">
        <f t="shared" si="2"/>
        <v>0</v>
      </c>
      <c r="AU97" s="115">
        <f t="shared" si="3"/>
        <v>0</v>
      </c>
      <c r="AV97" s="115" t="str">
        <f t="shared" si="4"/>
        <v>Performance</v>
      </c>
      <c r="AW97" s="116">
        <f t="shared" si="5"/>
        <v>25.48952308</v>
      </c>
      <c r="AX97" s="54">
        <f t="shared" si="6"/>
        <v>3.8</v>
      </c>
      <c r="AY97" s="117">
        <f t="shared" si="7"/>
        <v>0.09017560513</v>
      </c>
      <c r="AZ97" s="117">
        <f t="shared" si="8"/>
        <v>0.02311716754</v>
      </c>
      <c r="BA97" s="118">
        <f t="shared" si="9"/>
        <v>0.005383863084</v>
      </c>
      <c r="BB97" s="116">
        <f t="shared" si="10"/>
        <v>13.96023368</v>
      </c>
      <c r="BC97" s="54">
        <f t="shared" si="11"/>
        <v>3.941386905</v>
      </c>
      <c r="BD97" s="117">
        <f t="shared" si="12"/>
        <v>0.08694079209</v>
      </c>
      <c r="BE97" s="210">
        <v>2822.2</v>
      </c>
      <c r="BF97" s="120">
        <v>577.7379911840378</v>
      </c>
      <c r="BG97" s="121">
        <v>13.470044582208857</v>
      </c>
      <c r="BH97" s="121">
        <v>13.470044582208857</v>
      </c>
      <c r="BI97" s="122">
        <f t="shared" si="13"/>
        <v>-0.07166439507</v>
      </c>
      <c r="BJ97" s="123">
        <f t="shared" si="14"/>
        <v>-0.03587237399</v>
      </c>
    </row>
    <row r="98">
      <c r="D98" s="100"/>
      <c r="E98" s="48"/>
      <c r="U98" s="50"/>
      <c r="V98" s="50"/>
      <c r="AC98" s="6"/>
      <c r="AI98" s="110" t="s">
        <v>291</v>
      </c>
      <c r="AJ98" s="111">
        <v>904962.631656011</v>
      </c>
      <c r="AK98" s="111">
        <v>4811.549055626684</v>
      </c>
      <c r="AL98" s="54">
        <v>435.62697372249755</v>
      </c>
      <c r="AM98" s="54">
        <v>114.6386772953941</v>
      </c>
      <c r="AN98" s="112">
        <v>1659.5313284666574</v>
      </c>
      <c r="AO98" s="113">
        <v>1054.9773819283737</v>
      </c>
      <c r="AP98" s="112">
        <v>5225.22</v>
      </c>
      <c r="AQ98" s="112">
        <v>113.0</v>
      </c>
      <c r="AR98" s="113">
        <v>6086.893838625654</v>
      </c>
      <c r="AS98" s="54">
        <f t="shared" si="1"/>
        <v>0</v>
      </c>
      <c r="AT98" s="115">
        <f t="shared" si="2"/>
        <v>0</v>
      </c>
      <c r="AU98" s="115">
        <f t="shared" si="3"/>
        <v>0</v>
      </c>
      <c r="AV98" s="115" t="str">
        <f t="shared" si="4"/>
        <v>Performance</v>
      </c>
      <c r="AW98" s="116">
        <f t="shared" si="5"/>
        <v>2.421744854</v>
      </c>
      <c r="AX98" s="54">
        <f t="shared" si="6"/>
        <v>3.8</v>
      </c>
      <c r="AY98" s="117">
        <f t="shared" si="7"/>
        <v>0.06907894737</v>
      </c>
      <c r="AZ98" s="117">
        <f t="shared" si="8"/>
        <v>0.02382573179</v>
      </c>
      <c r="BA98" s="118">
        <f t="shared" si="9"/>
        <v>0.005316848329</v>
      </c>
      <c r="BB98" s="116">
        <f t="shared" si="10"/>
        <v>13.97272025</v>
      </c>
      <c r="BC98" s="54">
        <f t="shared" si="11"/>
        <v>3.855105962</v>
      </c>
      <c r="BD98" s="117">
        <f t="shared" si="12"/>
        <v>0.06809151359</v>
      </c>
      <c r="BE98" s="210">
        <v>2118.86</v>
      </c>
      <c r="BF98" s="120">
        <v>433.7559067394978</v>
      </c>
      <c r="BG98" s="121">
        <v>1.8710669829997642</v>
      </c>
      <c r="BH98" s="121">
        <v>1.8710669829997642</v>
      </c>
      <c r="BI98" s="122">
        <f t="shared" si="13"/>
        <v>0.08597458731</v>
      </c>
      <c r="BJ98" s="123">
        <f t="shared" si="14"/>
        <v>-0.01429427951</v>
      </c>
    </row>
    <row r="99">
      <c r="D99" s="100"/>
      <c r="E99" s="48"/>
      <c r="U99" s="50"/>
      <c r="V99" s="50"/>
      <c r="AC99" s="6"/>
      <c r="AI99" s="110" t="s">
        <v>292</v>
      </c>
      <c r="AJ99" s="111">
        <v>639090.1547294479</v>
      </c>
      <c r="AK99" s="111">
        <v>4009.0783145589253</v>
      </c>
      <c r="AL99" s="54">
        <v>280.04591167874844</v>
      </c>
      <c r="AM99" s="54">
        <v>73.69629254703906</v>
      </c>
      <c r="AN99" s="112">
        <v>1466.829170917733</v>
      </c>
      <c r="AO99" s="113">
        <v>6568.181549204162</v>
      </c>
      <c r="AP99" s="112">
        <v>3552.1200000000003</v>
      </c>
      <c r="AQ99" s="112">
        <v>68.0</v>
      </c>
      <c r="AR99" s="113">
        <v>7175.7044430214755</v>
      </c>
      <c r="AS99" s="54">
        <f t="shared" si="1"/>
        <v>0</v>
      </c>
      <c r="AT99" s="115">
        <f t="shared" si="2"/>
        <v>0</v>
      </c>
      <c r="AU99" s="115">
        <f t="shared" si="3"/>
        <v>0</v>
      </c>
      <c r="AV99" s="115" t="str">
        <f t="shared" si="4"/>
        <v>Performance</v>
      </c>
      <c r="AW99" s="116">
        <f t="shared" si="5"/>
        <v>23.4539455</v>
      </c>
      <c r="AX99" s="54">
        <f t="shared" si="6"/>
        <v>3.8</v>
      </c>
      <c r="AY99" s="117">
        <f t="shared" si="7"/>
        <v>0.05024190547</v>
      </c>
      <c r="AZ99" s="117">
        <f t="shared" si="8"/>
        <v>0.01838235294</v>
      </c>
      <c r="BA99" s="118">
        <f t="shared" si="9"/>
        <v>0.006273102918</v>
      </c>
      <c r="BB99" s="116">
        <f t="shared" si="10"/>
        <v>25.62331441</v>
      </c>
      <c r="BC99" s="54">
        <f t="shared" si="11"/>
        <v>4.118322231</v>
      </c>
      <c r="BD99" s="117">
        <f t="shared" si="12"/>
        <v>0.04635849992</v>
      </c>
      <c r="BE99" s="210">
        <v>1341.41</v>
      </c>
      <c r="BF99" s="120">
        <v>274.60262162645466</v>
      </c>
      <c r="BG99" s="121">
        <v>5.443290052293776</v>
      </c>
      <c r="BH99" s="121">
        <v>5.443290052293776</v>
      </c>
      <c r="BI99" s="122">
        <f t="shared" si="13"/>
        <v>-0.11398089</v>
      </c>
      <c r="BJ99" s="123">
        <f t="shared" si="14"/>
        <v>-0.07729415348</v>
      </c>
    </row>
    <row r="100">
      <c r="D100" s="100"/>
      <c r="E100" s="48"/>
      <c r="U100" s="50"/>
      <c r="V100" s="50"/>
      <c r="AC100" s="6"/>
      <c r="AI100" s="110" t="s">
        <v>293</v>
      </c>
      <c r="AJ100" s="111">
        <v>592785.1364267534</v>
      </c>
      <c r="AK100" s="111">
        <v>3651.241871858302</v>
      </c>
      <c r="AL100" s="54">
        <v>295.60401788312333</v>
      </c>
      <c r="AM100" s="54">
        <v>77.79053102187457</v>
      </c>
      <c r="AN100" s="112">
        <v>1534.7935296000023</v>
      </c>
      <c r="AO100" s="113">
        <v>8340.868747535333</v>
      </c>
      <c r="AP100" s="112">
        <v>3280.6800000000003</v>
      </c>
      <c r="AQ100" s="112">
        <v>69.0</v>
      </c>
      <c r="AR100" s="113">
        <v>3559.511111086673</v>
      </c>
      <c r="AS100" s="54">
        <f t="shared" si="1"/>
        <v>0</v>
      </c>
      <c r="AT100" s="115">
        <f t="shared" si="2"/>
        <v>0</v>
      </c>
      <c r="AU100" s="115">
        <f t="shared" si="3"/>
        <v>0</v>
      </c>
      <c r="AV100" s="115" t="str">
        <f t="shared" si="4"/>
        <v>Performance</v>
      </c>
      <c r="AW100" s="116">
        <f t="shared" si="5"/>
        <v>28.21635784</v>
      </c>
      <c r="AX100" s="54">
        <f t="shared" si="6"/>
        <v>3.8</v>
      </c>
      <c r="AY100" s="117">
        <f t="shared" si="7"/>
        <v>0.05068468789</v>
      </c>
      <c r="AZ100" s="117">
        <f t="shared" si="8"/>
        <v>0.02130522539</v>
      </c>
      <c r="BA100" s="118">
        <f t="shared" si="9"/>
        <v>0.006159469338</v>
      </c>
      <c r="BB100" s="116">
        <f t="shared" si="10"/>
        <v>12.0414842</v>
      </c>
      <c r="BC100" s="54">
        <f t="shared" si="11"/>
        <v>4.284116201</v>
      </c>
      <c r="BD100" s="117">
        <f t="shared" si="12"/>
        <v>0.04495718718</v>
      </c>
      <c r="BE100" s="210">
        <v>1555.23</v>
      </c>
      <c r="BF100" s="120">
        <v>318.3741251609211</v>
      </c>
      <c r="BG100" s="121">
        <v>-22.770107277797763</v>
      </c>
      <c r="BH100" s="121">
        <v>-22.770107277797763</v>
      </c>
      <c r="BI100" s="122">
        <f t="shared" si="13"/>
        <v>-0.1014892699</v>
      </c>
      <c r="BJ100" s="123">
        <f t="shared" si="14"/>
        <v>-0.1130025841</v>
      </c>
    </row>
    <row r="101">
      <c r="D101" s="100"/>
      <c r="E101" s="48"/>
      <c r="U101" s="50"/>
      <c r="V101" s="50"/>
      <c r="AC101" s="6"/>
      <c r="AI101" s="110" t="s">
        <v>294</v>
      </c>
      <c r="AJ101" s="111">
        <v>1011723.9941258214</v>
      </c>
      <c r="AK101" s="111">
        <v>5310.227301861649</v>
      </c>
      <c r="AL101" s="54">
        <v>600.5428994888717</v>
      </c>
      <c r="AM101" s="54">
        <v>158.03760512865045</v>
      </c>
      <c r="AN101" s="112">
        <v>1918.833098539573</v>
      </c>
      <c r="AO101" s="113">
        <v>1099.4058028162312</v>
      </c>
      <c r="AP101" s="112">
        <v>5346.12</v>
      </c>
      <c r="AQ101" s="112">
        <v>136.0</v>
      </c>
      <c r="AR101" s="113">
        <v>7070.049697102283</v>
      </c>
      <c r="AS101" s="54">
        <f t="shared" si="1"/>
        <v>0</v>
      </c>
      <c r="AT101" s="115">
        <f t="shared" si="2"/>
        <v>0</v>
      </c>
      <c r="AU101" s="115">
        <f t="shared" si="3"/>
        <v>0</v>
      </c>
      <c r="AV101" s="115" t="str">
        <f t="shared" si="4"/>
        <v>Performance</v>
      </c>
      <c r="AW101" s="116">
        <f t="shared" si="5"/>
        <v>1.83068654</v>
      </c>
      <c r="AX101" s="54">
        <f t="shared" si="6"/>
        <v>3.8</v>
      </c>
      <c r="AY101" s="117">
        <f t="shared" si="7"/>
        <v>0.08236130868</v>
      </c>
      <c r="AZ101" s="117">
        <f t="shared" si="8"/>
        <v>0.02976098689</v>
      </c>
      <c r="BA101" s="118">
        <f t="shared" si="9"/>
        <v>0.005248691672</v>
      </c>
      <c r="BB101" s="116">
        <f t="shared" si="10"/>
        <v>11.77276378</v>
      </c>
      <c r="BC101" s="54">
        <f t="shared" si="11"/>
        <v>4.415756614</v>
      </c>
      <c r="BD101" s="117">
        <f t="shared" si="12"/>
        <v>0.07087640926</v>
      </c>
      <c r="BE101" s="210">
        <v>2246.54</v>
      </c>
      <c r="BF101" s="120">
        <v>459.89352516284754</v>
      </c>
      <c r="BG101" s="121">
        <v>140.6493743260242</v>
      </c>
      <c r="BH101" s="121">
        <v>140.6493743260242</v>
      </c>
      <c r="BI101" s="122">
        <f t="shared" si="13"/>
        <v>0.006759164175</v>
      </c>
      <c r="BJ101" s="123">
        <f t="shared" si="14"/>
        <v>-0.1394453245</v>
      </c>
    </row>
    <row r="102">
      <c r="D102" s="100"/>
      <c r="E102" s="48"/>
      <c r="U102" s="50"/>
      <c r="V102" s="50"/>
      <c r="AC102" s="6"/>
      <c r="AI102" s="110" t="s">
        <v>295</v>
      </c>
      <c r="AJ102" s="111">
        <v>979624.3456354162</v>
      </c>
      <c r="AK102" s="111">
        <v>5437.1486945815495</v>
      </c>
      <c r="AL102" s="54">
        <v>519.6407472261221</v>
      </c>
      <c r="AM102" s="54">
        <v>136.74756505950583</v>
      </c>
      <c r="AN102" s="112">
        <v>1849.2310444673692</v>
      </c>
      <c r="AO102" s="113">
        <v>782.9912340983379</v>
      </c>
      <c r="AP102" s="112">
        <v>5594.9400000000005</v>
      </c>
      <c r="AQ102" s="112">
        <v>132.0</v>
      </c>
      <c r="AR102" s="113">
        <v>7924.542658732863</v>
      </c>
      <c r="AS102" s="54">
        <f t="shared" si="1"/>
        <v>0</v>
      </c>
      <c r="AT102" s="115">
        <f t="shared" si="2"/>
        <v>0</v>
      </c>
      <c r="AU102" s="115">
        <f t="shared" si="3"/>
        <v>0</v>
      </c>
      <c r="AV102" s="115" t="str">
        <f t="shared" si="4"/>
        <v>Performance</v>
      </c>
      <c r="AW102" s="116">
        <f t="shared" si="5"/>
        <v>1.506793373</v>
      </c>
      <c r="AX102" s="54">
        <f t="shared" si="6"/>
        <v>3.8</v>
      </c>
      <c r="AY102" s="117">
        <f t="shared" si="7"/>
        <v>0.07394833948</v>
      </c>
      <c r="AZ102" s="117">
        <f t="shared" si="8"/>
        <v>0.02515060241</v>
      </c>
      <c r="BA102" s="118">
        <f t="shared" si="9"/>
        <v>0.005550238435</v>
      </c>
      <c r="BB102" s="116">
        <f t="shared" si="10"/>
        <v>15.25004092</v>
      </c>
      <c r="BC102" s="54">
        <f t="shared" si="11"/>
        <v>3.936672327</v>
      </c>
      <c r="BD102" s="117">
        <f t="shared" si="12"/>
        <v>0.07138102099</v>
      </c>
      <c r="BE102" s="210">
        <v>2255.93</v>
      </c>
      <c r="BF102" s="120">
        <v>461.8157701267829</v>
      </c>
      <c r="BG102" s="121">
        <v>57.82497709933921</v>
      </c>
      <c r="BH102" s="121">
        <v>57.82497709933921</v>
      </c>
      <c r="BI102" s="122">
        <f t="shared" si="13"/>
        <v>0.02902096564</v>
      </c>
      <c r="BJ102" s="123">
        <f t="shared" si="14"/>
        <v>-0.03471773013</v>
      </c>
    </row>
    <row r="103">
      <c r="D103" s="100"/>
      <c r="E103" s="48"/>
      <c r="U103" s="50"/>
      <c r="V103" s="50"/>
      <c r="AC103" s="6"/>
      <c r="AI103" s="110" t="s">
        <v>296</v>
      </c>
      <c r="AJ103" s="111">
        <v>854304.6190068711</v>
      </c>
      <c r="AK103" s="111">
        <v>5155.465087512866</v>
      </c>
      <c r="AL103" s="54">
        <v>609.8777632114967</v>
      </c>
      <c r="AM103" s="54">
        <v>160.49414821355177</v>
      </c>
      <c r="AN103" s="112">
        <v>2136.9195346324773</v>
      </c>
      <c r="AO103" s="113">
        <v>9595.202840363516</v>
      </c>
      <c r="AP103" s="112">
        <v>5258.76</v>
      </c>
      <c r="AQ103" s="112">
        <v>145.0</v>
      </c>
      <c r="AR103" s="113">
        <v>9942.527813787581</v>
      </c>
      <c r="AS103" s="54">
        <f t="shared" si="1"/>
        <v>0</v>
      </c>
      <c r="AT103" s="115">
        <f t="shared" si="2"/>
        <v>0</v>
      </c>
      <c r="AU103" s="115">
        <f t="shared" si="3"/>
        <v>0</v>
      </c>
      <c r="AV103" s="115" t="str">
        <f t="shared" si="4"/>
        <v>Performance</v>
      </c>
      <c r="AW103" s="116">
        <f t="shared" si="5"/>
        <v>15.73299343</v>
      </c>
      <c r="AX103" s="54">
        <f t="shared" si="6"/>
        <v>3.8</v>
      </c>
      <c r="AY103" s="117">
        <f t="shared" si="7"/>
        <v>0.07510537744</v>
      </c>
      <c r="AZ103" s="117">
        <f t="shared" si="8"/>
        <v>0.03113087675</v>
      </c>
      <c r="BA103" s="118">
        <f t="shared" si="9"/>
        <v>0.00603469181</v>
      </c>
      <c r="BB103" s="116">
        <f t="shared" si="10"/>
        <v>16.30249275</v>
      </c>
      <c r="BC103" s="54">
        <f t="shared" si="11"/>
        <v>4.206053539</v>
      </c>
      <c r="BD103" s="117">
        <f t="shared" si="12"/>
        <v>0.06785468411</v>
      </c>
      <c r="BE103" s="210">
        <v>1986.78</v>
      </c>
      <c r="BF103" s="120">
        <v>406.71755585168404</v>
      </c>
      <c r="BG103" s="121">
        <v>203.16020735981266</v>
      </c>
      <c r="BH103" s="121">
        <v>203.16020735981266</v>
      </c>
      <c r="BI103" s="122">
        <f t="shared" si="13"/>
        <v>0.02003600271</v>
      </c>
      <c r="BJ103" s="123">
        <f t="shared" si="14"/>
        <v>-0.09654026883</v>
      </c>
    </row>
    <row r="104">
      <c r="D104" s="100"/>
      <c r="E104" s="48"/>
      <c r="U104" s="50"/>
      <c r="V104" s="50"/>
      <c r="AC104" s="6"/>
      <c r="AI104" s="110" t="s">
        <v>297</v>
      </c>
      <c r="AJ104" s="111">
        <v>923214.7467768274</v>
      </c>
      <c r="AK104" s="111">
        <v>5580.447041200791</v>
      </c>
      <c r="AL104" s="54">
        <v>541.422095912247</v>
      </c>
      <c r="AM104" s="54">
        <v>142.47949892427553</v>
      </c>
      <c r="AN104" s="112">
        <v>1800.9190304643105</v>
      </c>
      <c r="AO104" s="113">
        <v>13846.323275524155</v>
      </c>
      <c r="AP104" s="112">
        <v>5540.34</v>
      </c>
      <c r="AQ104" s="112">
        <v>123.0</v>
      </c>
      <c r="AR104" s="113">
        <v>8911.97832218552</v>
      </c>
      <c r="AS104" s="54">
        <f t="shared" si="1"/>
        <v>0</v>
      </c>
      <c r="AT104" s="115">
        <f t="shared" si="2"/>
        <v>0</v>
      </c>
      <c r="AU104" s="115">
        <f t="shared" si="3"/>
        <v>0</v>
      </c>
      <c r="AV104" s="115" t="str">
        <f t="shared" si="4"/>
        <v>Performance</v>
      </c>
      <c r="AW104" s="116">
        <f t="shared" si="5"/>
        <v>25.57399002</v>
      </c>
      <c r="AX104" s="54">
        <f t="shared" si="6"/>
        <v>3.8</v>
      </c>
      <c r="AY104" s="117">
        <f t="shared" si="7"/>
        <v>0.0791148833</v>
      </c>
      <c r="AZ104" s="117">
        <f t="shared" si="8"/>
        <v>0.02553191489</v>
      </c>
      <c r="BA104" s="118">
        <f t="shared" si="9"/>
        <v>0.006044581784</v>
      </c>
      <c r="BB104" s="116">
        <f t="shared" si="10"/>
        <v>16.46031514</v>
      </c>
      <c r="BC104" s="54">
        <f t="shared" si="11"/>
        <v>4.401805658</v>
      </c>
      <c r="BD104" s="117">
        <f t="shared" si="12"/>
        <v>0.06829846202</v>
      </c>
      <c r="BE104" s="210">
        <v>2184.03</v>
      </c>
      <c r="BF104" s="120">
        <v>447.0969828097493</v>
      </c>
      <c r="BG104" s="121">
        <v>94.32511310249765</v>
      </c>
      <c r="BH104" s="121">
        <v>94.32511310249765</v>
      </c>
      <c r="BI104" s="122">
        <f t="shared" si="13"/>
        <v>-0.007187066001</v>
      </c>
      <c r="BJ104" s="123">
        <f t="shared" si="14"/>
        <v>-0.1367179073</v>
      </c>
    </row>
    <row r="105">
      <c r="D105" s="100"/>
      <c r="E105" s="48"/>
      <c r="U105" s="50"/>
      <c r="V105" s="50"/>
      <c r="AC105" s="6"/>
      <c r="AI105" s="110" t="s">
        <v>298</v>
      </c>
      <c r="AJ105" s="111">
        <v>900176.4668789284</v>
      </c>
      <c r="AK105" s="111">
        <v>5466.627211600365</v>
      </c>
      <c r="AL105" s="54">
        <v>600.5428994888717</v>
      </c>
      <c r="AM105" s="54">
        <v>158.03760512865045</v>
      </c>
      <c r="AN105" s="112">
        <v>1604.395583672206</v>
      </c>
      <c r="AO105" s="113">
        <v>4879.512266322539</v>
      </c>
      <c r="AP105" s="112">
        <v>5313.360000000001</v>
      </c>
      <c r="AQ105" s="112">
        <v>149.0</v>
      </c>
      <c r="AR105" s="113">
        <v>7513.852707607019</v>
      </c>
      <c r="AS105" s="54">
        <f t="shared" si="1"/>
        <v>0</v>
      </c>
      <c r="AT105" s="115">
        <f t="shared" si="2"/>
        <v>0</v>
      </c>
      <c r="AU105" s="115">
        <f t="shared" si="3"/>
        <v>0</v>
      </c>
      <c r="AV105" s="115" t="str">
        <f t="shared" si="4"/>
        <v>Performance</v>
      </c>
      <c r="AW105" s="116">
        <f t="shared" si="5"/>
        <v>8.125168527</v>
      </c>
      <c r="AX105" s="54">
        <f t="shared" si="6"/>
        <v>3.8</v>
      </c>
      <c r="AY105" s="117">
        <f t="shared" si="7"/>
        <v>0.09850289214</v>
      </c>
      <c r="AZ105" s="117">
        <f t="shared" si="8"/>
        <v>0.02890952666</v>
      </c>
      <c r="BA105" s="118">
        <f t="shared" si="9"/>
        <v>0.006072839507</v>
      </c>
      <c r="BB105" s="116">
        <f t="shared" si="10"/>
        <v>12.51176679</v>
      </c>
      <c r="BC105" s="54">
        <f t="shared" si="11"/>
        <v>4.030489258</v>
      </c>
      <c r="BD105" s="117">
        <f t="shared" si="12"/>
        <v>0.09286986421</v>
      </c>
      <c r="BE105" s="210">
        <v>2110.75</v>
      </c>
      <c r="BF105" s="120">
        <v>432.09569303795195</v>
      </c>
      <c r="BG105" s="121">
        <v>168.4472064509198</v>
      </c>
      <c r="BH105" s="121">
        <v>168.4472064509198</v>
      </c>
      <c r="BI105" s="122">
        <f t="shared" si="13"/>
        <v>-0.0280368874</v>
      </c>
      <c r="BJ105" s="123">
        <f t="shared" si="14"/>
        <v>-0.05718642168</v>
      </c>
    </row>
    <row r="106">
      <c r="D106" s="100"/>
      <c r="E106" s="48"/>
      <c r="U106" s="50"/>
      <c r="V106" s="50"/>
      <c r="AC106" s="6"/>
      <c r="AI106" s="110" t="s">
        <v>299</v>
      </c>
      <c r="AJ106" s="111">
        <v>581981.2599393574</v>
      </c>
      <c r="AK106" s="111">
        <v>3768.337092238598</v>
      </c>
      <c r="AL106" s="54">
        <v>404.51076131374776</v>
      </c>
      <c r="AM106" s="54">
        <v>106.4502003457231</v>
      </c>
      <c r="AN106" s="112">
        <v>1467.6480186127003</v>
      </c>
      <c r="AO106" s="113">
        <v>194.36241735049055</v>
      </c>
      <c r="AP106" s="112">
        <v>3229.2000000000003</v>
      </c>
      <c r="AQ106" s="112">
        <v>73.0</v>
      </c>
      <c r="AR106" s="113">
        <v>3668.1019241558247</v>
      </c>
      <c r="AS106" s="54">
        <f t="shared" si="1"/>
        <v>0</v>
      </c>
      <c r="AT106" s="115">
        <f t="shared" si="2"/>
        <v>0</v>
      </c>
      <c r="AU106" s="115">
        <f t="shared" si="3"/>
        <v>0</v>
      </c>
      <c r="AV106" s="115" t="str">
        <f t="shared" si="4"/>
        <v>Performance</v>
      </c>
      <c r="AW106" s="116">
        <f t="shared" si="5"/>
        <v>0.4804876308</v>
      </c>
      <c r="AX106" s="54">
        <f t="shared" si="6"/>
        <v>3.8</v>
      </c>
      <c r="AY106" s="117">
        <f t="shared" si="7"/>
        <v>0.0725311512</v>
      </c>
      <c r="AZ106" s="117">
        <f t="shared" si="8"/>
        <v>0.02824858757</v>
      </c>
      <c r="BA106" s="118">
        <f t="shared" si="9"/>
        <v>0.006475014492</v>
      </c>
      <c r="BB106" s="116">
        <f t="shared" si="10"/>
        <v>9.067995898</v>
      </c>
      <c r="BC106" s="54">
        <f t="shared" si="11"/>
        <v>5.541243306</v>
      </c>
      <c r="BD106" s="117">
        <f t="shared" si="12"/>
        <v>0.04973944643</v>
      </c>
      <c r="BE106" s="210">
        <v>1343.32</v>
      </c>
      <c r="BF106" s="120">
        <v>274.99362140080143</v>
      </c>
      <c r="BG106" s="121">
        <v>129.51713991294633</v>
      </c>
      <c r="BH106" s="121">
        <v>129.51713991294633</v>
      </c>
      <c r="BI106" s="122">
        <f t="shared" si="13"/>
        <v>-0.1430702931</v>
      </c>
      <c r="BJ106" s="123">
        <f t="shared" si="14"/>
        <v>-0.3142333245</v>
      </c>
    </row>
    <row r="107">
      <c r="D107" s="100"/>
      <c r="E107" s="48"/>
      <c r="U107" s="50"/>
      <c r="V107" s="50"/>
      <c r="AC107" s="6"/>
      <c r="AI107" s="110" t="s">
        <v>300</v>
      </c>
      <c r="AJ107" s="111">
        <v>513294.6775901271</v>
      </c>
      <c r="AK107" s="111">
        <v>3497.2985052044864</v>
      </c>
      <c r="AL107" s="54">
        <v>314.27374532837325</v>
      </c>
      <c r="AM107" s="54">
        <v>82.70361719167718</v>
      </c>
      <c r="AN107" s="112">
        <v>1562.0884527655726</v>
      </c>
      <c r="AO107" s="113">
        <v>9522.996022691686</v>
      </c>
      <c r="AP107" s="112">
        <v>3391.44</v>
      </c>
      <c r="AQ107" s="112">
        <v>69.0</v>
      </c>
      <c r="AR107" s="113">
        <v>4266.76400042581</v>
      </c>
      <c r="AS107" s="54">
        <f t="shared" si="1"/>
        <v>0</v>
      </c>
      <c r="AT107" s="115">
        <f t="shared" si="2"/>
        <v>0</v>
      </c>
      <c r="AU107" s="115">
        <f t="shared" si="3"/>
        <v>0</v>
      </c>
      <c r="AV107" s="115" t="str">
        <f t="shared" si="4"/>
        <v>Performance</v>
      </c>
      <c r="AW107" s="116">
        <f t="shared" si="5"/>
        <v>30.30159587</v>
      </c>
      <c r="AX107" s="54">
        <f t="shared" si="6"/>
        <v>3.8</v>
      </c>
      <c r="AY107" s="117">
        <f t="shared" si="7"/>
        <v>0.05294426</v>
      </c>
      <c r="AZ107" s="117">
        <f t="shared" si="8"/>
        <v>0.02364785764</v>
      </c>
      <c r="BA107" s="118">
        <f t="shared" si="9"/>
        <v>0.006813432241</v>
      </c>
      <c r="BB107" s="116">
        <f t="shared" si="10"/>
        <v>13.57658431</v>
      </c>
      <c r="BC107" s="54">
        <f t="shared" si="11"/>
        <v>4.554691961</v>
      </c>
      <c r="BD107" s="117">
        <f t="shared" si="12"/>
        <v>0.04417163438</v>
      </c>
      <c r="BE107" s="210">
        <v>1081.38</v>
      </c>
      <c r="BF107" s="120">
        <v>221.37138009588088</v>
      </c>
      <c r="BG107" s="121">
        <v>92.90236523249237</v>
      </c>
      <c r="BH107" s="121">
        <v>92.90236523249237</v>
      </c>
      <c r="BI107" s="122">
        <f t="shared" si="13"/>
        <v>-0.03026865023</v>
      </c>
      <c r="BJ107" s="123">
        <f t="shared" si="14"/>
        <v>-0.1656954999</v>
      </c>
    </row>
    <row r="108">
      <c r="D108" s="100"/>
      <c r="E108" s="48"/>
      <c r="U108" s="50"/>
      <c r="V108" s="50"/>
      <c r="AC108" s="6"/>
      <c r="AI108" s="110" t="s">
        <v>301</v>
      </c>
      <c r="AJ108" s="111">
        <v>456789.0</v>
      </c>
      <c r="AK108" s="111">
        <v>0.0</v>
      </c>
      <c r="AL108" s="54">
        <v>401.3991400728728</v>
      </c>
      <c r="AM108" s="54">
        <v>105.631352650756</v>
      </c>
      <c r="AN108" s="112">
        <v>2247.463973453036</v>
      </c>
      <c r="AO108" s="113">
        <v>12079.36801984107</v>
      </c>
      <c r="AP108" s="112">
        <v>1911.78</v>
      </c>
      <c r="AQ108" s="112">
        <v>80.0</v>
      </c>
      <c r="AR108" s="113">
        <v>5428.502615986928</v>
      </c>
      <c r="AS108" s="54">
        <f t="shared" si="1"/>
        <v>0</v>
      </c>
      <c r="AT108" s="115">
        <f t="shared" si="2"/>
        <v>0</v>
      </c>
      <c r="AU108" s="115">
        <f t="shared" si="3"/>
        <v>0</v>
      </c>
      <c r="AV108" s="115" t="str">
        <f t="shared" si="4"/>
        <v>Performance</v>
      </c>
      <c r="AW108" s="116">
        <f t="shared" si="5"/>
        <v>30.09315869</v>
      </c>
      <c r="AX108" s="54">
        <f t="shared" si="6"/>
        <v>3.8</v>
      </c>
      <c r="AY108" s="117">
        <f t="shared" si="7"/>
        <v>0.0470002429</v>
      </c>
      <c r="AZ108" s="117" t="str">
        <f t="shared" si="8"/>
        <v/>
      </c>
      <c r="BA108" s="118">
        <f t="shared" si="9"/>
        <v>0</v>
      </c>
      <c r="BB108" s="116">
        <f t="shared" si="10"/>
        <v>13.52395178</v>
      </c>
      <c r="BC108" s="54">
        <f t="shared" si="11"/>
        <v>5.017489251</v>
      </c>
      <c r="BD108" s="117">
        <f t="shared" si="12"/>
        <v>0.03559567626</v>
      </c>
      <c r="BE108" s="210">
        <v>1200.4</v>
      </c>
      <c r="BF108" s="120">
        <v>245.736193259627</v>
      </c>
      <c r="BG108" s="121">
        <v>155.6629468132458</v>
      </c>
      <c r="BH108" s="121">
        <v>155.6629468132458</v>
      </c>
      <c r="BI108" s="122" t="str">
        <f t="shared" si="13"/>
        <v/>
      </c>
      <c r="BJ108" s="123">
        <f t="shared" si="14"/>
        <v>-0.2426491</v>
      </c>
    </row>
    <row r="109">
      <c r="D109" s="100"/>
      <c r="E109" s="48"/>
      <c r="U109" s="50"/>
      <c r="V109" s="50"/>
      <c r="AC109" s="6"/>
      <c r="AI109" s="110" t="s">
        <v>302</v>
      </c>
      <c r="AJ109" s="111">
        <v>105249.76962490134</v>
      </c>
      <c r="AK109" s="111">
        <v>777.0864625237787</v>
      </c>
      <c r="AL109" s="54">
        <v>370.282927664123</v>
      </c>
      <c r="AM109" s="54">
        <v>97.442875701085</v>
      </c>
      <c r="AN109" s="112">
        <v>2095.158302189155</v>
      </c>
      <c r="AO109" s="113">
        <v>4985.203269594757</v>
      </c>
      <c r="AP109" s="112">
        <v>1453.14</v>
      </c>
      <c r="AQ109" s="112">
        <v>67.0</v>
      </c>
      <c r="AR109" s="113">
        <v>2137.2620431856776</v>
      </c>
      <c r="AS109" s="54">
        <f t="shared" si="1"/>
        <v>0</v>
      </c>
      <c r="AT109" s="115">
        <f t="shared" si="2"/>
        <v>0</v>
      </c>
      <c r="AU109" s="115">
        <f t="shared" si="3"/>
        <v>0</v>
      </c>
      <c r="AV109" s="115" t="str">
        <f t="shared" si="4"/>
        <v>Performance</v>
      </c>
      <c r="AW109" s="116">
        <f t="shared" si="5"/>
        <v>13.46322743</v>
      </c>
      <c r="AX109" s="54">
        <f t="shared" si="6"/>
        <v>3.8</v>
      </c>
      <c r="AY109" s="117">
        <f t="shared" si="7"/>
        <v>0.04650859823</v>
      </c>
      <c r="AZ109" s="117">
        <f t="shared" si="8"/>
        <v>0.1253951528</v>
      </c>
      <c r="BA109" s="118">
        <f t="shared" si="9"/>
        <v>0.00738326046</v>
      </c>
      <c r="BB109" s="116">
        <f t="shared" si="10"/>
        <v>5.771970252</v>
      </c>
      <c r="BC109" s="54">
        <f t="shared" si="11"/>
        <v>5.526610861</v>
      </c>
      <c r="BD109" s="117">
        <f t="shared" si="12"/>
        <v>0.03197849057</v>
      </c>
      <c r="BE109" s="210">
        <v>1985.14</v>
      </c>
      <c r="BF109" s="120">
        <v>406.3818282967476</v>
      </c>
      <c r="BG109" s="121">
        <v>-36.09890063262458</v>
      </c>
      <c r="BH109" s="121">
        <v>-36.09890063262458</v>
      </c>
      <c r="BI109" s="122">
        <f t="shared" si="13"/>
        <v>0.8699849632</v>
      </c>
      <c r="BJ109" s="123">
        <f t="shared" si="14"/>
        <v>-0.312417665</v>
      </c>
    </row>
    <row r="110">
      <c r="D110" s="100"/>
      <c r="E110" s="48"/>
      <c r="U110" s="50"/>
      <c r="V110" s="50"/>
      <c r="AC110" s="6"/>
      <c r="AI110" s="110" t="s">
        <v>151</v>
      </c>
      <c r="AJ110" s="111">
        <v>1392112.3211935333</v>
      </c>
      <c r="AK110" s="111">
        <v>9849.100075064287</v>
      </c>
      <c r="AL110" s="54">
        <v>840.1377350362453</v>
      </c>
      <c r="AM110" s="54">
        <v>221.0888776411172</v>
      </c>
      <c r="AN110" s="112">
        <v>2026.1021465802633</v>
      </c>
      <c r="AO110" s="113">
        <v>2979.388597793558</v>
      </c>
      <c r="AP110" s="112">
        <v>8253.18</v>
      </c>
      <c r="AQ110" s="112">
        <v>218.0</v>
      </c>
      <c r="AR110" s="113">
        <v>6514.521605049093</v>
      </c>
      <c r="AS110" s="54">
        <f t="shared" si="1"/>
        <v>1</v>
      </c>
      <c r="AT110" s="115">
        <f t="shared" si="2"/>
        <v>1</v>
      </c>
      <c r="AU110" s="115">
        <f t="shared" si="3"/>
        <v>1</v>
      </c>
      <c r="AV110" s="115" t="str">
        <f t="shared" si="4"/>
        <v>Performance</v>
      </c>
      <c r="AW110" s="116">
        <f t="shared" si="5"/>
        <v>3.546309698</v>
      </c>
      <c r="AX110" s="54">
        <f t="shared" si="6"/>
        <v>3.8</v>
      </c>
      <c r="AY110" s="117">
        <f t="shared" si="7"/>
        <v>0.1091203018</v>
      </c>
      <c r="AZ110" s="117">
        <f t="shared" si="8"/>
        <v>0.02244762221</v>
      </c>
      <c r="BA110" s="118">
        <f t="shared" si="9"/>
        <v>0.007074932048</v>
      </c>
      <c r="BB110" s="116">
        <f t="shared" si="10"/>
        <v>7.754111419</v>
      </c>
      <c r="BC110" s="54">
        <f t="shared" si="11"/>
        <v>3.853842821</v>
      </c>
      <c r="BD110" s="117">
        <f t="shared" si="12"/>
        <v>0.1075957599</v>
      </c>
      <c r="BE110" s="210">
        <v>2827.36</v>
      </c>
      <c r="BF110" s="120">
        <v>578.7943047105456</v>
      </c>
      <c r="BG110" s="121">
        <v>261.3434303256997</v>
      </c>
      <c r="BH110" s="121">
        <v>261.3434303256997</v>
      </c>
      <c r="BI110" s="122">
        <f t="shared" si="13"/>
        <v>-0.1620371468</v>
      </c>
      <c r="BJ110" s="123">
        <f t="shared" si="14"/>
        <v>-0.01397120323</v>
      </c>
    </row>
    <row r="111">
      <c r="D111" s="100"/>
      <c r="E111" s="48"/>
      <c r="U111" s="50"/>
      <c r="V111" s="50"/>
      <c r="AC111" s="6"/>
      <c r="AI111" s="110" t="s">
        <v>155</v>
      </c>
      <c r="AJ111" s="111">
        <v>1323898.213964299</v>
      </c>
      <c r="AK111" s="111">
        <v>7765.9515390679835</v>
      </c>
      <c r="AL111" s="54">
        <v>849.4725987588703</v>
      </c>
      <c r="AM111" s="54">
        <v>223.5454207260185</v>
      </c>
      <c r="AN111" s="112">
        <v>1929.7510678058006</v>
      </c>
      <c r="AO111" s="113">
        <v>3868.565120324495</v>
      </c>
      <c r="AP111" s="112">
        <v>7311.72</v>
      </c>
      <c r="AQ111" s="112">
        <v>204.0</v>
      </c>
      <c r="AR111" s="113">
        <v>7447.428387519893</v>
      </c>
      <c r="AS111" s="54">
        <f t="shared" si="1"/>
        <v>1</v>
      </c>
      <c r="AT111" s="115">
        <f t="shared" si="2"/>
        <v>1</v>
      </c>
      <c r="AU111" s="115">
        <f t="shared" si="3"/>
        <v>1</v>
      </c>
      <c r="AV111" s="115" t="str">
        <f t="shared" si="4"/>
        <v>Performance</v>
      </c>
      <c r="AW111" s="116">
        <f t="shared" si="5"/>
        <v>4.554078761</v>
      </c>
      <c r="AX111" s="54">
        <f t="shared" si="6"/>
        <v>3.8</v>
      </c>
      <c r="AY111" s="117">
        <f t="shared" si="7"/>
        <v>0.1158415842</v>
      </c>
      <c r="AZ111" s="117">
        <f t="shared" si="8"/>
        <v>0.02878532265</v>
      </c>
      <c r="BA111" s="118">
        <f t="shared" si="9"/>
        <v>0.005865973273</v>
      </c>
      <c r="BB111" s="116">
        <f t="shared" si="10"/>
        <v>8.767120209</v>
      </c>
      <c r="BC111" s="54">
        <f t="shared" si="11"/>
        <v>4.164081366</v>
      </c>
      <c r="BD111" s="117">
        <f t="shared" si="12"/>
        <v>0.1057131168</v>
      </c>
      <c r="BE111" s="210">
        <v>2640.72</v>
      </c>
      <c r="BF111" s="120">
        <v>540.5868712633805</v>
      </c>
      <c r="BG111" s="121">
        <v>308.88572749548973</v>
      </c>
      <c r="BH111" s="121">
        <v>308.88572749548973</v>
      </c>
      <c r="BI111" s="122">
        <f t="shared" si="13"/>
        <v>-0.05849013309</v>
      </c>
      <c r="BJ111" s="123">
        <f t="shared" si="14"/>
        <v>-0.08743377817</v>
      </c>
    </row>
    <row r="112">
      <c r="D112" s="100"/>
      <c r="E112" s="48"/>
      <c r="U112" s="50"/>
      <c r="V112" s="50"/>
      <c r="AC112" s="6"/>
      <c r="AI112" s="110" t="s">
        <v>159</v>
      </c>
      <c r="AJ112" s="111">
        <v>1110963.421669664</v>
      </c>
      <c r="AK112" s="111">
        <v>6198.677050900953</v>
      </c>
      <c r="AL112" s="54">
        <v>668.9985667881213</v>
      </c>
      <c r="AM112" s="54">
        <v>176.05225441792666</v>
      </c>
      <c r="AN112" s="112">
        <v>1690.1016424120955</v>
      </c>
      <c r="AO112" s="113">
        <v>9465.679449967945</v>
      </c>
      <c r="AP112" s="112">
        <v>6225.18</v>
      </c>
      <c r="AQ112" s="112">
        <v>182.0</v>
      </c>
      <c r="AR112" s="113">
        <v>7813.674210048527</v>
      </c>
      <c r="AS112" s="54">
        <f t="shared" si="1"/>
        <v>1</v>
      </c>
      <c r="AT112" s="115">
        <f t="shared" si="2"/>
        <v>1</v>
      </c>
      <c r="AU112" s="115">
        <f t="shared" si="3"/>
        <v>1</v>
      </c>
      <c r="AV112" s="115" t="str">
        <f t="shared" si="4"/>
        <v>Performance</v>
      </c>
      <c r="AW112" s="116">
        <f t="shared" si="5"/>
        <v>14.14902799</v>
      </c>
      <c r="AX112" s="54">
        <f t="shared" si="6"/>
        <v>3.8</v>
      </c>
      <c r="AY112" s="117">
        <f t="shared" si="7"/>
        <v>0.1041666667</v>
      </c>
      <c r="AZ112" s="117">
        <f t="shared" si="8"/>
        <v>0.0284015852</v>
      </c>
      <c r="BA112" s="118">
        <f t="shared" si="9"/>
        <v>0.005579550983</v>
      </c>
      <c r="BB112" s="116">
        <f t="shared" si="10"/>
        <v>11.67965762</v>
      </c>
      <c r="BC112" s="54">
        <f t="shared" si="11"/>
        <v>3.675816301</v>
      </c>
      <c r="BD112" s="117">
        <f t="shared" si="12"/>
        <v>0.1076858311</v>
      </c>
      <c r="BE112" s="210">
        <v>2337.36</v>
      </c>
      <c r="BF112" s="120">
        <v>478.4854620770756</v>
      </c>
      <c r="BG112" s="121">
        <v>190.51310471104563</v>
      </c>
      <c r="BH112" s="121">
        <v>190.51310471104563</v>
      </c>
      <c r="BI112" s="122">
        <f t="shared" si="13"/>
        <v>0.004275581528</v>
      </c>
      <c r="BJ112" s="123">
        <f t="shared" si="14"/>
        <v>0.03378397852</v>
      </c>
    </row>
    <row r="113">
      <c r="D113" s="100"/>
      <c r="E113" s="48"/>
      <c r="U113" s="50"/>
      <c r="V113" s="50"/>
      <c r="AC113" s="6"/>
      <c r="AI113" s="110" t="s">
        <v>161</v>
      </c>
      <c r="AJ113" s="111">
        <v>1032061.7143257192</v>
      </c>
      <c r="AK113" s="111">
        <v>6440.2371209162475</v>
      </c>
      <c r="AL113" s="54">
        <v>472.96642861299733</v>
      </c>
      <c r="AM113" s="54">
        <v>124.46484963499931</v>
      </c>
      <c r="AN113" s="112">
        <v>1481.0225309638297</v>
      </c>
      <c r="AO113" s="113">
        <v>6357.070962426607</v>
      </c>
      <c r="AP113" s="112">
        <v>5065.320000000001</v>
      </c>
      <c r="AQ113" s="112">
        <v>128.0</v>
      </c>
      <c r="AR113" s="113">
        <v>5434.24037650424</v>
      </c>
      <c r="AS113" s="54">
        <f t="shared" si="1"/>
        <v>1</v>
      </c>
      <c r="AT113" s="115">
        <f t="shared" si="2"/>
        <v>1</v>
      </c>
      <c r="AU113" s="115">
        <f t="shared" si="3"/>
        <v>1</v>
      </c>
      <c r="AV113" s="115" t="str">
        <f t="shared" si="4"/>
        <v>Performance</v>
      </c>
      <c r="AW113" s="116">
        <f t="shared" si="5"/>
        <v>13.4408503</v>
      </c>
      <c r="AX113" s="54">
        <f t="shared" si="6"/>
        <v>3.8</v>
      </c>
      <c r="AY113" s="117">
        <f t="shared" si="7"/>
        <v>0.08403980833</v>
      </c>
      <c r="AZ113" s="117">
        <f t="shared" si="8"/>
        <v>0.01932612842</v>
      </c>
      <c r="BA113" s="118">
        <f t="shared" si="9"/>
        <v>0.006240166679</v>
      </c>
      <c r="BB113" s="116">
        <f t="shared" si="10"/>
        <v>11.48969577</v>
      </c>
      <c r="BC113" s="54">
        <f t="shared" si="11"/>
        <v>3.695050224</v>
      </c>
      <c r="BD113" s="117">
        <f t="shared" si="12"/>
        <v>0.08642677429</v>
      </c>
      <c r="BE113" s="210">
        <v>2048.16</v>
      </c>
      <c r="BF113" s="120">
        <v>419.2827737309542</v>
      </c>
      <c r="BG113" s="121">
        <v>53.68365488204313</v>
      </c>
      <c r="BH113" s="121">
        <v>53.68365488204313</v>
      </c>
      <c r="BI113" s="122">
        <f t="shared" si="13"/>
        <v>-0.2134885867</v>
      </c>
      <c r="BJ113" s="123">
        <f t="shared" si="14"/>
        <v>0.02840280107</v>
      </c>
    </row>
    <row r="114">
      <c r="D114" s="100"/>
      <c r="E114" s="48"/>
      <c r="U114" s="50"/>
      <c r="V114" s="50"/>
      <c r="AC114" s="6"/>
      <c r="AI114" s="110" t="s">
        <v>166</v>
      </c>
      <c r="AJ114" s="111">
        <v>807640.945413781</v>
      </c>
      <c r="AK114" s="111">
        <v>4863.955308104578</v>
      </c>
      <c r="AL114" s="54">
        <v>298.7156391239983</v>
      </c>
      <c r="AM114" s="54">
        <v>78.60937871684166</v>
      </c>
      <c r="AN114" s="112">
        <v>1575.7359143483575</v>
      </c>
      <c r="AO114" s="113">
        <v>2871.422441631382</v>
      </c>
      <c r="AP114" s="112">
        <v>4165.9800000000005</v>
      </c>
      <c r="AQ114" s="112">
        <v>76.0</v>
      </c>
      <c r="AR114" s="113">
        <v>2839.660679628143</v>
      </c>
      <c r="AS114" s="54">
        <f t="shared" si="1"/>
        <v>1</v>
      </c>
      <c r="AT114" s="115">
        <f t="shared" si="2"/>
        <v>1</v>
      </c>
      <c r="AU114" s="115">
        <f t="shared" si="3"/>
        <v>1</v>
      </c>
      <c r="AV114" s="115" t="str">
        <f t="shared" si="4"/>
        <v>Performance</v>
      </c>
      <c r="AW114" s="116">
        <f t="shared" si="5"/>
        <v>9.612561465</v>
      </c>
      <c r="AX114" s="54">
        <f t="shared" si="6"/>
        <v>3.8</v>
      </c>
      <c r="AY114" s="117">
        <f t="shared" si="7"/>
        <v>0.04988740689</v>
      </c>
      <c r="AZ114" s="117">
        <f t="shared" si="8"/>
        <v>0.01616161616</v>
      </c>
      <c r="BA114" s="118">
        <f t="shared" si="9"/>
        <v>0.00602242288</v>
      </c>
      <c r="BB114" s="116">
        <f t="shared" si="10"/>
        <v>9.506233714</v>
      </c>
      <c r="BC114" s="54">
        <f t="shared" si="11"/>
        <v>3.930468936</v>
      </c>
      <c r="BD114" s="117">
        <f t="shared" si="12"/>
        <v>0.04823143225</v>
      </c>
      <c r="BE114" s="210">
        <v>1391.05</v>
      </c>
      <c r="BF114" s="120">
        <v>284.76452152099637</v>
      </c>
      <c r="BG114" s="121">
        <v>13.951117603001933</v>
      </c>
      <c r="BH114" s="121">
        <v>13.951117603001933</v>
      </c>
      <c r="BI114" s="122">
        <f t="shared" si="13"/>
        <v>-0.1434995315</v>
      </c>
      <c r="BJ114" s="123">
        <f t="shared" si="14"/>
        <v>-0.0331942417</v>
      </c>
    </row>
    <row r="115">
      <c r="D115" s="100"/>
      <c r="E115" s="48"/>
      <c r="U115" s="50"/>
      <c r="V115" s="50"/>
      <c r="AC115" s="6"/>
      <c r="AI115" s="110" t="s">
        <v>171</v>
      </c>
      <c r="AJ115" s="111">
        <v>1258586.9218137232</v>
      </c>
      <c r="AK115" s="111">
        <v>6481.99835335957</v>
      </c>
      <c r="AL115" s="54">
        <v>905.4817810946199</v>
      </c>
      <c r="AM115" s="54">
        <v>238.2846792354263</v>
      </c>
      <c r="AN115" s="112">
        <v>2186.3233455621594</v>
      </c>
      <c r="AO115" s="113">
        <v>7278.411127118052</v>
      </c>
      <c r="AP115" s="112">
        <v>7087.08</v>
      </c>
      <c r="AQ115" s="112">
        <v>208.0</v>
      </c>
      <c r="AR115" s="113">
        <v>5693.457481186528</v>
      </c>
      <c r="AS115" s="54">
        <f t="shared" si="1"/>
        <v>1</v>
      </c>
      <c r="AT115" s="115">
        <f t="shared" si="2"/>
        <v>1</v>
      </c>
      <c r="AU115" s="115">
        <f t="shared" si="3"/>
        <v>1</v>
      </c>
      <c r="AV115" s="115" t="str">
        <f t="shared" si="4"/>
        <v>Performance</v>
      </c>
      <c r="AW115" s="116">
        <f t="shared" si="5"/>
        <v>8.038164079</v>
      </c>
      <c r="AX115" s="54">
        <f t="shared" si="6"/>
        <v>3.8</v>
      </c>
      <c r="AY115" s="117">
        <f t="shared" si="7"/>
        <v>0.108988764</v>
      </c>
      <c r="AZ115" s="117">
        <f t="shared" si="8"/>
        <v>0.0367609904</v>
      </c>
      <c r="BA115" s="118">
        <f t="shared" si="9"/>
        <v>0.00515021906</v>
      </c>
      <c r="BB115" s="116">
        <f t="shared" si="10"/>
        <v>6.287765917</v>
      </c>
      <c r="BC115" s="54">
        <f t="shared" si="11"/>
        <v>4.353277794</v>
      </c>
      <c r="BD115" s="117">
        <f t="shared" si="12"/>
        <v>0.09513688834</v>
      </c>
      <c r="BE115" s="210">
        <v>2870.98</v>
      </c>
      <c r="BF115" s="120">
        <v>587.7238388241618</v>
      </c>
      <c r="BG115" s="121">
        <v>317.7579422704581</v>
      </c>
      <c r="BH115" s="121">
        <v>317.7579422704581</v>
      </c>
      <c r="BI115" s="122">
        <f t="shared" si="13"/>
        <v>0.09334800993</v>
      </c>
      <c r="BJ115" s="123">
        <f t="shared" si="14"/>
        <v>-0.1270945297</v>
      </c>
    </row>
    <row r="116">
      <c r="D116" s="100"/>
      <c r="E116" s="48"/>
      <c r="U116" s="50"/>
      <c r="V116" s="50"/>
      <c r="AC116" s="6"/>
      <c r="AI116" s="110" t="s">
        <v>175</v>
      </c>
      <c r="AJ116" s="111">
        <v>597677.7514041818</v>
      </c>
      <c r="AK116" s="111">
        <v>3555.436691547152</v>
      </c>
      <c r="AL116" s="54">
        <v>594.3196570071217</v>
      </c>
      <c r="AM116" s="54">
        <v>156.39990973871625</v>
      </c>
      <c r="AN116" s="112">
        <v>1965.5074171526974</v>
      </c>
      <c r="AO116" s="113">
        <v>6564.519248014408</v>
      </c>
      <c r="AP116" s="112">
        <v>4641.0</v>
      </c>
      <c r="AQ116" s="112">
        <v>142.0</v>
      </c>
      <c r="AR116" s="113">
        <v>4911.170271639729</v>
      </c>
      <c r="AS116" s="54">
        <f t="shared" si="1"/>
        <v>1</v>
      </c>
      <c r="AT116" s="115">
        <f t="shared" si="2"/>
        <v>1</v>
      </c>
      <c r="AU116" s="115">
        <f t="shared" si="3"/>
        <v>1</v>
      </c>
      <c r="AV116" s="115" t="str">
        <f t="shared" si="4"/>
        <v>Performance</v>
      </c>
      <c r="AW116" s="116">
        <f t="shared" si="5"/>
        <v>11.04543518</v>
      </c>
      <c r="AX116" s="54">
        <f t="shared" si="6"/>
        <v>3.8</v>
      </c>
      <c r="AY116" s="117">
        <f t="shared" si="7"/>
        <v>0.07957228163</v>
      </c>
      <c r="AZ116" s="117">
        <f t="shared" si="8"/>
        <v>0.04398894519</v>
      </c>
      <c r="BA116" s="118">
        <f t="shared" si="9"/>
        <v>0.005948751954</v>
      </c>
      <c r="BB116" s="116">
        <f t="shared" si="10"/>
        <v>8.263516466</v>
      </c>
      <c r="BC116" s="54">
        <f t="shared" si="11"/>
        <v>4.185349697</v>
      </c>
      <c r="BD116" s="117">
        <f t="shared" si="12"/>
        <v>0.07224597514</v>
      </c>
      <c r="BE116" s="210">
        <v>1038.51</v>
      </c>
      <c r="BF116" s="120">
        <v>212.59537992507097</v>
      </c>
      <c r="BG116" s="121">
        <v>381.7242770820507</v>
      </c>
      <c r="BH116" s="121">
        <v>381.7242770820507</v>
      </c>
      <c r="BI116" s="122">
        <f t="shared" si="13"/>
        <v>0.3053248877</v>
      </c>
      <c r="BJ116" s="123">
        <f t="shared" si="14"/>
        <v>-0.09207108727</v>
      </c>
    </row>
    <row r="117">
      <c r="D117" s="100"/>
      <c r="E117" s="48"/>
      <c r="U117" s="50"/>
      <c r="V117" s="50"/>
      <c r="AC117" s="6"/>
      <c r="AI117" s="110" t="s">
        <v>180</v>
      </c>
      <c r="AJ117" s="111">
        <v>550002.8009078072</v>
      </c>
      <c r="AK117" s="111">
        <v>3656.973805723072</v>
      </c>
      <c r="AL117" s="54">
        <v>709.449642919496</v>
      </c>
      <c r="AM117" s="54">
        <v>186.69727445249896</v>
      </c>
      <c r="AN117" s="112">
        <v>1845.4097552241894</v>
      </c>
      <c r="AO117" s="113">
        <v>8539.750178676888</v>
      </c>
      <c r="AP117" s="112">
        <v>4545.84</v>
      </c>
      <c r="AQ117" s="112">
        <v>164.0</v>
      </c>
      <c r="AR117" s="113">
        <v>11839.868827473314</v>
      </c>
      <c r="AS117" s="54">
        <f t="shared" si="1"/>
        <v>1</v>
      </c>
      <c r="AT117" s="115">
        <f t="shared" si="2"/>
        <v>1</v>
      </c>
      <c r="AU117" s="115">
        <f t="shared" si="3"/>
        <v>1</v>
      </c>
      <c r="AV117" s="115" t="str">
        <f t="shared" si="4"/>
        <v>Performance</v>
      </c>
      <c r="AW117" s="116">
        <f t="shared" si="5"/>
        <v>12.03714776</v>
      </c>
      <c r="AX117" s="54">
        <f t="shared" si="6"/>
        <v>3.8</v>
      </c>
      <c r="AY117" s="117">
        <f t="shared" si="7"/>
        <v>0.1011684662</v>
      </c>
      <c r="AZ117" s="117">
        <f t="shared" si="8"/>
        <v>0.05105239588</v>
      </c>
      <c r="BA117" s="118">
        <f t="shared" si="9"/>
        <v>0.006649009423</v>
      </c>
      <c r="BB117" s="116">
        <f t="shared" si="10"/>
        <v>16.68880793</v>
      </c>
      <c r="BC117" s="54">
        <f t="shared" si="11"/>
        <v>4.325912457</v>
      </c>
      <c r="BD117" s="117">
        <f t="shared" si="12"/>
        <v>0.08886915198</v>
      </c>
      <c r="BE117" s="210">
        <v>952.09</v>
      </c>
      <c r="BF117" s="120">
        <v>194.90417547530674</v>
      </c>
      <c r="BG117" s="121">
        <v>514.5454674441893</v>
      </c>
      <c r="BH117" s="121">
        <v>514.5454674441893</v>
      </c>
      <c r="BI117" s="122">
        <f t="shared" si="13"/>
        <v>0.2430605855</v>
      </c>
      <c r="BJ117" s="123">
        <f t="shared" si="14"/>
        <v>-0.1215726074</v>
      </c>
    </row>
    <row r="118">
      <c r="D118" s="100"/>
      <c r="E118" s="48"/>
      <c r="U118" s="50"/>
      <c r="V118" s="50"/>
      <c r="AC118" s="6"/>
      <c r="AI118" s="110" t="s">
        <v>182</v>
      </c>
      <c r="AJ118" s="111">
        <v>574606.7175984838</v>
      </c>
      <c r="AK118" s="111">
        <v>4155.652051958037</v>
      </c>
      <c r="AL118" s="54">
        <v>852.5842199997453</v>
      </c>
      <c r="AM118" s="54">
        <v>224.3642684209856</v>
      </c>
      <c r="AN118" s="112">
        <v>1890.4463784473794</v>
      </c>
      <c r="AO118" s="113">
        <v>19207.49138479289</v>
      </c>
      <c r="AP118" s="112">
        <v>4715.88</v>
      </c>
      <c r="AQ118" s="112">
        <v>193.0</v>
      </c>
      <c r="AR118" s="113">
        <v>8248.605191556646</v>
      </c>
      <c r="AS118" s="54">
        <f t="shared" si="1"/>
        <v>1</v>
      </c>
      <c r="AT118" s="115">
        <f t="shared" si="2"/>
        <v>1</v>
      </c>
      <c r="AU118" s="115">
        <f t="shared" si="3"/>
        <v>1</v>
      </c>
      <c r="AV118" s="115" t="str">
        <f t="shared" si="4"/>
        <v>Performance</v>
      </c>
      <c r="AW118" s="116">
        <f t="shared" si="5"/>
        <v>22.52855605</v>
      </c>
      <c r="AX118" s="54">
        <f t="shared" si="6"/>
        <v>3.8</v>
      </c>
      <c r="AY118" s="117">
        <f t="shared" si="7"/>
        <v>0.1186832226</v>
      </c>
      <c r="AZ118" s="117">
        <f t="shared" si="8"/>
        <v>0.05399014778</v>
      </c>
      <c r="BA118" s="118">
        <f t="shared" si="9"/>
        <v>0.007232167541</v>
      </c>
      <c r="BB118" s="116">
        <f t="shared" si="10"/>
        <v>9.674827422</v>
      </c>
      <c r="BC118" s="54">
        <f t="shared" si="11"/>
        <v>4.417534819</v>
      </c>
      <c r="BD118" s="117">
        <f t="shared" si="12"/>
        <v>0.1020922901</v>
      </c>
      <c r="BE118" s="210">
        <v>1029.81</v>
      </c>
      <c r="BF118" s="120">
        <v>210.8143861885175</v>
      </c>
      <c r="BG118" s="121">
        <v>641.7698338112278</v>
      </c>
      <c r="BH118" s="121">
        <v>641.7698338112278</v>
      </c>
      <c r="BI118" s="122">
        <f t="shared" si="13"/>
        <v>0.1348110816</v>
      </c>
      <c r="BJ118" s="123">
        <f t="shared" si="14"/>
        <v>-0.1397917264</v>
      </c>
    </row>
    <row r="119">
      <c r="D119" s="100"/>
      <c r="E119" s="48"/>
      <c r="U119" s="50"/>
      <c r="V119" s="50"/>
      <c r="AC119" s="6"/>
      <c r="AI119" s="110" t="s">
        <v>186</v>
      </c>
      <c r="AJ119" s="111">
        <v>474306.8822896585</v>
      </c>
      <c r="AK119" s="111">
        <v>3274.5719321734355</v>
      </c>
      <c r="AL119" s="54">
        <v>519.6407472261221</v>
      </c>
      <c r="AM119" s="54">
        <v>136.74756505950583</v>
      </c>
      <c r="AN119" s="112">
        <v>1610.9463652319428</v>
      </c>
      <c r="AO119" s="113">
        <v>10564.60687228442</v>
      </c>
      <c r="AP119" s="112">
        <v>3924.96</v>
      </c>
      <c r="AQ119" s="112">
        <v>123.0</v>
      </c>
      <c r="AR119" s="113">
        <v>5541.534482571235</v>
      </c>
      <c r="AS119" s="54">
        <f t="shared" si="1"/>
        <v>1</v>
      </c>
      <c r="AT119" s="115">
        <f t="shared" si="2"/>
        <v>1</v>
      </c>
      <c r="AU119" s="115">
        <f t="shared" si="3"/>
        <v>1</v>
      </c>
      <c r="AV119" s="115" t="str">
        <f t="shared" si="4"/>
        <v>Performance</v>
      </c>
      <c r="AW119" s="116">
        <f t="shared" si="5"/>
        <v>20.33059749</v>
      </c>
      <c r="AX119" s="54">
        <f t="shared" si="6"/>
        <v>3.8</v>
      </c>
      <c r="AY119" s="117">
        <f t="shared" si="7"/>
        <v>0.08488647916</v>
      </c>
      <c r="AZ119" s="117">
        <f t="shared" si="8"/>
        <v>0.04176044011</v>
      </c>
      <c r="BA119" s="118">
        <f t="shared" si="9"/>
        <v>0.006903909799</v>
      </c>
      <c r="BB119" s="116">
        <f t="shared" si="10"/>
        <v>10.66416464</v>
      </c>
      <c r="BC119" s="54">
        <f t="shared" si="11"/>
        <v>4.224721522</v>
      </c>
      <c r="BD119" s="117">
        <f t="shared" si="12"/>
        <v>0.07635263511</v>
      </c>
      <c r="BE119" s="210">
        <v>791.48</v>
      </c>
      <c r="BF119" s="120">
        <v>162.0253934031402</v>
      </c>
      <c r="BG119" s="121">
        <v>357.6153538229819</v>
      </c>
      <c r="BH119" s="121">
        <v>357.6153538229819</v>
      </c>
      <c r="BI119" s="122">
        <f t="shared" si="13"/>
        <v>0.1986177373</v>
      </c>
      <c r="BJ119" s="123">
        <f t="shared" si="14"/>
        <v>-0.1005324303</v>
      </c>
    </row>
    <row r="120">
      <c r="D120" s="100"/>
      <c r="E120" s="48"/>
      <c r="U120" s="50"/>
      <c r="V120" s="50"/>
      <c r="AC120" s="6"/>
      <c r="AI120" s="110" t="s">
        <v>189</v>
      </c>
      <c r="AJ120" s="111">
        <v>257046.9364702075</v>
      </c>
      <c r="AK120" s="111">
        <v>1842.4073136759764</v>
      </c>
      <c r="AL120" s="54">
        <v>451.18507992687245</v>
      </c>
      <c r="AM120" s="54">
        <v>118.7329157702296</v>
      </c>
      <c r="AN120" s="112">
        <v>1918.833098539573</v>
      </c>
      <c r="AO120" s="113">
        <v>12286.875169087154</v>
      </c>
      <c r="AP120" s="112">
        <v>2374.32</v>
      </c>
      <c r="AQ120" s="112">
        <v>93.0</v>
      </c>
      <c r="AR120" s="113">
        <v>6050.854790130498</v>
      </c>
      <c r="AS120" s="54">
        <f t="shared" si="1"/>
        <v>1</v>
      </c>
      <c r="AT120" s="115">
        <f t="shared" si="2"/>
        <v>1</v>
      </c>
      <c r="AU120" s="115">
        <f t="shared" si="3"/>
        <v>1</v>
      </c>
      <c r="AV120" s="115" t="str">
        <f t="shared" si="4"/>
        <v>Performance</v>
      </c>
      <c r="AW120" s="116">
        <f t="shared" si="5"/>
        <v>27.23245009</v>
      </c>
      <c r="AX120" s="54">
        <f t="shared" si="6"/>
        <v>3.8</v>
      </c>
      <c r="AY120" s="117">
        <f t="shared" si="7"/>
        <v>0.06187766714</v>
      </c>
      <c r="AZ120" s="117">
        <f t="shared" si="8"/>
        <v>0.06444444444</v>
      </c>
      <c r="BA120" s="118">
        <f t="shared" si="9"/>
        <v>0.00716759102</v>
      </c>
      <c r="BB120" s="116">
        <f t="shared" si="10"/>
        <v>13.41102589</v>
      </c>
      <c r="BC120" s="54">
        <f t="shared" si="11"/>
        <v>4.851452472</v>
      </c>
      <c r="BD120" s="117">
        <f t="shared" si="12"/>
        <v>0.04846695633</v>
      </c>
      <c r="BE120" s="210">
        <v>337.66</v>
      </c>
      <c r="BF120" s="120">
        <v>69.12302817064781</v>
      </c>
      <c r="BG120" s="121">
        <v>382.0620517562246</v>
      </c>
      <c r="BH120" s="121">
        <v>382.0620517562246</v>
      </c>
      <c r="BI120" s="122">
        <f t="shared" si="13"/>
        <v>0.2887052621</v>
      </c>
      <c r="BJ120" s="123">
        <f t="shared" si="14"/>
        <v>-0.2167294183</v>
      </c>
    </row>
    <row r="121">
      <c r="D121" s="100"/>
      <c r="E121" s="48"/>
      <c r="U121" s="50"/>
      <c r="V121" s="50"/>
      <c r="AC121" s="6"/>
      <c r="AI121" s="110" t="s">
        <v>193</v>
      </c>
      <c r="AJ121" s="111">
        <v>271990.08805566217</v>
      </c>
      <c r="AK121" s="111">
        <v>1850.5957906256476</v>
      </c>
      <c r="AL121" s="54">
        <v>326.7202302918732</v>
      </c>
      <c r="AM121" s="54">
        <v>85.97900797154558</v>
      </c>
      <c r="AN121" s="112">
        <v>1632.2364053010876</v>
      </c>
      <c r="AO121" s="113">
        <v>6400.425409138315</v>
      </c>
      <c r="AP121" s="112">
        <v>1990.5600000000002</v>
      </c>
      <c r="AQ121" s="112">
        <v>69.0</v>
      </c>
      <c r="AR121" s="113">
        <v>3852.9431401652246</v>
      </c>
      <c r="AS121" s="54">
        <f t="shared" si="1"/>
        <v>1</v>
      </c>
      <c r="AT121" s="115">
        <f t="shared" si="2"/>
        <v>1</v>
      </c>
      <c r="AU121" s="115">
        <f t="shared" si="3"/>
        <v>1</v>
      </c>
      <c r="AV121" s="115" t="str">
        <f t="shared" si="4"/>
        <v>Performance</v>
      </c>
      <c r="AW121" s="116">
        <f t="shared" si="5"/>
        <v>19.58992684</v>
      </c>
      <c r="AX121" s="54">
        <f t="shared" si="6"/>
        <v>3.8</v>
      </c>
      <c r="AY121" s="117">
        <f t="shared" si="7"/>
        <v>0.05267558528</v>
      </c>
      <c r="AZ121" s="117">
        <f t="shared" si="8"/>
        <v>0.04646017699</v>
      </c>
      <c r="BA121" s="118">
        <f t="shared" si="9"/>
        <v>0.006803908936</v>
      </c>
      <c r="BB121" s="116">
        <f t="shared" si="10"/>
        <v>11.79279023</v>
      </c>
      <c r="BC121" s="54">
        <f t="shared" si="11"/>
        <v>4.735075801</v>
      </c>
      <c r="BD121" s="117">
        <f t="shared" si="12"/>
        <v>0.04227328822</v>
      </c>
      <c r="BE121" s="210">
        <v>374.88</v>
      </c>
      <c r="BF121" s="120">
        <v>76.74240597231669</v>
      </c>
      <c r="BG121" s="121">
        <v>249.97782431955648</v>
      </c>
      <c r="BH121" s="121">
        <v>249.97782431955648</v>
      </c>
      <c r="BI121" s="122">
        <f t="shared" si="13"/>
        <v>0.07563197219</v>
      </c>
      <c r="BJ121" s="123">
        <f t="shared" si="14"/>
        <v>-0.1974785284</v>
      </c>
    </row>
    <row r="122">
      <c r="D122" s="100"/>
      <c r="E122" s="48"/>
      <c r="U122" s="50"/>
      <c r="V122" s="50"/>
      <c r="AC122" s="6"/>
      <c r="AI122" s="110" t="s">
        <v>195</v>
      </c>
      <c r="AJ122" s="111">
        <v>481331.7766647813</v>
      </c>
      <c r="AK122" s="111">
        <v>2942.93861571176</v>
      </c>
      <c r="AL122" s="54">
        <v>687.6682942333712</v>
      </c>
      <c r="AM122" s="54">
        <v>180.96534058772926</v>
      </c>
      <c r="AN122" s="112">
        <v>2041.9332020162938</v>
      </c>
      <c r="AO122" s="113">
        <v>8180.0572616448335</v>
      </c>
      <c r="AP122" s="112">
        <v>3785.34</v>
      </c>
      <c r="AQ122" s="112">
        <v>137.0</v>
      </c>
      <c r="AR122" s="113">
        <v>7887.253934059467</v>
      </c>
      <c r="AS122" s="54">
        <f t="shared" si="1"/>
        <v>1</v>
      </c>
      <c r="AT122" s="115">
        <f t="shared" si="2"/>
        <v>1</v>
      </c>
      <c r="AU122" s="115">
        <f t="shared" si="3"/>
        <v>1</v>
      </c>
      <c r="AV122" s="115" t="str">
        <f t="shared" si="4"/>
        <v>Performance</v>
      </c>
      <c r="AW122" s="116">
        <f t="shared" si="5"/>
        <v>11.89535323</v>
      </c>
      <c r="AX122" s="54">
        <f t="shared" si="6"/>
        <v>3.8</v>
      </c>
      <c r="AY122" s="117">
        <f t="shared" si="7"/>
        <v>0.08862451544</v>
      </c>
      <c r="AZ122" s="117">
        <f t="shared" si="8"/>
        <v>0.06149137451</v>
      </c>
      <c r="BA122" s="118">
        <f t="shared" si="9"/>
        <v>0.006114158172</v>
      </c>
      <c r="BB122" s="116">
        <f t="shared" si="10"/>
        <v>11.46956171</v>
      </c>
      <c r="BC122" s="54">
        <f t="shared" si="11"/>
        <v>5.0194766</v>
      </c>
      <c r="BD122" s="117">
        <f t="shared" si="12"/>
        <v>0.06709328193</v>
      </c>
      <c r="BE122" s="210">
        <v>743.45</v>
      </c>
      <c r="BF122" s="120">
        <v>152.19307970582275</v>
      </c>
      <c r="BG122" s="121">
        <v>535.4752145275484</v>
      </c>
      <c r="BH122" s="121">
        <v>535.4752145275484</v>
      </c>
      <c r="BI122" s="122">
        <f t="shared" si="13"/>
        <v>0.2862449729</v>
      </c>
      <c r="BJ122" s="123">
        <f t="shared" si="14"/>
        <v>-0.2429489561</v>
      </c>
    </row>
    <row r="123">
      <c r="D123" s="100"/>
      <c r="E123" s="48"/>
      <c r="U123" s="50"/>
      <c r="V123" s="50"/>
      <c r="AC123" s="6"/>
      <c r="AI123" s="110" t="s">
        <v>197</v>
      </c>
      <c r="AJ123" s="111">
        <v>551493.9225603424</v>
      </c>
      <c r="AK123" s="111">
        <v>3257.3761305791268</v>
      </c>
      <c r="AL123" s="54">
        <v>541.422095912247</v>
      </c>
      <c r="AM123" s="54">
        <v>142.47949892427553</v>
      </c>
      <c r="AN123" s="112">
        <v>1792.4576042829833</v>
      </c>
      <c r="AO123" s="113">
        <v>12268.91243606589</v>
      </c>
      <c r="AP123" s="112">
        <v>3949.1400000000003</v>
      </c>
      <c r="AQ123" s="112">
        <v>124.0</v>
      </c>
      <c r="AR123" s="113">
        <v>5272.296453051043</v>
      </c>
      <c r="AS123" s="54">
        <f t="shared" si="1"/>
        <v>1</v>
      </c>
      <c r="AT123" s="115">
        <f t="shared" si="2"/>
        <v>1</v>
      </c>
      <c r="AU123" s="115">
        <f t="shared" si="3"/>
        <v>1</v>
      </c>
      <c r="AV123" s="115" t="str">
        <f t="shared" si="4"/>
        <v>Performance</v>
      </c>
      <c r="AW123" s="116">
        <f t="shared" si="5"/>
        <v>22.66053146</v>
      </c>
      <c r="AX123" s="54">
        <f t="shared" si="6"/>
        <v>3.8</v>
      </c>
      <c r="AY123" s="117">
        <f t="shared" si="7"/>
        <v>0.07948835085</v>
      </c>
      <c r="AZ123" s="117">
        <f t="shared" si="8"/>
        <v>0.04374057315</v>
      </c>
      <c r="BA123" s="118">
        <f t="shared" si="9"/>
        <v>0.005906458797</v>
      </c>
      <c r="BB123" s="116">
        <f t="shared" si="10"/>
        <v>9.73786717</v>
      </c>
      <c r="BC123" s="54">
        <f t="shared" si="11"/>
        <v>4.366307225</v>
      </c>
      <c r="BD123" s="117">
        <f t="shared" si="12"/>
        <v>0.06917876311</v>
      </c>
      <c r="BE123" s="210">
        <v>872.96</v>
      </c>
      <c r="BF123" s="120">
        <v>178.70532094962007</v>
      </c>
      <c r="BG123" s="121">
        <v>362.7167749626269</v>
      </c>
      <c r="BH123" s="121">
        <v>362.7167749626269</v>
      </c>
      <c r="BI123" s="122">
        <f t="shared" si="13"/>
        <v>0.2123684345</v>
      </c>
      <c r="BJ123" s="123">
        <f t="shared" si="14"/>
        <v>-0.1296993537</v>
      </c>
    </row>
    <row r="124">
      <c r="D124" s="100"/>
      <c r="E124" s="48"/>
      <c r="U124" s="50"/>
      <c r="V124" s="50"/>
      <c r="AC124" s="6"/>
      <c r="AI124" s="110" t="s">
        <v>199</v>
      </c>
      <c r="AJ124" s="111">
        <v>624167.4743363674</v>
      </c>
      <c r="AK124" s="111">
        <v>3725.7570121003077</v>
      </c>
      <c r="AL124" s="54">
        <v>513.4175047443722</v>
      </c>
      <c r="AM124" s="54">
        <v>135.10986966957162</v>
      </c>
      <c r="AN124" s="112">
        <v>1668.5386531112956</v>
      </c>
      <c r="AO124" s="113">
        <v>11921.333846457095</v>
      </c>
      <c r="AP124" s="114">
        <v>3081.9</v>
      </c>
      <c r="AQ124" s="112">
        <v>120.0</v>
      </c>
      <c r="AR124" s="113">
        <v>4946.171282664246</v>
      </c>
      <c r="AS124" s="54">
        <f t="shared" si="1"/>
        <v>1</v>
      </c>
      <c r="AT124" s="115">
        <f t="shared" si="2"/>
        <v>1</v>
      </c>
      <c r="AU124" s="115">
        <f t="shared" si="3"/>
        <v>1</v>
      </c>
      <c r="AV124" s="115" t="str">
        <f t="shared" si="4"/>
        <v>Performance</v>
      </c>
      <c r="AW124" s="116">
        <f t="shared" si="5"/>
        <v>23.2195703</v>
      </c>
      <c r="AX124" s="54">
        <f t="shared" si="6"/>
        <v>3.8</v>
      </c>
      <c r="AY124" s="117">
        <f t="shared" si="7"/>
        <v>0.08097497137</v>
      </c>
      <c r="AZ124" s="117">
        <f t="shared" si="8"/>
        <v>0.03626373626</v>
      </c>
      <c r="BA124" s="118">
        <f t="shared" si="9"/>
        <v>0.005969162389</v>
      </c>
      <c r="BB124" s="116">
        <f t="shared" si="10"/>
        <v>9.633818943</v>
      </c>
      <c r="BC124" s="54">
        <f t="shared" si="11"/>
        <v>4.278479206</v>
      </c>
      <c r="BD124" s="117">
        <f t="shared" si="12"/>
        <v>0.07191922092</v>
      </c>
      <c r="BE124" s="210">
        <v>1052.95</v>
      </c>
      <c r="BF124" s="120">
        <v>215.55142010390222</v>
      </c>
      <c r="BG124" s="121">
        <v>297.86608464047</v>
      </c>
      <c r="BH124" s="121">
        <v>297.86608464047</v>
      </c>
      <c r="BI124" s="122">
        <f t="shared" si="13"/>
        <v>-0.1728124003</v>
      </c>
      <c r="BJ124" s="123">
        <f t="shared" si="14"/>
        <v>-0.1118339445</v>
      </c>
    </row>
    <row r="125">
      <c r="D125" s="100"/>
      <c r="E125" s="48"/>
      <c r="U125" s="50"/>
      <c r="V125" s="50"/>
      <c r="AC125" s="6"/>
      <c r="AI125" s="110" t="s">
        <v>201</v>
      </c>
      <c r="AJ125" s="111">
        <v>659609.6591176285</v>
      </c>
      <c r="AK125" s="111">
        <v>3730.6700982701113</v>
      </c>
      <c r="AL125" s="54">
        <v>500.97101978087227</v>
      </c>
      <c r="AM125" s="54">
        <v>131.83447888970323</v>
      </c>
      <c r="AN125" s="112">
        <v>1764.0708841907906</v>
      </c>
      <c r="AO125" s="113">
        <v>7720.414673366531</v>
      </c>
      <c r="AP125" s="114">
        <v>3154.28</v>
      </c>
      <c r="AQ125" s="112">
        <v>117.0</v>
      </c>
      <c r="AR125" s="113">
        <v>4393.921910906662</v>
      </c>
      <c r="AS125" s="54">
        <f t="shared" si="1"/>
        <v>1</v>
      </c>
      <c r="AT125" s="115">
        <f t="shared" si="2"/>
        <v>1</v>
      </c>
      <c r="AU125" s="115">
        <f t="shared" si="3"/>
        <v>1</v>
      </c>
      <c r="AV125" s="115" t="str">
        <f t="shared" si="4"/>
        <v>Performance</v>
      </c>
      <c r="AW125" s="116">
        <f t="shared" si="5"/>
        <v>15.41090077</v>
      </c>
      <c r="AX125" s="54">
        <f t="shared" si="6"/>
        <v>3.8</v>
      </c>
      <c r="AY125" s="117">
        <f t="shared" si="7"/>
        <v>0.07473309609</v>
      </c>
      <c r="AZ125" s="117">
        <f t="shared" si="8"/>
        <v>0.0353380158</v>
      </c>
      <c r="BA125" s="118">
        <f t="shared" si="9"/>
        <v>0.005655875481</v>
      </c>
      <c r="BB125" s="116">
        <f t="shared" si="10"/>
        <v>8.770810561</v>
      </c>
      <c r="BC125" s="54">
        <f t="shared" si="11"/>
        <v>4.281803588</v>
      </c>
      <c r="BD125" s="117">
        <f t="shared" si="12"/>
        <v>0.06632386547</v>
      </c>
      <c r="BE125" s="210">
        <v>1112.6</v>
      </c>
      <c r="BF125" s="120">
        <v>227.76248635509904</v>
      </c>
      <c r="BG125" s="121">
        <v>273.2085334257732</v>
      </c>
      <c r="BH125" s="121">
        <v>273.2085334257732</v>
      </c>
      <c r="BI125" s="122">
        <f t="shared" si="13"/>
        <v>-0.1545004203</v>
      </c>
      <c r="BJ125" s="123">
        <f t="shared" si="14"/>
        <v>-0.1125235144</v>
      </c>
    </row>
    <row r="126">
      <c r="D126" s="100"/>
      <c r="E126" s="48"/>
      <c r="U126" s="50"/>
      <c r="V126" s="50"/>
      <c r="AC126" s="6"/>
      <c r="AI126" s="110" t="s">
        <v>203</v>
      </c>
      <c r="AJ126" s="111">
        <v>535028.5331099438</v>
      </c>
      <c r="AK126" s="111">
        <v>3206.6075734911665</v>
      </c>
      <c r="AL126" s="54">
        <v>351.6132002188731</v>
      </c>
      <c r="AM126" s="54">
        <v>92.52978953128239</v>
      </c>
      <c r="AN126" s="112">
        <v>1488.938058681845</v>
      </c>
      <c r="AO126" s="113">
        <v>7627.716231533519</v>
      </c>
      <c r="AP126" s="114">
        <v>3046.82</v>
      </c>
      <c r="AQ126" s="112">
        <v>88.0</v>
      </c>
      <c r="AR126" s="113">
        <v>3586.456413843908</v>
      </c>
      <c r="AS126" s="54">
        <f t="shared" si="1"/>
        <v>1</v>
      </c>
      <c r="AT126" s="115">
        <f t="shared" si="2"/>
        <v>1</v>
      </c>
      <c r="AU126" s="115">
        <f t="shared" si="3"/>
        <v>1</v>
      </c>
      <c r="AV126" s="115" t="str">
        <f t="shared" si="4"/>
        <v>Performance</v>
      </c>
      <c r="AW126" s="116">
        <f t="shared" si="5"/>
        <v>21.69348656</v>
      </c>
      <c r="AX126" s="54">
        <f t="shared" si="6"/>
        <v>3.8</v>
      </c>
      <c r="AY126" s="117">
        <f t="shared" si="7"/>
        <v>0.06214482126</v>
      </c>
      <c r="AZ126" s="117">
        <f t="shared" si="8"/>
        <v>0.02885597549</v>
      </c>
      <c r="BA126" s="118">
        <f t="shared" si="9"/>
        <v>0.005993339374</v>
      </c>
      <c r="BB126" s="116">
        <f t="shared" si="10"/>
        <v>10.20000504</v>
      </c>
      <c r="BC126" s="54">
        <f t="shared" si="11"/>
        <v>3.995604548</v>
      </c>
      <c r="BD126" s="117">
        <f t="shared" si="12"/>
        <v>0.05910252578</v>
      </c>
      <c r="BE126" s="210">
        <v>883.35</v>
      </c>
      <c r="BF126" s="120">
        <v>180.8322778372971</v>
      </c>
      <c r="BG126" s="121">
        <v>170.78092238157598</v>
      </c>
      <c r="BH126" s="121">
        <v>170.78092238157598</v>
      </c>
      <c r="BI126" s="122">
        <f t="shared" si="13"/>
        <v>-0.04983072291</v>
      </c>
      <c r="BJ126" s="123">
        <f t="shared" si="14"/>
        <v>-0.04895493175</v>
      </c>
    </row>
    <row r="127">
      <c r="D127" s="100"/>
      <c r="E127" s="48"/>
      <c r="U127" s="50"/>
      <c r="V127" s="50"/>
      <c r="AC127" s="6"/>
      <c r="AI127" s="110" t="s">
        <v>206</v>
      </c>
      <c r="AJ127" s="111">
        <v>287535.9115446125</v>
      </c>
      <c r="AK127" s="111">
        <v>1927.5674739525552</v>
      </c>
      <c r="AL127" s="54">
        <v>283.1575329196234</v>
      </c>
      <c r="AM127" s="54">
        <v>74.51514024200617</v>
      </c>
      <c r="AN127" s="112">
        <v>1297.8735965228545</v>
      </c>
      <c r="AO127" s="113">
        <v>4656.965713928334</v>
      </c>
      <c r="AP127" s="112">
        <v>1977.3</v>
      </c>
      <c r="AQ127" s="112">
        <v>59.0</v>
      </c>
      <c r="AR127" s="113">
        <v>2374.1495845432732</v>
      </c>
      <c r="AS127" s="54">
        <f t="shared" si="1"/>
        <v>1</v>
      </c>
      <c r="AT127" s="115">
        <f t="shared" si="2"/>
        <v>1</v>
      </c>
      <c r="AU127" s="115">
        <f t="shared" si="3"/>
        <v>1</v>
      </c>
      <c r="AV127" s="115" t="str">
        <f t="shared" si="4"/>
        <v>Performance</v>
      </c>
      <c r="AW127" s="116">
        <f t="shared" si="5"/>
        <v>16.44655421</v>
      </c>
      <c r="AX127" s="54">
        <f t="shared" si="6"/>
        <v>3.8</v>
      </c>
      <c r="AY127" s="117">
        <f t="shared" si="7"/>
        <v>0.05741324921</v>
      </c>
      <c r="AZ127" s="117">
        <f t="shared" si="8"/>
        <v>0.03865760408</v>
      </c>
      <c r="BA127" s="118">
        <f t="shared" si="9"/>
        <v>0.006703745155</v>
      </c>
      <c r="BB127" s="116">
        <f t="shared" si="10"/>
        <v>8.384553856</v>
      </c>
      <c r="BC127" s="54">
        <f t="shared" si="11"/>
        <v>4.799280219</v>
      </c>
      <c r="BD127" s="117">
        <f t="shared" si="12"/>
        <v>0.0454589724</v>
      </c>
      <c r="BE127" s="210">
        <v>428.51</v>
      </c>
      <c r="BF127" s="120">
        <v>87.72110644258807</v>
      </c>
      <c r="BG127" s="121">
        <v>195.43642647703535</v>
      </c>
      <c r="BH127" s="121">
        <v>195.43642647703535</v>
      </c>
      <c r="BI127" s="122">
        <f t="shared" si="13"/>
        <v>0.02580066676</v>
      </c>
      <c r="BJ127" s="123">
        <f t="shared" si="14"/>
        <v>-0.2082146016</v>
      </c>
    </row>
    <row r="128">
      <c r="D128" s="100"/>
      <c r="E128" s="48"/>
      <c r="U128" s="50"/>
      <c r="V128" s="50"/>
      <c r="AC128" s="6"/>
      <c r="AI128" s="110" t="s">
        <v>208</v>
      </c>
      <c r="AJ128" s="111">
        <v>271306.3502303646</v>
      </c>
      <c r="AK128" s="111">
        <v>1717.9424640409775</v>
      </c>
      <c r="AL128" s="54">
        <v>245.81807802912363</v>
      </c>
      <c r="AM128" s="54">
        <v>64.68896790240096</v>
      </c>
      <c r="AN128" s="112">
        <v>1418.7901061463301</v>
      </c>
      <c r="AO128" s="113">
        <v>2115.8426303906076</v>
      </c>
      <c r="AP128" s="112">
        <v>1711.3200000000002</v>
      </c>
      <c r="AQ128" s="112">
        <v>46.0</v>
      </c>
      <c r="AR128" s="113">
        <v>2652.6963578535533</v>
      </c>
      <c r="AS128" s="54">
        <f t="shared" si="1"/>
        <v>1</v>
      </c>
      <c r="AT128" s="115">
        <f t="shared" si="2"/>
        <v>1</v>
      </c>
      <c r="AU128" s="115">
        <f t="shared" si="3"/>
        <v>1</v>
      </c>
      <c r="AV128" s="115" t="str">
        <f t="shared" si="4"/>
        <v>Performance</v>
      </c>
      <c r="AW128" s="116">
        <f t="shared" si="5"/>
        <v>8.607351613</v>
      </c>
      <c r="AX128" s="54">
        <f t="shared" si="6"/>
        <v>3.8</v>
      </c>
      <c r="AY128" s="117">
        <f t="shared" si="7"/>
        <v>0.04559445941</v>
      </c>
      <c r="AZ128" s="117">
        <f t="shared" si="8"/>
        <v>0.03765490944</v>
      </c>
      <c r="BA128" s="118">
        <f t="shared" si="9"/>
        <v>0.006332112988</v>
      </c>
      <c r="BB128" s="116">
        <f t="shared" si="10"/>
        <v>10.79129891</v>
      </c>
      <c r="BC128" s="54">
        <f t="shared" si="11"/>
        <v>5.343871262</v>
      </c>
      <c r="BD128" s="117">
        <f t="shared" si="12"/>
        <v>0.03242199096</v>
      </c>
      <c r="BE128" s="210">
        <v>381.06</v>
      </c>
      <c r="BF128" s="120">
        <v>78.00752566104086</v>
      </c>
      <c r="BG128" s="121">
        <v>167.81055236808277</v>
      </c>
      <c r="BH128" s="121">
        <v>167.81055236808277</v>
      </c>
      <c r="BI128" s="122">
        <f t="shared" si="13"/>
        <v>-0.003854881161</v>
      </c>
      <c r="BJ128" s="123">
        <f t="shared" si="14"/>
        <v>-0.2889050252</v>
      </c>
    </row>
    <row r="129">
      <c r="D129" s="100"/>
      <c r="E129" s="48"/>
      <c r="U129" s="50"/>
      <c r="V129" s="50"/>
      <c r="AC129" s="6"/>
      <c r="AI129" s="110" t="s">
        <v>210</v>
      </c>
      <c r="AJ129" s="111">
        <v>472003.46372371615</v>
      </c>
      <c r="AK129" s="111">
        <v>2645.6969024387026</v>
      </c>
      <c r="AL129" s="54">
        <v>457.40832240862255</v>
      </c>
      <c r="AM129" s="54">
        <v>120.37061116016383</v>
      </c>
      <c r="AN129" s="112">
        <v>1880.620206107775</v>
      </c>
      <c r="AO129" s="113">
        <v>1714.7912438431504</v>
      </c>
      <c r="AP129" s="114">
        <v>2069.46</v>
      </c>
      <c r="AQ129" s="112">
        <v>87.0</v>
      </c>
      <c r="AR129" s="113">
        <v>1432.7671757345452</v>
      </c>
      <c r="AS129" s="54">
        <f t="shared" si="1"/>
        <v>1</v>
      </c>
      <c r="AT129" s="115">
        <f t="shared" si="2"/>
        <v>1</v>
      </c>
      <c r="AU129" s="115">
        <f t="shared" si="3"/>
        <v>1</v>
      </c>
      <c r="AV129" s="115" t="str">
        <f t="shared" si="4"/>
        <v>Performance</v>
      </c>
      <c r="AW129" s="116">
        <f t="shared" si="5"/>
        <v>3.748928823</v>
      </c>
      <c r="AX129" s="54">
        <f t="shared" si="6"/>
        <v>3.8</v>
      </c>
      <c r="AY129" s="117">
        <f t="shared" si="7"/>
        <v>0.06400580552</v>
      </c>
      <c r="AZ129" s="117">
        <f t="shared" si="8"/>
        <v>0.04549675023</v>
      </c>
      <c r="BA129" s="118">
        <f t="shared" si="9"/>
        <v>0.005605248914</v>
      </c>
      <c r="BB129" s="116">
        <f t="shared" si="10"/>
        <v>3.132359219</v>
      </c>
      <c r="BC129" s="54">
        <f t="shared" si="11"/>
        <v>5.257566924</v>
      </c>
      <c r="BD129" s="117">
        <f t="shared" si="12"/>
        <v>0.04626133428</v>
      </c>
      <c r="BE129" s="210">
        <v>789.46</v>
      </c>
      <c r="BF129" s="120">
        <v>161.61187531718187</v>
      </c>
      <c r="BG129" s="121">
        <v>295.79644709144065</v>
      </c>
      <c r="BH129" s="121">
        <v>295.79644709144065</v>
      </c>
      <c r="BI129" s="122">
        <f t="shared" si="13"/>
        <v>-0.2178015561</v>
      </c>
      <c r="BJ129" s="123">
        <f t="shared" si="14"/>
        <v>-0.2772322151</v>
      </c>
    </row>
    <row r="130">
      <c r="D130" s="100"/>
      <c r="E130" s="48"/>
      <c r="U130" s="50"/>
      <c r="V130" s="50"/>
      <c r="AC130" s="6"/>
      <c r="AI130" s="110" t="s">
        <v>212</v>
      </c>
      <c r="AJ130" s="111">
        <v>572530.9386917421</v>
      </c>
      <c r="AK130" s="111">
        <v>3096.8819823655745</v>
      </c>
      <c r="AL130" s="54">
        <v>513.4175047443722</v>
      </c>
      <c r="AM130" s="54">
        <v>135.10986966957162</v>
      </c>
      <c r="AN130" s="112">
        <v>2040.0225573947039</v>
      </c>
      <c r="AO130" s="113">
        <v>8199.02410214257</v>
      </c>
      <c r="AP130" s="114">
        <v>3070.54</v>
      </c>
      <c r="AQ130" s="112">
        <v>105.0</v>
      </c>
      <c r="AR130" s="113">
        <v>4315.094890684924</v>
      </c>
      <c r="AS130" s="54">
        <f t="shared" si="1"/>
        <v>1</v>
      </c>
      <c r="AT130" s="115">
        <f t="shared" si="2"/>
        <v>1</v>
      </c>
      <c r="AU130" s="115">
        <f t="shared" si="3"/>
        <v>1</v>
      </c>
      <c r="AV130" s="115" t="str">
        <f t="shared" si="4"/>
        <v>Performance</v>
      </c>
      <c r="AW130" s="116">
        <f t="shared" si="5"/>
        <v>15.96950635</v>
      </c>
      <c r="AX130" s="54">
        <f t="shared" si="6"/>
        <v>3.8</v>
      </c>
      <c r="AY130" s="117">
        <f t="shared" si="7"/>
        <v>0.06622959593</v>
      </c>
      <c r="AZ130" s="117">
        <f t="shared" si="8"/>
        <v>0.04362771021</v>
      </c>
      <c r="BA130" s="118">
        <f t="shared" si="9"/>
        <v>0.005409108527</v>
      </c>
      <c r="BB130" s="116">
        <f t="shared" si="10"/>
        <v>8.404650895</v>
      </c>
      <c r="BC130" s="54">
        <f t="shared" si="11"/>
        <v>4.889690521</v>
      </c>
      <c r="BD130" s="117">
        <f t="shared" si="12"/>
        <v>0.0514700191</v>
      </c>
      <c r="BE130" s="210">
        <v>984.01</v>
      </c>
      <c r="BF130" s="120">
        <v>201.4385800811442</v>
      </c>
      <c r="BG130" s="121">
        <v>311.978924663228</v>
      </c>
      <c r="BH130" s="121">
        <v>311.978924663228</v>
      </c>
      <c r="BI130" s="122">
        <f t="shared" si="13"/>
        <v>-0.008505969073</v>
      </c>
      <c r="BJ130" s="123">
        <f t="shared" si="14"/>
        <v>-0.2228547015</v>
      </c>
    </row>
    <row r="131">
      <c r="D131" s="100"/>
      <c r="E131" s="48"/>
      <c r="U131" s="50"/>
      <c r="V131" s="50"/>
      <c r="AC131" s="6"/>
      <c r="AI131" s="110" t="s">
        <v>214</v>
      </c>
      <c r="AJ131" s="111">
        <v>1108768.9098471524</v>
      </c>
      <c r="AK131" s="111">
        <v>5376.553965153983</v>
      </c>
      <c r="AL131" s="54">
        <v>528.9756109487471</v>
      </c>
      <c r="AM131" s="54">
        <v>139.20410814440714</v>
      </c>
      <c r="AN131" s="112">
        <v>1836.402430579551</v>
      </c>
      <c r="AO131" s="113">
        <v>6403.340952466144</v>
      </c>
      <c r="AP131" s="112">
        <v>4901.52</v>
      </c>
      <c r="AQ131" s="112">
        <v>126.0</v>
      </c>
      <c r="AR131" s="113">
        <v>4069.1102442448455</v>
      </c>
      <c r="AS131" s="54">
        <f t="shared" si="1"/>
        <v>1</v>
      </c>
      <c r="AT131" s="115">
        <f t="shared" si="2"/>
        <v>1</v>
      </c>
      <c r="AU131" s="115">
        <f t="shared" si="3"/>
        <v>1</v>
      </c>
      <c r="AV131" s="115" t="str">
        <f t="shared" si="4"/>
        <v>Performance</v>
      </c>
      <c r="AW131" s="116">
        <f t="shared" si="5"/>
        <v>12.10517237</v>
      </c>
      <c r="AX131" s="54">
        <f t="shared" si="6"/>
        <v>3.8</v>
      </c>
      <c r="AY131" s="117">
        <f t="shared" si="7"/>
        <v>0.07580261593</v>
      </c>
      <c r="AZ131" s="117">
        <f t="shared" si="8"/>
        <v>0.0258909534</v>
      </c>
      <c r="BA131" s="118">
        <f t="shared" si="9"/>
        <v>0.004849120423</v>
      </c>
      <c r="BB131" s="116">
        <f t="shared" si="10"/>
        <v>7.692434509</v>
      </c>
      <c r="BC131" s="54">
        <f t="shared" si="11"/>
        <v>4.198219135</v>
      </c>
      <c r="BD131" s="117">
        <f t="shared" si="12"/>
        <v>0.06861241191</v>
      </c>
      <c r="BE131" s="210">
        <v>2325.99</v>
      </c>
      <c r="BF131" s="120">
        <v>476.1578875041317</v>
      </c>
      <c r="BG131" s="121">
        <v>52.81772344461541</v>
      </c>
      <c r="BH131" s="121">
        <v>52.81772344461541</v>
      </c>
      <c r="BI131" s="122">
        <f t="shared" si="13"/>
        <v>-0.08835286844</v>
      </c>
      <c r="BJ131" s="123">
        <f t="shared" si="14"/>
        <v>-0.09485429935</v>
      </c>
    </row>
    <row r="132">
      <c r="D132" s="100"/>
      <c r="E132" s="48"/>
      <c r="U132" s="50"/>
      <c r="V132" s="50"/>
      <c r="AC132" s="6"/>
      <c r="AI132" s="110" t="s">
        <v>216</v>
      </c>
      <c r="AJ132" s="111">
        <v>967731.401713714</v>
      </c>
      <c r="AK132" s="111">
        <v>4818.918684881388</v>
      </c>
      <c r="AL132" s="54">
        <v>519.6407472261221</v>
      </c>
      <c r="AM132" s="54">
        <v>136.74756505950583</v>
      </c>
      <c r="AN132" s="112">
        <v>2273.121201228672</v>
      </c>
      <c r="AO132" s="113">
        <v>7110.118763669117</v>
      </c>
      <c r="AP132" s="112">
        <v>4509.18</v>
      </c>
      <c r="AQ132" s="112">
        <v>114.0</v>
      </c>
      <c r="AR132" s="113">
        <v>4416.426160148742</v>
      </c>
      <c r="AS132" s="54">
        <f t="shared" si="1"/>
        <v>1</v>
      </c>
      <c r="AT132" s="115">
        <f t="shared" si="2"/>
        <v>1</v>
      </c>
      <c r="AU132" s="115">
        <f t="shared" si="3"/>
        <v>1</v>
      </c>
      <c r="AV132" s="115" t="str">
        <f t="shared" si="4"/>
        <v>Performance</v>
      </c>
      <c r="AW132" s="116">
        <f t="shared" si="5"/>
        <v>13.68275833</v>
      </c>
      <c r="AX132" s="54">
        <f t="shared" si="6"/>
        <v>3.8</v>
      </c>
      <c r="AY132" s="117">
        <f t="shared" si="7"/>
        <v>0.06015850144</v>
      </c>
      <c r="AZ132" s="117">
        <f t="shared" si="8"/>
        <v>0.02837723025</v>
      </c>
      <c r="BA132" s="118">
        <f t="shared" si="9"/>
        <v>0.00497960351</v>
      </c>
      <c r="BB132" s="116">
        <f t="shared" si="10"/>
        <v>8.498998941</v>
      </c>
      <c r="BC132" s="54">
        <f t="shared" si="11"/>
        <v>4.558252169</v>
      </c>
      <c r="BD132" s="117">
        <f t="shared" si="12"/>
        <v>0.05015130735</v>
      </c>
      <c r="BE132" s="210">
        <v>2107.57</v>
      </c>
      <c r="BF132" s="120">
        <v>431.4447091204532</v>
      </c>
      <c r="BG132" s="121">
        <v>88.19603810566895</v>
      </c>
      <c r="BH132" s="121">
        <v>88.19603810566895</v>
      </c>
      <c r="BI132" s="122">
        <f t="shared" si="13"/>
        <v>-0.06427555747</v>
      </c>
      <c r="BJ132" s="123">
        <f t="shared" si="14"/>
        <v>-0.1663471306</v>
      </c>
    </row>
    <row r="133">
      <c r="D133" s="100"/>
      <c r="E133" s="48"/>
      <c r="U133" s="50"/>
      <c r="V133" s="50"/>
      <c r="AC133" s="6"/>
      <c r="AI133" s="110" t="s">
        <v>218</v>
      </c>
      <c r="AJ133" s="111">
        <v>995320.8371002404</v>
      </c>
      <c r="AK133" s="111">
        <v>5493.649185534278</v>
      </c>
      <c r="AL133" s="54">
        <v>522.752368466997</v>
      </c>
      <c r="AM133" s="54">
        <v>137.5664127544729</v>
      </c>
      <c r="AN133" s="112">
        <v>2078.2354498265017</v>
      </c>
      <c r="AO133" s="113">
        <v>4899.778081663707</v>
      </c>
      <c r="AP133" s="112">
        <v>4913.22</v>
      </c>
      <c r="AQ133" s="112">
        <v>114.0</v>
      </c>
      <c r="AR133" s="113">
        <v>4042.8972786028185</v>
      </c>
      <c r="AS133" s="54">
        <f t="shared" si="1"/>
        <v>1</v>
      </c>
      <c r="AT133" s="115">
        <f t="shared" si="2"/>
        <v>1</v>
      </c>
      <c r="AU133" s="115">
        <f t="shared" si="3"/>
        <v>1</v>
      </c>
      <c r="AV133" s="115" t="str">
        <f t="shared" si="4"/>
        <v>Performance</v>
      </c>
      <c r="AW133" s="116">
        <f t="shared" si="5"/>
        <v>9.373038512</v>
      </c>
      <c r="AX133" s="54">
        <f t="shared" si="6"/>
        <v>3.8</v>
      </c>
      <c r="AY133" s="117">
        <f t="shared" si="7"/>
        <v>0.06619385343</v>
      </c>
      <c r="AZ133" s="117">
        <f t="shared" si="8"/>
        <v>0.02504098972</v>
      </c>
      <c r="BA133" s="118">
        <f t="shared" si="9"/>
        <v>0.005519475712</v>
      </c>
      <c r="BB133" s="116">
        <f t="shared" si="10"/>
        <v>7.733866975</v>
      </c>
      <c r="BC133" s="54">
        <f t="shared" si="11"/>
        <v>4.585547092</v>
      </c>
      <c r="BD133" s="117">
        <f t="shared" si="12"/>
        <v>0.05485422742</v>
      </c>
      <c r="BE133" s="210">
        <v>1010.23</v>
      </c>
      <c r="BF133" s="120">
        <v>206.80612672165358</v>
      </c>
      <c r="BG133" s="121">
        <v>315.94624174534346</v>
      </c>
      <c r="BH133" s="121">
        <v>315.94624174534346</v>
      </c>
      <c r="BI133" s="122">
        <f t="shared" si="13"/>
        <v>-0.1056545778</v>
      </c>
      <c r="BJ133" s="123">
        <f t="shared" si="14"/>
        <v>-0.17130935</v>
      </c>
    </row>
    <row r="134">
      <c r="D134" s="100"/>
      <c r="E134" s="48"/>
      <c r="U134" s="50"/>
      <c r="V134" s="50"/>
      <c r="AC134" s="6"/>
      <c r="AI134" s="110" t="s">
        <v>220</v>
      </c>
      <c r="AJ134" s="111">
        <v>553329.7790924587</v>
      </c>
      <c r="AK134" s="111">
        <v>3410.5006495379744</v>
      </c>
      <c r="AL134" s="54">
        <v>392.0642763502478</v>
      </c>
      <c r="AM134" s="54">
        <v>103.17480956585469</v>
      </c>
      <c r="AN134" s="112">
        <v>1612.8570098535326</v>
      </c>
      <c r="AO134" s="113">
        <v>10040.716475428306</v>
      </c>
      <c r="AP134" s="112">
        <v>2886.78</v>
      </c>
      <c r="AQ134" s="112">
        <v>86.0</v>
      </c>
      <c r="AR134" s="113">
        <v>4312.988581642563</v>
      </c>
      <c r="AS134" s="54">
        <f t="shared" si="1"/>
        <v>1</v>
      </c>
      <c r="AT134" s="115">
        <f t="shared" si="2"/>
        <v>1</v>
      </c>
      <c r="AU134" s="115">
        <f t="shared" si="3"/>
        <v>1</v>
      </c>
      <c r="AV134" s="115" t="str">
        <f t="shared" si="4"/>
        <v>Performance</v>
      </c>
      <c r="AW134" s="116">
        <f t="shared" si="5"/>
        <v>25.60987338</v>
      </c>
      <c r="AX134" s="54">
        <f t="shared" si="6"/>
        <v>3.8</v>
      </c>
      <c r="AY134" s="117">
        <f t="shared" si="7"/>
        <v>0.06397021493</v>
      </c>
      <c r="AZ134" s="117">
        <f t="shared" si="8"/>
        <v>0.03025210084</v>
      </c>
      <c r="BA134" s="118">
        <f t="shared" si="9"/>
        <v>0.006163594982</v>
      </c>
      <c r="BB134" s="116">
        <f t="shared" si="10"/>
        <v>11.0007181</v>
      </c>
      <c r="BC134" s="54">
        <f t="shared" si="11"/>
        <v>4.558886934</v>
      </c>
      <c r="BD134" s="117">
        <f t="shared" si="12"/>
        <v>0.05332152787</v>
      </c>
      <c r="BE134" s="210">
        <v>943.22</v>
      </c>
      <c r="BF134" s="120">
        <v>193.08838071171718</v>
      </c>
      <c r="BG134" s="121">
        <v>198.9758956385306</v>
      </c>
      <c r="BH134" s="121">
        <v>198.9758956385306</v>
      </c>
      <c r="BI134" s="122">
        <f t="shared" si="13"/>
        <v>-0.1535612226</v>
      </c>
      <c r="BJ134" s="123">
        <f t="shared" si="14"/>
        <v>-0.1664632059</v>
      </c>
    </row>
    <row r="135">
      <c r="D135" s="100"/>
      <c r="E135" s="48"/>
      <c r="U135" s="50"/>
      <c r="V135" s="50"/>
      <c r="AC135" s="6"/>
      <c r="AI135" s="110" t="s">
        <v>222</v>
      </c>
      <c r="AJ135" s="111">
        <v>537720.0854833008</v>
      </c>
      <c r="AK135" s="111">
        <v>3218.0714412207058</v>
      </c>
      <c r="AL135" s="54">
        <v>385.84103386849785</v>
      </c>
      <c r="AM135" s="54">
        <v>101.5371141759205</v>
      </c>
      <c r="AN135" s="112">
        <v>1682.7320131573922</v>
      </c>
      <c r="AO135" s="113">
        <v>13120.67595405555</v>
      </c>
      <c r="AP135" s="112">
        <v>2795.52</v>
      </c>
      <c r="AQ135" s="112">
        <v>79.0</v>
      </c>
      <c r="AR135" s="113">
        <v>5595.75094450853</v>
      </c>
      <c r="AS135" s="54">
        <f t="shared" si="1"/>
        <v>1</v>
      </c>
      <c r="AT135" s="115">
        <f t="shared" si="2"/>
        <v>1</v>
      </c>
      <c r="AU135" s="115">
        <f t="shared" si="3"/>
        <v>1</v>
      </c>
      <c r="AV135" s="115" t="str">
        <f t="shared" si="4"/>
        <v>Performance</v>
      </c>
      <c r="AW135" s="116">
        <f t="shared" si="5"/>
        <v>34.0053929</v>
      </c>
      <c r="AX135" s="54">
        <f t="shared" si="6"/>
        <v>3.8</v>
      </c>
      <c r="AY135" s="117">
        <f t="shared" si="7"/>
        <v>0.0603406326</v>
      </c>
      <c r="AZ135" s="117">
        <f t="shared" si="8"/>
        <v>0.03155216285</v>
      </c>
      <c r="BA135" s="118">
        <f t="shared" si="9"/>
        <v>0.005984659171</v>
      </c>
      <c r="BB135" s="116">
        <f t="shared" si="10"/>
        <v>14.50273676</v>
      </c>
      <c r="BC135" s="54">
        <f t="shared" si="11"/>
        <v>4.88406372</v>
      </c>
      <c r="BD135" s="117">
        <f t="shared" si="12"/>
        <v>0.04694746364</v>
      </c>
      <c r="BE135" s="210">
        <v>903.87</v>
      </c>
      <c r="BF135" s="120">
        <v>185.03296651247837</v>
      </c>
      <c r="BG135" s="121">
        <v>200.80806735601948</v>
      </c>
      <c r="BH135" s="121">
        <v>200.80806735601948</v>
      </c>
      <c r="BI135" s="122">
        <f t="shared" si="13"/>
        <v>-0.1313057988</v>
      </c>
      <c r="BJ135" s="123">
        <f t="shared" si="14"/>
        <v>-0.2219593728</v>
      </c>
    </row>
    <row r="136">
      <c r="D136" s="100"/>
      <c r="E136" s="48"/>
      <c r="U136" s="50"/>
      <c r="V136" s="50"/>
      <c r="AC136" s="6"/>
      <c r="AI136" s="110" t="s">
        <v>224</v>
      </c>
      <c r="AJ136" s="111">
        <v>1094660.1640628693</v>
      </c>
      <c r="AK136" s="111">
        <v>6098.777632114965</v>
      </c>
      <c r="AL136" s="54">
        <v>609.8777632114967</v>
      </c>
      <c r="AM136" s="54">
        <v>160.49414821355177</v>
      </c>
      <c r="AN136" s="112">
        <v>2104.1656268337933</v>
      </c>
      <c r="AO136" s="113">
        <v>12300.476491954607</v>
      </c>
      <c r="AP136" s="112">
        <v>5599.62</v>
      </c>
      <c r="AQ136" s="112">
        <v>153.0</v>
      </c>
      <c r="AR136" s="113">
        <v>7488.173877750853</v>
      </c>
      <c r="AS136" s="54">
        <f t="shared" si="1"/>
        <v>1</v>
      </c>
      <c r="AT136" s="115">
        <f t="shared" si="2"/>
        <v>1</v>
      </c>
      <c r="AU136" s="115">
        <f t="shared" si="3"/>
        <v>1</v>
      </c>
      <c r="AV136" s="115" t="str">
        <f t="shared" si="4"/>
        <v>Performance</v>
      </c>
      <c r="AW136" s="116">
        <f t="shared" si="5"/>
        <v>20.16875714</v>
      </c>
      <c r="AX136" s="54">
        <f t="shared" si="6"/>
        <v>3.8</v>
      </c>
      <c r="AY136" s="117">
        <f t="shared" si="7"/>
        <v>0.07627448437</v>
      </c>
      <c r="AZ136" s="117">
        <f t="shared" si="8"/>
        <v>0.02631578947</v>
      </c>
      <c r="BA136" s="118">
        <f t="shared" si="9"/>
        <v>0.005571389032</v>
      </c>
      <c r="BB136" s="116">
        <f t="shared" si="10"/>
        <v>12.27815528</v>
      </c>
      <c r="BC136" s="54">
        <f t="shared" si="11"/>
        <v>3.986129171</v>
      </c>
      <c r="BD136" s="117">
        <f t="shared" si="12"/>
        <v>0.07271290722</v>
      </c>
      <c r="BE136" s="210">
        <v>2082.79</v>
      </c>
      <c r="BF136" s="120">
        <v>426.3719476501319</v>
      </c>
      <c r="BG136" s="121">
        <v>183.50581556136478</v>
      </c>
      <c r="BH136" s="121">
        <v>183.50581556136478</v>
      </c>
      <c r="BI136" s="122">
        <f t="shared" si="13"/>
        <v>-0.08184552089</v>
      </c>
      <c r="BJ136" s="123">
        <f t="shared" si="14"/>
        <v>-0.04669421469</v>
      </c>
    </row>
    <row r="137">
      <c r="D137" s="100"/>
      <c r="E137" s="48"/>
      <c r="U137" s="50"/>
      <c r="V137" s="50"/>
      <c r="AC137" s="6"/>
      <c r="AI137" s="110" t="s">
        <v>226</v>
      </c>
      <c r="AJ137" s="111">
        <v>1280649.1352592218</v>
      </c>
      <c r="AK137" s="111">
        <v>7250.896338933678</v>
      </c>
      <c r="AL137" s="54">
        <v>697.0031579559961</v>
      </c>
      <c r="AM137" s="54">
        <v>183.42188367263057</v>
      </c>
      <c r="AN137" s="112">
        <v>2066.225683633651</v>
      </c>
      <c r="AO137" s="113">
        <v>10474.838203636096</v>
      </c>
      <c r="AP137" s="112">
        <v>6725.16</v>
      </c>
      <c r="AQ137" s="112">
        <v>156.0</v>
      </c>
      <c r="AR137" s="113">
        <v>5921.086668922511</v>
      </c>
      <c r="AS137" s="54">
        <f t="shared" si="1"/>
        <v>1</v>
      </c>
      <c r="AT137" s="115">
        <f t="shared" si="2"/>
        <v>1</v>
      </c>
      <c r="AU137" s="115">
        <f t="shared" si="3"/>
        <v>1</v>
      </c>
      <c r="AV137" s="115" t="str">
        <f t="shared" si="4"/>
        <v>Performance</v>
      </c>
      <c r="AW137" s="116">
        <f t="shared" si="5"/>
        <v>15.02839418</v>
      </c>
      <c r="AX137" s="54">
        <f t="shared" si="6"/>
        <v>3.8</v>
      </c>
      <c r="AY137" s="117">
        <f t="shared" si="7"/>
        <v>0.08877146631</v>
      </c>
      <c r="AZ137" s="117">
        <f t="shared" si="8"/>
        <v>0.02529644269</v>
      </c>
      <c r="BA137" s="118">
        <f t="shared" si="9"/>
        <v>0.005661891411</v>
      </c>
      <c r="BB137" s="116">
        <f t="shared" si="10"/>
        <v>8.495064336</v>
      </c>
      <c r="BC137" s="54">
        <f t="shared" si="11"/>
        <v>4.467968961</v>
      </c>
      <c r="BD137" s="117">
        <f t="shared" si="12"/>
        <v>0.07549998107</v>
      </c>
      <c r="BE137" s="210">
        <v>2558.92</v>
      </c>
      <c r="BF137" s="120">
        <v>523.8414359013034</v>
      </c>
      <c r="BG137" s="121">
        <v>173.16172205469275</v>
      </c>
      <c r="BH137" s="121">
        <v>173.16172205469275</v>
      </c>
      <c r="BI137" s="122">
        <f t="shared" si="13"/>
        <v>-0.07250639291</v>
      </c>
      <c r="BJ137" s="123">
        <f t="shared" si="14"/>
        <v>-0.1495017013</v>
      </c>
    </row>
    <row r="138">
      <c r="D138" s="100"/>
      <c r="E138" s="48"/>
      <c r="U138" s="50"/>
      <c r="V138" s="50"/>
      <c r="AC138" s="6"/>
      <c r="AI138" s="110" t="s">
        <v>228</v>
      </c>
      <c r="AJ138" s="111">
        <v>1143904.8455904957</v>
      </c>
      <c r="AK138" s="111">
        <v>6285.474906567465</v>
      </c>
      <c r="AL138" s="54">
        <v>768.5704464961207</v>
      </c>
      <c r="AM138" s="54">
        <v>202.25538065687388</v>
      </c>
      <c r="AN138" s="112">
        <v>2111.8082053201524</v>
      </c>
      <c r="AO138" s="113">
        <v>3053.869159416121</v>
      </c>
      <c r="AP138" s="112">
        <v>6093.360000000001</v>
      </c>
      <c r="AQ138" s="112">
        <v>164.0</v>
      </c>
      <c r="AR138" s="113">
        <v>6614.368044215102</v>
      </c>
      <c r="AS138" s="54">
        <f t="shared" si="1"/>
        <v>1</v>
      </c>
      <c r="AT138" s="115">
        <f t="shared" si="2"/>
        <v>1</v>
      </c>
      <c r="AU138" s="115">
        <f t="shared" si="3"/>
        <v>1</v>
      </c>
      <c r="AV138" s="115" t="str">
        <f t="shared" si="4"/>
        <v>Performance</v>
      </c>
      <c r="AW138" s="116">
        <f t="shared" si="5"/>
        <v>3.973440787</v>
      </c>
      <c r="AX138" s="54">
        <f t="shared" si="6"/>
        <v>3.8</v>
      </c>
      <c r="AY138" s="117">
        <f t="shared" si="7"/>
        <v>0.09577355564</v>
      </c>
      <c r="AZ138" s="117">
        <f t="shared" si="8"/>
        <v>0.03217821782</v>
      </c>
      <c r="BA138" s="118">
        <f t="shared" si="9"/>
        <v>0.005494753284</v>
      </c>
      <c r="BB138" s="116">
        <f t="shared" si="10"/>
        <v>8.606066073</v>
      </c>
      <c r="BC138" s="54">
        <f t="shared" si="11"/>
        <v>4.686405162</v>
      </c>
      <c r="BD138" s="117">
        <f t="shared" si="12"/>
        <v>0.07765856747</v>
      </c>
      <c r="BE138" s="210">
        <v>2063.95</v>
      </c>
      <c r="BF138" s="120">
        <v>422.5151750068368</v>
      </c>
      <c r="BG138" s="121">
        <v>346.0552714892839</v>
      </c>
      <c r="BH138" s="121">
        <v>346.0552714892839</v>
      </c>
      <c r="BI138" s="122">
        <f t="shared" si="13"/>
        <v>-0.03056489914</v>
      </c>
      <c r="BJ138" s="123">
        <f t="shared" si="14"/>
        <v>-0.1891439453</v>
      </c>
    </row>
    <row r="139">
      <c r="D139" s="100"/>
      <c r="E139" s="48"/>
      <c r="U139" s="50"/>
      <c r="V139" s="50"/>
      <c r="AC139" s="6"/>
      <c r="AI139" s="110" t="s">
        <v>230</v>
      </c>
      <c r="AJ139" s="111">
        <v>1219690.8374550908</v>
      </c>
      <c r="AK139" s="111">
        <v>6818.544755991048</v>
      </c>
      <c r="AL139" s="54">
        <v>777.9053102187456</v>
      </c>
      <c r="AM139" s="54">
        <v>204.71192374177517</v>
      </c>
      <c r="AN139" s="112">
        <v>2189.5987363420277</v>
      </c>
      <c r="AO139" s="113">
        <v>14932.59891712989</v>
      </c>
      <c r="AP139" s="112">
        <v>6281.34</v>
      </c>
      <c r="AQ139" s="112">
        <v>204.0</v>
      </c>
      <c r="AR139" s="113">
        <v>7726.505937271471</v>
      </c>
      <c r="AS139" s="54">
        <f t="shared" si="1"/>
        <v>1</v>
      </c>
      <c r="AT139" s="115">
        <f t="shared" si="2"/>
        <v>1</v>
      </c>
      <c r="AU139" s="115">
        <f t="shared" si="3"/>
        <v>1</v>
      </c>
      <c r="AV139" s="115" t="str">
        <f t="shared" si="4"/>
        <v>Performance</v>
      </c>
      <c r="AW139" s="116">
        <f t="shared" si="5"/>
        <v>19.19590819</v>
      </c>
      <c r="AX139" s="54">
        <f t="shared" si="6"/>
        <v>3.8</v>
      </c>
      <c r="AY139" s="117">
        <f t="shared" si="7"/>
        <v>0.09349289454</v>
      </c>
      <c r="AZ139" s="117">
        <f t="shared" si="8"/>
        <v>0.03002281734</v>
      </c>
      <c r="BA139" s="118">
        <f t="shared" si="9"/>
        <v>0.005590387782</v>
      </c>
      <c r="BB139" s="116">
        <f t="shared" si="10"/>
        <v>9.932450436</v>
      </c>
      <c r="BC139" s="54">
        <f t="shared" si="11"/>
        <v>3.813261325</v>
      </c>
      <c r="BD139" s="117">
        <f t="shared" si="12"/>
        <v>0.09316775563</v>
      </c>
      <c r="BE139" s="210">
        <v>2498.53</v>
      </c>
      <c r="BF139" s="120">
        <v>511.47888282653764</v>
      </c>
      <c r="BG139" s="121">
        <v>266.426427392208</v>
      </c>
      <c r="BH139" s="121">
        <v>266.426427392208</v>
      </c>
      <c r="BI139" s="122">
        <f t="shared" si="13"/>
        <v>-0.07878583704</v>
      </c>
      <c r="BJ139" s="123">
        <f t="shared" si="14"/>
        <v>-0.003477685758</v>
      </c>
    </row>
    <row r="140">
      <c r="D140" s="100"/>
      <c r="E140" s="48"/>
      <c r="U140" s="50"/>
      <c r="V140" s="50"/>
      <c r="AC140" s="6"/>
      <c r="AI140" s="110" t="s">
        <v>232</v>
      </c>
      <c r="AJ140" s="111">
        <v>1062730.8358930172</v>
      </c>
      <c r="AK140" s="111">
        <v>5700.8176523609545</v>
      </c>
      <c r="AL140" s="54">
        <v>818.3563863501205</v>
      </c>
      <c r="AM140" s="54">
        <v>215.3569437763475</v>
      </c>
      <c r="AN140" s="112">
        <v>1917.7413016129497</v>
      </c>
      <c r="AO140" s="113">
        <v>3586.236265865789</v>
      </c>
      <c r="AP140" s="112">
        <v>5525.52</v>
      </c>
      <c r="AQ140" s="112">
        <v>180.0</v>
      </c>
      <c r="AR140" s="113">
        <v>7234.237662725012</v>
      </c>
      <c r="AS140" s="54">
        <f t="shared" si="1"/>
        <v>1</v>
      </c>
      <c r="AT140" s="115">
        <f t="shared" si="2"/>
        <v>1</v>
      </c>
      <c r="AU140" s="115">
        <f t="shared" si="3"/>
        <v>1</v>
      </c>
      <c r="AV140" s="115" t="str">
        <f t="shared" si="4"/>
        <v>Performance</v>
      </c>
      <c r="AW140" s="116">
        <f t="shared" si="5"/>
        <v>4.382242658</v>
      </c>
      <c r="AX140" s="54">
        <f t="shared" si="6"/>
        <v>3.8</v>
      </c>
      <c r="AY140" s="117">
        <f t="shared" si="7"/>
        <v>0.1122971819</v>
      </c>
      <c r="AZ140" s="117">
        <f t="shared" si="8"/>
        <v>0.03777650101</v>
      </c>
      <c r="BA140" s="118">
        <f t="shared" si="9"/>
        <v>0.005364310002</v>
      </c>
      <c r="BB140" s="116">
        <f t="shared" si="10"/>
        <v>8.839959929</v>
      </c>
      <c r="BC140" s="54">
        <f t="shared" si="11"/>
        <v>4.546424369</v>
      </c>
      <c r="BD140" s="117">
        <f t="shared" si="12"/>
        <v>0.0938604179</v>
      </c>
      <c r="BE140" s="210">
        <v>2051.62</v>
      </c>
      <c r="BF140" s="120">
        <v>419.99107698710077</v>
      </c>
      <c r="BG140" s="121">
        <v>398.3653093630197</v>
      </c>
      <c r="BH140" s="121">
        <v>398.3653093630197</v>
      </c>
      <c r="BI140" s="122">
        <f t="shared" si="13"/>
        <v>-0.03074956314</v>
      </c>
      <c r="BJ140" s="123">
        <f t="shared" si="14"/>
        <v>-0.1641783318</v>
      </c>
    </row>
    <row r="141">
      <c r="D141" s="100"/>
      <c r="E141" s="48"/>
      <c r="U141" s="50"/>
      <c r="V141" s="50"/>
      <c r="AC141" s="6"/>
      <c r="AI141" s="110" t="s">
        <v>303</v>
      </c>
      <c r="AJ141" s="111">
        <v>862620.0173492621</v>
      </c>
      <c r="AK141" s="111">
        <v>6154.45927537273</v>
      </c>
      <c r="AL141" s="54">
        <v>423.1804887589976</v>
      </c>
      <c r="AM141" s="54">
        <v>111.3632865155257</v>
      </c>
      <c r="AN141" s="112">
        <v>1517.5977280056934</v>
      </c>
      <c r="AO141" s="113">
        <v>5485.804216331537</v>
      </c>
      <c r="AP141" s="112">
        <v>4527.12</v>
      </c>
      <c r="AQ141" s="112">
        <v>89.0</v>
      </c>
      <c r="AR141" s="113">
        <v>3240.071036384567</v>
      </c>
      <c r="AS141" s="54">
        <f t="shared" si="1"/>
        <v>0</v>
      </c>
      <c r="AT141" s="115">
        <f t="shared" si="2"/>
        <v>0</v>
      </c>
      <c r="AU141" s="115">
        <f t="shared" si="3"/>
        <v>0</v>
      </c>
      <c r="AV141" s="115" t="str">
        <f t="shared" si="4"/>
        <v>Performance</v>
      </c>
      <c r="AW141" s="116">
        <f t="shared" si="5"/>
        <v>12.96327303</v>
      </c>
      <c r="AX141" s="54">
        <f t="shared" si="6"/>
        <v>3.8</v>
      </c>
      <c r="AY141" s="117">
        <f t="shared" si="7"/>
        <v>0.07338129496</v>
      </c>
      <c r="AZ141" s="117">
        <f t="shared" si="8"/>
        <v>0.01809473124</v>
      </c>
      <c r="BA141" s="118">
        <f t="shared" si="9"/>
        <v>0.007134612172</v>
      </c>
      <c r="BB141" s="116">
        <f t="shared" si="10"/>
        <v>7.656475481</v>
      </c>
      <c r="BC141" s="54">
        <f t="shared" si="11"/>
        <v>4.754836952</v>
      </c>
      <c r="BD141" s="117">
        <f t="shared" si="12"/>
        <v>0.05864531711</v>
      </c>
      <c r="BE141" s="210">
        <v>1093.41</v>
      </c>
      <c r="BF141" s="120">
        <v>223.83406453849443</v>
      </c>
      <c r="BG141" s="121">
        <v>199.3464242205032</v>
      </c>
      <c r="BH141" s="121">
        <v>199.3464242205032</v>
      </c>
      <c r="BI141" s="122">
        <f t="shared" si="13"/>
        <v>-0.2644162879</v>
      </c>
      <c r="BJ141" s="123">
        <f t="shared" si="14"/>
        <v>-0.2008138159</v>
      </c>
    </row>
    <row r="142">
      <c r="D142" s="100"/>
      <c r="E142" s="48"/>
      <c r="U142" s="50"/>
      <c r="V142" s="50"/>
      <c r="AC142" s="6"/>
      <c r="AI142" s="110" t="s">
        <v>304</v>
      </c>
      <c r="AJ142" s="111">
        <v>796588.1392271152</v>
      </c>
      <c r="AK142" s="111">
        <v>5609.10671052464</v>
      </c>
      <c r="AL142" s="54">
        <v>354.724821459748</v>
      </c>
      <c r="AM142" s="54">
        <v>93.34863722624948</v>
      </c>
      <c r="AN142" s="112">
        <v>1569.4580820202764</v>
      </c>
      <c r="AO142" s="113">
        <v>14098.831390337475</v>
      </c>
      <c r="AP142" s="112">
        <v>4201.860000000001</v>
      </c>
      <c r="AQ142" s="112">
        <v>81.0</v>
      </c>
      <c r="AR142" s="113">
        <v>6176.628650650499</v>
      </c>
      <c r="AS142" s="54">
        <f t="shared" si="1"/>
        <v>0</v>
      </c>
      <c r="AT142" s="115">
        <f t="shared" si="2"/>
        <v>0</v>
      </c>
      <c r="AU142" s="115">
        <f t="shared" si="3"/>
        <v>0</v>
      </c>
      <c r="AV142" s="115" t="str">
        <f t="shared" si="4"/>
        <v>Performance</v>
      </c>
      <c r="AW142" s="116">
        <f t="shared" si="5"/>
        <v>39.74582701</v>
      </c>
      <c r="AX142" s="54">
        <f t="shared" si="6"/>
        <v>3.8</v>
      </c>
      <c r="AY142" s="117">
        <f t="shared" si="7"/>
        <v>0.05947826087</v>
      </c>
      <c r="AZ142" s="117">
        <f t="shared" si="8"/>
        <v>0.01664233577</v>
      </c>
      <c r="BA142" s="118">
        <f t="shared" si="9"/>
        <v>0.007041413793</v>
      </c>
      <c r="BB142" s="116">
        <f t="shared" si="10"/>
        <v>17.41245122</v>
      </c>
      <c r="BC142" s="54">
        <f t="shared" si="11"/>
        <v>4.379318783</v>
      </c>
      <c r="BD142" s="117">
        <f t="shared" si="12"/>
        <v>0.05161017101</v>
      </c>
      <c r="BE142" s="210">
        <v>957.76</v>
      </c>
      <c r="BF142" s="120">
        <v>196.0648920829226</v>
      </c>
      <c r="BG142" s="121">
        <v>158.6599293768254</v>
      </c>
      <c r="BH142" s="121">
        <v>158.6599293768254</v>
      </c>
      <c r="BI142" s="122">
        <f t="shared" si="13"/>
        <v>-0.250886065</v>
      </c>
      <c r="BJ142" s="123">
        <f t="shared" si="14"/>
        <v>-0.1322851366</v>
      </c>
    </row>
    <row r="143">
      <c r="D143" s="100"/>
      <c r="E143" s="48"/>
      <c r="U143" s="50"/>
      <c r="V143" s="50"/>
      <c r="AC143" s="6"/>
      <c r="AI143" s="110" t="s">
        <v>305</v>
      </c>
      <c r="AJ143" s="111">
        <v>1359839.0769917949</v>
      </c>
      <c r="AK143" s="111">
        <v>7206.678563405454</v>
      </c>
      <c r="AL143" s="54">
        <v>678.3334305107462</v>
      </c>
      <c r="AM143" s="54">
        <v>178.50879750282795</v>
      </c>
      <c r="AN143" s="112">
        <v>1958.1377878979936</v>
      </c>
      <c r="AO143" s="113">
        <v>6675.151714038848</v>
      </c>
      <c r="AP143" s="112">
        <v>6990.360000000001</v>
      </c>
      <c r="AQ143" s="112">
        <v>166.0</v>
      </c>
      <c r="AR143" s="113">
        <v>9846.232201826957</v>
      </c>
      <c r="AS143" s="54">
        <f t="shared" si="1"/>
        <v>0</v>
      </c>
      <c r="AT143" s="115">
        <f t="shared" si="2"/>
        <v>0</v>
      </c>
      <c r="AU143" s="115">
        <f t="shared" si="3"/>
        <v>0</v>
      </c>
      <c r="AV143" s="115" t="str">
        <f t="shared" si="4"/>
        <v>Performance</v>
      </c>
      <c r="AW143" s="116">
        <f t="shared" si="5"/>
        <v>9.840517088</v>
      </c>
      <c r="AX143" s="54">
        <f t="shared" si="6"/>
        <v>3.8</v>
      </c>
      <c r="AY143" s="117">
        <f t="shared" si="7"/>
        <v>0.09116253136</v>
      </c>
      <c r="AZ143" s="117">
        <f t="shared" si="8"/>
        <v>0.02476991251</v>
      </c>
      <c r="BA143" s="118">
        <f t="shared" si="9"/>
        <v>0.005299655441</v>
      </c>
      <c r="BB143" s="116">
        <f t="shared" si="10"/>
        <v>14.51532795</v>
      </c>
      <c r="BC143" s="54">
        <f t="shared" si="11"/>
        <v>4.086345967</v>
      </c>
      <c r="BD143" s="117">
        <f t="shared" si="12"/>
        <v>0.08477442243</v>
      </c>
      <c r="BE143" s="210">
        <v>2305.09</v>
      </c>
      <c r="BF143" s="120">
        <v>471.87940829792865</v>
      </c>
      <c r="BG143" s="121">
        <v>206.45402221281756</v>
      </c>
      <c r="BH143" s="121">
        <v>206.45402221281756</v>
      </c>
      <c r="BI143" s="122">
        <f t="shared" si="13"/>
        <v>-0.03001640236</v>
      </c>
      <c r="BJ143" s="123">
        <f t="shared" si="14"/>
        <v>-0.07007384329</v>
      </c>
    </row>
    <row r="144">
      <c r="D144" s="100"/>
      <c r="E144" s="48"/>
      <c r="U144" s="50"/>
      <c r="V144" s="50"/>
      <c r="AC144" s="6"/>
      <c r="AI144" s="110" t="s">
        <v>306</v>
      </c>
      <c r="AJ144" s="111">
        <v>1471445.5612727262</v>
      </c>
      <c r="AK144" s="111">
        <v>7349.976910024696</v>
      </c>
      <c r="AL144" s="54">
        <v>802.7982801457456</v>
      </c>
      <c r="AM144" s="54">
        <v>211.262705301512</v>
      </c>
      <c r="AN144" s="112">
        <v>2173.2217824426853</v>
      </c>
      <c r="AO144" s="113">
        <v>16074.548595681685</v>
      </c>
      <c r="AP144" s="112">
        <v>6933.42</v>
      </c>
      <c r="AQ144" s="112">
        <v>181.0</v>
      </c>
      <c r="AR144" s="113">
        <v>9140.302894246495</v>
      </c>
      <c r="AS144" s="54">
        <f t="shared" si="1"/>
        <v>0</v>
      </c>
      <c r="AT144" s="115">
        <f t="shared" si="2"/>
        <v>0</v>
      </c>
      <c r="AU144" s="115">
        <f t="shared" si="3"/>
        <v>0</v>
      </c>
      <c r="AV144" s="115" t="str">
        <f t="shared" si="4"/>
        <v>Performance</v>
      </c>
      <c r="AW144" s="116">
        <f t="shared" si="5"/>
        <v>20.02314777</v>
      </c>
      <c r="AX144" s="54">
        <f t="shared" si="6"/>
        <v>3.8</v>
      </c>
      <c r="AY144" s="117">
        <f t="shared" si="7"/>
        <v>0.09721175584</v>
      </c>
      <c r="AZ144" s="117">
        <f t="shared" si="8"/>
        <v>0.02874331551</v>
      </c>
      <c r="BA144" s="118">
        <f t="shared" si="9"/>
        <v>0.004995072263</v>
      </c>
      <c r="BB144" s="116">
        <f t="shared" si="10"/>
        <v>11.38555366</v>
      </c>
      <c r="BC144" s="54">
        <f t="shared" si="11"/>
        <v>4.435349614</v>
      </c>
      <c r="BD144" s="117">
        <f t="shared" si="12"/>
        <v>0.08328648344</v>
      </c>
      <c r="BE144" s="210">
        <v>2504.0</v>
      </c>
      <c r="BF144" s="120">
        <v>512.5986570494051</v>
      </c>
      <c r="BG144" s="121">
        <v>290.1996230963405</v>
      </c>
      <c r="BH144" s="121">
        <v>290.1996230963405</v>
      </c>
      <c r="BI144" s="122">
        <f t="shared" si="13"/>
        <v>-0.05667458757</v>
      </c>
      <c r="BJ144" s="123">
        <f t="shared" si="14"/>
        <v>-0.1432467944</v>
      </c>
    </row>
    <row r="145">
      <c r="D145" s="100"/>
      <c r="E145" s="48"/>
      <c r="U145" s="50"/>
      <c r="V145" s="50"/>
      <c r="AC145" s="6"/>
      <c r="AI145" s="110" t="s">
        <v>307</v>
      </c>
      <c r="AJ145" s="111">
        <v>1436841.8765311113</v>
      </c>
      <c r="AK145" s="111">
        <v>7148.54037706279</v>
      </c>
      <c r="AL145" s="54">
        <v>849.4725987588703</v>
      </c>
      <c r="AM145" s="54">
        <v>223.5454207260185</v>
      </c>
      <c r="AN145" s="112">
        <v>2066.7715820969624</v>
      </c>
      <c r="AO145" s="113">
        <v>14470.035934715648</v>
      </c>
      <c r="AP145" s="112">
        <v>6873.360000000001</v>
      </c>
      <c r="AQ145" s="112">
        <v>221.0</v>
      </c>
      <c r="AR145" s="113">
        <v>7457.8927458404005</v>
      </c>
      <c r="AS145" s="54">
        <f t="shared" si="1"/>
        <v>0</v>
      </c>
      <c r="AT145" s="115">
        <f t="shared" si="2"/>
        <v>0</v>
      </c>
      <c r="AU145" s="115">
        <f t="shared" si="3"/>
        <v>0</v>
      </c>
      <c r="AV145" s="115" t="str">
        <f t="shared" si="4"/>
        <v>Performance</v>
      </c>
      <c r="AW145" s="116">
        <f t="shared" si="5"/>
        <v>17.0341409</v>
      </c>
      <c r="AX145" s="54">
        <f t="shared" si="6"/>
        <v>3.8</v>
      </c>
      <c r="AY145" s="117">
        <f t="shared" si="7"/>
        <v>0.1081616482</v>
      </c>
      <c r="AZ145" s="117">
        <f t="shared" si="8"/>
        <v>0.03127147766</v>
      </c>
      <c r="BA145" s="118">
        <f t="shared" si="9"/>
        <v>0.004975175413</v>
      </c>
      <c r="BB145" s="116">
        <f t="shared" si="10"/>
        <v>8.779438862</v>
      </c>
      <c r="BC145" s="54">
        <f t="shared" si="11"/>
        <v>3.843767415</v>
      </c>
      <c r="BD145" s="117">
        <f t="shared" si="12"/>
        <v>0.1069300555</v>
      </c>
      <c r="BE145" s="210">
        <v>2449.35</v>
      </c>
      <c r="BF145" s="120">
        <v>501.411150416917</v>
      </c>
      <c r="BG145" s="121">
        <v>348.0614483419533</v>
      </c>
      <c r="BH145" s="121">
        <v>348.0614483419533</v>
      </c>
      <c r="BI145" s="122">
        <f t="shared" si="13"/>
        <v>-0.03849462443</v>
      </c>
      <c r="BJ145" s="123">
        <f t="shared" si="14"/>
        <v>-0.01138659301</v>
      </c>
    </row>
    <row r="146">
      <c r="D146" s="100"/>
      <c r="E146" s="48"/>
      <c r="U146" s="50"/>
      <c r="V146" s="50"/>
      <c r="AC146" s="6"/>
      <c r="AI146" s="110" t="s">
        <v>308</v>
      </c>
      <c r="AJ146" s="111">
        <v>1508232.293969123</v>
      </c>
      <c r="AK146" s="111">
        <v>7894.510627177819</v>
      </c>
      <c r="AL146" s="54">
        <v>700.1147791968713</v>
      </c>
      <c r="AM146" s="54">
        <v>184.2407313675977</v>
      </c>
      <c r="AN146" s="112">
        <v>2013.5464819241008</v>
      </c>
      <c r="AO146" s="113">
        <v>11392.263439480499</v>
      </c>
      <c r="AP146" s="112">
        <v>7264.14</v>
      </c>
      <c r="AQ146" s="112">
        <v>195.0</v>
      </c>
      <c r="AR146" s="113">
        <v>7587.08977847231</v>
      </c>
      <c r="AS146" s="54">
        <f t="shared" si="1"/>
        <v>0</v>
      </c>
      <c r="AT146" s="115">
        <f t="shared" si="2"/>
        <v>0</v>
      </c>
      <c r="AU146" s="115">
        <f t="shared" si="3"/>
        <v>0</v>
      </c>
      <c r="AV146" s="115" t="str">
        <f t="shared" si="4"/>
        <v>Performance</v>
      </c>
      <c r="AW146" s="116">
        <f t="shared" si="5"/>
        <v>16.27199393</v>
      </c>
      <c r="AX146" s="54">
        <f t="shared" si="6"/>
        <v>3.8</v>
      </c>
      <c r="AY146" s="117">
        <f t="shared" si="7"/>
        <v>0.09150061</v>
      </c>
      <c r="AZ146" s="117">
        <f t="shared" si="8"/>
        <v>0.02333782803</v>
      </c>
      <c r="BA146" s="118">
        <f t="shared" si="9"/>
        <v>0.005234280329</v>
      </c>
      <c r="BB146" s="116">
        <f t="shared" si="10"/>
        <v>10.83692275</v>
      </c>
      <c r="BC146" s="54">
        <f t="shared" si="11"/>
        <v>3.590332201</v>
      </c>
      <c r="BD146" s="117">
        <f t="shared" si="12"/>
        <v>0.0968440519</v>
      </c>
      <c r="BE146" s="210">
        <v>2714.25</v>
      </c>
      <c r="BF146" s="120">
        <v>555.6393390161132</v>
      </c>
      <c r="BG146" s="121">
        <v>144.47544018075803</v>
      </c>
      <c r="BH146" s="121">
        <v>144.47544018075803</v>
      </c>
      <c r="BI146" s="122">
        <f t="shared" si="13"/>
        <v>-0.0798492341</v>
      </c>
      <c r="BJ146" s="123">
        <f t="shared" si="14"/>
        <v>0.05839788277</v>
      </c>
    </row>
    <row r="147">
      <c r="D147" s="100"/>
      <c r="E147" s="48"/>
      <c r="U147" s="50"/>
      <c r="V147" s="50"/>
      <c r="AC147" s="6"/>
      <c r="AI147" s="110" t="s">
        <v>309</v>
      </c>
      <c r="AJ147" s="111">
        <v>1356693.0641477315</v>
      </c>
      <c r="AK147" s="111">
        <v>7250.896338933678</v>
      </c>
      <c r="AL147" s="54">
        <v>678.3334305107462</v>
      </c>
      <c r="AM147" s="54">
        <v>178.50879750282795</v>
      </c>
      <c r="AN147" s="112">
        <v>1795.732995062852</v>
      </c>
      <c r="AO147" s="113">
        <v>3171.060084724773</v>
      </c>
      <c r="AP147" s="112">
        <v>6537.18</v>
      </c>
      <c r="AQ147" s="112">
        <v>184.0</v>
      </c>
      <c r="AR147" s="113">
        <v>5784.609936617875</v>
      </c>
      <c r="AS147" s="54">
        <f t="shared" si="1"/>
        <v>0</v>
      </c>
      <c r="AT147" s="115">
        <f t="shared" si="2"/>
        <v>0</v>
      </c>
      <c r="AU147" s="115">
        <f t="shared" si="3"/>
        <v>0</v>
      </c>
      <c r="AV147" s="115" t="str">
        <f t="shared" si="4"/>
        <v>Performance</v>
      </c>
      <c r="AW147" s="116">
        <f t="shared" si="5"/>
        <v>4.674780782</v>
      </c>
      <c r="AX147" s="54">
        <f t="shared" si="6"/>
        <v>3.8</v>
      </c>
      <c r="AY147" s="117">
        <f t="shared" si="7"/>
        <v>0.09940720474</v>
      </c>
      <c r="AZ147" s="117">
        <f t="shared" si="8"/>
        <v>0.0246188594</v>
      </c>
      <c r="BA147" s="118">
        <f t="shared" si="9"/>
        <v>0.005344537044</v>
      </c>
      <c r="BB147" s="116">
        <f t="shared" si="10"/>
        <v>8.527679275</v>
      </c>
      <c r="BC147" s="54">
        <f t="shared" si="11"/>
        <v>3.686594731</v>
      </c>
      <c r="BD147" s="117">
        <f t="shared" si="12"/>
        <v>0.1024651218</v>
      </c>
      <c r="BE147" s="210">
        <v>2328.96</v>
      </c>
      <c r="BF147" s="120">
        <v>476.7658819176448</v>
      </c>
      <c r="BG147" s="121">
        <v>201.56754859310144</v>
      </c>
      <c r="BH147" s="121">
        <v>201.56754859310144</v>
      </c>
      <c r="BI147" s="122">
        <f t="shared" si="13"/>
        <v>-0.09843146358</v>
      </c>
      <c r="BJ147" s="123">
        <f t="shared" si="14"/>
        <v>0.0307615231</v>
      </c>
    </row>
    <row r="148">
      <c r="D148" s="100"/>
      <c r="E148" s="48"/>
      <c r="U148" s="50"/>
      <c r="V148" s="50"/>
      <c r="AC148" s="6"/>
      <c r="AI148" s="110" t="s">
        <v>310</v>
      </c>
      <c r="AJ148" s="111">
        <v>817900.2881840237</v>
      </c>
      <c r="AK148" s="111">
        <v>4732.120829214875</v>
      </c>
      <c r="AL148" s="54">
        <v>429.40373124074756</v>
      </c>
      <c r="AM148" s="54">
        <v>113.0009819054599</v>
      </c>
      <c r="AN148" s="112">
        <v>1508.5904033610552</v>
      </c>
      <c r="AO148" s="113">
        <v>314.88602496560327</v>
      </c>
      <c r="AP148" s="112">
        <v>3995.94</v>
      </c>
      <c r="AQ148" s="112">
        <v>89.0</v>
      </c>
      <c r="AR148" s="113">
        <v>3953.733555154051</v>
      </c>
      <c r="AS148" s="54">
        <f t="shared" si="1"/>
        <v>0</v>
      </c>
      <c r="AT148" s="115">
        <f t="shared" si="2"/>
        <v>0</v>
      </c>
      <c r="AU148" s="115">
        <f t="shared" si="3"/>
        <v>0</v>
      </c>
      <c r="AV148" s="115" t="str">
        <f t="shared" si="4"/>
        <v>Performance</v>
      </c>
      <c r="AW148" s="116">
        <f t="shared" si="5"/>
        <v>0.7333099413</v>
      </c>
      <c r="AX148" s="54">
        <f t="shared" si="6"/>
        <v>3.8</v>
      </c>
      <c r="AY148" s="117">
        <f t="shared" si="7"/>
        <v>0.07490501176</v>
      </c>
      <c r="AZ148" s="117">
        <f t="shared" si="8"/>
        <v>0.02387956394</v>
      </c>
      <c r="BA148" s="118">
        <f t="shared" si="9"/>
        <v>0.005785694048</v>
      </c>
      <c r="BB148" s="116">
        <f t="shared" si="10"/>
        <v>9.207496972</v>
      </c>
      <c r="BC148" s="54">
        <f t="shared" si="11"/>
        <v>4.824761025</v>
      </c>
      <c r="BD148" s="117">
        <f t="shared" si="12"/>
        <v>0.05899547008</v>
      </c>
      <c r="BE148" s="210">
        <v>1199.52</v>
      </c>
      <c r="BF148" s="120">
        <v>245.55604676673417</v>
      </c>
      <c r="BG148" s="121">
        <v>183.8476844740134</v>
      </c>
      <c r="BH148" s="121">
        <v>183.8476844740134</v>
      </c>
      <c r="BI148" s="122">
        <f t="shared" si="13"/>
        <v>-0.1555710126</v>
      </c>
      <c r="BJ148" s="123">
        <f t="shared" si="14"/>
        <v>-0.2123962244</v>
      </c>
    </row>
    <row r="149">
      <c r="D149" s="100"/>
      <c r="E149" s="48"/>
      <c r="U149" s="50"/>
      <c r="V149" s="50"/>
      <c r="AC149" s="6"/>
      <c r="AI149" s="110" t="s">
        <v>311</v>
      </c>
      <c r="AJ149" s="111">
        <v>762829.5053067064</v>
      </c>
      <c r="AK149" s="111">
        <v>4487.285368419712</v>
      </c>
      <c r="AL149" s="54">
        <v>404.51076131374776</v>
      </c>
      <c r="AM149" s="54">
        <v>106.4502003457231</v>
      </c>
      <c r="AN149" s="112">
        <v>1669.903399269574</v>
      </c>
      <c r="AO149" s="113">
        <v>9218.156006046755</v>
      </c>
      <c r="AP149" s="112">
        <v>3751.02</v>
      </c>
      <c r="AQ149" s="112">
        <v>91.0</v>
      </c>
      <c r="AR149" s="113">
        <v>3903.7599454025667</v>
      </c>
      <c r="AS149" s="54">
        <f t="shared" si="1"/>
        <v>0</v>
      </c>
      <c r="AT149" s="115">
        <f t="shared" si="2"/>
        <v>0</v>
      </c>
      <c r="AU149" s="115">
        <f t="shared" si="3"/>
        <v>0</v>
      </c>
      <c r="AV149" s="115" t="str">
        <f t="shared" si="4"/>
        <v>Performance</v>
      </c>
      <c r="AW149" s="116">
        <f t="shared" si="5"/>
        <v>22.78840735</v>
      </c>
      <c r="AX149" s="54">
        <f t="shared" si="6"/>
        <v>3.8</v>
      </c>
      <c r="AY149" s="117">
        <f t="shared" si="7"/>
        <v>0.06374632233</v>
      </c>
      <c r="AZ149" s="117">
        <f t="shared" si="8"/>
        <v>0.02372262774</v>
      </c>
      <c r="BA149" s="118">
        <f t="shared" si="9"/>
        <v>0.005882422399</v>
      </c>
      <c r="BB149" s="116">
        <f t="shared" si="10"/>
        <v>9.650571304</v>
      </c>
      <c r="BC149" s="54">
        <f t="shared" si="11"/>
        <v>4.445173201</v>
      </c>
      <c r="BD149" s="117">
        <f t="shared" si="12"/>
        <v>0.05449417017</v>
      </c>
      <c r="BE149" s="210">
        <v>1139.72</v>
      </c>
      <c r="BF149" s="120">
        <v>233.31427372697598</v>
      </c>
      <c r="BG149" s="121">
        <v>171.19648758677178</v>
      </c>
      <c r="BH149" s="121">
        <v>171.19648758677178</v>
      </c>
      <c r="BI149" s="122">
        <f t="shared" si="13"/>
        <v>-0.1640781247</v>
      </c>
      <c r="BJ149" s="123">
        <f t="shared" si="14"/>
        <v>-0.1451401716</v>
      </c>
    </row>
    <row r="150">
      <c r="D150" s="100"/>
      <c r="E150" s="48"/>
      <c r="U150" s="50"/>
      <c r="V150" s="50"/>
      <c r="AC150" s="6"/>
      <c r="AI150" s="110" t="s">
        <v>312</v>
      </c>
      <c r="AJ150" s="111">
        <v>655087.1632983253</v>
      </c>
      <c r="AK150" s="111">
        <v>3607.0240963300785</v>
      </c>
      <c r="AL150" s="54">
        <v>737.4542340873709</v>
      </c>
      <c r="AM150" s="54">
        <v>194.06690370720287</v>
      </c>
      <c r="AN150" s="112">
        <v>2047.3921866494077</v>
      </c>
      <c r="AO150" s="113">
        <v>2473.1677097197276</v>
      </c>
      <c r="AP150" s="112">
        <v>4594.9800000000005</v>
      </c>
      <c r="AQ150" s="112">
        <v>155.0</v>
      </c>
      <c r="AR150" s="113">
        <v>7460.2274903131965</v>
      </c>
      <c r="AS150" s="54">
        <f t="shared" si="1"/>
        <v>0</v>
      </c>
      <c r="AT150" s="115">
        <f t="shared" si="2"/>
        <v>0</v>
      </c>
      <c r="AU150" s="115">
        <f t="shared" si="3"/>
        <v>0</v>
      </c>
      <c r="AV150" s="115" t="str">
        <f t="shared" si="4"/>
        <v>Performance</v>
      </c>
      <c r="AW150" s="116">
        <f t="shared" si="5"/>
        <v>3.353655855</v>
      </c>
      <c r="AX150" s="54">
        <f t="shared" si="6"/>
        <v>3.8</v>
      </c>
      <c r="AY150" s="117">
        <f t="shared" si="7"/>
        <v>0.09478736169</v>
      </c>
      <c r="AZ150" s="117">
        <f t="shared" si="8"/>
        <v>0.05380249716</v>
      </c>
      <c r="BA150" s="118">
        <f t="shared" si="9"/>
        <v>0.00550617429</v>
      </c>
      <c r="BB150" s="116">
        <f t="shared" si="10"/>
        <v>10.11619046</v>
      </c>
      <c r="BC150" s="54">
        <f t="shared" si="11"/>
        <v>4.757769252</v>
      </c>
      <c r="BD150" s="117">
        <f t="shared" si="12"/>
        <v>0.07570606209</v>
      </c>
      <c r="BE150" s="210">
        <v>1275.81</v>
      </c>
      <c r="BF150" s="120">
        <v>261.1735194289942</v>
      </c>
      <c r="BG150" s="121">
        <v>476.28071465837667</v>
      </c>
      <c r="BH150" s="121">
        <v>476.28071465837667</v>
      </c>
      <c r="BI150" s="122">
        <f t="shared" si="13"/>
        <v>0.2738977831</v>
      </c>
      <c r="BJ150" s="123">
        <f t="shared" si="14"/>
        <v>-0.2013063689</v>
      </c>
    </row>
    <row r="151">
      <c r="D151" s="100"/>
      <c r="E151" s="48"/>
      <c r="U151" s="50"/>
      <c r="V151" s="50"/>
      <c r="AC151" s="6"/>
      <c r="AI151" s="110" t="s">
        <v>313</v>
      </c>
      <c r="AJ151" s="111">
        <v>1549216.4399499213</v>
      </c>
      <c r="AK151" s="111">
        <v>8511.921789183014</v>
      </c>
      <c r="AL151" s="54">
        <v>1512.2479230652416</v>
      </c>
      <c r="AM151" s="54">
        <v>397.959979754011</v>
      </c>
      <c r="AN151" s="112">
        <v>3493.4772159613076</v>
      </c>
      <c r="AO151" s="113">
        <v>21058.46891460313</v>
      </c>
      <c r="AP151" s="112">
        <v>7700.16</v>
      </c>
      <c r="AQ151" s="112">
        <v>264.0</v>
      </c>
      <c r="AR151" s="113">
        <v>8954.900667694708</v>
      </c>
      <c r="AS151" s="54">
        <f t="shared" si="1"/>
        <v>0</v>
      </c>
      <c r="AT151" s="115">
        <f t="shared" si="2"/>
        <v>0</v>
      </c>
      <c r="AU151" s="115">
        <f t="shared" si="3"/>
        <v>0</v>
      </c>
      <c r="AV151" s="115" t="str">
        <f t="shared" si="4"/>
        <v>Performance</v>
      </c>
      <c r="AW151" s="116">
        <f t="shared" si="5"/>
        <v>13.92527547</v>
      </c>
      <c r="AX151" s="54">
        <f t="shared" si="6"/>
        <v>3.8</v>
      </c>
      <c r="AY151" s="117">
        <f t="shared" si="7"/>
        <v>0.1139151496</v>
      </c>
      <c r="AZ151" s="117">
        <f t="shared" si="8"/>
        <v>0.04675324675</v>
      </c>
      <c r="BA151" s="118">
        <f t="shared" si="9"/>
        <v>0.005494339958</v>
      </c>
      <c r="BB151" s="116">
        <f t="shared" si="10"/>
        <v>5.921582388</v>
      </c>
      <c r="BC151" s="54">
        <f t="shared" si="11"/>
        <v>5.72821183</v>
      </c>
      <c r="BD151" s="117">
        <f t="shared" si="12"/>
        <v>0.07556940655</v>
      </c>
      <c r="BE151" s="210">
        <v>3093.49</v>
      </c>
      <c r="BF151" s="120">
        <v>633.274288975944</v>
      </c>
      <c r="BG151" s="121">
        <v>878.9736340892975</v>
      </c>
      <c r="BH151" s="121">
        <v>878.9736340892975</v>
      </c>
      <c r="BI151" s="122">
        <f t="shared" si="13"/>
        <v>-0.09536762782</v>
      </c>
      <c r="BJ151" s="123">
        <f t="shared" si="14"/>
        <v>-0.3366167117</v>
      </c>
    </row>
    <row r="152">
      <c r="D152" s="100"/>
      <c r="E152" s="48"/>
      <c r="U152" s="50"/>
      <c r="V152" s="50"/>
      <c r="AC152" s="6"/>
      <c r="AI152" s="110" t="s">
        <v>314</v>
      </c>
      <c r="AJ152" s="111">
        <v>1974025.6167742084</v>
      </c>
      <c r="AK152" s="111">
        <v>10283.90820109182</v>
      </c>
      <c r="AL152" s="54">
        <v>1194.8625564959932</v>
      </c>
      <c r="AM152" s="54">
        <v>314.43751486736664</v>
      </c>
      <c r="AN152" s="112">
        <v>2810.0123398954343</v>
      </c>
      <c r="AO152" s="113">
        <v>24777.782388056898</v>
      </c>
      <c r="AP152" s="112">
        <v>9347.52</v>
      </c>
      <c r="AQ152" s="112">
        <v>266.0</v>
      </c>
      <c r="AR152" s="113">
        <v>13090.549449741897</v>
      </c>
      <c r="AS152" s="54">
        <f t="shared" si="1"/>
        <v>0</v>
      </c>
      <c r="AT152" s="115">
        <f t="shared" si="2"/>
        <v>0</v>
      </c>
      <c r="AU152" s="115">
        <f t="shared" si="3"/>
        <v>0</v>
      </c>
      <c r="AV152" s="115" t="str">
        <f t="shared" si="4"/>
        <v>Performance</v>
      </c>
      <c r="AW152" s="116">
        <f t="shared" si="5"/>
        <v>20.736931</v>
      </c>
      <c r="AX152" s="54">
        <f t="shared" si="6"/>
        <v>3.8</v>
      </c>
      <c r="AY152" s="117">
        <f t="shared" si="7"/>
        <v>0.1118989801</v>
      </c>
      <c r="AZ152" s="117">
        <f t="shared" si="8"/>
        <v>0.03057568278</v>
      </c>
      <c r="BA152" s="118">
        <f t="shared" si="9"/>
        <v>0.005209612334</v>
      </c>
      <c r="BB152" s="116">
        <f t="shared" si="10"/>
        <v>10.95569476</v>
      </c>
      <c r="BC152" s="54">
        <f t="shared" si="11"/>
        <v>4.491964498</v>
      </c>
      <c r="BD152" s="117">
        <f t="shared" si="12"/>
        <v>0.09466150601</v>
      </c>
      <c r="BE152" s="210">
        <v>4126.24</v>
      </c>
      <c r="BF152" s="120">
        <v>844.6905282202624</v>
      </c>
      <c r="BG152" s="121">
        <v>350.1720282757308</v>
      </c>
      <c r="BH152" s="121">
        <v>350.1720282757308</v>
      </c>
      <c r="BI152" s="122">
        <f t="shared" si="13"/>
        <v>-0.09105373004</v>
      </c>
      <c r="BJ152" s="123">
        <f t="shared" si="14"/>
        <v>-0.1540449615</v>
      </c>
    </row>
    <row r="153">
      <c r="D153" s="100"/>
      <c r="E153" s="48"/>
      <c r="U153" s="50"/>
      <c r="V153" s="50"/>
      <c r="AC153" s="6"/>
      <c r="AI153" s="110" t="s">
        <v>315</v>
      </c>
      <c r="AJ153" s="111">
        <v>1968629.4104643753</v>
      </c>
      <c r="AK153" s="111">
        <v>10962.732940219545</v>
      </c>
      <c r="AL153" s="54">
        <v>1176.1928290507435</v>
      </c>
      <c r="AM153" s="54">
        <v>309.5244286975641</v>
      </c>
      <c r="AN153" s="112">
        <v>2540.338499019602</v>
      </c>
      <c r="AO153" s="113">
        <v>21786.88688688786</v>
      </c>
      <c r="AP153" s="112">
        <v>10061.220000000001</v>
      </c>
      <c r="AQ153" s="112">
        <v>296.0</v>
      </c>
      <c r="AR153" s="113">
        <v>12940.541277528753</v>
      </c>
      <c r="AS153" s="54">
        <f t="shared" si="1"/>
        <v>0</v>
      </c>
      <c r="AT153" s="115">
        <f t="shared" si="2"/>
        <v>0</v>
      </c>
      <c r="AU153" s="115">
        <f t="shared" si="3"/>
        <v>0</v>
      </c>
      <c r="AV153" s="115" t="str">
        <f t="shared" si="4"/>
        <v>Performance</v>
      </c>
      <c r="AW153" s="116">
        <f t="shared" si="5"/>
        <v>18.5232271</v>
      </c>
      <c r="AX153" s="54">
        <f t="shared" si="6"/>
        <v>3.8</v>
      </c>
      <c r="AY153" s="117">
        <f t="shared" si="7"/>
        <v>0.1218437735</v>
      </c>
      <c r="AZ153" s="117">
        <f t="shared" si="8"/>
        <v>0.02823423962</v>
      </c>
      <c r="BA153" s="118">
        <f t="shared" si="9"/>
        <v>0.005568713381</v>
      </c>
      <c r="BB153" s="116">
        <f t="shared" si="10"/>
        <v>11.00205762</v>
      </c>
      <c r="BC153" s="54">
        <f t="shared" si="11"/>
        <v>3.973624422</v>
      </c>
      <c r="BD153" s="117">
        <f t="shared" si="12"/>
        <v>0.1165199048</v>
      </c>
      <c r="BE153" s="210">
        <v>4075.84</v>
      </c>
      <c r="BF153" s="120">
        <v>834.3730472636771</v>
      </c>
      <c r="BG153" s="121">
        <v>341.8197817870664</v>
      </c>
      <c r="BH153" s="121">
        <v>341.8197817870664</v>
      </c>
      <c r="BI153" s="122">
        <f t="shared" si="13"/>
        <v>-0.0822343247</v>
      </c>
      <c r="BJ153" s="123">
        <f t="shared" si="14"/>
        <v>-0.04369422069</v>
      </c>
    </row>
    <row r="154">
      <c r="D154" s="100"/>
      <c r="E154" s="48"/>
      <c r="U154" s="50"/>
      <c r="V154" s="50"/>
      <c r="AC154" s="6"/>
      <c r="AI154" s="110" t="s">
        <v>316</v>
      </c>
      <c r="AJ154" s="111">
        <v>1770326.6076311078</v>
      </c>
      <c r="AK154" s="111">
        <v>10178.276848441063</v>
      </c>
      <c r="AL154" s="54">
        <v>1095.290676787994</v>
      </c>
      <c r="AM154" s="54">
        <v>288.2343886284195</v>
      </c>
      <c r="AN154" s="112">
        <v>2484.383906530184</v>
      </c>
      <c r="AO154" s="113">
        <v>8986.464730795653</v>
      </c>
      <c r="AP154" s="112">
        <v>8967.66</v>
      </c>
      <c r="AQ154" s="112">
        <v>268.0</v>
      </c>
      <c r="AR154" s="113">
        <v>7700.0443801316205</v>
      </c>
      <c r="AS154" s="54">
        <f t="shared" si="1"/>
        <v>0</v>
      </c>
      <c r="AT154" s="115">
        <f t="shared" si="2"/>
        <v>0</v>
      </c>
      <c r="AU154" s="115">
        <f t="shared" si="3"/>
        <v>0</v>
      </c>
      <c r="AV154" s="115" t="str">
        <f t="shared" si="4"/>
        <v>Performance</v>
      </c>
      <c r="AW154" s="116">
        <f t="shared" si="5"/>
        <v>8.204639117</v>
      </c>
      <c r="AX154" s="54">
        <f t="shared" si="6"/>
        <v>3.8</v>
      </c>
      <c r="AY154" s="117">
        <f t="shared" si="7"/>
        <v>0.1160184575</v>
      </c>
      <c r="AZ154" s="117">
        <f t="shared" si="8"/>
        <v>0.02831858407</v>
      </c>
      <c r="BA154" s="118">
        <f t="shared" si="9"/>
        <v>0.005749377999</v>
      </c>
      <c r="BB154" s="116">
        <f t="shared" si="10"/>
        <v>7.030137792</v>
      </c>
      <c r="BC154" s="54">
        <f t="shared" si="11"/>
        <v>4.08690551</v>
      </c>
      <c r="BD154" s="117">
        <f t="shared" si="12"/>
        <v>0.1078738271</v>
      </c>
      <c r="BE154" s="210">
        <v>3499.05</v>
      </c>
      <c r="BF154" s="120">
        <v>716.2972567686585</v>
      </c>
      <c r="BG154" s="121">
        <v>378.99342001933553</v>
      </c>
      <c r="BH154" s="121">
        <v>378.99342001933553</v>
      </c>
      <c r="BI154" s="122">
        <f t="shared" si="13"/>
        <v>-0.1189412379</v>
      </c>
      <c r="BJ154" s="123">
        <f t="shared" si="14"/>
        <v>-0.07020116068</v>
      </c>
    </row>
    <row r="155">
      <c r="D155" s="100"/>
      <c r="E155" s="48"/>
      <c r="U155" s="50"/>
      <c r="V155" s="50"/>
      <c r="AC155" s="6"/>
      <c r="AI155" s="110" t="s">
        <v>317</v>
      </c>
      <c r="AJ155" s="111">
        <v>1070315.8220914972</v>
      </c>
      <c r="AK155" s="111">
        <v>7016.705898173087</v>
      </c>
      <c r="AL155" s="54">
        <v>625.4358694158716</v>
      </c>
      <c r="AM155" s="54">
        <v>164.58838668838726</v>
      </c>
      <c r="AN155" s="112">
        <v>1815.3853397420623</v>
      </c>
      <c r="AO155" s="113">
        <v>4828.09171398613</v>
      </c>
      <c r="AP155" s="112">
        <v>5624.58</v>
      </c>
      <c r="AQ155" s="112">
        <v>156.0</v>
      </c>
      <c r="AR155" s="113">
        <v>6799.820660935365</v>
      </c>
      <c r="AS155" s="54">
        <f t="shared" si="1"/>
        <v>0</v>
      </c>
      <c r="AT155" s="115">
        <f t="shared" si="2"/>
        <v>0</v>
      </c>
      <c r="AU155" s="115">
        <f t="shared" si="3"/>
        <v>0</v>
      </c>
      <c r="AV155" s="115" t="str">
        <f t="shared" si="4"/>
        <v>Performance</v>
      </c>
      <c r="AW155" s="116">
        <f t="shared" si="5"/>
        <v>7.719563188</v>
      </c>
      <c r="AX155" s="54">
        <f t="shared" si="6"/>
        <v>3.8</v>
      </c>
      <c r="AY155" s="117">
        <f t="shared" si="7"/>
        <v>0.09066305819</v>
      </c>
      <c r="AZ155" s="117">
        <f t="shared" si="8"/>
        <v>0.02345664605</v>
      </c>
      <c r="BA155" s="118">
        <f t="shared" si="9"/>
        <v>0.006555734068</v>
      </c>
      <c r="BB155" s="116">
        <f t="shared" si="10"/>
        <v>10.87213093</v>
      </c>
      <c r="BC155" s="54">
        <f t="shared" si="11"/>
        <v>4.009204291</v>
      </c>
      <c r="BD155" s="117">
        <f t="shared" si="12"/>
        <v>0.0859321691</v>
      </c>
      <c r="BE155" s="210">
        <v>1638.65</v>
      </c>
      <c r="BF155" s="120">
        <v>335.45119383945996</v>
      </c>
      <c r="BG155" s="121">
        <v>289.98467557641163</v>
      </c>
      <c r="BH155" s="121">
        <v>289.98467557641163</v>
      </c>
      <c r="BI155" s="122">
        <f t="shared" si="13"/>
        <v>-0.1984016315</v>
      </c>
      <c r="BJ155" s="123">
        <f t="shared" si="14"/>
        <v>-0.0521810005</v>
      </c>
    </row>
    <row r="156">
      <c r="D156" s="100"/>
      <c r="E156" s="48"/>
      <c r="U156" s="50"/>
      <c r="V156" s="50"/>
      <c r="AC156" s="6"/>
      <c r="AI156" s="110" t="s">
        <v>318</v>
      </c>
      <c r="AJ156" s="111">
        <v>993672.4966902718</v>
      </c>
      <c r="AK156" s="111">
        <v>6332.149225180589</v>
      </c>
      <c r="AL156" s="54">
        <v>476.07804985387236</v>
      </c>
      <c r="AM156" s="54">
        <v>125.28369732996642</v>
      </c>
      <c r="AN156" s="112">
        <v>1879.255459949496</v>
      </c>
      <c r="AO156" s="113">
        <v>9771.233697232221</v>
      </c>
      <c r="AP156" s="112">
        <v>4900.74</v>
      </c>
      <c r="AQ156" s="112">
        <v>109.0</v>
      </c>
      <c r="AR156" s="113">
        <v>5235.548582852638</v>
      </c>
      <c r="AS156" s="54">
        <f t="shared" si="1"/>
        <v>0</v>
      </c>
      <c r="AT156" s="115">
        <f t="shared" si="2"/>
        <v>0</v>
      </c>
      <c r="AU156" s="115">
        <f t="shared" si="3"/>
        <v>0</v>
      </c>
      <c r="AV156" s="115" t="str">
        <f t="shared" si="4"/>
        <v>Performance</v>
      </c>
      <c r="AW156" s="116">
        <f t="shared" si="5"/>
        <v>20.52443649</v>
      </c>
      <c r="AX156" s="54">
        <f t="shared" si="6"/>
        <v>3.8</v>
      </c>
      <c r="AY156" s="117">
        <f t="shared" si="7"/>
        <v>0.06666666667</v>
      </c>
      <c r="AZ156" s="117">
        <f t="shared" si="8"/>
        <v>0.01978533557</v>
      </c>
      <c r="BA156" s="118">
        <f t="shared" si="9"/>
        <v>0.006372471057</v>
      </c>
      <c r="BB156" s="116">
        <f t="shared" si="10"/>
        <v>10.99724842</v>
      </c>
      <c r="BC156" s="54">
        <f t="shared" si="11"/>
        <v>4.367688531</v>
      </c>
      <c r="BD156" s="117">
        <f t="shared" si="12"/>
        <v>0.05800169393</v>
      </c>
      <c r="BE156" s="210">
        <v>1558.1</v>
      </c>
      <c r="BF156" s="120">
        <v>318.9616483820599</v>
      </c>
      <c r="BG156" s="121">
        <v>157.11640147181248</v>
      </c>
      <c r="BH156" s="121">
        <v>157.11640147181248</v>
      </c>
      <c r="BI156" s="122">
        <f t="shared" si="13"/>
        <v>-0.226054247</v>
      </c>
      <c r="BJ156" s="123">
        <f t="shared" si="14"/>
        <v>-0.1299745911</v>
      </c>
    </row>
    <row r="157">
      <c r="D157" s="100"/>
      <c r="E157" s="48"/>
      <c r="U157" s="50"/>
      <c r="V157" s="50"/>
      <c r="AC157" s="6"/>
      <c r="AI157" s="110" t="s">
        <v>319</v>
      </c>
      <c r="AJ157" s="111">
        <v>1626310.9504310738</v>
      </c>
      <c r="AK157" s="111">
        <v>9126.876408103304</v>
      </c>
      <c r="AL157" s="54">
        <v>1061.0628431383689</v>
      </c>
      <c r="AM157" s="54">
        <v>279.2270639837813</v>
      </c>
      <c r="AN157" s="112">
        <v>2466.096308009252</v>
      </c>
      <c r="AO157" s="113">
        <v>27985.709368458425</v>
      </c>
      <c r="AP157" s="112">
        <v>8775.0</v>
      </c>
      <c r="AQ157" s="112">
        <v>270.0</v>
      </c>
      <c r="AR157" s="113">
        <v>13389.101119937774</v>
      </c>
      <c r="AS157" s="54">
        <f t="shared" si="1"/>
        <v>0</v>
      </c>
      <c r="AT157" s="115">
        <f t="shared" si="2"/>
        <v>0</v>
      </c>
      <c r="AU157" s="115">
        <f t="shared" si="3"/>
        <v>0</v>
      </c>
      <c r="AV157" s="115" t="str">
        <f t="shared" si="4"/>
        <v>Performance</v>
      </c>
      <c r="AW157" s="116">
        <f t="shared" si="5"/>
        <v>26.3751667</v>
      </c>
      <c r="AX157" s="54">
        <f t="shared" si="6"/>
        <v>3.8</v>
      </c>
      <c r="AY157" s="117">
        <f t="shared" si="7"/>
        <v>0.113226342</v>
      </c>
      <c r="AZ157" s="117">
        <f t="shared" si="8"/>
        <v>0.03059393504</v>
      </c>
      <c r="BA157" s="118">
        <f t="shared" si="9"/>
        <v>0.005612011901</v>
      </c>
      <c r="BB157" s="116">
        <f t="shared" si="10"/>
        <v>12.61857505</v>
      </c>
      <c r="BC157" s="54">
        <f t="shared" si="11"/>
        <v>3.929862382</v>
      </c>
      <c r="BD157" s="117">
        <f t="shared" si="12"/>
        <v>0.1094847752</v>
      </c>
      <c r="BE157" s="210">
        <v>3436.3</v>
      </c>
      <c r="BF157" s="120">
        <v>703.4515835538621</v>
      </c>
      <c r="BG157" s="121">
        <v>357.6112595845068</v>
      </c>
      <c r="BH157" s="121">
        <v>357.6112595845068</v>
      </c>
      <c r="BI157" s="122">
        <f t="shared" si="13"/>
        <v>-0.03855387017</v>
      </c>
      <c r="BJ157" s="123">
        <f t="shared" si="14"/>
        <v>-0.03304502025</v>
      </c>
    </row>
    <row r="158">
      <c r="D158" s="100"/>
      <c r="E158" s="48"/>
      <c r="U158" s="50"/>
      <c r="V158" s="50"/>
      <c r="AC158" s="6"/>
      <c r="AI158" s="110" t="s">
        <v>320</v>
      </c>
      <c r="AJ158" s="111">
        <v>1614449.1227217808</v>
      </c>
      <c r="AK158" s="111">
        <v>9022.882750842482</v>
      </c>
      <c r="AL158" s="54">
        <v>1029.9466307296193</v>
      </c>
      <c r="AM158" s="54">
        <v>271.0385870341104</v>
      </c>
      <c r="AN158" s="112">
        <v>2333.715930656237</v>
      </c>
      <c r="AO158" s="113">
        <v>4614.66428936057</v>
      </c>
      <c r="AP158" s="112">
        <v>8925.54</v>
      </c>
      <c r="AQ158" s="112">
        <v>245.0</v>
      </c>
      <c r="AR158" s="113">
        <v>11556.35022420658</v>
      </c>
      <c r="AS158" s="54">
        <f t="shared" si="1"/>
        <v>0</v>
      </c>
      <c r="AT158" s="115">
        <f t="shared" si="2"/>
        <v>0</v>
      </c>
      <c r="AU158" s="115">
        <f t="shared" si="3"/>
        <v>0</v>
      </c>
      <c r="AV158" s="115" t="str">
        <f t="shared" si="4"/>
        <v>Performance</v>
      </c>
      <c r="AW158" s="116">
        <f t="shared" si="5"/>
        <v>4.480488747</v>
      </c>
      <c r="AX158" s="54">
        <f t="shared" si="6"/>
        <v>3.8</v>
      </c>
      <c r="AY158" s="117">
        <f t="shared" si="7"/>
        <v>0.1161403509</v>
      </c>
      <c r="AZ158" s="117">
        <f t="shared" si="8"/>
        <v>0.0300390235</v>
      </c>
      <c r="BA158" s="118">
        <f t="shared" si="9"/>
        <v>0.005588830657</v>
      </c>
      <c r="BB158" s="116">
        <f t="shared" si="10"/>
        <v>11.22033888</v>
      </c>
      <c r="BC158" s="54">
        <f t="shared" si="11"/>
        <v>4.203863799</v>
      </c>
      <c r="BD158" s="117">
        <f t="shared" si="12"/>
        <v>0.1049827859</v>
      </c>
      <c r="BE158" s="210">
        <v>3537.74</v>
      </c>
      <c r="BF158" s="120">
        <v>724.2175610982277</v>
      </c>
      <c r="BG158" s="121">
        <v>305.72906963139155</v>
      </c>
      <c r="BH158" s="121">
        <v>305.72906963139155</v>
      </c>
      <c r="BI158" s="122">
        <f t="shared" si="13"/>
        <v>-0.01078843132</v>
      </c>
      <c r="BJ158" s="123">
        <f t="shared" si="14"/>
        <v>-0.09606966786</v>
      </c>
    </row>
    <row r="159">
      <c r="D159" s="100"/>
      <c r="E159" s="48"/>
      <c r="U159" s="50"/>
      <c r="V159" s="50"/>
      <c r="AC159" s="6"/>
      <c r="AI159" s="110" t="s">
        <v>321</v>
      </c>
      <c r="AJ159" s="111">
        <v>1646835.3679054244</v>
      </c>
      <c r="AK159" s="111">
        <v>9664.85934369669</v>
      </c>
      <c r="AL159" s="54">
        <v>1023.7233882478691</v>
      </c>
      <c r="AM159" s="54">
        <v>269.4008916441761</v>
      </c>
      <c r="AN159" s="112">
        <v>1983.522066441974</v>
      </c>
      <c r="AO159" s="113">
        <v>11691.891723394981</v>
      </c>
      <c r="AP159" s="112">
        <v>8980.92</v>
      </c>
      <c r="AQ159" s="112">
        <v>244.0</v>
      </c>
      <c r="AR159" s="113">
        <v>9326.407223812399</v>
      </c>
      <c r="AS159" s="54">
        <f t="shared" si="1"/>
        <v>0</v>
      </c>
      <c r="AT159" s="115">
        <f t="shared" si="2"/>
        <v>0</v>
      </c>
      <c r="AU159" s="115">
        <f t="shared" si="3"/>
        <v>0</v>
      </c>
      <c r="AV159" s="115" t="str">
        <f t="shared" si="4"/>
        <v>Performance</v>
      </c>
      <c r="AW159" s="116">
        <f t="shared" si="5"/>
        <v>11.42094814</v>
      </c>
      <c r="AX159" s="54">
        <f t="shared" si="6"/>
        <v>3.8</v>
      </c>
      <c r="AY159" s="117">
        <f t="shared" si="7"/>
        <v>0.1358194578</v>
      </c>
      <c r="AZ159" s="117">
        <f t="shared" si="8"/>
        <v>0.02787426925</v>
      </c>
      <c r="BA159" s="118">
        <f t="shared" si="9"/>
        <v>0.005868746526</v>
      </c>
      <c r="BB159" s="116">
        <f t="shared" si="10"/>
        <v>9.110280502</v>
      </c>
      <c r="BC159" s="54">
        <f t="shared" si="11"/>
        <v>4.195587657</v>
      </c>
      <c r="BD159" s="117">
        <f t="shared" si="12"/>
        <v>0.1230135042</v>
      </c>
      <c r="BE159" s="210">
        <v>3396.09</v>
      </c>
      <c r="BF159" s="120">
        <v>695.2201171002054</v>
      </c>
      <c r="BG159" s="121">
        <v>328.5032711476638</v>
      </c>
      <c r="BH159" s="121">
        <v>328.5032711476638</v>
      </c>
      <c r="BI159" s="122">
        <f t="shared" si="13"/>
        <v>-0.07076557655</v>
      </c>
      <c r="BJ159" s="123">
        <f t="shared" si="14"/>
        <v>-0.09428659085</v>
      </c>
    </row>
    <row r="160">
      <c r="D160" s="100"/>
      <c r="E160" s="48"/>
      <c r="U160" s="50"/>
      <c r="V160" s="50"/>
      <c r="AC160" s="6"/>
      <c r="AI160" s="110" t="s">
        <v>322</v>
      </c>
      <c r="AJ160" s="111">
        <v>1700500.1892904832</v>
      </c>
      <c r="AK160" s="111">
        <v>9921.158672221392</v>
      </c>
      <c r="AL160" s="54">
        <v>846.3609775179953</v>
      </c>
      <c r="AM160" s="54">
        <v>222.7265730310514</v>
      </c>
      <c r="AN160" s="112">
        <v>1892.6299723006252</v>
      </c>
      <c r="AO160" s="113">
        <v>3849.8354296127877</v>
      </c>
      <c r="AP160" s="112">
        <v>9099.48</v>
      </c>
      <c r="AQ160" s="112">
        <v>190.0</v>
      </c>
      <c r="AR160" s="113">
        <v>6806.001854935282</v>
      </c>
      <c r="AS160" s="54">
        <f t="shared" si="1"/>
        <v>0</v>
      </c>
      <c r="AT160" s="115">
        <f t="shared" si="2"/>
        <v>0</v>
      </c>
      <c r="AU160" s="115">
        <f t="shared" si="3"/>
        <v>0</v>
      </c>
      <c r="AV160" s="115" t="str">
        <f t="shared" si="4"/>
        <v>Performance</v>
      </c>
      <c r="AW160" s="116">
        <f t="shared" si="5"/>
        <v>4.548692026</v>
      </c>
      <c r="AX160" s="54">
        <f t="shared" si="6"/>
        <v>3.8</v>
      </c>
      <c r="AY160" s="117">
        <f t="shared" si="7"/>
        <v>0.1176809922</v>
      </c>
      <c r="AZ160" s="117">
        <f t="shared" si="8"/>
        <v>0.02244965335</v>
      </c>
      <c r="BA160" s="118">
        <f t="shared" si="9"/>
        <v>0.005834259081</v>
      </c>
      <c r="BB160" s="116">
        <f t="shared" si="10"/>
        <v>8.041488249</v>
      </c>
      <c r="BC160" s="54">
        <f t="shared" si="11"/>
        <v>4.454531461</v>
      </c>
      <c r="BD160" s="117">
        <f t="shared" si="12"/>
        <v>0.1003894067</v>
      </c>
      <c r="BE160" s="210">
        <v>3527.15</v>
      </c>
      <c r="BF160" s="120">
        <v>722.0496618258022</v>
      </c>
      <c r="BG160" s="121">
        <v>124.31131569219303</v>
      </c>
      <c r="BH160" s="121">
        <v>124.31131569219303</v>
      </c>
      <c r="BI160" s="122">
        <f t="shared" si="13"/>
        <v>-0.0828208377</v>
      </c>
      <c r="BJ160" s="123">
        <f t="shared" si="14"/>
        <v>-0.1469360956</v>
      </c>
    </row>
    <row r="161">
      <c r="D161" s="100"/>
      <c r="E161" s="48"/>
      <c r="U161" s="50"/>
      <c r="V161" s="50"/>
      <c r="AC161" s="6"/>
      <c r="AI161" s="110" t="s">
        <v>323</v>
      </c>
      <c r="AJ161" s="111">
        <v>1371388.1048816112</v>
      </c>
      <c r="AK161" s="111">
        <v>8131.157611023311</v>
      </c>
      <c r="AL161" s="54">
        <v>809.0215226274955</v>
      </c>
      <c r="AM161" s="54">
        <v>212.9004006914462</v>
      </c>
      <c r="AN161" s="112">
        <v>1689.2827947171288</v>
      </c>
      <c r="AO161" s="113">
        <v>10037.2379665858</v>
      </c>
      <c r="AP161" s="112">
        <v>7722.780000000001</v>
      </c>
      <c r="AQ161" s="112">
        <v>193.0</v>
      </c>
      <c r="AR161" s="113">
        <v>8383.254440417828</v>
      </c>
      <c r="AS161" s="54">
        <f t="shared" si="1"/>
        <v>0</v>
      </c>
      <c r="AT161" s="115">
        <f t="shared" si="2"/>
        <v>0</v>
      </c>
      <c r="AU161" s="115">
        <f t="shared" si="3"/>
        <v>0</v>
      </c>
      <c r="AV161" s="115" t="str">
        <f t="shared" si="4"/>
        <v>Performance</v>
      </c>
      <c r="AW161" s="116">
        <f t="shared" si="5"/>
        <v>12.40663899</v>
      </c>
      <c r="AX161" s="54">
        <f t="shared" si="6"/>
        <v>3.8</v>
      </c>
      <c r="AY161" s="117">
        <f t="shared" si="7"/>
        <v>0.1260300533</v>
      </c>
      <c r="AZ161" s="117">
        <f t="shared" si="8"/>
        <v>0.02618328298</v>
      </c>
      <c r="BA161" s="118">
        <f t="shared" si="9"/>
        <v>0.005929144042</v>
      </c>
      <c r="BB161" s="116">
        <f t="shared" si="10"/>
        <v>10.36221436</v>
      </c>
      <c r="BC161" s="54">
        <f t="shared" si="11"/>
        <v>4.191821361</v>
      </c>
      <c r="BD161" s="117">
        <f t="shared" si="12"/>
        <v>0.1142496689</v>
      </c>
      <c r="BE161" s="210">
        <v>3142.7</v>
      </c>
      <c r="BF161" s="120">
        <v>643.3481627432768</v>
      </c>
      <c r="BG161" s="121">
        <v>165.6733598842187</v>
      </c>
      <c r="BH161" s="121">
        <v>165.6733598842187</v>
      </c>
      <c r="BI161" s="122">
        <f t="shared" si="13"/>
        <v>-0.05022379722</v>
      </c>
      <c r="BJ161" s="123">
        <f t="shared" si="14"/>
        <v>-0.09347281934</v>
      </c>
    </row>
    <row r="162">
      <c r="D162" s="100"/>
      <c r="E162" s="48"/>
      <c r="U162" s="50"/>
      <c r="V162" s="50"/>
      <c r="AC162" s="6"/>
      <c r="AI162" s="110" t="s">
        <v>324</v>
      </c>
      <c r="AJ162" s="111">
        <v>879735.5718694644</v>
      </c>
      <c r="AK162" s="111">
        <v>5668.882592257239</v>
      </c>
      <c r="AL162" s="54">
        <v>485.4129135764973</v>
      </c>
      <c r="AM162" s="54">
        <v>127.74024041486773</v>
      </c>
      <c r="AN162" s="112">
        <v>1774.1700057620517</v>
      </c>
      <c r="AO162" s="113">
        <v>3801.178758826288</v>
      </c>
      <c r="AP162" s="112">
        <v>4750.2</v>
      </c>
      <c r="AQ162" s="112">
        <v>114.0</v>
      </c>
      <c r="AR162" s="113">
        <v>4844.1983783884825</v>
      </c>
      <c r="AS162" s="54">
        <f t="shared" si="1"/>
        <v>0</v>
      </c>
      <c r="AT162" s="115">
        <f t="shared" si="2"/>
        <v>0</v>
      </c>
      <c r="AU162" s="115">
        <f t="shared" si="3"/>
        <v>0</v>
      </c>
      <c r="AV162" s="115" t="str">
        <f t="shared" si="4"/>
        <v>Performance</v>
      </c>
      <c r="AW162" s="116">
        <f t="shared" si="5"/>
        <v>7.83081507</v>
      </c>
      <c r="AX162" s="54">
        <f t="shared" si="6"/>
        <v>3.8</v>
      </c>
      <c r="AY162" s="117">
        <f t="shared" si="7"/>
        <v>0.072</v>
      </c>
      <c r="AZ162" s="117">
        <f t="shared" si="8"/>
        <v>0.02253358371</v>
      </c>
      <c r="BA162" s="118">
        <f t="shared" si="9"/>
        <v>0.006443848326</v>
      </c>
      <c r="BB162" s="116">
        <f t="shared" si="10"/>
        <v>9.979541629</v>
      </c>
      <c r="BC162" s="54">
        <f t="shared" si="11"/>
        <v>4.258008014</v>
      </c>
      <c r="BD162" s="117">
        <f t="shared" si="12"/>
        <v>0.06425539809</v>
      </c>
      <c r="BE162" s="210">
        <v>1615.39</v>
      </c>
      <c r="BF162" s="120">
        <v>330.68959449322625</v>
      </c>
      <c r="BG162" s="121">
        <v>154.72331908327106</v>
      </c>
      <c r="BH162" s="121">
        <v>154.72331908327106</v>
      </c>
      <c r="BI162" s="122">
        <f t="shared" si="13"/>
        <v>-0.1620570857</v>
      </c>
      <c r="BJ162" s="123">
        <f t="shared" si="14"/>
        <v>-0.1075639154</v>
      </c>
    </row>
    <row r="163">
      <c r="D163" s="100"/>
      <c r="E163" s="48"/>
      <c r="U163" s="50"/>
      <c r="V163" s="50"/>
      <c r="AC163" s="6"/>
      <c r="AI163" s="110" t="s">
        <v>325</v>
      </c>
      <c r="AJ163" s="111">
        <v>717916.528085456</v>
      </c>
      <c r="AK163" s="111">
        <v>4347.262412580338</v>
      </c>
      <c r="AL163" s="54">
        <v>382.7294126276229</v>
      </c>
      <c r="AM163" s="54">
        <v>100.71826648095339</v>
      </c>
      <c r="AN163" s="112">
        <v>1372.934635228172</v>
      </c>
      <c r="AO163" s="113">
        <v>2003.6173875633733</v>
      </c>
      <c r="AP163" s="112">
        <v>3769.7400000000002</v>
      </c>
      <c r="AQ163" s="112">
        <v>86.0</v>
      </c>
      <c r="AR163" s="113">
        <v>4097.174208742285</v>
      </c>
      <c r="AS163" s="54">
        <f t="shared" si="1"/>
        <v>0</v>
      </c>
      <c r="AT163" s="115">
        <f t="shared" si="2"/>
        <v>0</v>
      </c>
      <c r="AU163" s="115">
        <f t="shared" si="3"/>
        <v>0</v>
      </c>
      <c r="AV163" s="115" t="str">
        <f t="shared" si="4"/>
        <v>Performance</v>
      </c>
      <c r="AW163" s="116">
        <f t="shared" si="5"/>
        <v>5.235075543</v>
      </c>
      <c r="AX163" s="54">
        <f t="shared" si="6"/>
        <v>3.8</v>
      </c>
      <c r="AY163" s="117">
        <f t="shared" si="7"/>
        <v>0.07335984095</v>
      </c>
      <c r="AZ163" s="117">
        <f t="shared" si="8"/>
        <v>0.02316820494</v>
      </c>
      <c r="BA163" s="118">
        <f t="shared" si="9"/>
        <v>0.006055387002</v>
      </c>
      <c r="BB163" s="116">
        <f t="shared" si="10"/>
        <v>10.70514592</v>
      </c>
      <c r="BC163" s="54">
        <f t="shared" si="11"/>
        <v>4.450342007</v>
      </c>
      <c r="BD163" s="117">
        <f t="shared" si="12"/>
        <v>0.06263954437</v>
      </c>
      <c r="BE163" s="210">
        <v>1257.4</v>
      </c>
      <c r="BF163" s="120">
        <v>257.40477291290813</v>
      </c>
      <c r="BG163" s="121">
        <v>125.32463971471475</v>
      </c>
      <c r="BH163" s="121">
        <v>125.32463971471475</v>
      </c>
      <c r="BI163" s="122">
        <f t="shared" si="13"/>
        <v>-0.1328473779</v>
      </c>
      <c r="BJ163" s="123">
        <f t="shared" si="14"/>
        <v>-0.1461330402</v>
      </c>
    </row>
    <row r="164">
      <c r="D164" s="100"/>
      <c r="E164" s="48"/>
      <c r="U164" s="50"/>
      <c r="V164" s="50"/>
      <c r="AC164" s="6"/>
      <c r="AI164" s="110" t="s">
        <v>326</v>
      </c>
      <c r="AJ164" s="111">
        <v>661348.0727740437</v>
      </c>
      <c r="AK164" s="111">
        <v>3874.787292584321</v>
      </c>
      <c r="AL164" s="54">
        <v>401.3991400728728</v>
      </c>
      <c r="AM164" s="54">
        <v>105.631352650756</v>
      </c>
      <c r="AN164" s="112">
        <v>1417.4253599880515</v>
      </c>
      <c r="AO164" s="113">
        <v>6193.489030860324</v>
      </c>
      <c r="AP164" s="112">
        <v>3743.2200000000003</v>
      </c>
      <c r="AQ164" s="112">
        <v>80.0</v>
      </c>
      <c r="AR164" s="113">
        <v>4437.674014523449</v>
      </c>
      <c r="AS164" s="54">
        <f t="shared" si="1"/>
        <v>0</v>
      </c>
      <c r="AT164" s="115">
        <f t="shared" si="2"/>
        <v>0</v>
      </c>
      <c r="AU164" s="115">
        <f t="shared" si="3"/>
        <v>0</v>
      </c>
      <c r="AV164" s="115" t="str">
        <f t="shared" si="4"/>
        <v>Performance</v>
      </c>
      <c r="AW164" s="116">
        <f t="shared" si="5"/>
        <v>15.42975162</v>
      </c>
      <c r="AX164" s="54">
        <f t="shared" si="6"/>
        <v>3.8</v>
      </c>
      <c r="AY164" s="117">
        <f t="shared" si="7"/>
        <v>0.07452339688</v>
      </c>
      <c r="AZ164" s="117">
        <f t="shared" si="8"/>
        <v>0.02726120034</v>
      </c>
      <c r="BA164" s="118">
        <f t="shared" si="9"/>
        <v>0.005858922785</v>
      </c>
      <c r="BB164" s="116">
        <f t="shared" si="10"/>
        <v>11.0555145</v>
      </c>
      <c r="BC164" s="54">
        <f t="shared" si="11"/>
        <v>5.017489251</v>
      </c>
      <c r="BD164" s="117">
        <f t="shared" si="12"/>
        <v>0.0564403617</v>
      </c>
      <c r="BE164" s="210">
        <v>1136.99</v>
      </c>
      <c r="BF164" s="120">
        <v>232.75541017516096</v>
      </c>
      <c r="BG164" s="121">
        <v>168.64372989771184</v>
      </c>
      <c r="BH164" s="121">
        <v>168.64372989771184</v>
      </c>
      <c r="BI164" s="122">
        <f t="shared" si="13"/>
        <v>-0.03395471355</v>
      </c>
      <c r="BJ164" s="123">
        <f t="shared" si="14"/>
        <v>-0.2426491</v>
      </c>
    </row>
    <row r="165">
      <c r="D165" s="100"/>
      <c r="E165" s="48"/>
      <c r="U165" s="50"/>
      <c r="V165" s="50"/>
      <c r="AC165" s="6"/>
      <c r="AI165" s="110" t="s">
        <v>327</v>
      </c>
      <c r="AJ165" s="111">
        <v>1247683.9647552362</v>
      </c>
      <c r="AK165" s="111">
        <v>6594.99933526503</v>
      </c>
      <c r="AL165" s="54">
        <v>942.8212359851198</v>
      </c>
      <c r="AM165" s="54">
        <v>248.11085157503152</v>
      </c>
      <c r="AN165" s="112">
        <v>2242.2779380515776</v>
      </c>
      <c r="AO165" s="113">
        <v>3199.4877398553417</v>
      </c>
      <c r="AP165" s="112">
        <v>6814.08</v>
      </c>
      <c r="AQ165" s="112">
        <v>187.0</v>
      </c>
      <c r="AR165" s="113">
        <v>7777.2085247935975</v>
      </c>
      <c r="AS165" s="54">
        <f t="shared" si="1"/>
        <v>0</v>
      </c>
      <c r="AT165" s="115">
        <f t="shared" si="2"/>
        <v>0</v>
      </c>
      <c r="AU165" s="115">
        <f t="shared" si="3"/>
        <v>0</v>
      </c>
      <c r="AV165" s="115" t="str">
        <f t="shared" si="4"/>
        <v>Performance</v>
      </c>
      <c r="AW165" s="116">
        <f t="shared" si="5"/>
        <v>3.393525324</v>
      </c>
      <c r="AX165" s="54">
        <f t="shared" si="6"/>
        <v>3.8</v>
      </c>
      <c r="AY165" s="117">
        <f t="shared" si="7"/>
        <v>0.1106512477</v>
      </c>
      <c r="AZ165" s="117">
        <f t="shared" si="8"/>
        <v>0.03762105786</v>
      </c>
      <c r="BA165" s="118">
        <f t="shared" si="9"/>
        <v>0.005285793135</v>
      </c>
      <c r="BB165" s="116">
        <f t="shared" si="10"/>
        <v>8.248868638</v>
      </c>
      <c r="BC165" s="54">
        <f t="shared" si="11"/>
        <v>5.041824791</v>
      </c>
      <c r="BD165" s="117">
        <f t="shared" si="12"/>
        <v>0.08339733305</v>
      </c>
      <c r="BE165" s="210">
        <v>2871.72</v>
      </c>
      <c r="BF165" s="120">
        <v>587.8753256477305</v>
      </c>
      <c r="BG165" s="121">
        <v>354.94591033738925</v>
      </c>
      <c r="BH165" s="121">
        <v>354.94591033738925</v>
      </c>
      <c r="BI165" s="122">
        <f t="shared" si="13"/>
        <v>0.03321920952</v>
      </c>
      <c r="BJ165" s="123">
        <f t="shared" si="14"/>
        <v>-0.2463046303</v>
      </c>
    </row>
    <row r="166">
      <c r="D166" s="100"/>
      <c r="E166" s="48"/>
      <c r="U166" s="50"/>
      <c r="V166" s="50"/>
      <c r="AC166" s="6"/>
      <c r="AI166" s="110" t="s">
        <v>328</v>
      </c>
      <c r="AJ166" s="111">
        <v>1373735.7412230817</v>
      </c>
      <c r="AK166" s="111">
        <v>7300.846048326669</v>
      </c>
      <c r="AL166" s="54">
        <v>939.7096147442447</v>
      </c>
      <c r="AM166" s="54">
        <v>247.2920038800644</v>
      </c>
      <c r="AN166" s="112">
        <v>2380.117300037706</v>
      </c>
      <c r="AO166" s="113">
        <v>17099.763785348114</v>
      </c>
      <c r="AP166" s="112">
        <v>7348.38</v>
      </c>
      <c r="AQ166" s="112">
        <v>203.0</v>
      </c>
      <c r="AR166" s="113">
        <v>9177.023889688378</v>
      </c>
      <c r="AS166" s="54">
        <f t="shared" si="1"/>
        <v>0</v>
      </c>
      <c r="AT166" s="115">
        <f t="shared" si="2"/>
        <v>0</v>
      </c>
      <c r="AU166" s="115">
        <f t="shared" si="3"/>
        <v>0</v>
      </c>
      <c r="AV166" s="115" t="str">
        <f t="shared" si="4"/>
        <v>Performance</v>
      </c>
      <c r="AW166" s="116">
        <f t="shared" si="5"/>
        <v>18.19685945</v>
      </c>
      <c r="AX166" s="54">
        <f t="shared" si="6"/>
        <v>3.8</v>
      </c>
      <c r="AY166" s="117">
        <f t="shared" si="7"/>
        <v>0.1038990826</v>
      </c>
      <c r="AZ166" s="117">
        <f t="shared" si="8"/>
        <v>0.03387169134</v>
      </c>
      <c r="BA166" s="118">
        <f t="shared" si="9"/>
        <v>0.005314592777</v>
      </c>
      <c r="BB166" s="116">
        <f t="shared" si="10"/>
        <v>9.76580823</v>
      </c>
      <c r="BC166" s="54">
        <f t="shared" si="11"/>
        <v>4.629111403</v>
      </c>
      <c r="BD166" s="117">
        <f t="shared" si="12"/>
        <v>0.08528991407</v>
      </c>
      <c r="BE166" s="210">
        <v>3145.11</v>
      </c>
      <c r="BF166" s="120">
        <v>643.8415184794945</v>
      </c>
      <c r="BG166" s="121">
        <v>295.8680962647502</v>
      </c>
      <c r="BH166" s="121">
        <v>295.8680962647502</v>
      </c>
      <c r="BI166" s="122">
        <f t="shared" si="13"/>
        <v>0.006510745653</v>
      </c>
      <c r="BJ166" s="123">
        <f t="shared" si="14"/>
        <v>-0.1791081118</v>
      </c>
    </row>
    <row r="167">
      <c r="D167" s="100"/>
      <c r="E167" s="48"/>
      <c r="U167" s="50"/>
      <c r="V167" s="50"/>
      <c r="AC167" s="6"/>
      <c r="AI167" s="110" t="s">
        <v>329</v>
      </c>
      <c r="AJ167" s="111">
        <v>1207725.8349362316</v>
      </c>
      <c r="AK167" s="111">
        <v>6614.65167994424</v>
      </c>
      <c r="AL167" s="54">
        <v>1014.3885245252443</v>
      </c>
      <c r="AM167" s="54">
        <v>266.94434855927483</v>
      </c>
      <c r="AN167" s="112">
        <v>2334.80772758286</v>
      </c>
      <c r="AO167" s="113">
        <v>5377.136790545305</v>
      </c>
      <c r="AP167" s="112">
        <v>6846.06</v>
      </c>
      <c r="AQ167" s="112">
        <v>188.0</v>
      </c>
      <c r="AR167" s="113">
        <v>6751.953360226243</v>
      </c>
      <c r="AS167" s="54">
        <f t="shared" si="1"/>
        <v>0</v>
      </c>
      <c r="AT167" s="115">
        <f t="shared" si="2"/>
        <v>0</v>
      </c>
      <c r="AU167" s="115">
        <f t="shared" si="3"/>
        <v>0</v>
      </c>
      <c r="AV167" s="115" t="str">
        <f t="shared" si="4"/>
        <v>Performance</v>
      </c>
      <c r="AW167" s="116">
        <f t="shared" si="5"/>
        <v>5.300865162</v>
      </c>
      <c r="AX167" s="54">
        <f t="shared" si="6"/>
        <v>3.8</v>
      </c>
      <c r="AY167" s="117">
        <f t="shared" si="7"/>
        <v>0.114332476</v>
      </c>
      <c r="AZ167" s="117">
        <f t="shared" si="8"/>
        <v>0.04035652389</v>
      </c>
      <c r="BA167" s="118">
        <f t="shared" si="9"/>
        <v>0.005476948069</v>
      </c>
      <c r="BB167" s="116">
        <f t="shared" si="10"/>
        <v>6.65618074</v>
      </c>
      <c r="BC167" s="54">
        <f t="shared" si="11"/>
        <v>5.395683641</v>
      </c>
      <c r="BD167" s="117">
        <f t="shared" si="12"/>
        <v>0.08052054899</v>
      </c>
      <c r="BE167" s="210">
        <v>2832.49</v>
      </c>
      <c r="BF167" s="120">
        <v>579.8444768793407</v>
      </c>
      <c r="BG167" s="121">
        <v>434.54404764590356</v>
      </c>
      <c r="BH167" s="121">
        <v>434.54404764590356</v>
      </c>
      <c r="BI167" s="122">
        <f t="shared" si="13"/>
        <v>0.03498420344</v>
      </c>
      <c r="BJ167" s="123">
        <f t="shared" si="14"/>
        <v>-0.2957333579</v>
      </c>
    </row>
    <row r="168">
      <c r="D168" s="100"/>
      <c r="E168" s="48"/>
      <c r="U168" s="50"/>
      <c r="V168" s="50"/>
      <c r="AC168" s="6"/>
      <c r="AI168" s="110" t="s">
        <v>330</v>
      </c>
      <c r="AJ168" s="111">
        <v>906976.1781379351</v>
      </c>
      <c r="AK168" s="111">
        <v>4936.013905261683</v>
      </c>
      <c r="AL168" s="54">
        <v>833.9144925544955</v>
      </c>
      <c r="AM168" s="54">
        <v>219.45118225118304</v>
      </c>
      <c r="AN168" s="112">
        <v>2207.613385631304</v>
      </c>
      <c r="AO168" s="113">
        <v>11057.895430924926</v>
      </c>
      <c r="AP168" s="112">
        <v>5197.92</v>
      </c>
      <c r="AQ168" s="112">
        <v>199.0</v>
      </c>
      <c r="AR168" s="113">
        <v>6920.746987247826</v>
      </c>
      <c r="AS168" s="54">
        <f t="shared" si="1"/>
        <v>0</v>
      </c>
      <c r="AT168" s="115">
        <f t="shared" si="2"/>
        <v>0</v>
      </c>
      <c r="AU168" s="115">
        <f t="shared" si="3"/>
        <v>0</v>
      </c>
      <c r="AV168" s="115" t="str">
        <f t="shared" si="4"/>
        <v>Performance</v>
      </c>
      <c r="AW168" s="116">
        <f t="shared" si="5"/>
        <v>13.26022695</v>
      </c>
      <c r="AX168" s="54">
        <f t="shared" si="6"/>
        <v>3.8</v>
      </c>
      <c r="AY168" s="117">
        <f t="shared" si="7"/>
        <v>0.09940652819</v>
      </c>
      <c r="AZ168" s="117">
        <f t="shared" si="8"/>
        <v>0.04445919044</v>
      </c>
      <c r="BA168" s="118">
        <f t="shared" si="9"/>
        <v>0.005442275138</v>
      </c>
      <c r="BB168" s="116">
        <f t="shared" si="10"/>
        <v>8.29910866</v>
      </c>
      <c r="BC168" s="54">
        <f t="shared" si="11"/>
        <v>4.190525088</v>
      </c>
      <c r="BD168" s="117">
        <f t="shared" si="12"/>
        <v>0.0901425953</v>
      </c>
      <c r="BE168" s="210">
        <v>2097.48</v>
      </c>
      <c r="BF168" s="120">
        <v>429.37916580989855</v>
      </c>
      <c r="BG168" s="121">
        <v>404.53532674459694</v>
      </c>
      <c r="BH168" s="121">
        <v>404.53532674459694</v>
      </c>
      <c r="BI168" s="122">
        <f t="shared" si="13"/>
        <v>0.05306024249</v>
      </c>
      <c r="BJ168" s="123">
        <f t="shared" si="14"/>
        <v>-0.09319239952</v>
      </c>
    </row>
    <row r="169">
      <c r="D169" s="100"/>
      <c r="E169" s="48"/>
      <c r="U169" s="50"/>
      <c r="V169" s="50"/>
      <c r="AC169" s="6"/>
      <c r="AI169" s="110" t="s">
        <v>331</v>
      </c>
      <c r="AJ169" s="111">
        <v>669380.9686616708</v>
      </c>
      <c r="AK169" s="111">
        <v>4060.6657193418528</v>
      </c>
      <c r="AL169" s="54">
        <v>416.95724627724775</v>
      </c>
      <c r="AM169" s="54">
        <v>109.72559112559152</v>
      </c>
      <c r="AN169" s="112">
        <v>1788.9092642714593</v>
      </c>
      <c r="AO169" s="113">
        <v>6360.1449253841165</v>
      </c>
      <c r="AP169" s="112">
        <v>3552.9</v>
      </c>
      <c r="AQ169" s="112">
        <v>87.0</v>
      </c>
      <c r="AR169" s="113">
        <v>3029.9944240016002</v>
      </c>
      <c r="AS169" s="54">
        <f t="shared" si="1"/>
        <v>0</v>
      </c>
      <c r="AT169" s="115">
        <f t="shared" si="2"/>
        <v>0</v>
      </c>
      <c r="AU169" s="115">
        <f t="shared" si="3"/>
        <v>0</v>
      </c>
      <c r="AV169" s="115" t="str">
        <f t="shared" si="4"/>
        <v>Performance</v>
      </c>
      <c r="AW169" s="116">
        <f t="shared" si="5"/>
        <v>15.25371002</v>
      </c>
      <c r="AX169" s="54">
        <f t="shared" si="6"/>
        <v>3.8</v>
      </c>
      <c r="AY169" s="117">
        <f t="shared" si="7"/>
        <v>0.06133658834</v>
      </c>
      <c r="AZ169" s="117">
        <f t="shared" si="8"/>
        <v>0.02702157693</v>
      </c>
      <c r="BA169" s="118">
        <f t="shared" si="9"/>
        <v>0.006066299924</v>
      </c>
      <c r="BB169" s="116">
        <f t="shared" si="10"/>
        <v>7.266918733</v>
      </c>
      <c r="BC169" s="54">
        <f t="shared" si="11"/>
        <v>4.792612026</v>
      </c>
      <c r="BD169" s="117">
        <f t="shared" si="12"/>
        <v>0.04863298644</v>
      </c>
      <c r="BE169" s="210">
        <v>1168.43</v>
      </c>
      <c r="BF169" s="120">
        <v>239.1915530576024</v>
      </c>
      <c r="BG169" s="121">
        <v>177.76569321964536</v>
      </c>
      <c r="BH169" s="121">
        <v>177.76569321964536</v>
      </c>
      <c r="BI169" s="122">
        <f t="shared" si="13"/>
        <v>-0.1250449445</v>
      </c>
      <c r="BJ169" s="123">
        <f t="shared" si="14"/>
        <v>-0.2071129523</v>
      </c>
    </row>
    <row r="170">
      <c r="D170" s="100"/>
      <c r="E170" s="48"/>
      <c r="U170" s="50"/>
      <c r="V170" s="50"/>
      <c r="AC170" s="6"/>
      <c r="AI170" s="110" t="s">
        <v>332</v>
      </c>
      <c r="AJ170" s="111">
        <v>642710.2803888974</v>
      </c>
      <c r="AK170" s="111">
        <v>3880.5192264490906</v>
      </c>
      <c r="AL170" s="54">
        <v>404.51076131374776</v>
      </c>
      <c r="AM170" s="54">
        <v>106.4502003457231</v>
      </c>
      <c r="AN170" s="112">
        <v>1883.349698424332</v>
      </c>
      <c r="AO170" s="113">
        <v>3009.6549376002627</v>
      </c>
      <c r="AP170" s="112">
        <v>3247.92</v>
      </c>
      <c r="AQ170" s="112">
        <v>85.0</v>
      </c>
      <c r="AR170" s="113">
        <v>2160.874876134264</v>
      </c>
      <c r="AS170" s="54">
        <f t="shared" si="1"/>
        <v>0</v>
      </c>
      <c r="AT170" s="115">
        <f t="shared" si="2"/>
        <v>0</v>
      </c>
      <c r="AU170" s="115">
        <f t="shared" si="3"/>
        <v>0</v>
      </c>
      <c r="AV170" s="115" t="str">
        <f t="shared" si="4"/>
        <v>Performance</v>
      </c>
      <c r="AW170" s="116">
        <f t="shared" si="5"/>
        <v>7.440234539</v>
      </c>
      <c r="AX170" s="54">
        <f t="shared" si="6"/>
        <v>3.8</v>
      </c>
      <c r="AY170" s="117">
        <f t="shared" si="7"/>
        <v>0.05652173913</v>
      </c>
      <c r="AZ170" s="117">
        <f t="shared" si="8"/>
        <v>0.02743194767</v>
      </c>
      <c r="BA170" s="118">
        <f t="shared" si="9"/>
        <v>0.00603774258</v>
      </c>
      <c r="BB170" s="116">
        <f t="shared" si="10"/>
        <v>5.341946575</v>
      </c>
      <c r="BC170" s="54">
        <f t="shared" si="11"/>
        <v>4.758950133</v>
      </c>
      <c r="BD170" s="117">
        <f t="shared" si="12"/>
        <v>0.04513235119</v>
      </c>
      <c r="BE170" s="210">
        <v>1089.57</v>
      </c>
      <c r="BF170" s="120">
        <v>223.04797075132595</v>
      </c>
      <c r="BG170" s="121">
        <v>181.46279056242182</v>
      </c>
      <c r="BH170" s="121">
        <v>181.46279056242182</v>
      </c>
      <c r="BI170" s="122">
        <f t="shared" si="13"/>
        <v>-0.1630192223</v>
      </c>
      <c r="BJ170" s="123">
        <f t="shared" si="14"/>
        <v>-0.2015045559</v>
      </c>
    </row>
    <row r="171">
      <c r="D171" s="100"/>
      <c r="E171" s="48"/>
      <c r="U171" s="50"/>
      <c r="V171" s="50"/>
      <c r="AC171" s="6"/>
      <c r="AI171" s="110" t="s">
        <v>333</v>
      </c>
      <c r="AJ171" s="111">
        <v>665490.6232628822</v>
      </c>
      <c r="AK171" s="111">
        <v>3968.954777505537</v>
      </c>
      <c r="AL171" s="54">
        <v>457.40832240862255</v>
      </c>
      <c r="AM171" s="54">
        <v>120.37061116016383</v>
      </c>
      <c r="AN171" s="112">
        <v>1673.1787900494421</v>
      </c>
      <c r="AO171" s="113">
        <v>6294.4321904872695</v>
      </c>
      <c r="AP171" s="112">
        <v>3483.48</v>
      </c>
      <c r="AQ171" s="112">
        <v>87.0</v>
      </c>
      <c r="AR171" s="113">
        <v>6101.92354621023</v>
      </c>
      <c r="AS171" s="54">
        <f t="shared" si="1"/>
        <v>0</v>
      </c>
      <c r="AT171" s="115">
        <f t="shared" si="2"/>
        <v>0</v>
      </c>
      <c r="AU171" s="115">
        <f t="shared" si="3"/>
        <v>0</v>
      </c>
      <c r="AV171" s="115" t="str">
        <f t="shared" si="4"/>
        <v>Performance</v>
      </c>
      <c r="AW171" s="116">
        <f t="shared" si="5"/>
        <v>13.76107929</v>
      </c>
      <c r="AX171" s="54">
        <f t="shared" si="6"/>
        <v>3.8</v>
      </c>
      <c r="AY171" s="117">
        <f t="shared" si="7"/>
        <v>0.07194127243</v>
      </c>
      <c r="AZ171" s="117">
        <f t="shared" si="8"/>
        <v>0.03032803796</v>
      </c>
      <c r="BA171" s="118">
        <f t="shared" si="9"/>
        <v>0.005963952968</v>
      </c>
      <c r="BB171" s="116">
        <f t="shared" si="10"/>
        <v>13.34021103</v>
      </c>
      <c r="BC171" s="54">
        <f t="shared" si="11"/>
        <v>5.257566924</v>
      </c>
      <c r="BD171" s="117">
        <f t="shared" si="12"/>
        <v>0.05199683412</v>
      </c>
      <c r="BE171" s="210">
        <v>1203.66</v>
      </c>
      <c r="BF171" s="120">
        <v>246.40355413102512</v>
      </c>
      <c r="BG171" s="121">
        <v>211.00476827759744</v>
      </c>
      <c r="BH171" s="121">
        <v>211.00476827759744</v>
      </c>
      <c r="BI171" s="122">
        <f t="shared" si="13"/>
        <v>-0.1223180421</v>
      </c>
      <c r="BJ171" s="123">
        <f t="shared" si="14"/>
        <v>-0.2772322151</v>
      </c>
    </row>
    <row r="172">
      <c r="D172" s="100"/>
      <c r="E172" s="48"/>
      <c r="U172" s="50"/>
      <c r="V172" s="50"/>
      <c r="AC172" s="6"/>
      <c r="AI172" s="110" t="s">
        <v>334</v>
      </c>
      <c r="AJ172" s="111">
        <v>1201504.2301498717</v>
      </c>
      <c r="AK172" s="111">
        <v>5998.87821332898</v>
      </c>
      <c r="AL172" s="54">
        <v>905.4817810946199</v>
      </c>
      <c r="AM172" s="54">
        <v>238.2846792354263</v>
      </c>
      <c r="AN172" s="112">
        <v>2186.5962947938146</v>
      </c>
      <c r="AO172" s="113">
        <v>3371.678507624563</v>
      </c>
      <c r="AP172" s="112">
        <v>6061.38</v>
      </c>
      <c r="AQ172" s="112">
        <v>182.0</v>
      </c>
      <c r="AR172" s="113">
        <v>7843.186052053554</v>
      </c>
      <c r="AS172" s="54">
        <f t="shared" si="1"/>
        <v>0</v>
      </c>
      <c r="AT172" s="115">
        <f t="shared" si="2"/>
        <v>0</v>
      </c>
      <c r="AU172" s="115">
        <f t="shared" si="3"/>
        <v>0</v>
      </c>
      <c r="AV172" s="115" t="str">
        <f t="shared" si="4"/>
        <v>Performance</v>
      </c>
      <c r="AW172" s="116">
        <f t="shared" si="5"/>
        <v>3.723629319</v>
      </c>
      <c r="AX172" s="54">
        <f t="shared" si="6"/>
        <v>3.8</v>
      </c>
      <c r="AY172" s="117">
        <f t="shared" si="7"/>
        <v>0.1089751592</v>
      </c>
      <c r="AZ172" s="117">
        <f t="shared" si="8"/>
        <v>0.03972153972</v>
      </c>
      <c r="BA172" s="118">
        <f t="shared" si="9"/>
        <v>0.004992806569</v>
      </c>
      <c r="BB172" s="116">
        <f t="shared" si="10"/>
        <v>8.661892725</v>
      </c>
      <c r="BC172" s="54">
        <f t="shared" si="11"/>
        <v>4.975174621</v>
      </c>
      <c r="BD172" s="117">
        <f t="shared" si="12"/>
        <v>0.08323438599</v>
      </c>
      <c r="BE172" s="210">
        <v>2718.83</v>
      </c>
      <c r="BF172" s="120">
        <v>556.5769196268506</v>
      </c>
      <c r="BG172" s="121">
        <v>348.90486146776936</v>
      </c>
      <c r="BH172" s="121">
        <v>348.90486146776936</v>
      </c>
      <c r="BI172" s="122">
        <f t="shared" si="13"/>
        <v>0.01041891241</v>
      </c>
      <c r="BJ172" s="123">
        <f t="shared" si="14"/>
        <v>-0.2362077135</v>
      </c>
    </row>
    <row r="173">
      <c r="D173" s="100"/>
      <c r="E173" s="48"/>
      <c r="U173" s="50"/>
      <c r="V173" s="50"/>
      <c r="AC173" s="6"/>
      <c r="AI173" s="110" t="s">
        <v>335</v>
      </c>
      <c r="AJ173" s="111">
        <v>1243025.5402185684</v>
      </c>
      <c r="AK173" s="111">
        <v>6706.362621780556</v>
      </c>
      <c r="AL173" s="54">
        <v>796.5750376639955</v>
      </c>
      <c r="AM173" s="54">
        <v>209.6250099115778</v>
      </c>
      <c r="AN173" s="112">
        <v>2074.414160583322</v>
      </c>
      <c r="AO173" s="113">
        <v>2847.490537955205</v>
      </c>
      <c r="AP173" s="112">
        <v>6395.22</v>
      </c>
      <c r="AQ173" s="112">
        <v>88.0</v>
      </c>
      <c r="AR173" s="113">
        <v>2338.463267227462</v>
      </c>
      <c r="AS173" s="54">
        <f t="shared" si="1"/>
        <v>0</v>
      </c>
      <c r="AT173" s="115">
        <f t="shared" si="2"/>
        <v>0</v>
      </c>
      <c r="AU173" s="115">
        <f t="shared" si="3"/>
        <v>0</v>
      </c>
      <c r="AV173" s="115" t="str">
        <f t="shared" si="4"/>
        <v>Performance</v>
      </c>
      <c r="AW173" s="116">
        <f t="shared" si="5"/>
        <v>3.574667047</v>
      </c>
      <c r="AX173" s="54">
        <f t="shared" si="6"/>
        <v>3.8</v>
      </c>
      <c r="AY173" s="117">
        <f t="shared" si="7"/>
        <v>0.1010526316</v>
      </c>
      <c r="AZ173" s="117">
        <f t="shared" si="8"/>
        <v>0.03125763126</v>
      </c>
      <c r="BA173" s="118">
        <f t="shared" si="9"/>
        <v>0.005395192942</v>
      </c>
      <c r="BB173" s="116">
        <f t="shared" si="10"/>
        <v>2.935647185</v>
      </c>
      <c r="BC173" s="54">
        <f t="shared" si="11"/>
        <v>9.051989064</v>
      </c>
      <c r="BD173" s="117">
        <f t="shared" si="12"/>
        <v>0.04242161554</v>
      </c>
      <c r="BE173" s="210">
        <v>2657.84</v>
      </c>
      <c r="BF173" s="120">
        <v>544.0915393978398</v>
      </c>
      <c r="BG173" s="121">
        <v>252.48349826615572</v>
      </c>
      <c r="BH173" s="121">
        <v>252.48349826615572</v>
      </c>
      <c r="BI173" s="122">
        <f t="shared" si="13"/>
        <v>-0.04639513837</v>
      </c>
      <c r="BJ173" s="123">
        <f t="shared" si="14"/>
        <v>-0.5802027628</v>
      </c>
    </row>
    <row r="174">
      <c r="D174" s="100"/>
      <c r="E174" s="48"/>
      <c r="U174" s="50"/>
      <c r="V174" s="50"/>
      <c r="AC174" s="6"/>
      <c r="AI174" s="110" t="s">
        <v>336</v>
      </c>
      <c r="AJ174" s="111">
        <v>1363071.0688438301</v>
      </c>
      <c r="AK174" s="111">
        <v>7489.1810181691035</v>
      </c>
      <c r="AL174" s="54">
        <v>840.1377350362453</v>
      </c>
      <c r="AM174" s="54">
        <v>221.0888776411172</v>
      </c>
      <c r="AN174" s="112">
        <v>2063.223242085438</v>
      </c>
      <c r="AO174" s="113">
        <v>6640.811952864437</v>
      </c>
      <c r="AP174" s="112">
        <v>7002.84</v>
      </c>
      <c r="AQ174" s="112">
        <v>135.0</v>
      </c>
      <c r="AR174" s="113">
        <v>3129.017823749145</v>
      </c>
      <c r="AS174" s="54">
        <f t="shared" si="1"/>
        <v>0</v>
      </c>
      <c r="AT174" s="115">
        <f t="shared" si="2"/>
        <v>0</v>
      </c>
      <c r="AU174" s="115">
        <f t="shared" si="3"/>
        <v>0</v>
      </c>
      <c r="AV174" s="115" t="str">
        <f t="shared" si="4"/>
        <v>Performance</v>
      </c>
      <c r="AW174" s="116">
        <f t="shared" si="5"/>
        <v>7.904432423</v>
      </c>
      <c r="AX174" s="54">
        <f t="shared" si="6"/>
        <v>3.8</v>
      </c>
      <c r="AY174" s="117">
        <f t="shared" si="7"/>
        <v>0.1071570314</v>
      </c>
      <c r="AZ174" s="117">
        <f t="shared" si="8"/>
        <v>0.02952110212</v>
      </c>
      <c r="BA174" s="118">
        <f t="shared" si="9"/>
        <v>0.005494343758</v>
      </c>
      <c r="BB174" s="116">
        <f t="shared" si="10"/>
        <v>3.724410526</v>
      </c>
      <c r="BC174" s="54">
        <f t="shared" si="11"/>
        <v>6.223242482</v>
      </c>
      <c r="BD174" s="117">
        <f t="shared" si="12"/>
        <v>0.06543160102</v>
      </c>
      <c r="BE174" s="210">
        <v>2800.32</v>
      </c>
      <c r="BF174" s="120">
        <v>573.2588942925679</v>
      </c>
      <c r="BG174" s="121">
        <v>266.8788407436774</v>
      </c>
      <c r="BH174" s="121">
        <v>266.8788407436774</v>
      </c>
      <c r="BI174" s="122">
        <f t="shared" si="13"/>
        <v>-0.06493914581</v>
      </c>
      <c r="BJ174" s="123">
        <f t="shared" si="14"/>
        <v>-0.3893858369</v>
      </c>
    </row>
    <row r="175">
      <c r="D175" s="100"/>
      <c r="E175" s="48"/>
      <c r="U175" s="50"/>
      <c r="V175" s="50"/>
      <c r="AC175" s="6"/>
      <c r="AI175" s="110" t="s">
        <v>337</v>
      </c>
      <c r="AJ175" s="111">
        <v>1270730.4331300852</v>
      </c>
      <c r="AK175" s="111">
        <v>6995.415858103942</v>
      </c>
      <c r="AL175" s="54">
        <v>790.3517951822457</v>
      </c>
      <c r="AM175" s="54">
        <v>207.9873145216436</v>
      </c>
      <c r="AN175" s="112">
        <v>1805.2862181708015</v>
      </c>
      <c r="AO175" s="113">
        <v>14835.191712838876</v>
      </c>
      <c r="AP175" s="112">
        <v>6506.76</v>
      </c>
      <c r="AQ175" s="112">
        <v>188.0</v>
      </c>
      <c r="AR175" s="113">
        <v>6609.392854914085</v>
      </c>
      <c r="AS175" s="54">
        <f t="shared" si="1"/>
        <v>0</v>
      </c>
      <c r="AT175" s="115">
        <f t="shared" si="2"/>
        <v>0</v>
      </c>
      <c r="AU175" s="115">
        <f t="shared" si="3"/>
        <v>0</v>
      </c>
      <c r="AV175" s="115" t="str">
        <f t="shared" si="4"/>
        <v>Performance</v>
      </c>
      <c r="AW175" s="116">
        <f t="shared" si="5"/>
        <v>18.77036505</v>
      </c>
      <c r="AX175" s="54">
        <f t="shared" si="6"/>
        <v>3.8</v>
      </c>
      <c r="AY175" s="117">
        <f t="shared" si="7"/>
        <v>0.1152101603</v>
      </c>
      <c r="AZ175" s="117">
        <f t="shared" si="8"/>
        <v>0.02973194428</v>
      </c>
      <c r="BA175" s="118">
        <f t="shared" si="9"/>
        <v>0.005505035274</v>
      </c>
      <c r="BB175" s="116">
        <f t="shared" si="10"/>
        <v>8.362596119</v>
      </c>
      <c r="BC175" s="54">
        <f t="shared" si="11"/>
        <v>4.203998911</v>
      </c>
      <c r="BD175" s="117">
        <f t="shared" si="12"/>
        <v>0.1041386114</v>
      </c>
      <c r="BE175" s="210">
        <v>2554.49</v>
      </c>
      <c r="BF175" s="120">
        <v>522.9345620791273</v>
      </c>
      <c r="BG175" s="121">
        <v>267.4172331031184</v>
      </c>
      <c r="BH175" s="121">
        <v>267.4172331031184</v>
      </c>
      <c r="BI175" s="122">
        <f t="shared" si="13"/>
        <v>-0.06985372536</v>
      </c>
      <c r="BJ175" s="123">
        <f t="shared" si="14"/>
        <v>-0.09609871913</v>
      </c>
    </row>
    <row r="176">
      <c r="D176" s="100"/>
      <c r="E176" s="48"/>
      <c r="U176" s="50"/>
      <c r="V176" s="50"/>
      <c r="AC176" s="6"/>
      <c r="AI176" s="110" t="s">
        <v>338</v>
      </c>
      <c r="AJ176" s="111">
        <v>935069.2048568663</v>
      </c>
      <c r="AK176" s="111">
        <v>5268.466069418326</v>
      </c>
      <c r="AL176" s="54">
        <v>532.087232189622</v>
      </c>
      <c r="AM176" s="54">
        <v>140.02295583937422</v>
      </c>
      <c r="AN176" s="112">
        <v>1640.4248822507582</v>
      </c>
      <c r="AO176" s="113">
        <v>1503.5482054980348</v>
      </c>
      <c r="AP176" s="112">
        <v>4399.2</v>
      </c>
      <c r="AQ176" s="112">
        <v>110.0</v>
      </c>
      <c r="AR176" s="113">
        <v>10072.161561212964</v>
      </c>
      <c r="AS176" s="54">
        <f t="shared" si="1"/>
        <v>0</v>
      </c>
      <c r="AT176" s="115">
        <f t="shared" si="2"/>
        <v>0</v>
      </c>
      <c r="AU176" s="115">
        <f t="shared" si="3"/>
        <v>0</v>
      </c>
      <c r="AV176" s="115" t="str">
        <f t="shared" si="4"/>
        <v>Performance</v>
      </c>
      <c r="AW176" s="116">
        <f t="shared" si="5"/>
        <v>2.825755092</v>
      </c>
      <c r="AX176" s="54">
        <f t="shared" si="6"/>
        <v>3.8</v>
      </c>
      <c r="AY176" s="117">
        <f t="shared" si="7"/>
        <v>0.0853577371</v>
      </c>
      <c r="AZ176" s="117">
        <f t="shared" si="8"/>
        <v>0.02657755673</v>
      </c>
      <c r="BA176" s="118">
        <f t="shared" si="9"/>
        <v>0.005634306041</v>
      </c>
      <c r="BB176" s="116">
        <f t="shared" si="10"/>
        <v>18.92953063</v>
      </c>
      <c r="BC176" s="54">
        <f t="shared" si="11"/>
        <v>4.837156656</v>
      </c>
      <c r="BD176" s="117">
        <f t="shared" si="12"/>
        <v>0.06705579828</v>
      </c>
      <c r="BE176" s="210">
        <v>1928.31</v>
      </c>
      <c r="BF176" s="120">
        <v>394.74804967050244</v>
      </c>
      <c r="BG176" s="121">
        <v>137.33918251911956</v>
      </c>
      <c r="BH176" s="121">
        <v>137.33918251911956</v>
      </c>
      <c r="BI176" s="122">
        <f t="shared" si="13"/>
        <v>-0.1649941478</v>
      </c>
      <c r="BJ176" s="123">
        <f t="shared" si="14"/>
        <v>-0.214414527</v>
      </c>
    </row>
    <row r="177">
      <c r="D177" s="100"/>
      <c r="E177" s="48"/>
      <c r="U177" s="50"/>
      <c r="V177" s="50"/>
      <c r="AC177" s="6"/>
      <c r="AI177" s="110" t="s">
        <v>339</v>
      </c>
      <c r="AJ177" s="111">
        <v>870779.8346296094</v>
      </c>
      <c r="AK177" s="111">
        <v>4920.4557990573085</v>
      </c>
      <c r="AL177" s="54">
        <v>550.7569596348719</v>
      </c>
      <c r="AM177" s="54">
        <v>144.93604200917682</v>
      </c>
      <c r="AN177" s="112">
        <v>1826.3033090082906</v>
      </c>
      <c r="AO177" s="213">
        <v>2011.16118695491</v>
      </c>
      <c r="AP177" s="112">
        <v>4168.32</v>
      </c>
      <c r="AQ177" s="112">
        <v>95.0</v>
      </c>
      <c r="AR177" s="113">
        <v>5634.057550585174</v>
      </c>
      <c r="AS177" s="54">
        <f t="shared" si="1"/>
        <v>0</v>
      </c>
      <c r="AT177" s="115">
        <f t="shared" si="2"/>
        <v>0</v>
      </c>
      <c r="AU177" s="115">
        <f t="shared" si="3"/>
        <v>0</v>
      </c>
      <c r="AV177" s="115" t="str">
        <f t="shared" si="4"/>
        <v>Performance</v>
      </c>
      <c r="AW177" s="116">
        <f t="shared" si="5"/>
        <v>3.651630999</v>
      </c>
      <c r="AX177" s="54">
        <f t="shared" si="6"/>
        <v>3.8</v>
      </c>
      <c r="AY177" s="117">
        <f t="shared" si="7"/>
        <v>0.07936033478</v>
      </c>
      <c r="AZ177" s="117">
        <f t="shared" si="8"/>
        <v>0.02945581628</v>
      </c>
      <c r="BA177" s="118">
        <f t="shared" si="9"/>
        <v>0.005650631312</v>
      </c>
      <c r="BB177" s="116">
        <f t="shared" si="10"/>
        <v>10.22966202</v>
      </c>
      <c r="BC177" s="54">
        <f t="shared" si="11"/>
        <v>5.79744168</v>
      </c>
      <c r="BD177" s="117">
        <f t="shared" si="12"/>
        <v>0.05201764654</v>
      </c>
      <c r="BE177" s="210">
        <v>1859.88</v>
      </c>
      <c r="BF177" s="120">
        <v>380.7396127288529</v>
      </c>
      <c r="BG177" s="121">
        <v>170.01734690601904</v>
      </c>
      <c r="BH177" s="121">
        <v>170.01734690601904</v>
      </c>
      <c r="BI177" s="122">
        <f t="shared" si="13"/>
        <v>-0.1528589687</v>
      </c>
      <c r="BJ177" s="123">
        <f t="shared" si="14"/>
        <v>-0.3445384689</v>
      </c>
    </row>
    <row r="178">
      <c r="D178" s="100"/>
      <c r="E178" s="48"/>
      <c r="U178" s="50"/>
      <c r="V178" s="50"/>
      <c r="AC178" s="6"/>
      <c r="AI178" s="110" t="s">
        <v>340</v>
      </c>
      <c r="AJ178" s="111">
        <v>1276671.1731570715</v>
      </c>
      <c r="AK178" s="111">
        <v>6396.838193082992</v>
      </c>
      <c r="AL178" s="54">
        <v>955.2677209486199</v>
      </c>
      <c r="AM178" s="54">
        <v>251.38624235489996</v>
      </c>
      <c r="AN178" s="112">
        <v>2259.4737396458863</v>
      </c>
      <c r="AO178" s="113">
        <v>23026.18728415175</v>
      </c>
      <c r="AP178" s="112">
        <v>6567.6</v>
      </c>
      <c r="AQ178" s="112">
        <v>198.0</v>
      </c>
      <c r="AR178" s="113">
        <v>9271.790999871853</v>
      </c>
      <c r="AS178" s="54">
        <f t="shared" si="1"/>
        <v>0</v>
      </c>
      <c r="AT178" s="115">
        <f t="shared" si="2"/>
        <v>0</v>
      </c>
      <c r="AU178" s="115">
        <f t="shared" si="3"/>
        <v>0</v>
      </c>
      <c r="AV178" s="115" t="str">
        <f t="shared" si="4"/>
        <v>Performance</v>
      </c>
      <c r="AW178" s="116">
        <f t="shared" si="5"/>
        <v>24.10443353</v>
      </c>
      <c r="AX178" s="54">
        <f t="shared" si="6"/>
        <v>3.8</v>
      </c>
      <c r="AY178" s="117">
        <f t="shared" si="7"/>
        <v>0.1112587582</v>
      </c>
      <c r="AZ178" s="117">
        <f t="shared" si="8"/>
        <v>0.0392985151</v>
      </c>
      <c r="BA178" s="118">
        <f t="shared" si="9"/>
        <v>0.005010560532</v>
      </c>
      <c r="BB178" s="116">
        <f t="shared" si="10"/>
        <v>9.705960744</v>
      </c>
      <c r="BC178" s="54">
        <f t="shared" si="11"/>
        <v>4.824584449</v>
      </c>
      <c r="BD178" s="117">
        <f t="shared" si="12"/>
        <v>0.0876310251</v>
      </c>
      <c r="BE178" s="210">
        <v>3531.02</v>
      </c>
      <c r="BF178" s="120">
        <v>722.8418969706829</v>
      </c>
      <c r="BG178" s="121">
        <v>232.42582397793694</v>
      </c>
      <c r="BH178" s="121">
        <v>232.42582397793694</v>
      </c>
      <c r="BI178" s="122">
        <f t="shared" si="13"/>
        <v>0.02669472039</v>
      </c>
      <c r="BJ178" s="123">
        <f t="shared" si="14"/>
        <v>-0.2123673987</v>
      </c>
    </row>
    <row r="179">
      <c r="D179" s="100"/>
      <c r="E179" s="48"/>
      <c r="U179" s="50"/>
      <c r="V179" s="50"/>
      <c r="AC179" s="6"/>
      <c r="AI179" s="110" t="s">
        <v>341</v>
      </c>
      <c r="AJ179" s="111">
        <v>949514.4970437807</v>
      </c>
      <c r="AK179" s="111">
        <v>4956.48509763586</v>
      </c>
      <c r="AL179" s="54">
        <v>868.1423262041203</v>
      </c>
      <c r="AM179" s="54">
        <v>228.45850689582113</v>
      </c>
      <c r="AN179" s="112">
        <v>3820.470395484837</v>
      </c>
      <c r="AO179" s="113">
        <v>4545.929906820719</v>
      </c>
      <c r="AP179" s="112">
        <v>5591.04</v>
      </c>
      <c r="AQ179" s="112">
        <v>180.0</v>
      </c>
      <c r="AR179" s="113">
        <v>7873.295857391183</v>
      </c>
      <c r="AS179" s="54">
        <f t="shared" si="1"/>
        <v>0</v>
      </c>
      <c r="AT179" s="115">
        <f t="shared" si="2"/>
        <v>0</v>
      </c>
      <c r="AU179" s="115">
        <f t="shared" si="3"/>
        <v>0</v>
      </c>
      <c r="AV179" s="115" t="str">
        <f t="shared" si="4"/>
        <v>Performance</v>
      </c>
      <c r="AW179" s="116">
        <f t="shared" si="5"/>
        <v>5.236387824</v>
      </c>
      <c r="AX179" s="54">
        <f t="shared" si="6"/>
        <v>3.8</v>
      </c>
      <c r="AY179" s="117">
        <f t="shared" si="7"/>
        <v>0.05979852826</v>
      </c>
      <c r="AZ179" s="117">
        <f t="shared" si="8"/>
        <v>0.04609284652</v>
      </c>
      <c r="BA179" s="118">
        <f t="shared" si="9"/>
        <v>0.005220020456</v>
      </c>
      <c r="BB179" s="116">
        <f t="shared" si="10"/>
        <v>9.069130279</v>
      </c>
      <c r="BC179" s="54">
        <f t="shared" si="11"/>
        <v>4.823012923</v>
      </c>
      <c r="BD179" s="117">
        <f t="shared" si="12"/>
        <v>0.04711461715</v>
      </c>
      <c r="BE179" s="210">
        <v>2883.97</v>
      </c>
      <c r="BF179" s="120">
        <v>590.3830467135674</v>
      </c>
      <c r="BG179" s="121">
        <v>277.7592794905529</v>
      </c>
      <c r="BH179" s="121">
        <v>277.7592794905529</v>
      </c>
      <c r="BI179" s="122">
        <f t="shared" si="13"/>
        <v>0.1280251811</v>
      </c>
      <c r="BJ179" s="123">
        <f t="shared" si="14"/>
        <v>-0.2121107572</v>
      </c>
    </row>
    <row r="180">
      <c r="D180" s="100"/>
      <c r="E180" s="48"/>
      <c r="U180" s="50"/>
      <c r="V180" s="50"/>
      <c r="AC180" s="6"/>
      <c r="AI180" s="110" t="s">
        <v>342</v>
      </c>
      <c r="AJ180" s="111">
        <v>709663.3621678826</v>
      </c>
      <c r="AK180" s="111">
        <v>4112.25312412478</v>
      </c>
      <c r="AL180" s="54">
        <v>687.6682942333712</v>
      </c>
      <c r="AM180" s="54">
        <v>180.96534058772926</v>
      </c>
      <c r="AN180" s="112">
        <v>3596.924974758818</v>
      </c>
      <c r="AO180" s="113">
        <v>11673.971671971749</v>
      </c>
      <c r="AP180" s="112">
        <v>3967.08</v>
      </c>
      <c r="AQ180" s="112">
        <v>106.0</v>
      </c>
      <c r="AR180" s="113">
        <v>5686.698479921403</v>
      </c>
      <c r="AS180" s="54">
        <f t="shared" si="1"/>
        <v>0</v>
      </c>
      <c r="AT180" s="115">
        <f t="shared" si="2"/>
        <v>0</v>
      </c>
      <c r="AU180" s="115">
        <f t="shared" si="3"/>
        <v>0</v>
      </c>
      <c r="AV180" s="115" t="str">
        <f t="shared" si="4"/>
        <v>Performance</v>
      </c>
      <c r="AW180" s="116">
        <f t="shared" si="5"/>
        <v>16.97616681</v>
      </c>
      <c r="AX180" s="54">
        <f t="shared" si="6"/>
        <v>3.8</v>
      </c>
      <c r="AY180" s="117">
        <f t="shared" si="7"/>
        <v>0.0503111246</v>
      </c>
      <c r="AZ180" s="117">
        <f t="shared" si="8"/>
        <v>0.04400637196</v>
      </c>
      <c r="BA180" s="118">
        <f t="shared" si="9"/>
        <v>0.005794653273</v>
      </c>
      <c r="BB180" s="116">
        <f t="shared" si="10"/>
        <v>8.269537112</v>
      </c>
      <c r="BC180" s="54">
        <f t="shared" si="11"/>
        <v>6.487436738</v>
      </c>
      <c r="BD180" s="117">
        <f t="shared" si="12"/>
        <v>0.02946961662</v>
      </c>
      <c r="BE180" s="210">
        <v>1185.13</v>
      </c>
      <c r="BF180" s="120">
        <v>242.61024218409003</v>
      </c>
      <c r="BG180" s="121">
        <v>445.0580520492812</v>
      </c>
      <c r="BH180" s="121">
        <v>445.0580520492812</v>
      </c>
      <c r="BI180" s="122">
        <f t="shared" si="13"/>
        <v>-0.03530257495</v>
      </c>
      <c r="BJ180" s="123">
        <f t="shared" si="14"/>
        <v>-0.414252477</v>
      </c>
    </row>
    <row r="181">
      <c r="D181" s="100"/>
      <c r="E181" s="48"/>
      <c r="U181" s="50"/>
      <c r="V181" s="50"/>
      <c r="AC181" s="6"/>
      <c r="AI181" s="110" t="s">
        <v>343</v>
      </c>
      <c r="AJ181" s="111">
        <v>1252001.7486507976</v>
      </c>
      <c r="AK181" s="111">
        <v>6913.531088607231</v>
      </c>
      <c r="AL181" s="54">
        <v>1036.1698732113693</v>
      </c>
      <c r="AM181" s="54">
        <v>272.6762824240446</v>
      </c>
      <c r="AN181" s="112">
        <v>2600.660279215512</v>
      </c>
      <c r="AO181" s="113">
        <v>27826.618531081338</v>
      </c>
      <c r="AP181" s="114">
        <v>2728.52</v>
      </c>
      <c r="AQ181" s="112">
        <v>204.0</v>
      </c>
      <c r="AR181" s="113">
        <v>12003.945934725394</v>
      </c>
      <c r="AS181" s="54">
        <f t="shared" si="1"/>
        <v>0</v>
      </c>
      <c r="AT181" s="115">
        <f t="shared" si="2"/>
        <v>0</v>
      </c>
      <c r="AU181" s="115">
        <f t="shared" si="3"/>
        <v>0</v>
      </c>
      <c r="AV181" s="115" t="str">
        <f t="shared" si="4"/>
        <v>Performance</v>
      </c>
      <c r="AW181" s="116">
        <f t="shared" si="5"/>
        <v>26.85526693</v>
      </c>
      <c r="AX181" s="54">
        <f t="shared" si="6"/>
        <v>3.8</v>
      </c>
      <c r="AY181" s="117">
        <f t="shared" si="7"/>
        <v>0.1048488665</v>
      </c>
      <c r="AZ181" s="117">
        <f t="shared" si="8"/>
        <v>0.03944095701</v>
      </c>
      <c r="BA181" s="118">
        <f t="shared" si="9"/>
        <v>0.005521981975</v>
      </c>
      <c r="BB181" s="116">
        <f t="shared" si="10"/>
        <v>11.58492082</v>
      </c>
      <c r="BC181" s="54">
        <f t="shared" si="11"/>
        <v>5.079264084</v>
      </c>
      <c r="BD181" s="117">
        <f t="shared" si="12"/>
        <v>0.07844161793</v>
      </c>
      <c r="BE181" s="210">
        <v>2615.87</v>
      </c>
      <c r="BF181" s="120">
        <v>535.4997799583974</v>
      </c>
      <c r="BG181" s="121">
        <v>500.6700932529719</v>
      </c>
      <c r="BH181" s="121">
        <v>500.6700932529719</v>
      </c>
      <c r="BI181" s="122">
        <f t="shared" si="13"/>
        <v>-0.6053362652</v>
      </c>
      <c r="BJ181" s="123">
        <f t="shared" si="14"/>
        <v>-0.2518601244</v>
      </c>
    </row>
    <row r="182">
      <c r="D182" s="100"/>
      <c r="E182" s="48"/>
      <c r="U182" s="50"/>
      <c r="V182" s="50"/>
      <c r="AC182" s="6"/>
      <c r="AI182" s="110" t="s">
        <v>344</v>
      </c>
      <c r="AJ182" s="111">
        <v>1132911.8152855625</v>
      </c>
      <c r="AK182" s="111">
        <v>6320.68535745105</v>
      </c>
      <c r="AL182" s="54">
        <v>827.6912500727456</v>
      </c>
      <c r="AM182" s="54">
        <v>217.81348686124883</v>
      </c>
      <c r="AN182" s="112">
        <v>1778.8101427001984</v>
      </c>
      <c r="AO182" s="113">
        <v>13052.489850533602</v>
      </c>
      <c r="AP182" s="114">
        <v>3638.04</v>
      </c>
      <c r="AQ182" s="112">
        <v>155.0</v>
      </c>
      <c r="AR182" s="113">
        <v>6819.46946729705</v>
      </c>
      <c r="AS182" s="54">
        <f t="shared" si="1"/>
        <v>0</v>
      </c>
      <c r="AT182" s="115">
        <f t="shared" si="2"/>
        <v>0</v>
      </c>
      <c r="AU182" s="115">
        <f t="shared" si="3"/>
        <v>0</v>
      </c>
      <c r="AV182" s="115" t="str">
        <f t="shared" si="4"/>
        <v>Performance</v>
      </c>
      <c r="AW182" s="116">
        <f t="shared" si="5"/>
        <v>15.76975696</v>
      </c>
      <c r="AX182" s="54">
        <f t="shared" si="6"/>
        <v>3.8</v>
      </c>
      <c r="AY182" s="117">
        <f t="shared" si="7"/>
        <v>0.1224489796</v>
      </c>
      <c r="AZ182" s="117">
        <f t="shared" si="8"/>
        <v>0.03446042233</v>
      </c>
      <c r="BA182" s="118">
        <f t="shared" si="9"/>
        <v>0.005579150356</v>
      </c>
      <c r="BB182" s="116">
        <f t="shared" si="10"/>
        <v>8.239146501</v>
      </c>
      <c r="BC182" s="54">
        <f t="shared" si="11"/>
        <v>5.339943549</v>
      </c>
      <c r="BD182" s="117">
        <f t="shared" si="12"/>
        <v>0.08713689914</v>
      </c>
      <c r="BE182" s="210">
        <v>2421.02</v>
      </c>
      <c r="BF182" s="120">
        <v>495.61166161731256</v>
      </c>
      <c r="BG182" s="121">
        <v>332.079588455433</v>
      </c>
      <c r="BH182" s="121">
        <v>332.079588455433</v>
      </c>
      <c r="BI182" s="122">
        <f t="shared" si="13"/>
        <v>-0.4244231766</v>
      </c>
      <c r="BJ182" s="123">
        <f t="shared" si="14"/>
        <v>-0.2883819903</v>
      </c>
    </row>
    <row r="183">
      <c r="D183" s="100"/>
      <c r="E183" s="48"/>
      <c r="U183" s="50"/>
      <c r="V183" s="50"/>
      <c r="AC183" s="6"/>
      <c r="AI183" s="110" t="s">
        <v>345</v>
      </c>
      <c r="AJ183" s="111">
        <v>633888.834171017</v>
      </c>
      <c r="AK183" s="111">
        <v>3946.027042046458</v>
      </c>
      <c r="AL183" s="54">
        <v>423.1804887589976</v>
      </c>
      <c r="AM183" s="54">
        <v>111.3632865155257</v>
      </c>
      <c r="AN183" s="112">
        <v>1540.525463464772</v>
      </c>
      <c r="AO183" s="113">
        <v>2027.3504226515752</v>
      </c>
      <c r="AP183" s="112">
        <v>3640.26</v>
      </c>
      <c r="AQ183" s="112">
        <v>83.0</v>
      </c>
      <c r="AR183" s="113">
        <v>4309.031273744791</v>
      </c>
      <c r="AS183" s="54">
        <f t="shared" si="1"/>
        <v>0</v>
      </c>
      <c r="AT183" s="115">
        <f t="shared" si="2"/>
        <v>0</v>
      </c>
      <c r="AU183" s="115">
        <f t="shared" si="3"/>
        <v>0</v>
      </c>
      <c r="AV183" s="115" t="str">
        <f t="shared" si="4"/>
        <v>Performance</v>
      </c>
      <c r="AW183" s="116">
        <f t="shared" si="5"/>
        <v>4.790746446</v>
      </c>
      <c r="AX183" s="54">
        <f t="shared" si="6"/>
        <v>3.8</v>
      </c>
      <c r="AY183" s="117">
        <f t="shared" si="7"/>
        <v>0.07228915663</v>
      </c>
      <c r="AZ183" s="117">
        <f t="shared" si="8"/>
        <v>0.02822162274</v>
      </c>
      <c r="BA183" s="118">
        <f t="shared" si="9"/>
        <v>0.00622510893</v>
      </c>
      <c r="BB183" s="116">
        <f t="shared" si="10"/>
        <v>10.18249042</v>
      </c>
      <c r="BC183" s="54">
        <f t="shared" si="11"/>
        <v>5.098560106</v>
      </c>
      <c r="BD183" s="117">
        <f t="shared" si="12"/>
        <v>0.05387772028</v>
      </c>
      <c r="BE183" s="210">
        <v>1135.74</v>
      </c>
      <c r="BF183" s="120">
        <v>232.49952027048374</v>
      </c>
      <c r="BG183" s="121">
        <v>190.68096848851388</v>
      </c>
      <c r="BH183" s="121">
        <v>190.68096848851388</v>
      </c>
      <c r="BI183" s="122">
        <f t="shared" si="13"/>
        <v>-0.07748731542</v>
      </c>
      <c r="BJ183" s="123">
        <f t="shared" si="14"/>
        <v>-0.2546915362</v>
      </c>
    </row>
    <row r="184">
      <c r="D184" s="100"/>
      <c r="E184" s="48"/>
      <c r="U184" s="50"/>
      <c r="V184" s="50"/>
      <c r="AC184" s="6"/>
      <c r="AI184" s="110" t="s">
        <v>346</v>
      </c>
      <c r="AJ184" s="111">
        <v>595457.036455431</v>
      </c>
      <c r="AK184" s="111">
        <v>3529.2335653082037</v>
      </c>
      <c r="AL184" s="54">
        <v>513.4175047443722</v>
      </c>
      <c r="AM184" s="54">
        <v>135.10986966957162</v>
      </c>
      <c r="AN184" s="112">
        <v>1697.1983224351443</v>
      </c>
      <c r="AO184" s="113">
        <v>4131.459290648679</v>
      </c>
      <c r="AP184" s="112">
        <v>3290.04</v>
      </c>
      <c r="AQ184" s="112">
        <v>106.0</v>
      </c>
      <c r="AR184" s="113">
        <v>6863.812815557307</v>
      </c>
      <c r="AS184" s="54">
        <f t="shared" si="1"/>
        <v>0</v>
      </c>
      <c r="AT184" s="115">
        <f t="shared" si="2"/>
        <v>0</v>
      </c>
      <c r="AU184" s="115">
        <f t="shared" si="3"/>
        <v>0</v>
      </c>
      <c r="AV184" s="115" t="str">
        <f t="shared" si="4"/>
        <v>Performance</v>
      </c>
      <c r="AW184" s="116">
        <f t="shared" si="5"/>
        <v>8.046977854</v>
      </c>
      <c r="AX184" s="54">
        <f t="shared" si="6"/>
        <v>3.8</v>
      </c>
      <c r="AY184" s="117">
        <f t="shared" si="7"/>
        <v>0.07960759087</v>
      </c>
      <c r="AZ184" s="117">
        <f t="shared" si="8"/>
        <v>0.03828306265</v>
      </c>
      <c r="BA184" s="118">
        <f t="shared" si="9"/>
        <v>0.005926932338</v>
      </c>
      <c r="BB184" s="116">
        <f t="shared" si="10"/>
        <v>13.36887183</v>
      </c>
      <c r="BC184" s="54">
        <f t="shared" si="11"/>
        <v>4.843561366</v>
      </c>
      <c r="BD184" s="117">
        <f t="shared" si="12"/>
        <v>0.0624558713</v>
      </c>
      <c r="BE184" s="210">
        <v>1022.81</v>
      </c>
      <c r="BF184" s="120">
        <v>209.38140272232505</v>
      </c>
      <c r="BG184" s="121">
        <v>304.03610202204715</v>
      </c>
      <c r="BH184" s="121">
        <v>304.03610202204715</v>
      </c>
      <c r="BI184" s="122">
        <f t="shared" si="13"/>
        <v>-0.06777493212</v>
      </c>
      <c r="BJ184" s="123">
        <f t="shared" si="14"/>
        <v>-0.2154533177</v>
      </c>
    </row>
    <row r="185">
      <c r="D185" s="100"/>
      <c r="E185" s="48"/>
      <c r="U185" s="50"/>
      <c r="V185" s="50"/>
      <c r="AC185" s="6"/>
      <c r="AI185" s="110" t="s">
        <v>347</v>
      </c>
      <c r="AJ185" s="111">
        <v>1131054.668713377</v>
      </c>
      <c r="AK185" s="111">
        <v>6004.61014719375</v>
      </c>
      <c r="AL185" s="54">
        <v>1092.1790555471189</v>
      </c>
      <c r="AM185" s="54">
        <v>287.41554093345235</v>
      </c>
      <c r="AN185" s="112">
        <v>2437.436638685403</v>
      </c>
      <c r="AO185" s="113">
        <v>8839.626865958566</v>
      </c>
      <c r="AP185" s="112">
        <v>6305.52</v>
      </c>
      <c r="AQ185" s="112">
        <v>218.0</v>
      </c>
      <c r="AR185" s="113">
        <v>10221.477708445682</v>
      </c>
      <c r="AS185" s="54">
        <f t="shared" si="1"/>
        <v>0</v>
      </c>
      <c r="AT185" s="115">
        <f t="shared" si="2"/>
        <v>0</v>
      </c>
      <c r="AU185" s="115">
        <f t="shared" si="3"/>
        <v>0</v>
      </c>
      <c r="AV185" s="115" t="str">
        <f t="shared" si="4"/>
        <v>Performance</v>
      </c>
      <c r="AW185" s="116">
        <f t="shared" si="5"/>
        <v>8.093569293</v>
      </c>
      <c r="AX185" s="54">
        <f t="shared" si="6"/>
        <v>3.8</v>
      </c>
      <c r="AY185" s="117">
        <f t="shared" si="7"/>
        <v>0.1179171333</v>
      </c>
      <c r="AZ185" s="117">
        <f t="shared" si="8"/>
        <v>0.04786581208</v>
      </c>
      <c r="BA185" s="118">
        <f t="shared" si="9"/>
        <v>0.005308859345</v>
      </c>
      <c r="BB185" s="116">
        <f t="shared" si="10"/>
        <v>9.358793008</v>
      </c>
      <c r="BC185" s="54">
        <f t="shared" si="11"/>
        <v>5.009995668</v>
      </c>
      <c r="BD185" s="117">
        <f t="shared" si="12"/>
        <v>0.08943822233</v>
      </c>
      <c r="BE185" s="210">
        <v>2467.34</v>
      </c>
      <c r="BF185" s="120">
        <v>505.09391792503163</v>
      </c>
      <c r="BG185" s="121">
        <v>587.0851376220872</v>
      </c>
      <c r="BH185" s="121">
        <v>587.0851376220872</v>
      </c>
      <c r="BI185" s="122">
        <f t="shared" si="13"/>
        <v>0.05011313731</v>
      </c>
      <c r="BJ185" s="123">
        <f t="shared" si="14"/>
        <v>-0.2415163102</v>
      </c>
    </row>
    <row r="186">
      <c r="D186" s="100"/>
      <c r="E186" s="48"/>
      <c r="U186" s="50"/>
      <c r="V186" s="50"/>
      <c r="AC186" s="6"/>
      <c r="AI186" s="110"/>
      <c r="AJ186" s="111"/>
      <c r="AK186" s="111"/>
      <c r="AL186" s="54"/>
      <c r="AM186" s="54"/>
      <c r="AN186" s="112"/>
      <c r="AO186" s="113"/>
      <c r="AP186" s="214"/>
      <c r="AQ186" s="114"/>
      <c r="AR186" s="113"/>
      <c r="AS186" s="54"/>
      <c r="AT186" s="115"/>
      <c r="AU186" s="115"/>
      <c r="AV186" s="115"/>
      <c r="AW186" s="116"/>
      <c r="AX186" s="54"/>
      <c r="AY186" s="117"/>
      <c r="AZ186" s="117"/>
      <c r="BA186" s="118"/>
      <c r="BB186" s="116"/>
      <c r="BC186" s="54"/>
      <c r="BD186" s="117"/>
      <c r="BE186" s="210"/>
      <c r="BF186" s="120"/>
      <c r="BG186" s="121"/>
      <c r="BH186" s="121"/>
      <c r="BI186" s="122"/>
      <c r="BJ186" s="123"/>
    </row>
    <row r="187">
      <c r="D187" s="100"/>
      <c r="E187" s="48"/>
      <c r="U187" s="50"/>
      <c r="V187" s="50"/>
      <c r="AC187" s="6"/>
      <c r="AI187" s="110"/>
      <c r="AJ187" s="111"/>
      <c r="AK187" s="111"/>
      <c r="AL187" s="54"/>
      <c r="AM187" s="54"/>
      <c r="AN187" s="112"/>
      <c r="AO187" s="113"/>
      <c r="AP187" s="215"/>
      <c r="AQ187" s="216"/>
      <c r="AR187" s="217"/>
      <c r="AS187" s="54"/>
      <c r="AT187" s="115"/>
      <c r="AU187" s="115"/>
      <c r="AV187" s="115"/>
      <c r="AW187" s="116"/>
      <c r="AX187" s="54"/>
      <c r="AY187" s="117"/>
      <c r="AZ187" s="117"/>
      <c r="BA187" s="118"/>
      <c r="BB187" s="116"/>
      <c r="BC187" s="54"/>
      <c r="BD187" s="117"/>
      <c r="BE187" s="218"/>
      <c r="BF187" s="120"/>
      <c r="BG187" s="121"/>
      <c r="BH187" s="121"/>
      <c r="BI187" s="122"/>
      <c r="BJ187" s="123"/>
    </row>
    <row r="188">
      <c r="D188" s="100"/>
      <c r="E188" s="48"/>
      <c r="U188" s="50"/>
      <c r="V188" s="50"/>
      <c r="AC188" s="6"/>
      <c r="AI188" s="110"/>
      <c r="AJ188" s="111"/>
      <c r="AK188" s="111"/>
      <c r="AL188" s="54"/>
      <c r="AM188" s="54"/>
      <c r="AN188" s="112"/>
      <c r="AO188" s="113"/>
      <c r="AP188" s="215"/>
      <c r="AQ188" s="216"/>
      <c r="AR188" s="217"/>
      <c r="AS188" s="54"/>
      <c r="AT188" s="115"/>
      <c r="AU188" s="115"/>
      <c r="AV188" s="115"/>
      <c r="AW188" s="116"/>
      <c r="AX188" s="54"/>
      <c r="AY188" s="117"/>
      <c r="AZ188" s="117"/>
      <c r="BA188" s="118"/>
      <c r="BB188" s="116"/>
      <c r="BC188" s="54"/>
      <c r="BD188" s="117"/>
      <c r="BE188" s="218"/>
      <c r="BF188" s="120"/>
      <c r="BG188" s="121"/>
      <c r="BH188" s="121"/>
      <c r="BI188" s="122"/>
      <c r="BJ188" s="123"/>
    </row>
    <row r="189">
      <c r="D189" s="100"/>
      <c r="E189" s="48"/>
      <c r="U189" s="50"/>
      <c r="V189" s="50"/>
      <c r="AC189" s="6"/>
      <c r="AI189" s="110"/>
      <c r="AJ189" s="111"/>
      <c r="AK189" s="111"/>
      <c r="AL189" s="54"/>
      <c r="AM189" s="54"/>
      <c r="AN189" s="112"/>
      <c r="AO189" s="113"/>
      <c r="AP189" s="215"/>
      <c r="AQ189" s="216"/>
      <c r="AR189" s="217"/>
      <c r="AS189" s="54"/>
      <c r="AT189" s="115"/>
      <c r="AU189" s="115"/>
      <c r="AV189" s="115"/>
      <c r="AW189" s="116"/>
      <c r="AX189" s="54"/>
      <c r="AY189" s="117"/>
      <c r="AZ189" s="117"/>
      <c r="BA189" s="118"/>
      <c r="BB189" s="116"/>
      <c r="BC189" s="54"/>
      <c r="BD189" s="117"/>
      <c r="BE189" s="218"/>
      <c r="BF189" s="120"/>
      <c r="BG189" s="121"/>
      <c r="BH189" s="121"/>
      <c r="BI189" s="122"/>
      <c r="BJ189" s="123"/>
    </row>
    <row r="190">
      <c r="D190" s="100"/>
      <c r="E190" s="48"/>
      <c r="U190" s="50"/>
      <c r="V190" s="50"/>
      <c r="AC190" s="6"/>
      <c r="AI190" s="110"/>
      <c r="AJ190" s="111"/>
      <c r="AK190" s="111"/>
      <c r="AL190" s="54"/>
      <c r="AM190" s="54"/>
      <c r="AN190" s="112"/>
      <c r="AO190" s="113"/>
      <c r="AP190" s="215"/>
      <c r="AQ190" s="216"/>
      <c r="AR190" s="217"/>
      <c r="AS190" s="54"/>
      <c r="AT190" s="115"/>
      <c r="AU190" s="115"/>
      <c r="AV190" s="115"/>
      <c r="AW190" s="116"/>
      <c r="AX190" s="54"/>
      <c r="AY190" s="117"/>
      <c r="AZ190" s="117"/>
      <c r="BA190" s="118"/>
      <c r="BB190" s="116"/>
      <c r="BC190" s="54"/>
      <c r="BD190" s="117"/>
      <c r="BE190" s="218"/>
      <c r="BF190" s="120"/>
      <c r="BG190" s="121"/>
      <c r="BH190" s="121"/>
      <c r="BI190" s="122"/>
      <c r="BJ190" s="123"/>
    </row>
    <row r="191">
      <c r="D191" s="100"/>
      <c r="E191" s="48"/>
      <c r="U191" s="50"/>
      <c r="V191" s="50"/>
      <c r="AC191" s="6"/>
      <c r="AI191" s="110"/>
      <c r="AJ191" s="111"/>
      <c r="AK191" s="111"/>
      <c r="AL191" s="54"/>
      <c r="AM191" s="54"/>
      <c r="AN191" s="112"/>
      <c r="AO191" s="113"/>
      <c r="AP191" s="215"/>
      <c r="AQ191" s="216"/>
      <c r="AR191" s="217"/>
      <c r="AS191" s="54"/>
      <c r="AT191" s="115"/>
      <c r="AU191" s="115"/>
      <c r="AV191" s="115"/>
      <c r="AW191" s="116"/>
      <c r="AX191" s="54"/>
      <c r="AY191" s="117"/>
      <c r="AZ191" s="117"/>
      <c r="BA191" s="118"/>
      <c r="BB191" s="116"/>
      <c r="BC191" s="54"/>
      <c r="BD191" s="117"/>
      <c r="BE191" s="218"/>
      <c r="BF191" s="120"/>
      <c r="BG191" s="121"/>
      <c r="BH191" s="121"/>
      <c r="BI191" s="122"/>
      <c r="BJ191" s="123"/>
    </row>
    <row r="192">
      <c r="D192" s="100"/>
      <c r="E192" s="48"/>
      <c r="U192" s="50"/>
      <c r="V192" s="50"/>
      <c r="AC192" s="6"/>
      <c r="AI192" s="110"/>
      <c r="AJ192" s="111"/>
      <c r="AK192" s="111"/>
      <c r="AL192" s="54"/>
      <c r="AM192" s="54"/>
      <c r="AN192" s="112"/>
      <c r="AO192" s="113"/>
      <c r="AP192" s="215"/>
      <c r="AQ192" s="216"/>
      <c r="AR192" s="217"/>
      <c r="AS192" s="54"/>
      <c r="AT192" s="115"/>
      <c r="AU192" s="115"/>
      <c r="AV192" s="115"/>
      <c r="AW192" s="116"/>
      <c r="AX192" s="54"/>
      <c r="AY192" s="117"/>
      <c r="AZ192" s="117"/>
      <c r="BA192" s="118"/>
      <c r="BB192" s="116"/>
      <c r="BC192" s="54"/>
      <c r="BD192" s="117"/>
      <c r="BE192" s="218"/>
      <c r="BF192" s="120"/>
      <c r="BG192" s="121"/>
      <c r="BH192" s="121"/>
      <c r="BI192" s="122"/>
      <c r="BJ192" s="123"/>
    </row>
    <row r="193">
      <c r="D193" s="100"/>
      <c r="E193" s="48"/>
      <c r="U193" s="50"/>
      <c r="V193" s="50"/>
      <c r="AC193" s="6"/>
      <c r="AI193" s="110"/>
      <c r="AJ193" s="111"/>
      <c r="AK193" s="111"/>
      <c r="AL193" s="54"/>
      <c r="AM193" s="54"/>
      <c r="AN193" s="112"/>
      <c r="AO193" s="113"/>
      <c r="AP193" s="215"/>
      <c r="AQ193" s="216"/>
      <c r="AR193" s="217"/>
      <c r="AS193" s="54"/>
      <c r="AT193" s="115"/>
      <c r="AU193" s="115"/>
      <c r="AV193" s="115"/>
      <c r="AW193" s="116"/>
      <c r="AX193" s="54"/>
      <c r="AY193" s="117"/>
      <c r="AZ193" s="117"/>
      <c r="BA193" s="118"/>
      <c r="BB193" s="116"/>
      <c r="BC193" s="54"/>
      <c r="BD193" s="117"/>
      <c r="BE193" s="218"/>
      <c r="BF193" s="120"/>
      <c r="BG193" s="121"/>
      <c r="BH193" s="121"/>
      <c r="BI193" s="122"/>
      <c r="BJ193" s="123"/>
    </row>
    <row r="194">
      <c r="D194" s="100"/>
      <c r="E194" s="48"/>
      <c r="U194" s="50"/>
      <c r="V194" s="50"/>
      <c r="AC194" s="6"/>
      <c r="AI194" s="110"/>
      <c r="AJ194" s="111"/>
      <c r="AK194" s="111"/>
      <c r="AL194" s="54"/>
      <c r="AM194" s="54"/>
      <c r="AN194" s="112"/>
      <c r="AO194" s="113"/>
      <c r="AP194" s="215"/>
      <c r="AQ194" s="216"/>
      <c r="AR194" s="217"/>
      <c r="AS194" s="54"/>
      <c r="AT194" s="115"/>
      <c r="AU194" s="115"/>
      <c r="AV194" s="115"/>
      <c r="AW194" s="116"/>
      <c r="AX194" s="54"/>
      <c r="AY194" s="117"/>
      <c r="AZ194" s="117"/>
      <c r="BA194" s="118"/>
      <c r="BB194" s="116"/>
      <c r="BC194" s="54"/>
      <c r="BD194" s="117"/>
      <c r="BE194" s="218"/>
      <c r="BF194" s="120"/>
      <c r="BG194" s="121"/>
      <c r="BH194" s="121"/>
      <c r="BI194" s="122"/>
      <c r="BJ194" s="123"/>
    </row>
    <row r="195">
      <c r="D195" s="100"/>
      <c r="E195" s="48"/>
      <c r="U195" s="50"/>
      <c r="V195" s="50"/>
      <c r="AC195" s="6"/>
      <c r="AI195" s="110"/>
      <c r="AJ195" s="111"/>
      <c r="AK195" s="111"/>
      <c r="AL195" s="54"/>
      <c r="AM195" s="54"/>
      <c r="AN195" s="112"/>
      <c r="AO195" s="113"/>
      <c r="AP195" s="215"/>
      <c r="AQ195" s="216"/>
      <c r="AR195" s="217"/>
      <c r="AS195" s="54"/>
      <c r="AT195" s="115"/>
      <c r="AU195" s="115"/>
      <c r="AV195" s="115"/>
      <c r="AW195" s="116"/>
      <c r="AX195" s="54"/>
      <c r="AY195" s="117"/>
      <c r="AZ195" s="117"/>
      <c r="BA195" s="118"/>
      <c r="BB195" s="116"/>
      <c r="BC195" s="54"/>
      <c r="BD195" s="117"/>
      <c r="BE195" s="218"/>
      <c r="BF195" s="120"/>
      <c r="BG195" s="121"/>
      <c r="BH195" s="121"/>
      <c r="BI195" s="122"/>
      <c r="BJ195" s="123"/>
    </row>
    <row r="196">
      <c r="D196" s="100"/>
      <c r="E196" s="48"/>
      <c r="U196" s="50"/>
      <c r="V196" s="50"/>
      <c r="AC196" s="6"/>
      <c r="AI196" s="110"/>
      <c r="AJ196" s="111"/>
      <c r="AK196" s="111"/>
      <c r="AL196" s="54"/>
      <c r="AM196" s="54"/>
      <c r="AN196" s="112"/>
      <c r="AO196" s="113"/>
      <c r="AP196" s="215"/>
      <c r="AQ196" s="216"/>
      <c r="AR196" s="217"/>
      <c r="AS196" s="54"/>
      <c r="AT196" s="115"/>
      <c r="AU196" s="115"/>
      <c r="AV196" s="115"/>
      <c r="AW196" s="116"/>
      <c r="AX196" s="54"/>
      <c r="AY196" s="117"/>
      <c r="AZ196" s="117"/>
      <c r="BA196" s="118"/>
      <c r="BB196" s="116"/>
      <c r="BC196" s="54"/>
      <c r="BD196" s="117"/>
      <c r="BE196" s="218"/>
      <c r="BF196" s="120"/>
      <c r="BG196" s="121"/>
      <c r="BH196" s="121"/>
      <c r="BI196" s="122"/>
      <c r="BJ196" s="123"/>
    </row>
    <row r="197">
      <c r="D197" s="100"/>
      <c r="E197" s="48"/>
      <c r="U197" s="50"/>
      <c r="V197" s="50"/>
      <c r="AC197" s="6"/>
      <c r="AI197" s="110"/>
      <c r="AJ197" s="111"/>
      <c r="AK197" s="111"/>
      <c r="AL197" s="54"/>
      <c r="AM197" s="54"/>
      <c r="AN197" s="112"/>
      <c r="AO197" s="113"/>
      <c r="AP197" s="215"/>
      <c r="AQ197" s="216"/>
      <c r="AR197" s="217"/>
      <c r="AS197" s="54"/>
      <c r="AT197" s="115"/>
      <c r="AU197" s="115"/>
      <c r="AV197" s="115"/>
      <c r="AW197" s="116"/>
      <c r="AX197" s="54"/>
      <c r="AY197" s="117"/>
      <c r="AZ197" s="117"/>
      <c r="BA197" s="118"/>
      <c r="BB197" s="116"/>
      <c r="BC197" s="54"/>
      <c r="BD197" s="117"/>
      <c r="BE197" s="218"/>
      <c r="BF197" s="120"/>
      <c r="BG197" s="121"/>
      <c r="BH197" s="121"/>
      <c r="BI197" s="122"/>
      <c r="BJ197" s="123"/>
    </row>
    <row r="198">
      <c r="D198" s="100"/>
      <c r="E198" s="48"/>
      <c r="U198" s="50"/>
      <c r="V198" s="50"/>
      <c r="AC198" s="6"/>
      <c r="AI198" s="110"/>
      <c r="AJ198" s="111"/>
      <c r="AK198" s="111"/>
      <c r="AL198" s="54"/>
      <c r="AM198" s="54"/>
      <c r="AN198" s="112"/>
      <c r="AO198" s="113"/>
      <c r="AP198" s="215"/>
      <c r="AQ198" s="216"/>
      <c r="AR198" s="217"/>
      <c r="AS198" s="54"/>
      <c r="AT198" s="115"/>
      <c r="AU198" s="115"/>
      <c r="AV198" s="115"/>
      <c r="AW198" s="116"/>
      <c r="AX198" s="54"/>
      <c r="AY198" s="117"/>
      <c r="AZ198" s="117"/>
      <c r="BA198" s="118"/>
      <c r="BB198" s="116"/>
      <c r="BC198" s="54"/>
      <c r="BD198" s="117"/>
      <c r="BE198" s="218"/>
      <c r="BF198" s="120"/>
      <c r="BG198" s="121"/>
      <c r="BH198" s="121"/>
      <c r="BI198" s="122"/>
      <c r="BJ198" s="123"/>
    </row>
    <row r="199">
      <c r="D199" s="100"/>
      <c r="E199" s="48"/>
      <c r="U199" s="50"/>
      <c r="V199" s="50"/>
      <c r="AC199" s="6"/>
      <c r="AI199" s="110"/>
      <c r="AJ199" s="111"/>
      <c r="AK199" s="111"/>
      <c r="AL199" s="54"/>
      <c r="AM199" s="54"/>
      <c r="AN199" s="112"/>
      <c r="AO199" s="113"/>
      <c r="AP199" s="215"/>
      <c r="AQ199" s="216"/>
      <c r="AR199" s="217"/>
      <c r="AS199" s="54"/>
      <c r="AT199" s="115"/>
      <c r="AU199" s="115"/>
      <c r="AV199" s="115"/>
      <c r="AW199" s="116"/>
      <c r="AX199" s="54"/>
      <c r="AY199" s="117"/>
      <c r="AZ199" s="117"/>
      <c r="BA199" s="118"/>
      <c r="BB199" s="116"/>
      <c r="BC199" s="54"/>
      <c r="BD199" s="117"/>
      <c r="BE199" s="218"/>
      <c r="BF199" s="120"/>
      <c r="BG199" s="121"/>
      <c r="BH199" s="121"/>
      <c r="BI199" s="122"/>
      <c r="BJ199" s="123"/>
    </row>
    <row r="200">
      <c r="D200" s="100"/>
      <c r="E200" s="48"/>
      <c r="U200" s="50"/>
      <c r="V200" s="50"/>
      <c r="AC200" s="6"/>
      <c r="AI200" s="110"/>
      <c r="AJ200" s="111"/>
      <c r="AK200" s="111"/>
      <c r="AL200" s="54"/>
      <c r="AM200" s="54"/>
      <c r="AN200" s="112"/>
      <c r="AO200" s="113"/>
      <c r="AP200" s="215"/>
      <c r="AQ200" s="216"/>
      <c r="AR200" s="217"/>
      <c r="AS200" s="54"/>
      <c r="AT200" s="115"/>
      <c r="AU200" s="115"/>
      <c r="AV200" s="115"/>
      <c r="AW200" s="116"/>
      <c r="AX200" s="54"/>
      <c r="AY200" s="117"/>
      <c r="AZ200" s="117"/>
      <c r="BA200" s="118"/>
      <c r="BB200" s="116"/>
      <c r="BC200" s="54"/>
      <c r="BD200" s="117"/>
      <c r="BE200" s="218"/>
      <c r="BF200" s="120"/>
      <c r="BG200" s="121"/>
      <c r="BH200" s="121"/>
      <c r="BI200" s="122"/>
      <c r="BJ200" s="123"/>
    </row>
    <row r="201">
      <c r="D201" s="100"/>
      <c r="E201" s="48"/>
      <c r="U201" s="50"/>
      <c r="V201" s="50"/>
      <c r="AC201" s="6"/>
      <c r="AI201" s="110"/>
      <c r="AJ201" s="111"/>
      <c r="AK201" s="111"/>
      <c r="AL201" s="54"/>
      <c r="AM201" s="54"/>
      <c r="AN201" s="112"/>
      <c r="AO201" s="113"/>
      <c r="AP201" s="215"/>
      <c r="AQ201" s="216"/>
      <c r="AR201" s="217"/>
      <c r="AS201" s="54"/>
      <c r="AT201" s="115"/>
      <c r="AU201" s="115"/>
      <c r="AV201" s="115"/>
      <c r="AW201" s="116"/>
      <c r="AX201" s="54"/>
      <c r="AY201" s="117"/>
      <c r="AZ201" s="117"/>
      <c r="BA201" s="118"/>
      <c r="BB201" s="116"/>
      <c r="BC201" s="54"/>
      <c r="BD201" s="117"/>
      <c r="BE201" s="218"/>
      <c r="BF201" s="120"/>
      <c r="BG201" s="121"/>
      <c r="BH201" s="121"/>
      <c r="BI201" s="122"/>
      <c r="BJ201" s="123"/>
    </row>
    <row r="202">
      <c r="D202" s="100"/>
      <c r="E202" s="48"/>
      <c r="U202" s="50"/>
      <c r="V202" s="50"/>
      <c r="AC202" s="6"/>
      <c r="AI202" s="110"/>
      <c r="AJ202" s="111"/>
      <c r="AK202" s="111"/>
      <c r="AL202" s="54"/>
      <c r="AM202" s="54"/>
      <c r="AN202" s="112"/>
      <c r="AO202" s="113"/>
      <c r="AP202" s="215"/>
      <c r="AQ202" s="216"/>
      <c r="AR202" s="217"/>
      <c r="AS202" s="54"/>
      <c r="AT202" s="115"/>
      <c r="AU202" s="115"/>
      <c r="AV202" s="115"/>
      <c r="AW202" s="116"/>
      <c r="AX202" s="54"/>
      <c r="AY202" s="117"/>
      <c r="AZ202" s="117"/>
      <c r="BA202" s="118"/>
      <c r="BB202" s="116"/>
      <c r="BC202" s="54"/>
      <c r="BD202" s="117"/>
      <c r="BE202" s="218"/>
      <c r="BF202" s="120"/>
      <c r="BG202" s="121"/>
      <c r="BH202" s="121"/>
      <c r="BI202" s="122"/>
      <c r="BJ202" s="123"/>
    </row>
    <row r="203">
      <c r="D203" s="100"/>
      <c r="E203" s="48"/>
      <c r="U203" s="50"/>
      <c r="V203" s="50"/>
      <c r="AC203" s="6"/>
      <c r="AI203" s="110"/>
      <c r="AJ203" s="111"/>
      <c r="AK203" s="111"/>
      <c r="AL203" s="54"/>
      <c r="AM203" s="54"/>
      <c r="AN203" s="112"/>
      <c r="AO203" s="113"/>
      <c r="AP203" s="215"/>
      <c r="AQ203" s="216"/>
      <c r="AR203" s="217"/>
      <c r="AS203" s="54"/>
      <c r="AT203" s="115"/>
      <c r="AU203" s="115"/>
      <c r="AV203" s="115"/>
      <c r="AW203" s="116"/>
      <c r="AX203" s="54"/>
      <c r="AY203" s="117"/>
      <c r="AZ203" s="117"/>
      <c r="BA203" s="118"/>
      <c r="BB203" s="116"/>
      <c r="BC203" s="54"/>
      <c r="BD203" s="117"/>
      <c r="BE203" s="218"/>
      <c r="BF203" s="120"/>
      <c r="BG203" s="121"/>
      <c r="BH203" s="121"/>
      <c r="BI203" s="122"/>
      <c r="BJ203" s="123"/>
    </row>
    <row r="204">
      <c r="D204" s="100"/>
      <c r="E204" s="48"/>
      <c r="U204" s="50"/>
      <c r="V204" s="50"/>
      <c r="AC204" s="6"/>
      <c r="AI204" s="110"/>
      <c r="AJ204" s="111"/>
      <c r="AK204" s="111"/>
      <c r="AL204" s="54"/>
      <c r="AM204" s="54"/>
      <c r="AN204" s="112"/>
      <c r="AO204" s="113"/>
      <c r="AP204" s="215"/>
      <c r="AQ204" s="216"/>
      <c r="AR204" s="217"/>
      <c r="AS204" s="54"/>
      <c r="AT204" s="115"/>
      <c r="AU204" s="115"/>
      <c r="AV204" s="115"/>
      <c r="AW204" s="116"/>
      <c r="AX204" s="54"/>
      <c r="AY204" s="117"/>
      <c r="AZ204" s="117"/>
      <c r="BA204" s="118"/>
      <c r="BB204" s="116"/>
      <c r="BC204" s="54"/>
      <c r="BD204" s="117"/>
      <c r="BE204" s="218"/>
      <c r="BF204" s="120"/>
      <c r="BG204" s="121"/>
      <c r="BH204" s="121"/>
      <c r="BI204" s="122"/>
      <c r="BJ204" s="123"/>
    </row>
    <row r="205">
      <c r="D205" s="100"/>
      <c r="E205" s="48"/>
      <c r="U205" s="50"/>
      <c r="V205" s="50"/>
      <c r="AC205" s="6"/>
      <c r="AI205" s="110"/>
      <c r="AJ205" s="111"/>
      <c r="AK205" s="111"/>
      <c r="AL205" s="54"/>
      <c r="AM205" s="54"/>
      <c r="AN205" s="112"/>
      <c r="AO205" s="113"/>
      <c r="AP205" s="215"/>
      <c r="AQ205" s="216"/>
      <c r="AR205" s="217"/>
      <c r="AS205" s="54"/>
      <c r="AT205" s="115"/>
      <c r="AU205" s="115"/>
      <c r="AV205" s="115"/>
      <c r="AW205" s="116"/>
      <c r="AX205" s="54"/>
      <c r="AY205" s="117"/>
      <c r="AZ205" s="117"/>
      <c r="BA205" s="118"/>
      <c r="BB205" s="116"/>
      <c r="BC205" s="54"/>
      <c r="BD205" s="117"/>
      <c r="BE205" s="218"/>
      <c r="BF205" s="120"/>
      <c r="BG205" s="121"/>
      <c r="BH205" s="121"/>
      <c r="BI205" s="122"/>
      <c r="BJ205" s="123"/>
    </row>
    <row r="206">
      <c r="D206" s="100"/>
      <c r="E206" s="48"/>
      <c r="U206" s="50"/>
      <c r="V206" s="50"/>
      <c r="AC206" s="6"/>
      <c r="AI206" s="110"/>
      <c r="AJ206" s="111"/>
      <c r="AK206" s="111"/>
      <c r="AL206" s="54"/>
      <c r="AM206" s="54"/>
      <c r="AN206" s="112"/>
      <c r="AO206" s="113"/>
      <c r="AP206" s="215"/>
      <c r="AQ206" s="216"/>
      <c r="AR206" s="217"/>
      <c r="AS206" s="54"/>
      <c r="AT206" s="115"/>
      <c r="AU206" s="115"/>
      <c r="AV206" s="115"/>
      <c r="AW206" s="116"/>
      <c r="AX206" s="54"/>
      <c r="AY206" s="117"/>
      <c r="AZ206" s="117"/>
      <c r="BA206" s="118"/>
      <c r="BB206" s="116"/>
      <c r="BC206" s="54"/>
      <c r="BD206" s="117"/>
      <c r="BE206" s="218"/>
      <c r="BF206" s="120"/>
      <c r="BG206" s="121"/>
      <c r="BH206" s="121"/>
      <c r="BI206" s="122"/>
      <c r="BJ206" s="123"/>
    </row>
    <row r="207">
      <c r="D207" s="100"/>
      <c r="E207" s="48"/>
      <c r="U207" s="50"/>
      <c r="V207" s="50"/>
      <c r="AC207" s="6"/>
      <c r="AI207" s="110"/>
      <c r="AJ207" s="111"/>
      <c r="AK207" s="111"/>
      <c r="AL207" s="54"/>
      <c r="AM207" s="54"/>
      <c r="AN207" s="112"/>
      <c r="AO207" s="113"/>
      <c r="AP207" s="215"/>
      <c r="AQ207" s="216"/>
      <c r="AR207" s="217"/>
      <c r="AS207" s="54"/>
      <c r="AT207" s="115"/>
      <c r="AU207" s="115"/>
      <c r="AV207" s="115"/>
      <c r="AW207" s="116"/>
      <c r="AX207" s="54"/>
      <c r="AY207" s="117"/>
      <c r="AZ207" s="117"/>
      <c r="BA207" s="118"/>
      <c r="BB207" s="116"/>
      <c r="BC207" s="54"/>
      <c r="BD207" s="117"/>
      <c r="BE207" s="218"/>
      <c r="BF207" s="120"/>
      <c r="BG207" s="121"/>
      <c r="BH207" s="121"/>
      <c r="BI207" s="122"/>
      <c r="BJ207" s="123"/>
    </row>
    <row r="208">
      <c r="D208" s="100"/>
      <c r="E208" s="48"/>
      <c r="U208" s="50"/>
      <c r="V208" s="50"/>
      <c r="AC208" s="6"/>
      <c r="AI208" s="110"/>
      <c r="AJ208" s="111"/>
      <c r="AK208" s="111"/>
      <c r="AL208" s="54"/>
      <c r="AM208" s="54"/>
      <c r="AN208" s="112"/>
      <c r="AO208" s="113"/>
      <c r="AP208" s="215"/>
      <c r="AQ208" s="216"/>
      <c r="AR208" s="217"/>
      <c r="AS208" s="54"/>
      <c r="AT208" s="115"/>
      <c r="AU208" s="115"/>
      <c r="AV208" s="115"/>
      <c r="AW208" s="116"/>
      <c r="AX208" s="54"/>
      <c r="AY208" s="117"/>
      <c r="AZ208" s="117"/>
      <c r="BA208" s="118"/>
      <c r="BB208" s="116"/>
      <c r="BC208" s="54"/>
      <c r="BD208" s="117"/>
      <c r="BE208" s="218"/>
      <c r="BF208" s="120"/>
      <c r="BG208" s="121"/>
      <c r="BH208" s="121"/>
      <c r="BI208" s="122"/>
      <c r="BJ208" s="123"/>
    </row>
    <row r="209">
      <c r="D209" s="100"/>
      <c r="E209" s="48"/>
      <c r="U209" s="50"/>
      <c r="V209" s="50"/>
      <c r="AC209" s="6"/>
      <c r="AI209" s="110"/>
      <c r="AJ209" s="111"/>
      <c r="AK209" s="111"/>
      <c r="AL209" s="54"/>
      <c r="AM209" s="54"/>
      <c r="AN209" s="112"/>
      <c r="AO209" s="113"/>
      <c r="AP209" s="215"/>
      <c r="AQ209" s="216"/>
      <c r="AR209" s="217"/>
      <c r="AS209" s="54"/>
      <c r="AT209" s="115"/>
      <c r="AU209" s="115"/>
      <c r="AV209" s="115"/>
      <c r="AW209" s="116"/>
      <c r="AX209" s="54"/>
      <c r="AY209" s="117"/>
      <c r="AZ209" s="117"/>
      <c r="BA209" s="118"/>
      <c r="BB209" s="116"/>
      <c r="BC209" s="54"/>
      <c r="BD209" s="117"/>
      <c r="BE209" s="218"/>
      <c r="BF209" s="120"/>
      <c r="BG209" s="121"/>
      <c r="BH209" s="121"/>
      <c r="BI209" s="122"/>
      <c r="BJ209" s="123"/>
    </row>
    <row r="210">
      <c r="D210" s="100"/>
      <c r="E210" s="48"/>
      <c r="U210" s="50"/>
      <c r="V210" s="50"/>
      <c r="AC210" s="6"/>
      <c r="AI210" s="110"/>
      <c r="AJ210" s="111"/>
      <c r="AK210" s="111"/>
      <c r="AL210" s="54"/>
      <c r="AM210" s="54"/>
      <c r="AN210" s="112"/>
      <c r="AO210" s="113"/>
      <c r="AP210" s="215"/>
      <c r="AQ210" s="216"/>
      <c r="AR210" s="217"/>
      <c r="AS210" s="54"/>
      <c r="AT210" s="115"/>
      <c r="AU210" s="115"/>
      <c r="AV210" s="115"/>
      <c r="AW210" s="116"/>
      <c r="AX210" s="54"/>
      <c r="AY210" s="117"/>
      <c r="AZ210" s="117"/>
      <c r="BA210" s="118"/>
      <c r="BB210" s="116"/>
      <c r="BC210" s="54"/>
      <c r="BD210" s="117"/>
      <c r="BE210" s="218"/>
      <c r="BF210" s="120"/>
      <c r="BG210" s="121"/>
      <c r="BH210" s="121"/>
      <c r="BI210" s="122"/>
      <c r="BJ210" s="123"/>
    </row>
    <row r="211">
      <c r="D211" s="100"/>
      <c r="E211" s="48"/>
      <c r="U211" s="50"/>
      <c r="V211" s="50"/>
      <c r="AC211" s="6"/>
      <c r="AI211" s="110"/>
      <c r="AJ211" s="111"/>
      <c r="AK211" s="111"/>
      <c r="AL211" s="54"/>
      <c r="AM211" s="54"/>
      <c r="AN211" s="112"/>
      <c r="AO211" s="113"/>
      <c r="AP211" s="215"/>
      <c r="AQ211" s="216"/>
      <c r="AR211" s="217"/>
      <c r="AS211" s="54"/>
      <c r="AT211" s="115"/>
      <c r="AU211" s="115"/>
      <c r="AV211" s="115"/>
      <c r="AW211" s="116"/>
      <c r="AX211" s="54"/>
      <c r="AY211" s="117"/>
      <c r="AZ211" s="117"/>
      <c r="BA211" s="118"/>
      <c r="BB211" s="116"/>
      <c r="BC211" s="54"/>
      <c r="BD211" s="117"/>
      <c r="BE211" s="218"/>
      <c r="BF211" s="120"/>
      <c r="BG211" s="121"/>
      <c r="BH211" s="121"/>
      <c r="BI211" s="122"/>
      <c r="BJ211" s="123"/>
    </row>
    <row r="212">
      <c r="D212" s="100"/>
      <c r="E212" s="48"/>
      <c r="U212" s="50"/>
      <c r="V212" s="50"/>
      <c r="AC212" s="6"/>
      <c r="AI212" s="110"/>
      <c r="AJ212" s="111"/>
      <c r="AK212" s="111"/>
      <c r="AL212" s="54"/>
      <c r="AM212" s="54"/>
      <c r="AN212" s="112"/>
      <c r="AO212" s="113"/>
      <c r="AP212" s="215"/>
      <c r="AQ212" s="216"/>
      <c r="AR212" s="217"/>
      <c r="AS212" s="54"/>
      <c r="AT212" s="115"/>
      <c r="AU212" s="115"/>
      <c r="AV212" s="115"/>
      <c r="AW212" s="116"/>
      <c r="AX212" s="54"/>
      <c r="AY212" s="117"/>
      <c r="AZ212" s="117"/>
      <c r="BA212" s="118"/>
      <c r="BB212" s="116"/>
      <c r="BC212" s="54"/>
      <c r="BD212" s="117"/>
      <c r="BE212" s="218"/>
      <c r="BF212" s="120"/>
      <c r="BG212" s="121"/>
      <c r="BH212" s="121"/>
      <c r="BI212" s="122"/>
      <c r="BJ212" s="123"/>
    </row>
    <row r="213">
      <c r="D213" s="100"/>
      <c r="E213" s="48"/>
      <c r="U213" s="50"/>
      <c r="V213" s="50"/>
      <c r="AC213" s="6"/>
      <c r="AI213" s="110"/>
      <c r="AJ213" s="111"/>
      <c r="AK213" s="111"/>
      <c r="AL213" s="54"/>
      <c r="AM213" s="54"/>
      <c r="AN213" s="112"/>
      <c r="AO213" s="113"/>
      <c r="AP213" s="215"/>
      <c r="AQ213" s="216"/>
      <c r="AR213" s="217"/>
      <c r="AS213" s="54"/>
      <c r="AT213" s="115"/>
      <c r="AU213" s="115"/>
      <c r="AV213" s="115"/>
      <c r="AW213" s="116"/>
      <c r="AX213" s="54"/>
      <c r="AY213" s="117"/>
      <c r="AZ213" s="117"/>
      <c r="BA213" s="118"/>
      <c r="BB213" s="116"/>
      <c r="BC213" s="54"/>
      <c r="BD213" s="117"/>
      <c r="BE213" s="218"/>
      <c r="BF213" s="120"/>
      <c r="BG213" s="121"/>
      <c r="BH213" s="121"/>
      <c r="BI213" s="122"/>
      <c r="BJ213" s="123"/>
    </row>
    <row r="214">
      <c r="D214" s="100"/>
      <c r="E214" s="48"/>
      <c r="U214" s="50"/>
      <c r="V214" s="50"/>
      <c r="AC214" s="6"/>
      <c r="AI214" s="110"/>
      <c r="AJ214" s="111"/>
      <c r="AK214" s="111"/>
      <c r="AL214" s="54"/>
      <c r="AM214" s="54"/>
      <c r="AN214" s="112"/>
      <c r="AO214" s="113"/>
      <c r="AP214" s="215"/>
      <c r="AQ214" s="216"/>
      <c r="AR214" s="217"/>
      <c r="AS214" s="54"/>
      <c r="AT214" s="115"/>
      <c r="AU214" s="115"/>
      <c r="AV214" s="115"/>
      <c r="AW214" s="116"/>
      <c r="AX214" s="54"/>
      <c r="AY214" s="117"/>
      <c r="AZ214" s="117"/>
      <c r="BA214" s="118"/>
      <c r="BB214" s="116"/>
      <c r="BC214" s="54"/>
      <c r="BD214" s="117"/>
      <c r="BE214" s="218"/>
      <c r="BF214" s="120"/>
      <c r="BG214" s="121"/>
      <c r="BH214" s="121"/>
      <c r="BI214" s="122"/>
      <c r="BJ214" s="123"/>
    </row>
    <row r="215">
      <c r="D215" s="100"/>
      <c r="E215" s="48"/>
      <c r="U215" s="50"/>
      <c r="V215" s="50"/>
      <c r="AC215" s="6"/>
      <c r="AI215" s="110"/>
      <c r="AJ215" s="111"/>
      <c r="AK215" s="111"/>
      <c r="AL215" s="54"/>
      <c r="AM215" s="54"/>
      <c r="AN215" s="112"/>
      <c r="AO215" s="113"/>
      <c r="AP215" s="215"/>
      <c r="AQ215" s="216"/>
      <c r="AR215" s="217"/>
      <c r="AS215" s="54"/>
      <c r="AT215" s="115"/>
      <c r="AU215" s="115"/>
      <c r="AV215" s="115"/>
      <c r="AW215" s="116"/>
      <c r="AX215" s="54"/>
      <c r="AY215" s="117"/>
      <c r="AZ215" s="117"/>
      <c r="BA215" s="118"/>
      <c r="BB215" s="116"/>
      <c r="BC215" s="54"/>
      <c r="BD215" s="117"/>
      <c r="BE215" s="218"/>
      <c r="BF215" s="120"/>
      <c r="BG215" s="121"/>
      <c r="BH215" s="121"/>
      <c r="BI215" s="122"/>
      <c r="BJ215" s="123"/>
    </row>
    <row r="216">
      <c r="D216" s="100"/>
      <c r="E216" s="48"/>
      <c r="U216" s="50"/>
      <c r="V216" s="50"/>
      <c r="AC216" s="6"/>
      <c r="AI216" s="110"/>
      <c r="AJ216" s="111"/>
      <c r="AK216" s="111"/>
      <c r="AL216" s="54"/>
      <c r="AM216" s="54"/>
      <c r="AN216" s="112"/>
      <c r="AO216" s="113"/>
      <c r="AP216" s="215"/>
      <c r="AQ216" s="216"/>
      <c r="AR216" s="217"/>
      <c r="AS216" s="54"/>
      <c r="AT216" s="115"/>
      <c r="AU216" s="115"/>
      <c r="AV216" s="115"/>
      <c r="AW216" s="116"/>
      <c r="AX216" s="54"/>
      <c r="AY216" s="117"/>
      <c r="AZ216" s="117"/>
      <c r="BA216" s="118"/>
      <c r="BB216" s="116"/>
      <c r="BC216" s="54"/>
      <c r="BD216" s="117"/>
      <c r="BE216" s="218"/>
      <c r="BF216" s="120"/>
      <c r="BG216" s="121"/>
      <c r="BH216" s="121"/>
      <c r="BI216" s="122"/>
      <c r="BJ216" s="123"/>
    </row>
    <row r="217">
      <c r="D217" s="100"/>
      <c r="E217" s="48"/>
      <c r="U217" s="50"/>
      <c r="V217" s="50"/>
      <c r="AC217" s="6"/>
      <c r="AI217" s="110"/>
      <c r="AJ217" s="111"/>
      <c r="AK217" s="111"/>
      <c r="AL217" s="54"/>
      <c r="AM217" s="54"/>
      <c r="AN217" s="112"/>
      <c r="AO217" s="113"/>
      <c r="AP217" s="215"/>
      <c r="AQ217" s="216"/>
      <c r="AR217" s="217"/>
      <c r="AS217" s="54"/>
      <c r="AT217" s="115"/>
      <c r="AU217" s="115"/>
      <c r="AV217" s="115"/>
      <c r="AW217" s="116"/>
      <c r="AX217" s="54"/>
      <c r="AY217" s="117"/>
      <c r="AZ217" s="117"/>
      <c r="BA217" s="118"/>
      <c r="BB217" s="116"/>
      <c r="BC217" s="54"/>
      <c r="BD217" s="117"/>
      <c r="BE217" s="218"/>
      <c r="BF217" s="120"/>
      <c r="BG217" s="121"/>
      <c r="BH217" s="121"/>
      <c r="BI217" s="122"/>
      <c r="BJ217" s="123"/>
    </row>
    <row r="218">
      <c r="D218" s="100"/>
      <c r="E218" s="48"/>
      <c r="U218" s="50"/>
      <c r="V218" s="50"/>
      <c r="AC218" s="6"/>
      <c r="AI218" s="110"/>
      <c r="AJ218" s="111"/>
      <c r="AK218" s="111"/>
      <c r="AL218" s="54"/>
      <c r="AM218" s="54"/>
      <c r="AN218" s="112"/>
      <c r="AO218" s="113"/>
      <c r="AP218" s="215"/>
      <c r="AQ218" s="216"/>
      <c r="AR218" s="217"/>
      <c r="AS218" s="54"/>
      <c r="AT218" s="115"/>
      <c r="AU218" s="115"/>
      <c r="AV218" s="115"/>
      <c r="AW218" s="116"/>
      <c r="AX218" s="54"/>
      <c r="AY218" s="117"/>
      <c r="AZ218" s="117"/>
      <c r="BA218" s="118"/>
      <c r="BB218" s="116"/>
      <c r="BC218" s="54"/>
      <c r="BD218" s="117"/>
      <c r="BE218" s="218"/>
      <c r="BF218" s="120"/>
      <c r="BG218" s="121"/>
      <c r="BH218" s="121"/>
      <c r="BI218" s="122"/>
      <c r="BJ218" s="123"/>
    </row>
    <row r="219">
      <c r="D219" s="100"/>
      <c r="E219" s="48"/>
      <c r="U219" s="50"/>
      <c r="V219" s="50"/>
      <c r="AC219" s="6"/>
      <c r="AI219" s="110"/>
      <c r="AJ219" s="111"/>
      <c r="AK219" s="111"/>
      <c r="AL219" s="54"/>
      <c r="AM219" s="54"/>
      <c r="AN219" s="112"/>
      <c r="AO219" s="113"/>
      <c r="AP219" s="215"/>
      <c r="AQ219" s="216"/>
      <c r="AR219" s="217"/>
      <c r="AS219" s="54"/>
      <c r="AT219" s="115"/>
      <c r="AU219" s="115"/>
      <c r="AV219" s="115"/>
      <c r="AW219" s="116"/>
      <c r="AX219" s="54"/>
      <c r="AY219" s="117"/>
      <c r="AZ219" s="117"/>
      <c r="BA219" s="118"/>
      <c r="BB219" s="116"/>
      <c r="BC219" s="54"/>
      <c r="BD219" s="117"/>
      <c r="BE219" s="218"/>
      <c r="BF219" s="120"/>
      <c r="BG219" s="121"/>
      <c r="BH219" s="121"/>
      <c r="BI219" s="122"/>
      <c r="BJ219" s="123"/>
    </row>
    <row r="220">
      <c r="D220" s="100"/>
      <c r="E220" s="48"/>
      <c r="U220" s="50"/>
      <c r="V220" s="50"/>
      <c r="AC220" s="6"/>
      <c r="AI220" s="110"/>
      <c r="AJ220" s="111"/>
      <c r="AK220" s="111"/>
      <c r="AL220" s="54"/>
      <c r="AM220" s="54"/>
      <c r="AN220" s="112"/>
      <c r="AO220" s="113"/>
      <c r="AP220" s="215"/>
      <c r="AQ220" s="216"/>
      <c r="AR220" s="217"/>
      <c r="AS220" s="54"/>
      <c r="AT220" s="115"/>
      <c r="AU220" s="115"/>
      <c r="AV220" s="115"/>
      <c r="AW220" s="116"/>
      <c r="AX220" s="54"/>
      <c r="AY220" s="117"/>
      <c r="AZ220" s="117"/>
      <c r="BA220" s="118"/>
      <c r="BB220" s="116"/>
      <c r="BC220" s="54"/>
      <c r="BD220" s="117"/>
      <c r="BE220" s="218"/>
      <c r="BF220" s="120"/>
      <c r="BG220" s="121"/>
      <c r="BH220" s="121"/>
      <c r="BI220" s="122"/>
      <c r="BJ220" s="123"/>
    </row>
    <row r="221">
      <c r="D221" s="100"/>
      <c r="E221" s="48"/>
      <c r="U221" s="50"/>
      <c r="V221" s="50"/>
      <c r="AC221" s="6"/>
      <c r="AI221" s="110"/>
      <c r="AJ221" s="111"/>
      <c r="AK221" s="111"/>
      <c r="AL221" s="54"/>
      <c r="AM221" s="54"/>
      <c r="AN221" s="112"/>
      <c r="AO221" s="113"/>
      <c r="AP221" s="215"/>
      <c r="AQ221" s="216"/>
      <c r="AR221" s="217"/>
      <c r="AS221" s="54"/>
      <c r="AT221" s="115"/>
      <c r="AU221" s="115"/>
      <c r="AV221" s="115"/>
      <c r="AW221" s="116"/>
      <c r="AX221" s="54"/>
      <c r="AY221" s="117"/>
      <c r="AZ221" s="117"/>
      <c r="BA221" s="118"/>
      <c r="BB221" s="116"/>
      <c r="BC221" s="54"/>
      <c r="BD221" s="117"/>
      <c r="BE221" s="218"/>
      <c r="BF221" s="120"/>
      <c r="BG221" s="121"/>
      <c r="BH221" s="121"/>
      <c r="BI221" s="122"/>
      <c r="BJ221" s="123"/>
    </row>
    <row r="222">
      <c r="D222" s="100"/>
      <c r="E222" s="48"/>
      <c r="U222" s="50"/>
      <c r="V222" s="50"/>
      <c r="AC222" s="6"/>
      <c r="AI222" s="110"/>
      <c r="AJ222" s="111"/>
      <c r="AK222" s="111"/>
      <c r="AL222" s="54"/>
      <c r="AM222" s="54"/>
      <c r="AN222" s="112"/>
      <c r="AO222" s="113"/>
      <c r="AP222" s="215"/>
      <c r="AQ222" s="216"/>
      <c r="AR222" s="217"/>
      <c r="AS222" s="54"/>
      <c r="AT222" s="115"/>
      <c r="AU222" s="115"/>
      <c r="AV222" s="115"/>
      <c r="AW222" s="116"/>
      <c r="AX222" s="54"/>
      <c r="AY222" s="117"/>
      <c r="AZ222" s="117"/>
      <c r="BA222" s="118"/>
      <c r="BB222" s="116"/>
      <c r="BC222" s="54"/>
      <c r="BD222" s="117"/>
      <c r="BE222" s="218"/>
      <c r="BF222" s="120"/>
      <c r="BG222" s="121"/>
      <c r="BH222" s="121"/>
      <c r="BI222" s="122"/>
      <c r="BJ222" s="123"/>
    </row>
    <row r="223">
      <c r="D223" s="100"/>
      <c r="E223" s="48"/>
      <c r="U223" s="50"/>
      <c r="V223" s="50"/>
      <c r="AC223" s="6"/>
      <c r="AI223" s="110"/>
      <c r="AJ223" s="111"/>
      <c r="AK223" s="111"/>
      <c r="AL223" s="54"/>
      <c r="AM223" s="54"/>
      <c r="AN223" s="112"/>
      <c r="AO223" s="113"/>
      <c r="AP223" s="215"/>
      <c r="AQ223" s="216"/>
      <c r="AR223" s="217"/>
      <c r="AS223" s="54"/>
      <c r="AT223" s="115"/>
      <c r="AU223" s="115"/>
      <c r="AV223" s="115"/>
      <c r="AW223" s="116"/>
      <c r="AX223" s="54"/>
      <c r="AY223" s="117"/>
      <c r="AZ223" s="117"/>
      <c r="BA223" s="118"/>
      <c r="BB223" s="116"/>
      <c r="BC223" s="54"/>
      <c r="BD223" s="117"/>
      <c r="BE223" s="218"/>
      <c r="BF223" s="120"/>
      <c r="BG223" s="121"/>
      <c r="BH223" s="121"/>
      <c r="BI223" s="122"/>
      <c r="BJ223" s="123"/>
    </row>
    <row r="224">
      <c r="D224" s="100"/>
      <c r="E224" s="48"/>
      <c r="U224" s="50"/>
      <c r="V224" s="50"/>
      <c r="AC224" s="6"/>
      <c r="AI224" s="110"/>
      <c r="AJ224" s="111"/>
      <c r="AK224" s="111"/>
      <c r="AL224" s="54"/>
      <c r="AM224" s="54"/>
      <c r="AN224" s="112"/>
      <c r="AO224" s="113"/>
      <c r="AP224" s="215"/>
      <c r="AQ224" s="216"/>
      <c r="AR224" s="217"/>
      <c r="AS224" s="54"/>
      <c r="AT224" s="115"/>
      <c r="AU224" s="115"/>
      <c r="AV224" s="115"/>
      <c r="AW224" s="116"/>
      <c r="AX224" s="54"/>
      <c r="AY224" s="117"/>
      <c r="AZ224" s="117"/>
      <c r="BA224" s="118"/>
      <c r="BB224" s="116"/>
      <c r="BC224" s="54"/>
      <c r="BD224" s="117"/>
      <c r="BE224" s="218"/>
      <c r="BF224" s="120"/>
      <c r="BG224" s="121"/>
      <c r="BH224" s="121"/>
      <c r="BI224" s="122"/>
      <c r="BJ224" s="123"/>
    </row>
    <row r="225">
      <c r="D225" s="100"/>
      <c r="E225" s="48"/>
      <c r="U225" s="50"/>
      <c r="V225" s="50"/>
      <c r="AC225" s="6"/>
      <c r="AI225" s="110"/>
      <c r="AJ225" s="111"/>
      <c r="AK225" s="111"/>
      <c r="AL225" s="54"/>
      <c r="AM225" s="54"/>
      <c r="AN225" s="112"/>
      <c r="AO225" s="113"/>
      <c r="AP225" s="215"/>
      <c r="AQ225" s="216"/>
      <c r="AR225" s="217"/>
      <c r="AS225" s="54"/>
      <c r="AT225" s="115"/>
      <c r="AU225" s="115"/>
      <c r="AV225" s="115"/>
      <c r="AW225" s="116"/>
      <c r="AX225" s="54"/>
      <c r="AY225" s="117"/>
      <c r="AZ225" s="117"/>
      <c r="BA225" s="118"/>
      <c r="BB225" s="116"/>
      <c r="BC225" s="54"/>
      <c r="BD225" s="117"/>
      <c r="BE225" s="218"/>
      <c r="BF225" s="120"/>
      <c r="BG225" s="121"/>
      <c r="BH225" s="121"/>
      <c r="BI225" s="122"/>
      <c r="BJ225" s="123"/>
    </row>
    <row r="226">
      <c r="D226" s="100"/>
      <c r="E226" s="48"/>
      <c r="U226" s="50"/>
      <c r="V226" s="50"/>
      <c r="AC226" s="6"/>
      <c r="AI226" s="110"/>
      <c r="AJ226" s="111"/>
      <c r="AK226" s="111"/>
      <c r="AL226" s="54"/>
      <c r="AM226" s="54"/>
      <c r="AN226" s="112"/>
      <c r="AO226" s="113"/>
      <c r="AP226" s="215"/>
      <c r="AQ226" s="216"/>
      <c r="AR226" s="217"/>
      <c r="AS226" s="54"/>
      <c r="AT226" s="115"/>
      <c r="AU226" s="115"/>
      <c r="AV226" s="115"/>
      <c r="AW226" s="116"/>
      <c r="AX226" s="54"/>
      <c r="AY226" s="117"/>
      <c r="AZ226" s="117"/>
      <c r="BA226" s="118"/>
      <c r="BB226" s="116"/>
      <c r="BC226" s="54"/>
      <c r="BD226" s="117"/>
      <c r="BE226" s="218"/>
      <c r="BF226" s="120"/>
      <c r="BG226" s="121"/>
      <c r="BH226" s="121"/>
      <c r="BI226" s="122"/>
      <c r="BJ226" s="123"/>
    </row>
    <row r="227">
      <c r="D227" s="100"/>
      <c r="E227" s="48"/>
      <c r="U227" s="50"/>
      <c r="V227" s="50"/>
      <c r="AC227" s="6"/>
      <c r="AI227" s="110"/>
      <c r="AJ227" s="111"/>
      <c r="AK227" s="111"/>
      <c r="AL227" s="54"/>
      <c r="AM227" s="54"/>
      <c r="AN227" s="112"/>
      <c r="AO227" s="113"/>
      <c r="AP227" s="215"/>
      <c r="AQ227" s="216"/>
      <c r="AR227" s="217"/>
      <c r="AS227" s="54"/>
      <c r="AT227" s="115"/>
      <c r="AU227" s="115"/>
      <c r="AV227" s="115"/>
      <c r="AW227" s="116"/>
      <c r="AX227" s="54"/>
      <c r="AY227" s="117"/>
      <c r="AZ227" s="117"/>
      <c r="BA227" s="118"/>
      <c r="BB227" s="116"/>
      <c r="BC227" s="54"/>
      <c r="BD227" s="117"/>
      <c r="BE227" s="218"/>
      <c r="BF227" s="120"/>
      <c r="BG227" s="121"/>
      <c r="BH227" s="121"/>
      <c r="BI227" s="122"/>
      <c r="BJ227" s="123"/>
    </row>
    <row r="228">
      <c r="D228" s="100"/>
      <c r="E228" s="48"/>
      <c r="U228" s="50"/>
      <c r="V228" s="50"/>
      <c r="AC228" s="6"/>
      <c r="AI228" s="110"/>
      <c r="AJ228" s="111"/>
      <c r="AK228" s="111"/>
      <c r="AL228" s="54"/>
      <c r="AM228" s="54"/>
      <c r="AN228" s="112"/>
      <c r="AO228" s="113"/>
      <c r="AP228" s="215"/>
      <c r="AQ228" s="216"/>
      <c r="AR228" s="217"/>
      <c r="AS228" s="54"/>
      <c r="AT228" s="115"/>
      <c r="AU228" s="115"/>
      <c r="AV228" s="115"/>
      <c r="AW228" s="116"/>
      <c r="AX228" s="54"/>
      <c r="AY228" s="117"/>
      <c r="AZ228" s="117"/>
      <c r="BA228" s="118"/>
      <c r="BB228" s="116"/>
      <c r="BC228" s="54"/>
      <c r="BD228" s="117"/>
      <c r="BE228" s="218"/>
      <c r="BF228" s="120"/>
      <c r="BG228" s="121"/>
      <c r="BH228" s="121"/>
      <c r="BI228" s="122"/>
      <c r="BJ228" s="123"/>
    </row>
    <row r="229">
      <c r="D229" s="100"/>
      <c r="E229" s="48"/>
      <c r="U229" s="50"/>
      <c r="V229" s="50"/>
      <c r="AC229" s="6"/>
      <c r="AI229" s="110"/>
      <c r="AJ229" s="111"/>
      <c r="AK229" s="111"/>
      <c r="AL229" s="54"/>
      <c r="AM229" s="54"/>
      <c r="AN229" s="112"/>
      <c r="AO229" s="113"/>
      <c r="AP229" s="215"/>
      <c r="AQ229" s="216"/>
      <c r="AR229" s="217"/>
      <c r="AS229" s="54"/>
      <c r="AT229" s="115"/>
      <c r="AU229" s="115"/>
      <c r="AV229" s="115"/>
      <c r="AW229" s="116"/>
      <c r="AX229" s="54"/>
      <c r="AY229" s="117"/>
      <c r="AZ229" s="117"/>
      <c r="BA229" s="118"/>
      <c r="BB229" s="116"/>
      <c r="BC229" s="54"/>
      <c r="BD229" s="117"/>
      <c r="BE229" s="218"/>
      <c r="BF229" s="120"/>
      <c r="BG229" s="121"/>
      <c r="BH229" s="121"/>
      <c r="BI229" s="122"/>
      <c r="BJ229" s="123"/>
    </row>
    <row r="230">
      <c r="D230" s="100"/>
      <c r="E230" s="48"/>
      <c r="U230" s="50"/>
      <c r="V230" s="50"/>
      <c r="AC230" s="6"/>
      <c r="AI230" s="110"/>
      <c r="AJ230" s="111"/>
      <c r="AK230" s="111"/>
      <c r="AL230" s="54"/>
      <c r="AM230" s="54"/>
      <c r="AN230" s="112"/>
      <c r="AO230" s="113"/>
      <c r="AP230" s="215"/>
      <c r="AQ230" s="216"/>
      <c r="AR230" s="217"/>
      <c r="AS230" s="54"/>
      <c r="AT230" s="115"/>
      <c r="AU230" s="115"/>
      <c r="AV230" s="115"/>
      <c r="AW230" s="116"/>
      <c r="AX230" s="54"/>
      <c r="AY230" s="117"/>
      <c r="AZ230" s="117"/>
      <c r="BA230" s="118"/>
      <c r="BB230" s="116"/>
      <c r="BC230" s="54"/>
      <c r="BD230" s="117"/>
      <c r="BE230" s="218"/>
      <c r="BF230" s="120"/>
      <c r="BG230" s="121"/>
      <c r="BH230" s="121"/>
      <c r="BI230" s="122"/>
      <c r="BJ230" s="123"/>
    </row>
    <row r="231">
      <c r="D231" s="100"/>
      <c r="E231" s="48"/>
      <c r="U231" s="50"/>
      <c r="V231" s="50"/>
      <c r="AC231" s="6"/>
      <c r="AI231" s="110"/>
      <c r="AJ231" s="111"/>
      <c r="AK231" s="111"/>
      <c r="AL231" s="54"/>
      <c r="AM231" s="54"/>
      <c r="AN231" s="112"/>
      <c r="AO231" s="113"/>
      <c r="AP231" s="215"/>
      <c r="AQ231" s="216"/>
      <c r="AR231" s="217"/>
      <c r="AS231" s="54"/>
      <c r="AT231" s="115"/>
      <c r="AU231" s="115"/>
      <c r="AV231" s="115"/>
      <c r="AW231" s="116"/>
      <c r="AX231" s="54"/>
      <c r="AY231" s="117"/>
      <c r="AZ231" s="117"/>
      <c r="BA231" s="118"/>
      <c r="BB231" s="116"/>
      <c r="BC231" s="54"/>
      <c r="BD231" s="117"/>
      <c r="BE231" s="218"/>
      <c r="BF231" s="120"/>
      <c r="BG231" s="121"/>
      <c r="BH231" s="121"/>
      <c r="BI231" s="122"/>
      <c r="BJ231" s="123"/>
    </row>
    <row r="232">
      <c r="D232" s="100"/>
      <c r="E232" s="48"/>
      <c r="U232" s="50"/>
      <c r="V232" s="50"/>
      <c r="AC232" s="6"/>
      <c r="AI232" s="110"/>
      <c r="AJ232" s="111"/>
      <c r="AK232" s="111"/>
      <c r="AL232" s="54"/>
      <c r="AM232" s="54"/>
      <c r="AN232" s="112"/>
      <c r="AO232" s="113"/>
      <c r="AP232" s="215"/>
      <c r="AQ232" s="216"/>
      <c r="AR232" s="217"/>
      <c r="AS232" s="54"/>
      <c r="AT232" s="115"/>
      <c r="AU232" s="115"/>
      <c r="AV232" s="115"/>
      <c r="AW232" s="116"/>
      <c r="AX232" s="54"/>
      <c r="AY232" s="117"/>
      <c r="AZ232" s="117"/>
      <c r="BA232" s="118"/>
      <c r="BB232" s="116"/>
      <c r="BC232" s="54"/>
      <c r="BD232" s="117"/>
      <c r="BE232" s="218"/>
      <c r="BF232" s="120"/>
      <c r="BG232" s="121"/>
      <c r="BH232" s="121"/>
      <c r="BI232" s="122"/>
      <c r="BJ232" s="123"/>
    </row>
    <row r="233">
      <c r="D233" s="100"/>
      <c r="E233" s="48"/>
      <c r="U233" s="50"/>
      <c r="V233" s="50"/>
      <c r="AC233" s="6"/>
      <c r="AI233" s="110"/>
      <c r="AJ233" s="111"/>
      <c r="AK233" s="111"/>
      <c r="AL233" s="54"/>
      <c r="AM233" s="54"/>
      <c r="AN233" s="112"/>
      <c r="AO233" s="113"/>
      <c r="AP233" s="215"/>
      <c r="AQ233" s="216"/>
      <c r="AR233" s="217"/>
      <c r="AS233" s="54"/>
      <c r="AT233" s="115"/>
      <c r="AU233" s="115"/>
      <c r="AV233" s="115"/>
      <c r="AW233" s="116"/>
      <c r="AX233" s="54"/>
      <c r="AY233" s="117"/>
      <c r="AZ233" s="117"/>
      <c r="BA233" s="118"/>
      <c r="BB233" s="116"/>
      <c r="BC233" s="54"/>
      <c r="BD233" s="117"/>
      <c r="BE233" s="218"/>
      <c r="BF233" s="120"/>
      <c r="BG233" s="121"/>
      <c r="BH233" s="121"/>
      <c r="BI233" s="122"/>
      <c r="BJ233" s="123"/>
    </row>
    <row r="234">
      <c r="D234" s="100"/>
      <c r="E234" s="48"/>
      <c r="U234" s="50"/>
      <c r="V234" s="50"/>
      <c r="AC234" s="6"/>
      <c r="AI234" s="110"/>
      <c r="AJ234" s="111"/>
      <c r="AK234" s="111"/>
      <c r="AL234" s="54"/>
      <c r="AM234" s="54"/>
      <c r="AN234" s="112"/>
      <c r="AO234" s="113"/>
      <c r="AP234" s="215"/>
      <c r="AQ234" s="216"/>
      <c r="AR234" s="217"/>
      <c r="AS234" s="54"/>
      <c r="AT234" s="115"/>
      <c r="AU234" s="115"/>
      <c r="AV234" s="115"/>
      <c r="AW234" s="116"/>
      <c r="AX234" s="54"/>
      <c r="AY234" s="117"/>
      <c r="AZ234" s="117"/>
      <c r="BA234" s="118"/>
      <c r="BB234" s="116"/>
      <c r="BC234" s="54"/>
      <c r="BD234" s="117"/>
      <c r="BE234" s="218"/>
      <c r="BF234" s="120"/>
      <c r="BG234" s="121"/>
      <c r="BH234" s="121"/>
      <c r="BI234" s="122"/>
      <c r="BJ234" s="123"/>
    </row>
    <row r="235">
      <c r="D235" s="100"/>
      <c r="E235" s="48"/>
      <c r="U235" s="50"/>
      <c r="V235" s="50"/>
      <c r="AC235" s="6"/>
      <c r="AI235" s="110"/>
      <c r="AJ235" s="111"/>
      <c r="AK235" s="111"/>
      <c r="AL235" s="54"/>
      <c r="AM235" s="54"/>
      <c r="AN235" s="112"/>
      <c r="AO235" s="113"/>
      <c r="AP235" s="215"/>
      <c r="AQ235" s="216"/>
      <c r="AR235" s="217"/>
      <c r="AS235" s="54"/>
      <c r="AT235" s="115"/>
      <c r="AU235" s="115"/>
      <c r="AV235" s="115"/>
      <c r="AW235" s="116"/>
      <c r="AX235" s="54"/>
      <c r="AY235" s="117"/>
      <c r="AZ235" s="117"/>
      <c r="BA235" s="118"/>
      <c r="BB235" s="116"/>
      <c r="BC235" s="54"/>
      <c r="BD235" s="117"/>
      <c r="BE235" s="218"/>
      <c r="BF235" s="120"/>
      <c r="BG235" s="121"/>
      <c r="BH235" s="121"/>
      <c r="BI235" s="122"/>
      <c r="BJ235" s="123"/>
    </row>
    <row r="236">
      <c r="D236" s="100"/>
      <c r="E236" s="48"/>
      <c r="U236" s="50"/>
      <c r="V236" s="50"/>
      <c r="AC236" s="6"/>
      <c r="AI236" s="110"/>
      <c r="AJ236" s="111"/>
      <c r="AK236" s="111"/>
      <c r="AL236" s="54"/>
      <c r="AM236" s="54"/>
      <c r="AN236" s="112"/>
      <c r="AO236" s="113"/>
      <c r="AP236" s="215"/>
      <c r="AQ236" s="216"/>
      <c r="AR236" s="217"/>
      <c r="AS236" s="54"/>
      <c r="AT236" s="115"/>
      <c r="AU236" s="115"/>
      <c r="AV236" s="115"/>
      <c r="AW236" s="116"/>
      <c r="AX236" s="54"/>
      <c r="AY236" s="117"/>
      <c r="AZ236" s="117"/>
      <c r="BA236" s="118"/>
      <c r="BB236" s="116"/>
      <c r="BC236" s="54"/>
      <c r="BD236" s="117"/>
      <c r="BE236" s="218"/>
      <c r="BF236" s="120"/>
      <c r="BG236" s="121"/>
      <c r="BH236" s="121"/>
      <c r="BI236" s="122"/>
      <c r="BJ236" s="123"/>
    </row>
    <row r="237">
      <c r="D237" s="100"/>
      <c r="E237" s="48"/>
      <c r="U237" s="50"/>
      <c r="V237" s="50"/>
      <c r="AC237" s="6"/>
      <c r="AI237" s="110"/>
      <c r="AJ237" s="111"/>
      <c r="AK237" s="111"/>
      <c r="AL237" s="54"/>
      <c r="AM237" s="54"/>
      <c r="AN237" s="112"/>
      <c r="AO237" s="113"/>
      <c r="AP237" s="215"/>
      <c r="AQ237" s="216"/>
      <c r="AR237" s="217"/>
      <c r="AS237" s="54"/>
      <c r="AT237" s="115"/>
      <c r="AU237" s="115"/>
      <c r="AV237" s="115"/>
      <c r="AW237" s="116"/>
      <c r="AX237" s="54"/>
      <c r="AY237" s="117"/>
      <c r="AZ237" s="117"/>
      <c r="BA237" s="118"/>
      <c r="BB237" s="116"/>
      <c r="BC237" s="54"/>
      <c r="BD237" s="117"/>
      <c r="BE237" s="218"/>
      <c r="BF237" s="120"/>
      <c r="BG237" s="121"/>
      <c r="BH237" s="121"/>
      <c r="BI237" s="122"/>
      <c r="BJ237" s="123"/>
    </row>
    <row r="238">
      <c r="D238" s="100"/>
      <c r="E238" s="48"/>
      <c r="U238" s="50"/>
      <c r="V238" s="50"/>
      <c r="AC238" s="6"/>
      <c r="AI238" s="110"/>
      <c r="AJ238" s="111"/>
      <c r="AK238" s="111"/>
      <c r="AL238" s="54"/>
      <c r="AM238" s="54"/>
      <c r="AN238" s="112"/>
      <c r="AO238" s="113"/>
      <c r="AP238" s="215"/>
      <c r="AQ238" s="216"/>
      <c r="AR238" s="217"/>
      <c r="AS238" s="54"/>
      <c r="AT238" s="115"/>
      <c r="AU238" s="115"/>
      <c r="AV238" s="115"/>
      <c r="AW238" s="116"/>
      <c r="AX238" s="54"/>
      <c r="AY238" s="117"/>
      <c r="AZ238" s="117"/>
      <c r="BA238" s="118"/>
      <c r="BB238" s="116"/>
      <c r="BC238" s="54"/>
      <c r="BD238" s="117"/>
      <c r="BE238" s="218"/>
      <c r="BF238" s="120"/>
      <c r="BG238" s="121"/>
      <c r="BH238" s="121"/>
      <c r="BI238" s="122"/>
      <c r="BJ238" s="123"/>
    </row>
    <row r="239">
      <c r="D239" s="100"/>
      <c r="E239" s="48"/>
      <c r="U239" s="50"/>
      <c r="V239" s="50"/>
      <c r="AC239" s="6"/>
      <c r="AI239" s="110"/>
      <c r="AJ239" s="111"/>
      <c r="AK239" s="111"/>
      <c r="AL239" s="54"/>
      <c r="AM239" s="54"/>
      <c r="AN239" s="112"/>
      <c r="AO239" s="113"/>
      <c r="AP239" s="215"/>
      <c r="AQ239" s="216"/>
      <c r="AR239" s="217"/>
      <c r="AS239" s="54"/>
      <c r="AT239" s="115"/>
      <c r="AU239" s="115"/>
      <c r="AV239" s="115"/>
      <c r="AW239" s="116"/>
      <c r="AX239" s="54"/>
      <c r="AY239" s="117"/>
      <c r="AZ239" s="117"/>
      <c r="BA239" s="118"/>
      <c r="BB239" s="116"/>
      <c r="BC239" s="54"/>
      <c r="BD239" s="117"/>
      <c r="BE239" s="218"/>
      <c r="BF239" s="120"/>
      <c r="BG239" s="121"/>
      <c r="BH239" s="121"/>
      <c r="BI239" s="122"/>
      <c r="BJ239" s="123"/>
    </row>
    <row r="240">
      <c r="D240" s="100"/>
      <c r="E240" s="48"/>
      <c r="U240" s="50"/>
      <c r="V240" s="50"/>
      <c r="AC240" s="6"/>
      <c r="AI240" s="110"/>
      <c r="AJ240" s="111"/>
      <c r="AK240" s="111"/>
      <c r="AL240" s="54"/>
      <c r="AM240" s="54"/>
      <c r="AN240" s="112"/>
      <c r="AO240" s="113"/>
      <c r="AP240" s="215"/>
      <c r="AQ240" s="216"/>
      <c r="AR240" s="217"/>
      <c r="AS240" s="54"/>
      <c r="AT240" s="115"/>
      <c r="AU240" s="115"/>
      <c r="AV240" s="115"/>
      <c r="AW240" s="116"/>
      <c r="AX240" s="54"/>
      <c r="AY240" s="117"/>
      <c r="AZ240" s="117"/>
      <c r="BA240" s="118"/>
      <c r="BB240" s="116"/>
      <c r="BC240" s="54"/>
      <c r="BD240" s="117"/>
      <c r="BE240" s="218"/>
      <c r="BF240" s="120"/>
      <c r="BG240" s="121"/>
      <c r="BH240" s="121"/>
      <c r="BI240" s="122"/>
      <c r="BJ240" s="123"/>
    </row>
    <row r="241">
      <c r="D241" s="100"/>
      <c r="E241" s="48"/>
      <c r="U241" s="50"/>
      <c r="V241" s="50"/>
      <c r="AC241" s="6"/>
      <c r="AI241" s="110"/>
      <c r="AJ241" s="111"/>
      <c r="AK241" s="111"/>
      <c r="AL241" s="54"/>
      <c r="AM241" s="54"/>
      <c r="AN241" s="112"/>
      <c r="AO241" s="113"/>
      <c r="AP241" s="215"/>
      <c r="AQ241" s="216"/>
      <c r="AR241" s="217"/>
      <c r="AS241" s="54"/>
      <c r="AT241" s="115"/>
      <c r="AU241" s="115"/>
      <c r="AV241" s="115"/>
      <c r="AW241" s="116"/>
      <c r="AX241" s="54"/>
      <c r="AY241" s="117"/>
      <c r="AZ241" s="117"/>
      <c r="BA241" s="118"/>
      <c r="BB241" s="116"/>
      <c r="BC241" s="54"/>
      <c r="BD241" s="117"/>
      <c r="BE241" s="218"/>
      <c r="BF241" s="120"/>
      <c r="BG241" s="121"/>
      <c r="BH241" s="121"/>
      <c r="BI241" s="122"/>
      <c r="BJ241" s="123"/>
    </row>
    <row r="242">
      <c r="D242" s="100"/>
      <c r="E242" s="48"/>
      <c r="U242" s="50"/>
      <c r="V242" s="50"/>
      <c r="AC242" s="6"/>
      <c r="AI242" s="110"/>
      <c r="AJ242" s="111"/>
      <c r="AK242" s="111"/>
      <c r="AL242" s="54"/>
      <c r="AM242" s="54"/>
      <c r="AN242" s="112"/>
      <c r="AO242" s="113"/>
      <c r="AP242" s="215"/>
      <c r="AQ242" s="216"/>
      <c r="AR242" s="217"/>
      <c r="AS242" s="54"/>
      <c r="AT242" s="115"/>
      <c r="AU242" s="115"/>
      <c r="AV242" s="115"/>
      <c r="AW242" s="116"/>
      <c r="AX242" s="54"/>
      <c r="AY242" s="117"/>
      <c r="AZ242" s="117"/>
      <c r="BA242" s="118"/>
      <c r="BB242" s="116"/>
      <c r="BC242" s="54"/>
      <c r="BD242" s="117"/>
      <c r="BE242" s="218"/>
      <c r="BF242" s="120"/>
      <c r="BG242" s="121"/>
      <c r="BH242" s="121"/>
      <c r="BI242" s="122"/>
      <c r="BJ242" s="123"/>
    </row>
    <row r="243">
      <c r="D243" s="100"/>
      <c r="E243" s="48"/>
      <c r="U243" s="50"/>
      <c r="V243" s="50"/>
      <c r="AC243" s="6"/>
      <c r="AI243" s="110"/>
      <c r="AJ243" s="111"/>
      <c r="AK243" s="111"/>
      <c r="AL243" s="54"/>
      <c r="AM243" s="54"/>
      <c r="AN243" s="112"/>
      <c r="AO243" s="113"/>
      <c r="AP243" s="215"/>
      <c r="AQ243" s="216"/>
      <c r="AR243" s="217"/>
      <c r="AS243" s="54"/>
      <c r="AT243" s="115"/>
      <c r="AU243" s="115"/>
      <c r="AV243" s="115"/>
      <c r="AW243" s="116"/>
      <c r="AX243" s="54"/>
      <c r="AY243" s="117"/>
      <c r="AZ243" s="117"/>
      <c r="BA243" s="118"/>
      <c r="BB243" s="116"/>
      <c r="BC243" s="54"/>
      <c r="BD243" s="117"/>
      <c r="BE243" s="218"/>
      <c r="BF243" s="120"/>
      <c r="BG243" s="121"/>
      <c r="BH243" s="121"/>
      <c r="BI243" s="122"/>
      <c r="BJ243" s="123"/>
    </row>
    <row r="244">
      <c r="D244" s="100"/>
      <c r="E244" s="48"/>
      <c r="U244" s="50"/>
      <c r="V244" s="50"/>
      <c r="AC244" s="6"/>
      <c r="AI244" s="110"/>
      <c r="AJ244" s="111"/>
      <c r="AK244" s="111"/>
      <c r="AL244" s="54"/>
      <c r="AM244" s="54"/>
      <c r="AN244" s="112"/>
      <c r="AO244" s="113"/>
      <c r="AP244" s="215"/>
      <c r="AQ244" s="216"/>
      <c r="AR244" s="217"/>
      <c r="AS244" s="54"/>
      <c r="AT244" s="115"/>
      <c r="AU244" s="115"/>
      <c r="AV244" s="115"/>
      <c r="AW244" s="116"/>
      <c r="AX244" s="54"/>
      <c r="AY244" s="117"/>
      <c r="AZ244" s="117"/>
      <c r="BA244" s="118"/>
      <c r="BB244" s="116"/>
      <c r="BC244" s="54"/>
      <c r="BD244" s="117"/>
      <c r="BE244" s="218"/>
      <c r="BF244" s="120"/>
      <c r="BG244" s="121"/>
      <c r="BH244" s="121"/>
      <c r="BI244" s="122"/>
      <c r="BJ244" s="123"/>
    </row>
    <row r="245">
      <c r="D245" s="100"/>
      <c r="E245" s="48"/>
      <c r="U245" s="50"/>
      <c r="V245" s="50"/>
      <c r="AC245" s="6"/>
      <c r="AI245" s="110"/>
      <c r="AJ245" s="111"/>
      <c r="AK245" s="111"/>
      <c r="AL245" s="54"/>
      <c r="AM245" s="54"/>
      <c r="AN245" s="112"/>
      <c r="AO245" s="113"/>
      <c r="AP245" s="215"/>
      <c r="AQ245" s="216"/>
      <c r="AR245" s="217"/>
      <c r="AS245" s="54"/>
      <c r="AT245" s="115"/>
      <c r="AU245" s="115"/>
      <c r="AV245" s="115"/>
      <c r="AW245" s="116"/>
      <c r="AX245" s="54"/>
      <c r="AY245" s="117"/>
      <c r="AZ245" s="117"/>
      <c r="BA245" s="118"/>
      <c r="BB245" s="116"/>
      <c r="BC245" s="54"/>
      <c r="BD245" s="117"/>
      <c r="BE245" s="218"/>
      <c r="BF245" s="120"/>
      <c r="BG245" s="121"/>
      <c r="BH245" s="121"/>
      <c r="BI245" s="122"/>
      <c r="BJ245" s="123"/>
    </row>
    <row r="246">
      <c r="D246" s="100"/>
      <c r="E246" s="48"/>
      <c r="U246" s="50"/>
      <c r="V246" s="50"/>
      <c r="AC246" s="6"/>
      <c r="AI246" s="110"/>
      <c r="AJ246" s="111"/>
      <c r="AK246" s="111"/>
      <c r="AL246" s="54"/>
      <c r="AM246" s="54"/>
      <c r="AN246" s="112"/>
      <c r="AO246" s="113"/>
      <c r="AP246" s="215"/>
      <c r="AQ246" s="216"/>
      <c r="AR246" s="217"/>
      <c r="AS246" s="54"/>
      <c r="AT246" s="115"/>
      <c r="AU246" s="115"/>
      <c r="AV246" s="115"/>
      <c r="AW246" s="116"/>
      <c r="AX246" s="54"/>
      <c r="AY246" s="117"/>
      <c r="AZ246" s="117"/>
      <c r="BA246" s="118"/>
      <c r="BB246" s="116"/>
      <c r="BC246" s="54"/>
      <c r="BD246" s="117"/>
      <c r="BE246" s="218"/>
      <c r="BF246" s="120"/>
      <c r="BG246" s="121"/>
      <c r="BH246" s="121"/>
      <c r="BI246" s="122"/>
      <c r="BJ246" s="123"/>
    </row>
    <row r="247">
      <c r="D247" s="100"/>
      <c r="E247" s="48"/>
      <c r="U247" s="50"/>
      <c r="V247" s="50"/>
      <c r="AC247" s="6"/>
      <c r="AI247" s="110"/>
      <c r="AJ247" s="111"/>
      <c r="AK247" s="111"/>
      <c r="AL247" s="54"/>
      <c r="AM247" s="54"/>
      <c r="AN247" s="112"/>
      <c r="AO247" s="113"/>
      <c r="AP247" s="215"/>
      <c r="AQ247" s="216"/>
      <c r="AR247" s="217"/>
      <c r="AS247" s="54"/>
      <c r="AT247" s="115"/>
      <c r="AU247" s="115"/>
      <c r="AV247" s="115"/>
      <c r="AW247" s="116"/>
      <c r="AX247" s="54"/>
      <c r="AY247" s="117"/>
      <c r="AZ247" s="117"/>
      <c r="BA247" s="118"/>
      <c r="BB247" s="116"/>
      <c r="BC247" s="54"/>
      <c r="BD247" s="117"/>
      <c r="BE247" s="218"/>
      <c r="BF247" s="120"/>
      <c r="BG247" s="121"/>
      <c r="BH247" s="121"/>
      <c r="BI247" s="122"/>
      <c r="BJ247" s="123"/>
    </row>
    <row r="248">
      <c r="D248" s="100"/>
      <c r="E248" s="48"/>
      <c r="U248" s="50"/>
      <c r="V248" s="50"/>
      <c r="AC248" s="6"/>
      <c r="AI248" s="110"/>
      <c r="AJ248" s="111"/>
      <c r="AK248" s="111"/>
      <c r="AL248" s="54"/>
      <c r="AM248" s="54"/>
      <c r="AN248" s="112"/>
      <c r="AO248" s="113"/>
      <c r="AP248" s="215"/>
      <c r="AQ248" s="216"/>
      <c r="AR248" s="217"/>
      <c r="AS248" s="54"/>
      <c r="AT248" s="115"/>
      <c r="AU248" s="115"/>
      <c r="AV248" s="115"/>
      <c r="AW248" s="116"/>
      <c r="AX248" s="54"/>
      <c r="AY248" s="117"/>
      <c r="AZ248" s="117"/>
      <c r="BA248" s="118"/>
      <c r="BB248" s="116"/>
      <c r="BC248" s="54"/>
      <c r="BD248" s="117"/>
      <c r="BE248" s="218"/>
      <c r="BF248" s="120"/>
      <c r="BG248" s="121"/>
      <c r="BH248" s="121"/>
      <c r="BI248" s="122"/>
      <c r="BJ248" s="123"/>
    </row>
    <row r="249">
      <c r="D249" s="100"/>
      <c r="E249" s="48"/>
      <c r="U249" s="50"/>
      <c r="V249" s="50"/>
      <c r="AC249" s="6"/>
      <c r="AI249" s="219"/>
      <c r="AJ249" s="220"/>
      <c r="AK249" s="221"/>
      <c r="AL249" s="222"/>
      <c r="AM249" s="222"/>
      <c r="AN249" s="222"/>
      <c r="AO249" s="113"/>
      <c r="AP249" s="215"/>
      <c r="AQ249" s="216"/>
      <c r="AR249" s="217"/>
      <c r="AS249" s="54"/>
      <c r="AT249" s="115"/>
      <c r="AU249" s="115"/>
      <c r="AV249" s="115"/>
      <c r="AW249" s="116"/>
      <c r="AX249" s="54"/>
      <c r="AY249" s="117"/>
      <c r="AZ249" s="117"/>
      <c r="BA249" s="118"/>
      <c r="BB249" s="116"/>
      <c r="BC249" s="54"/>
      <c r="BD249" s="117"/>
      <c r="BE249" s="218"/>
      <c r="BF249" s="120"/>
      <c r="BG249" s="121"/>
      <c r="BH249" s="121"/>
      <c r="BI249" s="122"/>
      <c r="BJ249" s="123"/>
    </row>
    <row r="250">
      <c r="D250" s="100"/>
      <c r="E250" s="48"/>
      <c r="U250" s="50"/>
      <c r="V250" s="50"/>
      <c r="AC250" s="6"/>
      <c r="AI250" s="110"/>
      <c r="AJ250" s="111"/>
      <c r="AK250" s="221"/>
      <c r="AL250" s="54"/>
      <c r="AM250" s="54"/>
      <c r="AN250" s="112"/>
      <c r="AO250" s="113"/>
      <c r="AP250" s="215"/>
      <c r="AQ250" s="216"/>
      <c r="AR250" s="217"/>
      <c r="AS250" s="54"/>
      <c r="AT250" s="115"/>
      <c r="AU250" s="115"/>
      <c r="AV250" s="115"/>
      <c r="AW250" s="116"/>
      <c r="AX250" s="54"/>
      <c r="AY250" s="117"/>
      <c r="AZ250" s="117"/>
      <c r="BA250" s="118"/>
      <c r="BB250" s="116"/>
      <c r="BC250" s="54"/>
      <c r="BD250" s="117"/>
      <c r="BE250" s="218"/>
      <c r="BF250" s="120"/>
      <c r="BG250" s="121"/>
      <c r="BH250" s="121"/>
      <c r="BI250" s="122"/>
      <c r="BJ250" s="123"/>
    </row>
    <row r="251">
      <c r="D251" s="100"/>
      <c r="E251" s="48"/>
      <c r="U251" s="50"/>
      <c r="V251" s="50"/>
      <c r="AC251" s="6"/>
      <c r="AI251" s="110"/>
      <c r="AJ251" s="111"/>
      <c r="AK251" s="221"/>
      <c r="AL251" s="54"/>
      <c r="AM251" s="54"/>
      <c r="AN251" s="112"/>
      <c r="AO251" s="113"/>
      <c r="AP251" s="215"/>
      <c r="AQ251" s="216"/>
      <c r="AR251" s="217"/>
      <c r="AS251" s="54"/>
      <c r="AT251" s="115"/>
      <c r="AU251" s="115"/>
      <c r="AV251" s="115"/>
      <c r="AW251" s="116"/>
      <c r="AX251" s="54"/>
      <c r="AY251" s="117"/>
      <c r="AZ251" s="117"/>
      <c r="BA251" s="118"/>
      <c r="BB251" s="116"/>
      <c r="BC251" s="54"/>
      <c r="BD251" s="117"/>
      <c r="BE251" s="218"/>
      <c r="BF251" s="120"/>
      <c r="BG251" s="121"/>
      <c r="BH251" s="121"/>
      <c r="BI251" s="122"/>
      <c r="BJ251" s="123"/>
    </row>
    <row r="252">
      <c r="D252" s="100"/>
      <c r="E252" s="48"/>
      <c r="U252" s="50"/>
      <c r="V252" s="50"/>
      <c r="AC252" s="6"/>
      <c r="AI252" s="110"/>
      <c r="AJ252" s="111"/>
      <c r="AK252" s="221"/>
      <c r="AL252" s="54"/>
      <c r="AM252" s="54"/>
      <c r="AN252" s="112"/>
      <c r="AO252" s="113"/>
      <c r="AP252" s="215"/>
      <c r="AQ252" s="216"/>
      <c r="AR252" s="217"/>
      <c r="AS252" s="54"/>
      <c r="AT252" s="115"/>
      <c r="AU252" s="115"/>
      <c r="AV252" s="115"/>
      <c r="AW252" s="116"/>
      <c r="AX252" s="54"/>
      <c r="AY252" s="117"/>
      <c r="AZ252" s="117"/>
      <c r="BA252" s="118"/>
      <c r="BB252" s="116"/>
      <c r="BC252" s="54"/>
      <c r="BD252" s="117"/>
      <c r="BE252" s="218"/>
      <c r="BF252" s="120"/>
      <c r="BG252" s="121"/>
      <c r="BH252" s="121"/>
      <c r="BI252" s="122"/>
      <c r="BJ252" s="123"/>
    </row>
    <row r="253">
      <c r="D253" s="100"/>
      <c r="E253" s="48"/>
      <c r="U253" s="50"/>
      <c r="V253" s="50"/>
      <c r="AC253" s="6"/>
      <c r="AI253" s="110"/>
      <c r="AJ253" s="111"/>
      <c r="AK253" s="221"/>
      <c r="AL253" s="54"/>
      <c r="AM253" s="54"/>
      <c r="AN253" s="112"/>
      <c r="AO253" s="113"/>
      <c r="AP253" s="215"/>
      <c r="AQ253" s="216"/>
      <c r="AR253" s="217"/>
      <c r="AS253" s="54"/>
      <c r="AT253" s="115"/>
      <c r="AU253" s="115"/>
      <c r="AV253" s="115"/>
      <c r="AW253" s="116"/>
      <c r="AX253" s="54"/>
      <c r="AY253" s="117"/>
      <c r="AZ253" s="117"/>
      <c r="BA253" s="118"/>
      <c r="BB253" s="116"/>
      <c r="BC253" s="54"/>
      <c r="BD253" s="117"/>
      <c r="BE253" s="218"/>
      <c r="BF253" s="120"/>
      <c r="BG253" s="121"/>
      <c r="BH253" s="121"/>
      <c r="BI253" s="122"/>
      <c r="BJ253" s="123"/>
    </row>
    <row r="254">
      <c r="D254" s="100"/>
      <c r="E254" s="48"/>
      <c r="U254" s="50"/>
      <c r="V254" s="50"/>
      <c r="AC254" s="6"/>
      <c r="AI254" s="110"/>
      <c r="AJ254" s="111"/>
      <c r="AK254" s="221"/>
      <c r="AL254" s="54"/>
      <c r="AM254" s="54"/>
      <c r="AN254" s="112"/>
      <c r="AO254" s="113"/>
      <c r="AP254" s="215"/>
      <c r="AQ254" s="216"/>
      <c r="AR254" s="217"/>
      <c r="AS254" s="54"/>
      <c r="AT254" s="115"/>
      <c r="AU254" s="115"/>
      <c r="AV254" s="115"/>
      <c r="AW254" s="116"/>
      <c r="AX254" s="54"/>
      <c r="AY254" s="117"/>
      <c r="AZ254" s="117"/>
      <c r="BA254" s="118"/>
      <c r="BB254" s="116"/>
      <c r="BC254" s="54"/>
      <c r="BD254" s="117"/>
      <c r="BE254" s="218"/>
      <c r="BF254" s="120"/>
      <c r="BG254" s="121"/>
      <c r="BH254" s="121"/>
      <c r="BI254" s="122"/>
      <c r="BJ254" s="123"/>
    </row>
    <row r="255">
      <c r="D255" s="100"/>
      <c r="E255" s="48"/>
      <c r="U255" s="50"/>
      <c r="V255" s="50"/>
      <c r="AC255" s="6"/>
      <c r="AI255" s="110"/>
      <c r="AJ255" s="111"/>
      <c r="AK255" s="221"/>
      <c r="AL255" s="54"/>
      <c r="AM255" s="54"/>
      <c r="AN255" s="112"/>
      <c r="AO255" s="113"/>
      <c r="AP255" s="215"/>
      <c r="AQ255" s="216"/>
      <c r="AR255" s="217"/>
      <c r="AS255" s="54"/>
      <c r="AT255" s="115"/>
      <c r="AU255" s="115"/>
      <c r="AV255" s="115"/>
      <c r="AW255" s="116"/>
      <c r="AX255" s="54"/>
      <c r="AY255" s="117"/>
      <c r="AZ255" s="117"/>
      <c r="BA255" s="118"/>
      <c r="BB255" s="116"/>
      <c r="BC255" s="54"/>
      <c r="BD255" s="117"/>
      <c r="BE255" s="218"/>
      <c r="BF255" s="120"/>
      <c r="BG255" s="121"/>
      <c r="BH255" s="121"/>
      <c r="BI255" s="122"/>
      <c r="BJ255" s="123"/>
    </row>
    <row r="256">
      <c r="D256" s="100"/>
      <c r="E256" s="48"/>
      <c r="U256" s="50"/>
      <c r="V256" s="50"/>
      <c r="AC256" s="6"/>
      <c r="AI256" s="110"/>
      <c r="AJ256" s="111"/>
      <c r="AK256" s="221"/>
      <c r="AL256" s="54"/>
      <c r="AM256" s="54"/>
      <c r="AN256" s="112"/>
      <c r="AO256" s="113"/>
      <c r="AP256" s="215"/>
      <c r="AQ256" s="216"/>
      <c r="AR256" s="217"/>
      <c r="AS256" s="54"/>
      <c r="AT256" s="115"/>
      <c r="AU256" s="115"/>
      <c r="AV256" s="115"/>
      <c r="AW256" s="116"/>
      <c r="AX256" s="54"/>
      <c r="AY256" s="117"/>
      <c r="AZ256" s="117"/>
      <c r="BA256" s="118"/>
      <c r="BB256" s="116"/>
      <c r="BC256" s="54"/>
      <c r="BD256" s="117"/>
      <c r="BE256" s="218"/>
      <c r="BF256" s="120"/>
      <c r="BG256" s="121"/>
      <c r="BH256" s="121"/>
      <c r="BI256" s="122"/>
      <c r="BJ256" s="123"/>
    </row>
    <row r="257">
      <c r="D257" s="100"/>
      <c r="E257" s="48"/>
      <c r="U257" s="50"/>
      <c r="V257" s="50"/>
      <c r="AC257" s="6"/>
      <c r="AI257" s="110"/>
      <c r="AJ257" s="111"/>
      <c r="AK257" s="221"/>
      <c r="AL257" s="54"/>
      <c r="AM257" s="54"/>
      <c r="AN257" s="112"/>
      <c r="AO257" s="113"/>
      <c r="AP257" s="215"/>
      <c r="AQ257" s="216"/>
      <c r="AR257" s="217"/>
      <c r="AS257" s="54"/>
      <c r="AT257" s="115"/>
      <c r="AU257" s="115"/>
      <c r="AV257" s="115"/>
      <c r="AW257" s="116"/>
      <c r="AX257" s="54"/>
      <c r="AY257" s="117"/>
      <c r="AZ257" s="117"/>
      <c r="BA257" s="118"/>
      <c r="BB257" s="116"/>
      <c r="BC257" s="54"/>
      <c r="BD257" s="117"/>
      <c r="BE257" s="218"/>
      <c r="BF257" s="120"/>
      <c r="BG257" s="121"/>
      <c r="BH257" s="121"/>
      <c r="BI257" s="122"/>
      <c r="BJ257" s="123"/>
    </row>
    <row r="258">
      <c r="D258" s="100"/>
      <c r="E258" s="48"/>
      <c r="U258" s="50"/>
      <c r="V258" s="50"/>
      <c r="AC258" s="6"/>
      <c r="AI258" s="110"/>
      <c r="AJ258" s="111"/>
      <c r="AK258" s="221"/>
      <c r="AL258" s="54"/>
      <c r="AM258" s="54"/>
      <c r="AN258" s="112"/>
      <c r="AO258" s="113"/>
      <c r="AP258" s="215"/>
      <c r="AQ258" s="216"/>
      <c r="AR258" s="217"/>
      <c r="AS258" s="54"/>
      <c r="AT258" s="115"/>
      <c r="AU258" s="115"/>
      <c r="AV258" s="115"/>
      <c r="AW258" s="116"/>
      <c r="AX258" s="54"/>
      <c r="AY258" s="117"/>
      <c r="AZ258" s="117"/>
      <c r="BA258" s="118"/>
      <c r="BB258" s="116"/>
      <c r="BC258" s="54"/>
      <c r="BD258" s="117"/>
      <c r="BE258" s="218"/>
      <c r="BF258" s="120"/>
      <c r="BG258" s="121"/>
      <c r="BH258" s="121"/>
      <c r="BI258" s="122"/>
      <c r="BJ258" s="123"/>
    </row>
    <row r="259">
      <c r="D259" s="100"/>
      <c r="E259" s="48"/>
      <c r="U259" s="50"/>
      <c r="V259" s="50"/>
      <c r="AC259" s="6"/>
      <c r="AI259" s="110"/>
      <c r="AJ259" s="111"/>
      <c r="AK259" s="221"/>
      <c r="AL259" s="54"/>
      <c r="AM259" s="54"/>
      <c r="AN259" s="112"/>
      <c r="AO259" s="113"/>
      <c r="AP259" s="215"/>
      <c r="AQ259" s="216"/>
      <c r="AR259" s="217"/>
      <c r="AS259" s="54"/>
      <c r="AT259" s="115"/>
      <c r="AU259" s="115"/>
      <c r="AV259" s="115"/>
      <c r="AW259" s="116"/>
      <c r="AX259" s="54"/>
      <c r="AY259" s="117"/>
      <c r="AZ259" s="117"/>
      <c r="BA259" s="118"/>
      <c r="BB259" s="116"/>
      <c r="BC259" s="54"/>
      <c r="BD259" s="117"/>
      <c r="BE259" s="218"/>
      <c r="BF259" s="120"/>
      <c r="BG259" s="121"/>
      <c r="BH259" s="121"/>
      <c r="BI259" s="122"/>
      <c r="BJ259" s="123"/>
    </row>
    <row r="260">
      <c r="D260" s="100"/>
      <c r="E260" s="48"/>
      <c r="U260" s="50"/>
      <c r="V260" s="50"/>
      <c r="AC260" s="6"/>
      <c r="AI260" s="110"/>
      <c r="AJ260" s="111"/>
      <c r="AK260" s="221"/>
      <c r="AL260" s="54"/>
      <c r="AM260" s="54"/>
      <c r="AN260" s="112"/>
      <c r="AO260" s="113"/>
      <c r="AP260" s="215"/>
      <c r="AQ260" s="216"/>
      <c r="AR260" s="217"/>
      <c r="AS260" s="54"/>
      <c r="AT260" s="115"/>
      <c r="AU260" s="115"/>
      <c r="AV260" s="115"/>
      <c r="AW260" s="116"/>
      <c r="AX260" s="54"/>
      <c r="AY260" s="117"/>
      <c r="AZ260" s="117"/>
      <c r="BA260" s="118"/>
      <c r="BB260" s="116"/>
      <c r="BC260" s="54"/>
      <c r="BD260" s="117"/>
      <c r="BE260" s="218"/>
      <c r="BF260" s="120"/>
      <c r="BG260" s="121"/>
      <c r="BH260" s="121"/>
      <c r="BI260" s="122"/>
      <c r="BJ260" s="123"/>
    </row>
    <row r="261">
      <c r="D261" s="100"/>
      <c r="E261" s="48"/>
      <c r="U261" s="50"/>
      <c r="V261" s="50"/>
      <c r="AC261" s="6"/>
      <c r="AI261" s="110"/>
      <c r="AJ261" s="111"/>
      <c r="AK261" s="221"/>
      <c r="AL261" s="54"/>
      <c r="AM261" s="54"/>
      <c r="AN261" s="112"/>
      <c r="AO261" s="113"/>
      <c r="AP261" s="215"/>
      <c r="AQ261" s="216"/>
      <c r="AR261" s="217"/>
      <c r="AS261" s="54"/>
      <c r="AT261" s="115"/>
      <c r="AU261" s="115"/>
      <c r="AV261" s="115"/>
      <c r="AW261" s="116"/>
      <c r="AX261" s="54"/>
      <c r="AY261" s="117"/>
      <c r="AZ261" s="117"/>
      <c r="BA261" s="118"/>
      <c r="BB261" s="116"/>
      <c r="BC261" s="54"/>
      <c r="BD261" s="117"/>
      <c r="BE261" s="218"/>
      <c r="BF261" s="120"/>
      <c r="BG261" s="121"/>
      <c r="BH261" s="121"/>
      <c r="BI261" s="122"/>
      <c r="BJ261" s="123"/>
    </row>
    <row r="262">
      <c r="D262" s="100"/>
      <c r="E262" s="48"/>
      <c r="U262" s="50"/>
      <c r="V262" s="50"/>
      <c r="AC262" s="6"/>
      <c r="AI262" s="110"/>
      <c r="AJ262" s="111"/>
      <c r="AK262" s="221"/>
      <c r="AL262" s="54"/>
      <c r="AM262" s="54"/>
      <c r="AN262" s="112"/>
      <c r="AO262" s="113"/>
      <c r="AP262" s="215"/>
      <c r="AQ262" s="216"/>
      <c r="AR262" s="217"/>
      <c r="AS262" s="54"/>
      <c r="AT262" s="115"/>
      <c r="AU262" s="115"/>
      <c r="AV262" s="115"/>
      <c r="AW262" s="116"/>
      <c r="AX262" s="54"/>
      <c r="AY262" s="117"/>
      <c r="AZ262" s="117"/>
      <c r="BA262" s="118"/>
      <c r="BB262" s="116"/>
      <c r="BC262" s="54"/>
      <c r="BD262" s="117"/>
      <c r="BE262" s="218"/>
      <c r="BF262" s="120"/>
      <c r="BG262" s="121"/>
      <c r="BH262" s="121"/>
      <c r="BI262" s="122"/>
      <c r="BJ262" s="123"/>
    </row>
    <row r="263">
      <c r="D263" s="100"/>
      <c r="E263" s="48"/>
      <c r="U263" s="50"/>
      <c r="V263" s="50"/>
      <c r="AC263" s="6"/>
      <c r="AI263" s="110"/>
      <c r="AJ263" s="111"/>
      <c r="AK263" s="221"/>
      <c r="AL263" s="54"/>
      <c r="AM263" s="54"/>
      <c r="AN263" s="112"/>
      <c r="AO263" s="113"/>
      <c r="AP263" s="215"/>
      <c r="AQ263" s="216"/>
      <c r="AR263" s="217"/>
      <c r="AS263" s="54"/>
      <c r="AT263" s="115"/>
      <c r="AU263" s="115"/>
      <c r="AV263" s="115"/>
      <c r="AW263" s="116"/>
      <c r="AX263" s="54"/>
      <c r="AY263" s="117"/>
      <c r="AZ263" s="117"/>
      <c r="BA263" s="118"/>
      <c r="BB263" s="116"/>
      <c r="BC263" s="54"/>
      <c r="BD263" s="117"/>
      <c r="BE263" s="218"/>
      <c r="BF263" s="120"/>
      <c r="BG263" s="121"/>
      <c r="BH263" s="121"/>
      <c r="BI263" s="122"/>
      <c r="BJ263" s="123"/>
    </row>
    <row r="264">
      <c r="D264" s="100"/>
      <c r="E264" s="48"/>
      <c r="U264" s="50"/>
      <c r="V264" s="50"/>
      <c r="AC264" s="6"/>
      <c r="AI264" s="110"/>
      <c r="AJ264" s="111"/>
      <c r="AK264" s="221"/>
      <c r="AL264" s="54"/>
      <c r="AM264" s="54"/>
      <c r="AN264" s="112"/>
      <c r="AO264" s="113"/>
      <c r="AP264" s="215"/>
      <c r="AQ264" s="216"/>
      <c r="AR264" s="217"/>
      <c r="AS264" s="54"/>
      <c r="AT264" s="115"/>
      <c r="AU264" s="115"/>
      <c r="AV264" s="115"/>
      <c r="AW264" s="116"/>
      <c r="AX264" s="54"/>
      <c r="AY264" s="117"/>
      <c r="AZ264" s="117"/>
      <c r="BA264" s="118"/>
      <c r="BB264" s="116"/>
      <c r="BC264" s="54"/>
      <c r="BD264" s="117"/>
      <c r="BE264" s="218"/>
      <c r="BF264" s="120"/>
      <c r="BG264" s="121"/>
      <c r="BH264" s="121"/>
      <c r="BI264" s="122"/>
      <c r="BJ264" s="123"/>
    </row>
    <row r="265">
      <c r="D265" s="100"/>
      <c r="E265" s="48"/>
      <c r="U265" s="50"/>
      <c r="V265" s="50"/>
      <c r="AC265" s="6"/>
      <c r="AI265" s="110"/>
      <c r="AJ265" s="111"/>
      <c r="AK265" s="221"/>
      <c r="AL265" s="54"/>
      <c r="AM265" s="54"/>
      <c r="AN265" s="112"/>
      <c r="AO265" s="113"/>
      <c r="AP265" s="215"/>
      <c r="AQ265" s="216"/>
      <c r="AR265" s="217"/>
      <c r="AS265" s="54"/>
      <c r="AT265" s="115"/>
      <c r="AU265" s="115"/>
      <c r="AV265" s="115"/>
      <c r="AW265" s="116"/>
      <c r="AX265" s="54"/>
      <c r="AY265" s="117"/>
      <c r="AZ265" s="117"/>
      <c r="BA265" s="118"/>
      <c r="BB265" s="116"/>
      <c r="BC265" s="54"/>
      <c r="BD265" s="117"/>
      <c r="BE265" s="218"/>
      <c r="BF265" s="120"/>
      <c r="BG265" s="121"/>
      <c r="BH265" s="121"/>
      <c r="BI265" s="122"/>
      <c r="BJ265" s="123"/>
    </row>
    <row r="266">
      <c r="D266" s="100"/>
      <c r="E266" s="48"/>
      <c r="U266" s="50"/>
      <c r="V266" s="50"/>
      <c r="AC266" s="6"/>
      <c r="AI266" s="110"/>
      <c r="AJ266" s="111"/>
      <c r="AK266" s="221"/>
      <c r="AL266" s="54"/>
      <c r="AM266" s="54"/>
      <c r="AN266" s="112"/>
      <c r="AO266" s="113"/>
      <c r="AP266" s="215"/>
      <c r="AQ266" s="216"/>
      <c r="AR266" s="217"/>
      <c r="AS266" s="54"/>
      <c r="AT266" s="115"/>
      <c r="AU266" s="115"/>
      <c r="AV266" s="115"/>
      <c r="AW266" s="116"/>
      <c r="AX266" s="54"/>
      <c r="AY266" s="117"/>
      <c r="AZ266" s="117"/>
      <c r="BA266" s="118"/>
      <c r="BB266" s="116"/>
      <c r="BC266" s="54"/>
      <c r="BD266" s="117"/>
      <c r="BE266" s="218"/>
      <c r="BF266" s="120"/>
      <c r="BG266" s="121"/>
      <c r="BH266" s="121"/>
      <c r="BI266" s="122"/>
      <c r="BJ266" s="123"/>
    </row>
    <row r="267">
      <c r="D267" s="100"/>
      <c r="E267" s="48"/>
      <c r="U267" s="50"/>
      <c r="V267" s="50"/>
      <c r="AC267" s="6"/>
      <c r="AI267" s="110"/>
      <c r="AJ267" s="111"/>
      <c r="AK267" s="221"/>
      <c r="AL267" s="54"/>
      <c r="AM267" s="54"/>
      <c r="AN267" s="112"/>
      <c r="AO267" s="113"/>
      <c r="AP267" s="215"/>
      <c r="AQ267" s="216"/>
      <c r="AR267" s="217"/>
      <c r="AS267" s="54"/>
      <c r="AT267" s="115"/>
      <c r="AU267" s="115"/>
      <c r="AV267" s="115"/>
      <c r="AW267" s="116"/>
      <c r="AX267" s="54"/>
      <c r="AY267" s="117"/>
      <c r="AZ267" s="117"/>
      <c r="BA267" s="118"/>
      <c r="BB267" s="116"/>
      <c r="BC267" s="54"/>
      <c r="BD267" s="117"/>
      <c r="BE267" s="218"/>
      <c r="BF267" s="120"/>
      <c r="BG267" s="121"/>
      <c r="BH267" s="121"/>
      <c r="BI267" s="122"/>
      <c r="BJ267" s="123"/>
    </row>
    <row r="268">
      <c r="D268" s="100"/>
      <c r="E268" s="48"/>
      <c r="U268" s="50"/>
      <c r="V268" s="50"/>
      <c r="AC268" s="6"/>
      <c r="AI268" s="110"/>
      <c r="AJ268" s="111"/>
      <c r="AK268" s="221"/>
      <c r="AL268" s="54"/>
      <c r="AM268" s="54"/>
      <c r="AN268" s="112"/>
      <c r="AO268" s="113"/>
      <c r="AP268" s="215"/>
      <c r="AQ268" s="216"/>
      <c r="AR268" s="217"/>
      <c r="AS268" s="54"/>
      <c r="AT268" s="115"/>
      <c r="AU268" s="115"/>
      <c r="AV268" s="115"/>
      <c r="AW268" s="116"/>
      <c r="AX268" s="54"/>
      <c r="AY268" s="117"/>
      <c r="AZ268" s="117"/>
      <c r="BA268" s="118"/>
      <c r="BB268" s="116"/>
      <c r="BC268" s="54"/>
      <c r="BD268" s="117"/>
      <c r="BE268" s="218"/>
      <c r="BF268" s="120"/>
      <c r="BG268" s="121"/>
      <c r="BH268" s="121"/>
      <c r="BI268" s="122"/>
      <c r="BJ268" s="123"/>
    </row>
    <row r="269">
      <c r="D269" s="100"/>
      <c r="E269" s="48"/>
      <c r="U269" s="50"/>
      <c r="V269" s="50"/>
      <c r="AC269" s="6"/>
      <c r="AI269" s="110"/>
      <c r="AJ269" s="111"/>
      <c r="AK269" s="221"/>
      <c r="AL269" s="54"/>
      <c r="AM269" s="54"/>
      <c r="AN269" s="112"/>
      <c r="AO269" s="113"/>
      <c r="AP269" s="215"/>
      <c r="AQ269" s="216"/>
      <c r="AR269" s="217"/>
      <c r="AS269" s="54"/>
      <c r="AT269" s="115"/>
      <c r="AU269" s="115"/>
      <c r="AV269" s="115"/>
      <c r="AW269" s="116"/>
      <c r="AX269" s="54"/>
      <c r="AY269" s="117"/>
      <c r="AZ269" s="117"/>
      <c r="BA269" s="118"/>
      <c r="BB269" s="116"/>
      <c r="BC269" s="54"/>
      <c r="BD269" s="117"/>
      <c r="BE269" s="218"/>
      <c r="BF269" s="120"/>
      <c r="BG269" s="121"/>
      <c r="BH269" s="121"/>
      <c r="BI269" s="122"/>
      <c r="BJ269" s="123"/>
    </row>
    <row r="270">
      <c r="D270" s="100"/>
      <c r="E270" s="48"/>
      <c r="U270" s="50"/>
      <c r="V270" s="50"/>
      <c r="AC270" s="6"/>
      <c r="AI270" s="110"/>
      <c r="AJ270" s="111"/>
      <c r="AK270" s="221"/>
      <c r="AL270" s="54"/>
      <c r="AM270" s="54"/>
      <c r="AN270" s="112"/>
      <c r="AO270" s="113"/>
      <c r="AP270" s="215"/>
      <c r="AQ270" s="216"/>
      <c r="AR270" s="217"/>
      <c r="AS270" s="54"/>
      <c r="AT270" s="115"/>
      <c r="AU270" s="115"/>
      <c r="AV270" s="115"/>
      <c r="AW270" s="116"/>
      <c r="AX270" s="54"/>
      <c r="AY270" s="117"/>
      <c r="AZ270" s="117"/>
      <c r="BA270" s="118"/>
      <c r="BB270" s="116"/>
      <c r="BC270" s="54"/>
      <c r="BD270" s="117"/>
      <c r="BE270" s="218"/>
      <c r="BF270" s="120"/>
      <c r="BG270" s="121"/>
      <c r="BH270" s="121"/>
      <c r="BI270" s="122"/>
      <c r="BJ270" s="123"/>
    </row>
    <row r="271">
      <c r="D271" s="100"/>
      <c r="E271" s="48"/>
      <c r="U271" s="50"/>
      <c r="V271" s="50"/>
      <c r="AC271" s="6"/>
      <c r="AI271" s="110"/>
      <c r="AJ271" s="111"/>
      <c r="AK271" s="221"/>
      <c r="AL271" s="54"/>
      <c r="AM271" s="54"/>
      <c r="AN271" s="112"/>
      <c r="AO271" s="113"/>
      <c r="AP271" s="215"/>
      <c r="AQ271" s="216"/>
      <c r="AR271" s="217"/>
      <c r="AS271" s="54"/>
      <c r="AT271" s="115"/>
      <c r="AU271" s="115"/>
      <c r="AV271" s="115"/>
      <c r="AW271" s="116"/>
      <c r="AX271" s="54"/>
      <c r="AY271" s="117"/>
      <c r="AZ271" s="117"/>
      <c r="BA271" s="118"/>
      <c r="BB271" s="116"/>
      <c r="BC271" s="54"/>
      <c r="BD271" s="117"/>
      <c r="BE271" s="218"/>
      <c r="BF271" s="120"/>
      <c r="BG271" s="121"/>
      <c r="BH271" s="121"/>
      <c r="BI271" s="122"/>
      <c r="BJ271" s="123"/>
    </row>
    <row r="272">
      <c r="D272" s="100"/>
      <c r="E272" s="48"/>
      <c r="U272" s="50"/>
      <c r="V272" s="50"/>
      <c r="AC272" s="6"/>
      <c r="AI272" s="110"/>
      <c r="AJ272" s="111"/>
      <c r="AK272" s="221"/>
      <c r="AL272" s="54"/>
      <c r="AM272" s="54"/>
      <c r="AN272" s="112"/>
      <c r="AO272" s="113"/>
      <c r="AP272" s="215"/>
      <c r="AQ272" s="216"/>
      <c r="AR272" s="217"/>
      <c r="AS272" s="54"/>
      <c r="AT272" s="115"/>
      <c r="AU272" s="115"/>
      <c r="AV272" s="115"/>
      <c r="AW272" s="116"/>
      <c r="AX272" s="54"/>
      <c r="AY272" s="117"/>
      <c r="AZ272" s="117"/>
      <c r="BA272" s="118"/>
      <c r="BB272" s="116"/>
      <c r="BC272" s="54"/>
      <c r="BD272" s="117"/>
      <c r="BE272" s="218"/>
      <c r="BF272" s="120"/>
      <c r="BG272" s="121"/>
      <c r="BH272" s="121"/>
      <c r="BI272" s="122"/>
      <c r="BJ272" s="123"/>
    </row>
    <row r="273">
      <c r="D273" s="100"/>
      <c r="E273" s="48"/>
      <c r="U273" s="50"/>
      <c r="V273" s="50"/>
      <c r="AC273" s="6"/>
      <c r="AI273" s="110"/>
      <c r="AJ273" s="111"/>
      <c r="AK273" s="221"/>
      <c r="AL273" s="54"/>
      <c r="AM273" s="54"/>
      <c r="AN273" s="112"/>
      <c r="AO273" s="113"/>
      <c r="AP273" s="215"/>
      <c r="AQ273" s="216"/>
      <c r="AR273" s="217"/>
      <c r="AS273" s="54"/>
      <c r="AT273" s="115"/>
      <c r="AU273" s="115"/>
      <c r="AV273" s="115"/>
      <c r="AW273" s="116"/>
      <c r="AX273" s="54"/>
      <c r="AY273" s="117"/>
      <c r="AZ273" s="117"/>
      <c r="BA273" s="118"/>
      <c r="BB273" s="116"/>
      <c r="BC273" s="54"/>
      <c r="BD273" s="117"/>
      <c r="BE273" s="218"/>
      <c r="BF273" s="120"/>
      <c r="BG273" s="121"/>
      <c r="BH273" s="121"/>
      <c r="BI273" s="122"/>
      <c r="BJ273" s="123"/>
    </row>
    <row r="274">
      <c r="D274" s="100"/>
      <c r="E274" s="48"/>
      <c r="U274" s="50"/>
      <c r="V274" s="50"/>
      <c r="AC274" s="6"/>
      <c r="AI274" s="110"/>
      <c r="AJ274" s="111"/>
      <c r="AK274" s="221"/>
      <c r="AL274" s="54"/>
      <c r="AM274" s="54"/>
      <c r="AN274" s="112"/>
      <c r="AO274" s="113"/>
      <c r="AP274" s="215"/>
      <c r="AQ274" s="216"/>
      <c r="AR274" s="217"/>
      <c r="AS274" s="54"/>
      <c r="AT274" s="115"/>
      <c r="AU274" s="115"/>
      <c r="AV274" s="115"/>
      <c r="AW274" s="116"/>
      <c r="AX274" s="54"/>
      <c r="AY274" s="117"/>
      <c r="AZ274" s="117"/>
      <c r="BA274" s="118"/>
      <c r="BB274" s="116"/>
      <c r="BC274" s="54"/>
      <c r="BD274" s="117"/>
      <c r="BE274" s="218"/>
      <c r="BF274" s="120"/>
      <c r="BG274" s="121"/>
      <c r="BH274" s="121"/>
      <c r="BI274" s="122"/>
      <c r="BJ274" s="123"/>
    </row>
    <row r="275">
      <c r="D275" s="100"/>
      <c r="E275" s="48"/>
      <c r="U275" s="50"/>
      <c r="V275" s="50"/>
      <c r="AC275" s="6"/>
      <c r="AI275" s="110"/>
      <c r="AJ275" s="111"/>
      <c r="AK275" s="221"/>
      <c r="AL275" s="54"/>
      <c r="AM275" s="54"/>
      <c r="AN275" s="112"/>
      <c r="AO275" s="113"/>
      <c r="AP275" s="215"/>
      <c r="AQ275" s="216"/>
      <c r="AR275" s="217"/>
      <c r="AS275" s="54"/>
      <c r="AT275" s="115"/>
      <c r="AU275" s="115"/>
      <c r="AV275" s="115"/>
      <c r="AW275" s="116"/>
      <c r="AX275" s="54"/>
      <c r="AY275" s="117"/>
      <c r="AZ275" s="117"/>
      <c r="BA275" s="118"/>
      <c r="BB275" s="116"/>
      <c r="BC275" s="54"/>
      <c r="BD275" s="117"/>
      <c r="BE275" s="218"/>
      <c r="BF275" s="120"/>
      <c r="BG275" s="121"/>
      <c r="BH275" s="121"/>
      <c r="BI275" s="122"/>
      <c r="BJ275" s="123"/>
    </row>
    <row r="276">
      <c r="D276" s="100"/>
      <c r="E276" s="48"/>
      <c r="U276" s="50"/>
      <c r="V276" s="50"/>
      <c r="AC276" s="6"/>
      <c r="AI276" s="110"/>
      <c r="AJ276" s="111"/>
      <c r="AK276" s="221"/>
      <c r="AL276" s="54"/>
      <c r="AM276" s="54"/>
      <c r="AN276" s="112"/>
      <c r="AO276" s="113"/>
      <c r="AP276" s="215"/>
      <c r="AQ276" s="216"/>
      <c r="AR276" s="217"/>
      <c r="AS276" s="54"/>
      <c r="AT276" s="115"/>
      <c r="AU276" s="115"/>
      <c r="AV276" s="115"/>
      <c r="AW276" s="116"/>
      <c r="AX276" s="54"/>
      <c r="AY276" s="117"/>
      <c r="AZ276" s="117"/>
      <c r="BA276" s="118"/>
      <c r="BB276" s="116"/>
      <c r="BC276" s="54"/>
      <c r="BD276" s="117"/>
      <c r="BE276" s="218"/>
      <c r="BF276" s="120"/>
      <c r="BG276" s="121"/>
      <c r="BH276" s="121"/>
      <c r="BI276" s="122"/>
      <c r="BJ276" s="123"/>
    </row>
    <row r="277">
      <c r="D277" s="100"/>
      <c r="E277" s="48"/>
      <c r="U277" s="50"/>
      <c r="V277" s="50"/>
      <c r="AC277" s="6"/>
      <c r="AI277" s="110"/>
      <c r="AJ277" s="111"/>
      <c r="AK277" s="221"/>
      <c r="AL277" s="54"/>
      <c r="AM277" s="54"/>
      <c r="AN277" s="112"/>
      <c r="AO277" s="113"/>
      <c r="AP277" s="215"/>
      <c r="AQ277" s="216"/>
      <c r="AR277" s="217"/>
      <c r="AS277" s="54"/>
      <c r="AT277" s="115"/>
      <c r="AU277" s="115"/>
      <c r="AV277" s="115"/>
      <c r="AW277" s="116"/>
      <c r="AX277" s="54"/>
      <c r="AY277" s="117"/>
      <c r="AZ277" s="117"/>
      <c r="BA277" s="118"/>
      <c r="BB277" s="116"/>
      <c r="BC277" s="54"/>
      <c r="BD277" s="117"/>
      <c r="BE277" s="218"/>
      <c r="BF277" s="120"/>
      <c r="BG277" s="121"/>
      <c r="BH277" s="121"/>
      <c r="BI277" s="122"/>
      <c r="BJ277" s="123"/>
    </row>
    <row r="278">
      <c r="D278" s="100"/>
      <c r="E278" s="48"/>
      <c r="U278" s="50"/>
      <c r="V278" s="50"/>
      <c r="AC278" s="6"/>
      <c r="AI278" s="110"/>
      <c r="AJ278" s="111"/>
      <c r="AK278" s="221"/>
      <c r="AL278" s="54"/>
      <c r="AM278" s="54"/>
      <c r="AN278" s="112"/>
      <c r="AO278" s="113"/>
      <c r="AP278" s="215"/>
      <c r="AQ278" s="216"/>
      <c r="AR278" s="217"/>
      <c r="AS278" s="54"/>
      <c r="AT278" s="115"/>
      <c r="AU278" s="115"/>
      <c r="AV278" s="115"/>
      <c r="AW278" s="116"/>
      <c r="AX278" s="54"/>
      <c r="AY278" s="117"/>
      <c r="AZ278" s="117"/>
      <c r="BA278" s="118"/>
      <c r="BB278" s="116"/>
      <c r="BC278" s="54"/>
      <c r="BD278" s="117"/>
      <c r="BE278" s="218"/>
      <c r="BF278" s="120"/>
      <c r="BG278" s="121"/>
      <c r="BH278" s="121"/>
      <c r="BI278" s="122"/>
      <c r="BJ278" s="123"/>
    </row>
    <row r="279">
      <c r="D279" s="100"/>
      <c r="E279" s="48"/>
      <c r="U279" s="50"/>
      <c r="V279" s="50"/>
      <c r="AC279" s="6"/>
      <c r="AI279" s="110"/>
      <c r="AJ279" s="111"/>
      <c r="AK279" s="221"/>
      <c r="AL279" s="54"/>
      <c r="AM279" s="54"/>
      <c r="AN279" s="112"/>
      <c r="AO279" s="113"/>
      <c r="AP279" s="215"/>
      <c r="AQ279" s="216"/>
      <c r="AR279" s="217"/>
      <c r="AS279" s="54"/>
      <c r="AT279" s="115"/>
      <c r="AU279" s="115"/>
      <c r="AV279" s="115"/>
      <c r="AW279" s="116"/>
      <c r="AX279" s="54"/>
      <c r="AY279" s="117"/>
      <c r="AZ279" s="117"/>
      <c r="BA279" s="118"/>
      <c r="BB279" s="116"/>
      <c r="BC279" s="54"/>
      <c r="BD279" s="117"/>
      <c r="BE279" s="218"/>
      <c r="BF279" s="120"/>
      <c r="BG279" s="121"/>
      <c r="BH279" s="121"/>
      <c r="BI279" s="122"/>
      <c r="BJ279" s="123"/>
    </row>
    <row r="280">
      <c r="D280" s="100"/>
      <c r="E280" s="48"/>
      <c r="U280" s="50"/>
      <c r="V280" s="50"/>
      <c r="AC280" s="6"/>
      <c r="AI280" s="110"/>
      <c r="AJ280" s="111"/>
      <c r="AK280" s="221"/>
      <c r="AL280" s="54"/>
      <c r="AM280" s="54"/>
      <c r="AN280" s="112"/>
      <c r="AO280" s="113"/>
      <c r="AP280" s="215"/>
      <c r="AQ280" s="216"/>
      <c r="AR280" s="217"/>
      <c r="AS280" s="54"/>
      <c r="AT280" s="115"/>
      <c r="AU280" s="115"/>
      <c r="AV280" s="115"/>
      <c r="AW280" s="116"/>
      <c r="AX280" s="54"/>
      <c r="AY280" s="117"/>
      <c r="AZ280" s="117"/>
      <c r="BA280" s="118"/>
      <c r="BB280" s="116"/>
      <c r="BC280" s="54"/>
      <c r="BD280" s="117"/>
      <c r="BE280" s="218"/>
      <c r="BF280" s="120"/>
      <c r="BG280" s="121"/>
      <c r="BH280" s="121"/>
      <c r="BI280" s="122"/>
      <c r="BJ280" s="123"/>
    </row>
    <row r="281">
      <c r="D281" s="100"/>
      <c r="E281" s="48"/>
      <c r="U281" s="50"/>
      <c r="V281" s="50"/>
      <c r="AC281" s="6"/>
      <c r="AI281" s="110"/>
      <c r="AJ281" s="111"/>
      <c r="AK281" s="221"/>
      <c r="AL281" s="54"/>
      <c r="AM281" s="54"/>
      <c r="AN281" s="112"/>
      <c r="AO281" s="113"/>
      <c r="AP281" s="215"/>
      <c r="AQ281" s="216"/>
      <c r="AR281" s="217"/>
      <c r="AS281" s="54"/>
      <c r="AT281" s="115"/>
      <c r="AU281" s="115"/>
      <c r="AV281" s="115"/>
      <c r="AW281" s="116"/>
      <c r="AX281" s="54"/>
      <c r="AY281" s="117"/>
      <c r="AZ281" s="117"/>
      <c r="BA281" s="118"/>
      <c r="BB281" s="116"/>
      <c r="BC281" s="54"/>
      <c r="BD281" s="117"/>
      <c r="BE281" s="218"/>
      <c r="BF281" s="120"/>
      <c r="BG281" s="121"/>
      <c r="BH281" s="121"/>
      <c r="BI281" s="122"/>
      <c r="BJ281" s="123"/>
    </row>
    <row r="282">
      <c r="D282" s="100"/>
      <c r="E282" s="48"/>
      <c r="U282" s="50"/>
      <c r="V282" s="50"/>
      <c r="AC282" s="6"/>
      <c r="AI282" s="110"/>
      <c r="AJ282" s="111"/>
      <c r="AK282" s="221"/>
      <c r="AL282" s="54"/>
      <c r="AM282" s="54"/>
      <c r="AN282" s="112"/>
      <c r="AO282" s="113"/>
      <c r="AP282" s="215"/>
      <c r="AQ282" s="216"/>
      <c r="AR282" s="217"/>
      <c r="AS282" s="54"/>
      <c r="AT282" s="115"/>
      <c r="AU282" s="115"/>
      <c r="AV282" s="115"/>
      <c r="AW282" s="116"/>
      <c r="AX282" s="54"/>
      <c r="AY282" s="117"/>
      <c r="AZ282" s="117"/>
      <c r="BA282" s="118"/>
      <c r="BB282" s="116"/>
      <c r="BC282" s="54"/>
      <c r="BD282" s="117"/>
      <c r="BE282" s="218"/>
      <c r="BF282" s="120"/>
      <c r="BG282" s="121"/>
      <c r="BH282" s="121"/>
      <c r="BI282" s="122"/>
      <c r="BJ282" s="123"/>
    </row>
    <row r="283">
      <c r="D283" s="100"/>
      <c r="E283" s="48"/>
      <c r="U283" s="50"/>
      <c r="V283" s="50"/>
      <c r="AC283" s="6"/>
      <c r="AI283" s="110"/>
      <c r="AJ283" s="111"/>
      <c r="AK283" s="221"/>
      <c r="AL283" s="54"/>
      <c r="AM283" s="54"/>
      <c r="AN283" s="112"/>
      <c r="AO283" s="113"/>
      <c r="AP283" s="215"/>
      <c r="AQ283" s="216"/>
      <c r="AR283" s="217"/>
      <c r="AS283" s="54"/>
      <c r="AT283" s="115"/>
      <c r="AU283" s="115"/>
      <c r="AV283" s="115"/>
      <c r="AW283" s="116"/>
      <c r="AX283" s="54"/>
      <c r="AY283" s="117"/>
      <c r="AZ283" s="117"/>
      <c r="BA283" s="118"/>
      <c r="BB283" s="116"/>
      <c r="BC283" s="54"/>
      <c r="BD283" s="117"/>
      <c r="BE283" s="218"/>
      <c r="BF283" s="120"/>
      <c r="BG283" s="121"/>
      <c r="BH283" s="121"/>
      <c r="BI283" s="122"/>
      <c r="BJ283" s="123"/>
    </row>
    <row r="284">
      <c r="D284" s="100"/>
      <c r="E284" s="48"/>
      <c r="U284" s="50"/>
      <c r="V284" s="50"/>
      <c r="AC284" s="6"/>
      <c r="AI284" s="110"/>
      <c r="AJ284" s="111"/>
      <c r="AK284" s="221"/>
      <c r="AL284" s="54"/>
      <c r="AM284" s="54"/>
      <c r="AN284" s="112"/>
      <c r="AO284" s="113"/>
      <c r="AP284" s="215"/>
      <c r="AQ284" s="216"/>
      <c r="AR284" s="217"/>
      <c r="AS284" s="54"/>
      <c r="AT284" s="115"/>
      <c r="AU284" s="115"/>
      <c r="AV284" s="115"/>
      <c r="AW284" s="116"/>
      <c r="AX284" s="54"/>
      <c r="AY284" s="117"/>
      <c r="AZ284" s="117"/>
      <c r="BA284" s="118"/>
      <c r="BB284" s="116"/>
      <c r="BC284" s="54"/>
      <c r="BD284" s="117"/>
      <c r="BE284" s="218"/>
      <c r="BF284" s="120"/>
      <c r="BG284" s="121"/>
      <c r="BH284" s="121"/>
      <c r="BI284" s="122"/>
      <c r="BJ284" s="123"/>
    </row>
    <row r="285">
      <c r="D285" s="100"/>
      <c r="E285" s="48"/>
      <c r="U285" s="50"/>
      <c r="V285" s="50"/>
      <c r="AC285" s="6"/>
      <c r="AI285" s="110"/>
      <c r="AJ285" s="111"/>
      <c r="AK285" s="221"/>
      <c r="AL285" s="54"/>
      <c r="AM285" s="54"/>
      <c r="AN285" s="112"/>
      <c r="AO285" s="113"/>
      <c r="AP285" s="215"/>
      <c r="AQ285" s="216"/>
      <c r="AR285" s="217"/>
      <c r="AS285" s="54"/>
      <c r="AT285" s="115"/>
      <c r="AU285" s="115"/>
      <c r="AV285" s="115"/>
      <c r="AW285" s="116"/>
      <c r="AX285" s="54"/>
      <c r="AY285" s="117"/>
      <c r="AZ285" s="117"/>
      <c r="BA285" s="118"/>
      <c r="BB285" s="116"/>
      <c r="BC285" s="54"/>
      <c r="BD285" s="117"/>
      <c r="BE285" s="218"/>
      <c r="BF285" s="120"/>
      <c r="BG285" s="121"/>
      <c r="BH285" s="121"/>
      <c r="BI285" s="122"/>
      <c r="BJ285" s="123"/>
    </row>
    <row r="286">
      <c r="D286" s="100"/>
      <c r="E286" s="48"/>
      <c r="U286" s="50"/>
      <c r="V286" s="50"/>
      <c r="AC286" s="6"/>
      <c r="AI286" s="110"/>
      <c r="AJ286" s="111"/>
      <c r="AK286" s="221"/>
      <c r="AL286" s="54"/>
      <c r="AM286" s="54"/>
      <c r="AN286" s="112"/>
      <c r="AO286" s="113"/>
      <c r="AP286" s="215"/>
      <c r="AQ286" s="216"/>
      <c r="AR286" s="217"/>
      <c r="AS286" s="54"/>
      <c r="AT286" s="115"/>
      <c r="AU286" s="115"/>
      <c r="AV286" s="115"/>
      <c r="AW286" s="116"/>
      <c r="AX286" s="54"/>
      <c r="AY286" s="117"/>
      <c r="AZ286" s="117"/>
      <c r="BA286" s="118"/>
      <c r="BB286" s="116"/>
      <c r="BC286" s="54"/>
      <c r="BD286" s="117"/>
      <c r="BE286" s="218"/>
      <c r="BF286" s="120"/>
      <c r="BG286" s="121"/>
      <c r="BH286" s="121"/>
      <c r="BI286" s="122"/>
      <c r="BJ286" s="123"/>
    </row>
    <row r="287">
      <c r="D287" s="100"/>
      <c r="E287" s="48"/>
      <c r="U287" s="50"/>
      <c r="V287" s="50"/>
      <c r="AC287" s="6"/>
      <c r="AI287" s="110"/>
      <c r="AJ287" s="111"/>
      <c r="AK287" s="221"/>
      <c r="AL287" s="54"/>
      <c r="AM287" s="54"/>
      <c r="AN287" s="112"/>
      <c r="AO287" s="113"/>
      <c r="AP287" s="215"/>
      <c r="AQ287" s="216"/>
      <c r="AR287" s="217"/>
      <c r="AS287" s="54"/>
      <c r="AT287" s="115"/>
      <c r="AU287" s="115"/>
      <c r="AV287" s="115"/>
      <c r="AW287" s="116"/>
      <c r="AX287" s="54"/>
      <c r="AY287" s="117"/>
      <c r="AZ287" s="117"/>
      <c r="BA287" s="118"/>
      <c r="BB287" s="116"/>
      <c r="BC287" s="54"/>
      <c r="BD287" s="117"/>
      <c r="BE287" s="218"/>
      <c r="BF287" s="120"/>
      <c r="BG287" s="121"/>
      <c r="BH287" s="121"/>
      <c r="BI287" s="122"/>
      <c r="BJ287" s="123"/>
    </row>
    <row r="288">
      <c r="D288" s="100"/>
      <c r="E288" s="48"/>
      <c r="U288" s="50"/>
      <c r="V288" s="50"/>
      <c r="AC288" s="6"/>
      <c r="AI288" s="110"/>
      <c r="AJ288" s="111"/>
      <c r="AK288" s="221"/>
      <c r="AL288" s="54"/>
      <c r="AM288" s="54"/>
      <c r="AN288" s="112"/>
      <c r="AO288" s="113"/>
      <c r="AP288" s="215"/>
      <c r="AQ288" s="216"/>
      <c r="AR288" s="217"/>
      <c r="AS288" s="54"/>
      <c r="AT288" s="115"/>
      <c r="AU288" s="115"/>
      <c r="AV288" s="115"/>
      <c r="AW288" s="116"/>
      <c r="AX288" s="54"/>
      <c r="AY288" s="117"/>
      <c r="AZ288" s="117"/>
      <c r="BA288" s="118"/>
      <c r="BB288" s="116"/>
      <c r="BC288" s="54"/>
      <c r="BD288" s="117"/>
      <c r="BE288" s="218"/>
      <c r="BF288" s="120"/>
      <c r="BG288" s="121"/>
      <c r="BH288" s="121"/>
      <c r="BI288" s="122"/>
      <c r="BJ288" s="123"/>
    </row>
    <row r="289">
      <c r="D289" s="100"/>
      <c r="E289" s="48"/>
      <c r="U289" s="50"/>
      <c r="V289" s="50"/>
      <c r="AC289" s="6"/>
      <c r="AI289" s="110"/>
      <c r="AJ289" s="111"/>
      <c r="AK289" s="221"/>
      <c r="AL289" s="54"/>
      <c r="AM289" s="54"/>
      <c r="AN289" s="112"/>
      <c r="AO289" s="113"/>
      <c r="AP289" s="215"/>
      <c r="AQ289" s="216"/>
      <c r="AR289" s="217"/>
      <c r="AS289" s="54"/>
      <c r="AT289" s="115"/>
      <c r="AU289" s="115"/>
      <c r="AV289" s="115"/>
      <c r="AW289" s="116"/>
      <c r="AX289" s="54"/>
      <c r="AY289" s="117"/>
      <c r="AZ289" s="117"/>
      <c r="BA289" s="118"/>
      <c r="BB289" s="116"/>
      <c r="BC289" s="54"/>
      <c r="BD289" s="117"/>
      <c r="BE289" s="218"/>
      <c r="BF289" s="120"/>
      <c r="BG289" s="121"/>
      <c r="BH289" s="121"/>
      <c r="BI289" s="122"/>
      <c r="BJ289" s="123"/>
    </row>
    <row r="290">
      <c r="D290" s="100"/>
      <c r="E290" s="48"/>
      <c r="U290" s="50"/>
      <c r="V290" s="50"/>
      <c r="AC290" s="6"/>
      <c r="AI290" s="110"/>
      <c r="AJ290" s="111"/>
      <c r="AK290" s="221"/>
      <c r="AL290" s="54"/>
      <c r="AM290" s="54"/>
      <c r="AN290" s="112"/>
      <c r="AO290" s="113"/>
      <c r="AP290" s="215"/>
      <c r="AQ290" s="216"/>
      <c r="AR290" s="217"/>
      <c r="AS290" s="54"/>
      <c r="AT290" s="115"/>
      <c r="AU290" s="115"/>
      <c r="AV290" s="115"/>
      <c r="AW290" s="116"/>
      <c r="AX290" s="54"/>
      <c r="AY290" s="117"/>
      <c r="AZ290" s="117"/>
      <c r="BA290" s="118"/>
      <c r="BB290" s="116"/>
      <c r="BC290" s="54"/>
      <c r="BD290" s="117"/>
      <c r="BE290" s="218"/>
      <c r="BF290" s="120"/>
      <c r="BG290" s="121"/>
      <c r="BH290" s="121"/>
      <c r="BI290" s="122"/>
      <c r="BJ290" s="123"/>
    </row>
    <row r="291">
      <c r="D291" s="100"/>
      <c r="E291" s="48"/>
      <c r="U291" s="50"/>
      <c r="V291" s="50"/>
      <c r="AC291" s="6"/>
      <c r="AI291" s="110"/>
      <c r="AJ291" s="111"/>
      <c r="AK291" s="221"/>
      <c r="AL291" s="54"/>
      <c r="AM291" s="54"/>
      <c r="AN291" s="112"/>
      <c r="AO291" s="113"/>
      <c r="AP291" s="215"/>
      <c r="AQ291" s="216"/>
      <c r="AR291" s="217"/>
      <c r="AS291" s="54"/>
      <c r="AT291" s="115"/>
      <c r="AU291" s="115"/>
      <c r="AV291" s="115"/>
      <c r="AW291" s="116"/>
      <c r="AX291" s="54"/>
      <c r="AY291" s="117"/>
      <c r="AZ291" s="117"/>
      <c r="BA291" s="118"/>
      <c r="BB291" s="116"/>
      <c r="BC291" s="54"/>
      <c r="BD291" s="117"/>
      <c r="BE291" s="218"/>
      <c r="BF291" s="120"/>
      <c r="BG291" s="121"/>
      <c r="BH291" s="121"/>
      <c r="BI291" s="122"/>
      <c r="BJ291" s="123"/>
    </row>
    <row r="292">
      <c r="D292" s="100"/>
      <c r="E292" s="48"/>
      <c r="U292" s="50"/>
      <c r="V292" s="50"/>
      <c r="AC292" s="6"/>
      <c r="AI292" s="110"/>
      <c r="AJ292" s="111"/>
      <c r="AK292" s="221"/>
      <c r="AL292" s="54"/>
      <c r="AM292" s="54"/>
      <c r="AN292" s="112"/>
      <c r="AO292" s="113"/>
      <c r="AP292" s="215"/>
      <c r="AQ292" s="216"/>
      <c r="AR292" s="217"/>
      <c r="AS292" s="54"/>
      <c r="AT292" s="115"/>
      <c r="AU292" s="115"/>
      <c r="AV292" s="115"/>
      <c r="AW292" s="116"/>
      <c r="AX292" s="54"/>
      <c r="AY292" s="117"/>
      <c r="AZ292" s="117"/>
      <c r="BA292" s="118"/>
      <c r="BB292" s="116"/>
      <c r="BC292" s="54"/>
      <c r="BD292" s="117"/>
      <c r="BE292" s="218"/>
      <c r="BF292" s="120"/>
      <c r="BG292" s="121"/>
      <c r="BH292" s="121"/>
      <c r="BI292" s="122"/>
      <c r="BJ292" s="123"/>
    </row>
    <row r="293">
      <c r="D293" s="100"/>
      <c r="E293" s="48"/>
      <c r="U293" s="50"/>
      <c r="V293" s="50"/>
      <c r="AC293" s="6"/>
      <c r="AI293" s="110"/>
      <c r="AJ293" s="111"/>
      <c r="AK293" s="221"/>
      <c r="AL293" s="54"/>
      <c r="AM293" s="54"/>
      <c r="AN293" s="112"/>
      <c r="AO293" s="113"/>
      <c r="AP293" s="215"/>
      <c r="AQ293" s="216"/>
      <c r="AR293" s="217"/>
      <c r="AS293" s="54"/>
      <c r="AT293" s="115"/>
      <c r="AU293" s="115"/>
      <c r="AV293" s="115"/>
      <c r="AW293" s="116"/>
      <c r="AX293" s="54"/>
      <c r="AY293" s="117"/>
      <c r="AZ293" s="117"/>
      <c r="BA293" s="118"/>
      <c r="BB293" s="116"/>
      <c r="BC293" s="54"/>
      <c r="BD293" s="117"/>
      <c r="BE293" s="218"/>
      <c r="BF293" s="120"/>
      <c r="BG293" s="121"/>
      <c r="BH293" s="121"/>
      <c r="BI293" s="122"/>
      <c r="BJ293" s="123"/>
    </row>
    <row r="294">
      <c r="D294" s="100"/>
      <c r="E294" s="48"/>
      <c r="U294" s="50"/>
      <c r="V294" s="50"/>
      <c r="AC294" s="6"/>
      <c r="AI294" s="110"/>
      <c r="AJ294" s="111"/>
      <c r="AK294" s="221"/>
      <c r="AL294" s="54"/>
      <c r="AM294" s="54"/>
      <c r="AN294" s="112"/>
      <c r="AO294" s="113"/>
      <c r="AP294" s="215"/>
      <c r="AQ294" s="216"/>
      <c r="AR294" s="217"/>
      <c r="AS294" s="54"/>
      <c r="AT294" s="115"/>
      <c r="AU294" s="115"/>
      <c r="AV294" s="115"/>
      <c r="AW294" s="116"/>
      <c r="AX294" s="54"/>
      <c r="AY294" s="117"/>
      <c r="AZ294" s="117"/>
      <c r="BA294" s="118"/>
      <c r="BB294" s="116"/>
      <c r="BC294" s="54"/>
      <c r="BD294" s="117"/>
      <c r="BE294" s="218"/>
      <c r="BF294" s="120"/>
      <c r="BG294" s="121"/>
      <c r="BH294" s="121"/>
      <c r="BI294" s="122"/>
      <c r="BJ294" s="123"/>
    </row>
    <row r="295">
      <c r="D295" s="100"/>
      <c r="E295" s="48"/>
      <c r="U295" s="50"/>
      <c r="V295" s="50"/>
      <c r="AC295" s="6"/>
      <c r="AI295" s="110"/>
      <c r="AJ295" s="111"/>
      <c r="AK295" s="221"/>
      <c r="AL295" s="54"/>
      <c r="AM295" s="54"/>
      <c r="AN295" s="112"/>
      <c r="AO295" s="113"/>
      <c r="AP295" s="215"/>
      <c r="AQ295" s="216"/>
      <c r="AR295" s="217"/>
      <c r="AS295" s="54"/>
      <c r="AT295" s="115"/>
      <c r="AU295" s="115"/>
      <c r="AV295" s="115"/>
      <c r="AW295" s="116"/>
      <c r="AX295" s="54"/>
      <c r="AY295" s="117"/>
      <c r="AZ295" s="117"/>
      <c r="BA295" s="118"/>
      <c r="BB295" s="116"/>
      <c r="BC295" s="54"/>
      <c r="BD295" s="117"/>
      <c r="BE295" s="218"/>
      <c r="BF295" s="120"/>
      <c r="BG295" s="121"/>
      <c r="BH295" s="121"/>
      <c r="BI295" s="122"/>
      <c r="BJ295" s="123"/>
    </row>
    <row r="296">
      <c r="D296" s="100"/>
      <c r="E296" s="48"/>
      <c r="U296" s="50"/>
      <c r="V296" s="50"/>
      <c r="AC296" s="6"/>
      <c r="AI296" s="110"/>
      <c r="AJ296" s="111"/>
      <c r="AK296" s="221"/>
      <c r="AL296" s="54"/>
      <c r="AM296" s="54"/>
      <c r="AN296" s="112"/>
      <c r="AO296" s="113"/>
      <c r="AP296" s="215"/>
      <c r="AQ296" s="216"/>
      <c r="AR296" s="217"/>
      <c r="AS296" s="54"/>
      <c r="AT296" s="115"/>
      <c r="AU296" s="115"/>
      <c r="AV296" s="115"/>
      <c r="AW296" s="116"/>
      <c r="AX296" s="54"/>
      <c r="AY296" s="117"/>
      <c r="AZ296" s="117"/>
      <c r="BA296" s="118"/>
      <c r="BB296" s="116"/>
      <c r="BC296" s="54"/>
      <c r="BD296" s="117"/>
      <c r="BE296" s="218"/>
      <c r="BF296" s="120"/>
      <c r="BG296" s="121"/>
      <c r="BH296" s="121"/>
      <c r="BI296" s="122"/>
      <c r="BJ296" s="123"/>
    </row>
    <row r="297">
      <c r="D297" s="100"/>
      <c r="E297" s="48"/>
      <c r="U297" s="50"/>
      <c r="V297" s="50"/>
      <c r="AC297" s="6"/>
      <c r="AI297" s="110"/>
      <c r="AJ297" s="111"/>
      <c r="AK297" s="221"/>
      <c r="AL297" s="54"/>
      <c r="AM297" s="54"/>
      <c r="AN297" s="112"/>
      <c r="AO297" s="113"/>
      <c r="AP297" s="215"/>
      <c r="AQ297" s="216"/>
      <c r="AR297" s="217"/>
      <c r="AS297" s="54"/>
      <c r="AT297" s="115"/>
      <c r="AU297" s="115"/>
      <c r="AV297" s="115"/>
      <c r="AW297" s="116"/>
      <c r="AX297" s="54"/>
      <c r="AY297" s="117"/>
      <c r="AZ297" s="117"/>
      <c r="BA297" s="118"/>
      <c r="BB297" s="116"/>
      <c r="BC297" s="54"/>
      <c r="BD297" s="117"/>
      <c r="BE297" s="218"/>
      <c r="BF297" s="120"/>
      <c r="BG297" s="121"/>
      <c r="BH297" s="121"/>
      <c r="BI297" s="122"/>
      <c r="BJ297" s="123"/>
    </row>
    <row r="298">
      <c r="D298" s="100"/>
      <c r="E298" s="48"/>
      <c r="U298" s="50"/>
      <c r="V298" s="50"/>
      <c r="AC298" s="6"/>
      <c r="AI298" s="110"/>
      <c r="AJ298" s="111"/>
      <c r="AK298" s="221"/>
      <c r="AL298" s="54"/>
      <c r="AM298" s="54"/>
      <c r="AN298" s="112"/>
      <c r="AO298" s="113"/>
      <c r="AP298" s="215"/>
      <c r="AQ298" s="216"/>
      <c r="AR298" s="217"/>
      <c r="AS298" s="54"/>
      <c r="AT298" s="115"/>
      <c r="AU298" s="115"/>
      <c r="AV298" s="115"/>
      <c r="AW298" s="116"/>
      <c r="AX298" s="54"/>
      <c r="AY298" s="117"/>
      <c r="AZ298" s="117"/>
      <c r="BA298" s="118"/>
      <c r="BB298" s="116"/>
      <c r="BC298" s="54"/>
      <c r="BD298" s="117"/>
      <c r="BE298" s="218"/>
      <c r="BF298" s="120"/>
      <c r="BG298" s="121"/>
      <c r="BH298" s="121"/>
      <c r="BI298" s="122"/>
      <c r="BJ298" s="123"/>
    </row>
    <row r="299">
      <c r="D299" s="100"/>
      <c r="E299" s="48"/>
      <c r="U299" s="50"/>
      <c r="V299" s="50"/>
      <c r="AC299" s="6"/>
      <c r="AI299" s="110"/>
      <c r="AJ299" s="111"/>
      <c r="AK299" s="221"/>
      <c r="AL299" s="54"/>
      <c r="AM299" s="54"/>
      <c r="AN299" s="112"/>
      <c r="AO299" s="113"/>
      <c r="AP299" s="215"/>
      <c r="AQ299" s="216"/>
      <c r="AR299" s="217"/>
      <c r="AS299" s="54"/>
      <c r="AT299" s="115"/>
      <c r="AU299" s="115"/>
      <c r="AV299" s="115"/>
      <c r="AW299" s="116"/>
      <c r="AX299" s="54"/>
      <c r="AY299" s="117"/>
      <c r="AZ299" s="117"/>
      <c r="BA299" s="118"/>
      <c r="BB299" s="116"/>
      <c r="BC299" s="54"/>
      <c r="BD299" s="117"/>
      <c r="BE299" s="218"/>
      <c r="BF299" s="120"/>
      <c r="BG299" s="121"/>
      <c r="BH299" s="121"/>
      <c r="BI299" s="122"/>
      <c r="BJ299" s="123"/>
    </row>
    <row r="300">
      <c r="D300" s="100"/>
      <c r="E300" s="48"/>
      <c r="U300" s="50"/>
      <c r="V300" s="50"/>
      <c r="AC300" s="6"/>
      <c r="AI300" s="110"/>
      <c r="AJ300" s="111"/>
      <c r="AK300" s="221"/>
      <c r="AL300" s="54"/>
      <c r="AM300" s="54"/>
      <c r="AN300" s="112"/>
      <c r="AO300" s="113"/>
      <c r="AP300" s="215"/>
      <c r="AQ300" s="216"/>
      <c r="AR300" s="217"/>
      <c r="AS300" s="54"/>
      <c r="AT300" s="115"/>
      <c r="AU300" s="115"/>
      <c r="AV300" s="115"/>
      <c r="AW300" s="116"/>
      <c r="AX300" s="54"/>
      <c r="AY300" s="117"/>
      <c r="AZ300" s="117"/>
      <c r="BA300" s="118"/>
      <c r="BB300" s="116"/>
      <c r="BC300" s="54"/>
      <c r="BD300" s="117"/>
      <c r="BE300" s="218"/>
      <c r="BF300" s="120"/>
      <c r="BG300" s="121"/>
      <c r="BH300" s="121"/>
      <c r="BI300" s="122"/>
      <c r="BJ300" s="123"/>
    </row>
    <row r="301">
      <c r="D301" s="100"/>
      <c r="E301" s="48"/>
      <c r="U301" s="50"/>
      <c r="V301" s="50"/>
      <c r="AC301" s="6"/>
      <c r="AI301" s="110"/>
      <c r="AJ301" s="111"/>
      <c r="AK301" s="221"/>
      <c r="AL301" s="54"/>
      <c r="AM301" s="54"/>
      <c r="AN301" s="112"/>
      <c r="AO301" s="113"/>
      <c r="AP301" s="215"/>
      <c r="AQ301" s="216"/>
      <c r="AR301" s="217"/>
      <c r="AS301" s="54"/>
      <c r="AT301" s="115"/>
      <c r="AU301" s="115"/>
      <c r="AV301" s="115"/>
      <c r="AW301" s="116"/>
      <c r="AX301" s="54"/>
      <c r="AY301" s="117"/>
      <c r="AZ301" s="117"/>
      <c r="BA301" s="118"/>
      <c r="BB301" s="116"/>
      <c r="BC301" s="54"/>
      <c r="BD301" s="117"/>
      <c r="BE301" s="218"/>
      <c r="BF301" s="120"/>
      <c r="BG301" s="121"/>
      <c r="BH301" s="121"/>
      <c r="BI301" s="122"/>
      <c r="BJ301" s="123"/>
    </row>
    <row r="302">
      <c r="D302" s="100"/>
      <c r="E302" s="48"/>
      <c r="U302" s="50"/>
      <c r="V302" s="50"/>
      <c r="AC302" s="6"/>
      <c r="AI302" s="110"/>
      <c r="AJ302" s="111"/>
      <c r="AK302" s="221"/>
      <c r="AL302" s="54"/>
      <c r="AM302" s="54"/>
      <c r="AN302" s="112"/>
      <c r="AO302" s="113"/>
      <c r="AP302" s="215"/>
      <c r="AQ302" s="216"/>
      <c r="AR302" s="217"/>
      <c r="AS302" s="54"/>
      <c r="AT302" s="115"/>
      <c r="AU302" s="115"/>
      <c r="AV302" s="115"/>
      <c r="AW302" s="116"/>
      <c r="AX302" s="54"/>
      <c r="AY302" s="117"/>
      <c r="AZ302" s="117"/>
      <c r="BA302" s="118"/>
      <c r="BB302" s="116"/>
      <c r="BC302" s="54"/>
      <c r="BD302" s="117"/>
      <c r="BE302" s="218"/>
      <c r="BF302" s="120"/>
      <c r="BG302" s="121"/>
      <c r="BH302" s="121"/>
      <c r="BI302" s="122"/>
      <c r="BJ302" s="123"/>
    </row>
    <row r="303">
      <c r="D303" s="100"/>
      <c r="E303" s="48"/>
      <c r="U303" s="50"/>
      <c r="V303" s="50"/>
      <c r="AC303" s="6"/>
      <c r="AI303" s="110"/>
      <c r="AJ303" s="111"/>
      <c r="AK303" s="221"/>
      <c r="AL303" s="54"/>
      <c r="AM303" s="54"/>
      <c r="AN303" s="112"/>
      <c r="AO303" s="113"/>
      <c r="AP303" s="215"/>
      <c r="AQ303" s="216"/>
      <c r="AR303" s="217"/>
      <c r="AS303" s="54"/>
      <c r="AT303" s="115"/>
      <c r="AU303" s="115"/>
      <c r="AV303" s="115"/>
      <c r="AW303" s="116"/>
      <c r="AX303" s="54"/>
      <c r="AY303" s="117"/>
      <c r="AZ303" s="117"/>
      <c r="BA303" s="118"/>
      <c r="BB303" s="116"/>
      <c r="BC303" s="54"/>
      <c r="BD303" s="117"/>
      <c r="BE303" s="218"/>
      <c r="BF303" s="120"/>
      <c r="BG303" s="121"/>
      <c r="BH303" s="121"/>
      <c r="BI303" s="122"/>
      <c r="BJ303" s="123"/>
    </row>
    <row r="304">
      <c r="D304" s="100"/>
      <c r="E304" s="48"/>
      <c r="U304" s="50"/>
      <c r="V304" s="50"/>
      <c r="AC304" s="6"/>
      <c r="AI304" s="110"/>
      <c r="AJ304" s="111"/>
      <c r="AK304" s="221"/>
      <c r="AL304" s="54"/>
      <c r="AM304" s="54"/>
      <c r="AN304" s="112"/>
      <c r="AO304" s="113"/>
      <c r="AP304" s="215"/>
      <c r="AQ304" s="216"/>
      <c r="AR304" s="217"/>
      <c r="AS304" s="54"/>
      <c r="AT304" s="115"/>
      <c r="AU304" s="115"/>
      <c r="AV304" s="115"/>
      <c r="AW304" s="116"/>
      <c r="AX304" s="54"/>
      <c r="AY304" s="117"/>
      <c r="AZ304" s="117"/>
      <c r="BA304" s="118"/>
      <c r="BB304" s="116"/>
      <c r="BC304" s="54"/>
      <c r="BD304" s="117"/>
      <c r="BE304" s="218"/>
      <c r="BF304" s="120"/>
      <c r="BG304" s="121"/>
      <c r="BH304" s="121"/>
      <c r="BI304" s="122"/>
      <c r="BJ304" s="123"/>
    </row>
    <row r="305">
      <c r="D305" s="100"/>
      <c r="E305" s="48"/>
      <c r="U305" s="50"/>
      <c r="V305" s="50"/>
      <c r="AC305" s="6"/>
      <c r="AI305" s="110"/>
      <c r="AJ305" s="111"/>
      <c r="AK305" s="221"/>
      <c r="AL305" s="54"/>
      <c r="AM305" s="54"/>
      <c r="AN305" s="112"/>
      <c r="AO305" s="113"/>
      <c r="AP305" s="215"/>
      <c r="AQ305" s="216"/>
      <c r="AR305" s="217"/>
      <c r="AS305" s="54"/>
      <c r="AT305" s="115"/>
      <c r="AU305" s="115"/>
      <c r="AV305" s="115"/>
      <c r="AW305" s="116"/>
      <c r="AX305" s="54"/>
      <c r="AY305" s="117"/>
      <c r="AZ305" s="117"/>
      <c r="BA305" s="118"/>
      <c r="BB305" s="116"/>
      <c r="BC305" s="54"/>
      <c r="BD305" s="117"/>
      <c r="BE305" s="218"/>
      <c r="BF305" s="120"/>
      <c r="BG305" s="121"/>
      <c r="BH305" s="121"/>
      <c r="BI305" s="122"/>
      <c r="BJ305" s="123"/>
    </row>
    <row r="306">
      <c r="D306" s="100"/>
      <c r="E306" s="48"/>
      <c r="U306" s="50"/>
      <c r="V306" s="50"/>
      <c r="AC306" s="6"/>
      <c r="AI306" s="110"/>
      <c r="AJ306" s="111"/>
      <c r="AK306" s="221"/>
      <c r="AL306" s="54"/>
      <c r="AM306" s="54"/>
      <c r="AN306" s="112"/>
      <c r="AO306" s="113"/>
      <c r="AP306" s="215"/>
      <c r="AQ306" s="216"/>
      <c r="AR306" s="217"/>
      <c r="AS306" s="54"/>
      <c r="AT306" s="115"/>
      <c r="AU306" s="115"/>
      <c r="AV306" s="115"/>
      <c r="AW306" s="116"/>
      <c r="AX306" s="54"/>
      <c r="AY306" s="117"/>
      <c r="AZ306" s="117"/>
      <c r="BA306" s="118"/>
      <c r="BB306" s="116"/>
      <c r="BC306" s="54"/>
      <c r="BD306" s="117"/>
      <c r="BE306" s="218"/>
      <c r="BF306" s="120"/>
      <c r="BG306" s="121"/>
      <c r="BH306" s="121"/>
      <c r="BI306" s="122"/>
      <c r="BJ306" s="123"/>
    </row>
    <row r="307">
      <c r="D307" s="100"/>
      <c r="E307" s="48"/>
      <c r="U307" s="50"/>
      <c r="V307" s="50"/>
      <c r="AC307" s="6"/>
      <c r="AI307" s="110"/>
      <c r="AJ307" s="111"/>
      <c r="AK307" s="221"/>
      <c r="AL307" s="54"/>
      <c r="AM307" s="54"/>
      <c r="AN307" s="112"/>
      <c r="AO307" s="113"/>
      <c r="AP307" s="215"/>
      <c r="AQ307" s="216"/>
      <c r="AR307" s="217"/>
      <c r="AS307" s="54"/>
      <c r="AT307" s="115"/>
      <c r="AU307" s="115"/>
      <c r="AV307" s="115"/>
      <c r="AW307" s="116"/>
      <c r="AX307" s="54"/>
      <c r="AY307" s="117"/>
      <c r="AZ307" s="117"/>
      <c r="BA307" s="118"/>
      <c r="BB307" s="116"/>
      <c r="BC307" s="54"/>
      <c r="BD307" s="117"/>
      <c r="BE307" s="218"/>
      <c r="BF307" s="120"/>
      <c r="BG307" s="121"/>
      <c r="BH307" s="121"/>
      <c r="BI307" s="122"/>
      <c r="BJ307" s="123"/>
    </row>
    <row r="308">
      <c r="D308" s="100"/>
      <c r="E308" s="48"/>
      <c r="U308" s="50"/>
      <c r="V308" s="50"/>
      <c r="AC308" s="6"/>
      <c r="AI308" s="110"/>
      <c r="AJ308" s="111"/>
      <c r="AK308" s="221"/>
      <c r="AL308" s="54"/>
      <c r="AM308" s="54"/>
      <c r="AN308" s="112"/>
      <c r="AO308" s="113"/>
      <c r="AP308" s="215"/>
      <c r="AQ308" s="216"/>
      <c r="AR308" s="217"/>
      <c r="AS308" s="54"/>
      <c r="AT308" s="115"/>
      <c r="AU308" s="115"/>
      <c r="AV308" s="115"/>
      <c r="AW308" s="116"/>
      <c r="AX308" s="54"/>
      <c r="AY308" s="117"/>
      <c r="AZ308" s="117"/>
      <c r="BA308" s="118"/>
      <c r="BB308" s="116"/>
      <c r="BC308" s="54"/>
      <c r="BD308" s="117"/>
      <c r="BE308" s="218"/>
      <c r="BF308" s="120"/>
      <c r="BG308" s="121"/>
      <c r="BH308" s="121"/>
      <c r="BI308" s="122"/>
      <c r="BJ308" s="123"/>
    </row>
    <row r="309">
      <c r="D309" s="100"/>
      <c r="E309" s="48"/>
      <c r="U309" s="50"/>
      <c r="V309" s="50"/>
      <c r="AC309" s="6"/>
      <c r="AI309" s="110"/>
      <c r="AJ309" s="111"/>
      <c r="AK309" s="221"/>
      <c r="AL309" s="54"/>
      <c r="AM309" s="54"/>
      <c r="AN309" s="112"/>
      <c r="AO309" s="113"/>
      <c r="AP309" s="215"/>
      <c r="AQ309" s="216"/>
      <c r="AR309" s="217"/>
      <c r="AS309" s="54"/>
      <c r="AT309" s="115"/>
      <c r="AU309" s="115"/>
      <c r="AV309" s="115"/>
      <c r="AW309" s="116"/>
      <c r="AX309" s="54"/>
      <c r="AY309" s="117"/>
      <c r="AZ309" s="117"/>
      <c r="BA309" s="118"/>
      <c r="BB309" s="116"/>
      <c r="BC309" s="54"/>
      <c r="BD309" s="117"/>
      <c r="BE309" s="218"/>
      <c r="BF309" s="120"/>
      <c r="BG309" s="121"/>
      <c r="BH309" s="121"/>
      <c r="BI309" s="122"/>
      <c r="BJ309" s="123"/>
    </row>
    <row r="310">
      <c r="D310" s="100"/>
      <c r="E310" s="48"/>
      <c r="U310" s="50"/>
      <c r="V310" s="50"/>
      <c r="AC310" s="6"/>
      <c r="AI310" s="110"/>
      <c r="AJ310" s="111"/>
      <c r="AK310" s="221"/>
      <c r="AL310" s="54"/>
      <c r="AM310" s="54"/>
      <c r="AN310" s="112"/>
      <c r="AO310" s="113"/>
      <c r="AP310" s="215"/>
      <c r="AQ310" s="216"/>
      <c r="AR310" s="217"/>
      <c r="AS310" s="54"/>
      <c r="AT310" s="115"/>
      <c r="AU310" s="115"/>
      <c r="AV310" s="115"/>
      <c r="AW310" s="116"/>
      <c r="AX310" s="54"/>
      <c r="AY310" s="117"/>
      <c r="AZ310" s="117"/>
      <c r="BA310" s="118"/>
      <c r="BB310" s="116"/>
      <c r="BC310" s="54"/>
      <c r="BD310" s="117"/>
      <c r="BE310" s="218"/>
      <c r="BF310" s="120"/>
      <c r="BG310" s="121"/>
      <c r="BH310" s="121"/>
      <c r="BI310" s="122"/>
      <c r="BJ310" s="123"/>
    </row>
    <row r="311">
      <c r="D311" s="100"/>
      <c r="E311" s="48"/>
      <c r="U311" s="50"/>
      <c r="V311" s="50"/>
      <c r="AC311" s="6"/>
      <c r="AI311" s="110"/>
      <c r="AJ311" s="111"/>
      <c r="AK311" s="221"/>
      <c r="AL311" s="54"/>
      <c r="AM311" s="54"/>
      <c r="AN311" s="112"/>
      <c r="AO311" s="113"/>
      <c r="AP311" s="215"/>
      <c r="AQ311" s="216"/>
      <c r="AR311" s="217"/>
      <c r="AS311" s="54"/>
      <c r="AT311" s="115"/>
      <c r="AU311" s="115"/>
      <c r="AV311" s="115"/>
      <c r="AW311" s="116"/>
      <c r="AX311" s="54"/>
      <c r="AY311" s="117"/>
      <c r="AZ311" s="117"/>
      <c r="BA311" s="118"/>
      <c r="BB311" s="116"/>
      <c r="BC311" s="54"/>
      <c r="BD311" s="117"/>
      <c r="BE311" s="218"/>
      <c r="BF311" s="120"/>
      <c r="BG311" s="121"/>
      <c r="BH311" s="121"/>
      <c r="BI311" s="122"/>
      <c r="BJ311" s="123"/>
    </row>
    <row r="312">
      <c r="D312" s="100"/>
      <c r="E312" s="48"/>
      <c r="U312" s="50"/>
      <c r="V312" s="50"/>
      <c r="AC312" s="6"/>
      <c r="AI312" s="110"/>
      <c r="AJ312" s="111"/>
      <c r="AK312" s="221"/>
      <c r="AL312" s="54"/>
      <c r="AM312" s="54"/>
      <c r="AN312" s="112"/>
      <c r="AO312" s="113"/>
      <c r="AP312" s="215"/>
      <c r="AQ312" s="216"/>
      <c r="AR312" s="217"/>
      <c r="AS312" s="54"/>
      <c r="AT312" s="115"/>
      <c r="AU312" s="115"/>
      <c r="AV312" s="115"/>
      <c r="AW312" s="116"/>
      <c r="AX312" s="54"/>
      <c r="AY312" s="117"/>
      <c r="AZ312" s="117"/>
      <c r="BA312" s="118"/>
      <c r="BB312" s="116"/>
      <c r="BC312" s="54"/>
      <c r="BD312" s="117"/>
      <c r="BE312" s="218"/>
      <c r="BF312" s="120"/>
      <c r="BG312" s="121"/>
      <c r="BH312" s="121"/>
      <c r="BI312" s="122"/>
      <c r="BJ312" s="123"/>
    </row>
    <row r="313">
      <c r="D313" s="100"/>
      <c r="E313" s="48"/>
      <c r="U313" s="50"/>
      <c r="V313" s="50"/>
      <c r="AC313" s="6"/>
      <c r="AI313" s="110"/>
      <c r="AJ313" s="111"/>
      <c r="AK313" s="221"/>
      <c r="AL313" s="54"/>
      <c r="AM313" s="54"/>
      <c r="AN313" s="112"/>
      <c r="AO313" s="113"/>
      <c r="AP313" s="215"/>
      <c r="AQ313" s="216"/>
      <c r="AR313" s="217"/>
      <c r="AS313" s="54"/>
      <c r="AT313" s="115"/>
      <c r="AU313" s="115"/>
      <c r="AV313" s="115"/>
      <c r="AW313" s="116"/>
      <c r="AX313" s="54"/>
      <c r="AY313" s="117"/>
      <c r="AZ313" s="117"/>
      <c r="BA313" s="118"/>
      <c r="BB313" s="116"/>
      <c r="BC313" s="54"/>
      <c r="BD313" s="117"/>
      <c r="BE313" s="218"/>
      <c r="BF313" s="120"/>
      <c r="BG313" s="121"/>
      <c r="BH313" s="121"/>
      <c r="BI313" s="122"/>
      <c r="BJ313" s="123"/>
    </row>
    <row r="314">
      <c r="D314" s="100"/>
      <c r="E314" s="48"/>
      <c r="U314" s="50"/>
      <c r="V314" s="50"/>
      <c r="AC314" s="6"/>
      <c r="AI314" s="110"/>
      <c r="AJ314" s="111"/>
      <c r="AK314" s="221"/>
      <c r="AL314" s="54"/>
      <c r="AM314" s="54"/>
      <c r="AN314" s="112"/>
      <c r="AO314" s="113"/>
      <c r="AP314" s="215"/>
      <c r="AQ314" s="216"/>
      <c r="AR314" s="217"/>
      <c r="AS314" s="54"/>
      <c r="AT314" s="115"/>
      <c r="AU314" s="115"/>
      <c r="AV314" s="115"/>
      <c r="AW314" s="116"/>
      <c r="AX314" s="54"/>
      <c r="AY314" s="117"/>
      <c r="AZ314" s="117"/>
      <c r="BA314" s="118"/>
      <c r="BB314" s="116"/>
      <c r="BC314" s="54"/>
      <c r="BD314" s="117"/>
      <c r="BE314" s="218"/>
      <c r="BF314" s="120"/>
      <c r="BG314" s="121"/>
      <c r="BH314" s="121"/>
      <c r="BI314" s="122"/>
      <c r="BJ314" s="123"/>
    </row>
    <row r="315">
      <c r="D315" s="100"/>
      <c r="E315" s="48"/>
      <c r="U315" s="50"/>
      <c r="V315" s="50"/>
      <c r="AC315" s="6"/>
      <c r="AI315" s="110"/>
      <c r="AJ315" s="111"/>
      <c r="AK315" s="221"/>
      <c r="AL315" s="54"/>
      <c r="AM315" s="54"/>
      <c r="AN315" s="112"/>
      <c r="AO315" s="113"/>
      <c r="AP315" s="215"/>
      <c r="AQ315" s="216"/>
      <c r="AR315" s="217"/>
      <c r="AS315" s="54"/>
      <c r="AT315" s="115"/>
      <c r="AU315" s="115"/>
      <c r="AV315" s="115"/>
      <c r="AW315" s="116"/>
      <c r="AX315" s="54"/>
      <c r="AY315" s="117"/>
      <c r="AZ315" s="117"/>
      <c r="BA315" s="118"/>
      <c r="BB315" s="116"/>
      <c r="BC315" s="54"/>
      <c r="BD315" s="117"/>
      <c r="BE315" s="218"/>
      <c r="BF315" s="120"/>
      <c r="BG315" s="121"/>
      <c r="BH315" s="121"/>
      <c r="BI315" s="122"/>
      <c r="BJ315" s="123"/>
    </row>
    <row r="316">
      <c r="D316" s="100"/>
      <c r="E316" s="48"/>
      <c r="U316" s="50"/>
      <c r="V316" s="50"/>
      <c r="AC316" s="6"/>
      <c r="AI316" s="110"/>
      <c r="AJ316" s="111"/>
      <c r="AK316" s="221"/>
      <c r="AL316" s="54"/>
      <c r="AM316" s="54"/>
      <c r="AN316" s="112"/>
      <c r="AO316" s="113"/>
      <c r="AP316" s="215"/>
      <c r="AQ316" s="216"/>
      <c r="AR316" s="217"/>
      <c r="AS316" s="54"/>
      <c r="AT316" s="115"/>
      <c r="AU316" s="115"/>
      <c r="AV316" s="115"/>
      <c r="AW316" s="116"/>
      <c r="AX316" s="54"/>
      <c r="AY316" s="117"/>
      <c r="AZ316" s="117"/>
      <c r="BA316" s="118"/>
      <c r="BB316" s="116"/>
      <c r="BC316" s="54"/>
      <c r="BD316" s="117"/>
      <c r="BE316" s="218"/>
      <c r="BF316" s="120"/>
      <c r="BG316" s="121"/>
      <c r="BH316" s="121"/>
      <c r="BI316" s="122"/>
      <c r="BJ316" s="123"/>
    </row>
    <row r="317">
      <c r="D317" s="100"/>
      <c r="E317" s="48"/>
      <c r="U317" s="50"/>
      <c r="V317" s="50"/>
      <c r="AC317" s="6"/>
      <c r="AI317" s="110"/>
      <c r="AJ317" s="111"/>
      <c r="AK317" s="221"/>
      <c r="AL317" s="54"/>
      <c r="AM317" s="54"/>
      <c r="AN317" s="112"/>
      <c r="AO317" s="113"/>
      <c r="AP317" s="215"/>
      <c r="AQ317" s="216"/>
      <c r="AR317" s="217"/>
      <c r="AS317" s="54"/>
      <c r="AT317" s="115"/>
      <c r="AU317" s="115"/>
      <c r="AV317" s="115"/>
      <c r="AW317" s="116"/>
      <c r="AX317" s="54"/>
      <c r="AY317" s="117"/>
      <c r="AZ317" s="117"/>
      <c r="BA317" s="118"/>
      <c r="BB317" s="116"/>
      <c r="BC317" s="54"/>
      <c r="BD317" s="117"/>
      <c r="BE317" s="218"/>
      <c r="BF317" s="120"/>
      <c r="BG317" s="121"/>
      <c r="BH317" s="121"/>
      <c r="BI317" s="122"/>
      <c r="BJ317" s="123"/>
    </row>
    <row r="318">
      <c r="D318" s="100"/>
      <c r="E318" s="48"/>
      <c r="U318" s="50"/>
      <c r="V318" s="50"/>
      <c r="AC318" s="6"/>
      <c r="AI318" s="110"/>
      <c r="AJ318" s="111"/>
      <c r="AK318" s="221"/>
      <c r="AL318" s="54"/>
      <c r="AM318" s="54"/>
      <c r="AN318" s="112"/>
      <c r="AO318" s="113"/>
      <c r="AP318" s="215"/>
      <c r="AQ318" s="216"/>
      <c r="AR318" s="217"/>
      <c r="AS318" s="54"/>
      <c r="AT318" s="115"/>
      <c r="AU318" s="115"/>
      <c r="AV318" s="115"/>
      <c r="AW318" s="116"/>
      <c r="AX318" s="54"/>
      <c r="AY318" s="117"/>
      <c r="AZ318" s="117"/>
      <c r="BA318" s="118"/>
      <c r="BB318" s="116"/>
      <c r="BC318" s="54"/>
      <c r="BD318" s="117"/>
      <c r="BE318" s="218"/>
      <c r="BF318" s="120"/>
      <c r="BG318" s="121"/>
      <c r="BH318" s="121"/>
      <c r="BI318" s="122"/>
      <c r="BJ318" s="123"/>
    </row>
    <row r="319">
      <c r="D319" s="100"/>
      <c r="E319" s="48"/>
      <c r="U319" s="50"/>
      <c r="V319" s="50"/>
      <c r="AC319" s="6"/>
      <c r="AI319" s="110"/>
      <c r="AJ319" s="111"/>
      <c r="AK319" s="221"/>
      <c r="AL319" s="54"/>
      <c r="AM319" s="54"/>
      <c r="AN319" s="112"/>
      <c r="AO319" s="113"/>
      <c r="AP319" s="215"/>
      <c r="AQ319" s="216"/>
      <c r="AR319" s="217"/>
      <c r="AS319" s="54"/>
      <c r="AT319" s="115"/>
      <c r="AU319" s="115"/>
      <c r="AV319" s="115"/>
      <c r="AW319" s="116"/>
      <c r="AX319" s="54"/>
      <c r="AY319" s="117"/>
      <c r="AZ319" s="117"/>
      <c r="BA319" s="118"/>
      <c r="BB319" s="116"/>
      <c r="BC319" s="54"/>
      <c r="BD319" s="117"/>
      <c r="BE319" s="218"/>
      <c r="BF319" s="120"/>
      <c r="BG319" s="121"/>
      <c r="BH319" s="121"/>
      <c r="BI319" s="122"/>
      <c r="BJ319" s="123"/>
    </row>
    <row r="320">
      <c r="D320" s="100"/>
      <c r="E320" s="48"/>
      <c r="U320" s="50"/>
      <c r="V320" s="50"/>
      <c r="AC320" s="6"/>
      <c r="AI320" s="110"/>
      <c r="AJ320" s="111"/>
      <c r="AK320" s="221"/>
      <c r="AL320" s="54"/>
      <c r="AM320" s="54"/>
      <c r="AN320" s="112"/>
      <c r="AO320" s="113"/>
      <c r="AP320" s="215"/>
      <c r="AQ320" s="216"/>
      <c r="AR320" s="217"/>
      <c r="AS320" s="54"/>
      <c r="AT320" s="115"/>
      <c r="AU320" s="115"/>
      <c r="AV320" s="115"/>
      <c r="AW320" s="116"/>
      <c r="AX320" s="54"/>
      <c r="AY320" s="117"/>
      <c r="AZ320" s="117"/>
      <c r="BA320" s="118"/>
      <c r="BB320" s="116"/>
      <c r="BC320" s="54"/>
      <c r="BD320" s="117"/>
      <c r="BE320" s="218"/>
      <c r="BF320" s="120"/>
      <c r="BG320" s="121"/>
      <c r="BH320" s="121"/>
      <c r="BI320" s="122"/>
      <c r="BJ320" s="123"/>
    </row>
    <row r="321">
      <c r="D321" s="100"/>
      <c r="E321" s="48"/>
      <c r="U321" s="50"/>
      <c r="V321" s="50"/>
      <c r="AC321" s="6"/>
      <c r="AI321" s="110"/>
      <c r="AJ321" s="111"/>
      <c r="AK321" s="221"/>
      <c r="AL321" s="54"/>
      <c r="AM321" s="54"/>
      <c r="AN321" s="112"/>
      <c r="AO321" s="113"/>
      <c r="AP321" s="215"/>
      <c r="AQ321" s="216"/>
      <c r="AR321" s="217"/>
      <c r="AS321" s="54"/>
      <c r="AT321" s="115"/>
      <c r="AU321" s="115"/>
      <c r="AV321" s="115"/>
      <c r="AW321" s="116"/>
      <c r="AX321" s="54"/>
      <c r="AY321" s="117"/>
      <c r="AZ321" s="117"/>
      <c r="BA321" s="118"/>
      <c r="BB321" s="116"/>
      <c r="BC321" s="54"/>
      <c r="BD321" s="117"/>
      <c r="BE321" s="218"/>
      <c r="BF321" s="120"/>
      <c r="BG321" s="121"/>
      <c r="BH321" s="121"/>
      <c r="BI321" s="122"/>
      <c r="BJ321" s="123"/>
    </row>
    <row r="322">
      <c r="D322" s="100"/>
      <c r="E322" s="48"/>
      <c r="U322" s="50"/>
      <c r="V322" s="50"/>
      <c r="AC322" s="6"/>
      <c r="AI322" s="110"/>
      <c r="AJ322" s="111"/>
      <c r="AK322" s="221"/>
      <c r="AL322" s="54"/>
      <c r="AM322" s="54"/>
      <c r="AN322" s="112"/>
      <c r="AO322" s="113"/>
      <c r="AP322" s="215"/>
      <c r="AQ322" s="216"/>
      <c r="AR322" s="217"/>
      <c r="AS322" s="54"/>
      <c r="AT322" s="115"/>
      <c r="AU322" s="115"/>
      <c r="AV322" s="115"/>
      <c r="AW322" s="116"/>
      <c r="AX322" s="54"/>
      <c r="AY322" s="117"/>
      <c r="AZ322" s="117"/>
      <c r="BA322" s="118"/>
      <c r="BB322" s="116"/>
      <c r="BC322" s="54"/>
      <c r="BD322" s="117"/>
      <c r="BE322" s="218"/>
      <c r="BF322" s="120"/>
      <c r="BG322" s="121"/>
      <c r="BH322" s="121"/>
      <c r="BI322" s="122"/>
      <c r="BJ322" s="123"/>
    </row>
    <row r="323">
      <c r="D323" s="100"/>
      <c r="E323" s="48"/>
      <c r="U323" s="50"/>
      <c r="V323" s="50"/>
      <c r="AC323" s="6"/>
      <c r="AI323" s="110"/>
      <c r="AJ323" s="111"/>
      <c r="AK323" s="221"/>
      <c r="AL323" s="54"/>
      <c r="AM323" s="54"/>
      <c r="AN323" s="112"/>
      <c r="AO323" s="113"/>
      <c r="AP323" s="215"/>
      <c r="AQ323" s="216"/>
      <c r="AR323" s="217"/>
      <c r="AS323" s="54"/>
      <c r="AT323" s="115"/>
      <c r="AU323" s="115"/>
      <c r="AV323" s="115"/>
      <c r="AW323" s="116"/>
      <c r="AX323" s="54"/>
      <c r="AY323" s="117"/>
      <c r="AZ323" s="117"/>
      <c r="BA323" s="118"/>
      <c r="BB323" s="116"/>
      <c r="BC323" s="54"/>
      <c r="BD323" s="117"/>
      <c r="BE323" s="218"/>
      <c r="BF323" s="120"/>
      <c r="BG323" s="121"/>
      <c r="BH323" s="121"/>
      <c r="BI323" s="122"/>
      <c r="BJ323" s="123"/>
    </row>
    <row r="324">
      <c r="D324" s="100"/>
      <c r="E324" s="48"/>
      <c r="U324" s="50"/>
      <c r="V324" s="50"/>
      <c r="AC324" s="6"/>
      <c r="AI324" s="110"/>
      <c r="AJ324" s="111"/>
      <c r="AK324" s="221"/>
      <c r="AL324" s="54"/>
      <c r="AM324" s="54"/>
      <c r="AN324" s="112"/>
      <c r="AO324" s="113"/>
      <c r="AP324" s="215"/>
      <c r="AQ324" s="216"/>
      <c r="AR324" s="217"/>
      <c r="AS324" s="54"/>
      <c r="AT324" s="115"/>
      <c r="AU324" s="115"/>
      <c r="AV324" s="115"/>
      <c r="AW324" s="116"/>
      <c r="AX324" s="54"/>
      <c r="AY324" s="117"/>
      <c r="AZ324" s="117"/>
      <c r="BA324" s="118"/>
      <c r="BB324" s="116"/>
      <c r="BC324" s="54"/>
      <c r="BD324" s="117"/>
      <c r="BE324" s="218"/>
      <c r="BF324" s="120"/>
      <c r="BG324" s="121"/>
      <c r="BH324" s="121"/>
      <c r="BI324" s="122"/>
      <c r="BJ324" s="123"/>
    </row>
    <row r="325">
      <c r="D325" s="100"/>
      <c r="E325" s="48"/>
      <c r="U325" s="50"/>
      <c r="V325" s="50"/>
      <c r="AC325" s="6"/>
      <c r="AI325" s="110"/>
      <c r="AJ325" s="111"/>
      <c r="AK325" s="221"/>
      <c r="AL325" s="54"/>
      <c r="AM325" s="54"/>
      <c r="AN325" s="112"/>
      <c r="AO325" s="113"/>
      <c r="AP325" s="215"/>
      <c r="AQ325" s="216"/>
      <c r="AR325" s="217"/>
      <c r="AS325" s="54"/>
      <c r="AT325" s="115"/>
      <c r="AU325" s="115"/>
      <c r="AV325" s="115"/>
      <c r="AW325" s="116"/>
      <c r="AX325" s="54"/>
      <c r="AY325" s="117"/>
      <c r="AZ325" s="117"/>
      <c r="BA325" s="118"/>
      <c r="BB325" s="116"/>
      <c r="BC325" s="54"/>
      <c r="BD325" s="117"/>
      <c r="BE325" s="218"/>
      <c r="BF325" s="120"/>
      <c r="BG325" s="121"/>
      <c r="BH325" s="121"/>
      <c r="BI325" s="122"/>
      <c r="BJ325" s="123"/>
    </row>
    <row r="326">
      <c r="D326" s="100"/>
      <c r="E326" s="48"/>
      <c r="U326" s="50"/>
      <c r="V326" s="50"/>
      <c r="AC326" s="6"/>
      <c r="AI326" s="110"/>
      <c r="AJ326" s="111"/>
      <c r="AK326" s="221"/>
      <c r="AL326" s="54"/>
      <c r="AM326" s="54"/>
      <c r="AN326" s="112"/>
      <c r="AO326" s="113"/>
      <c r="AP326" s="215"/>
      <c r="AQ326" s="216"/>
      <c r="AR326" s="217"/>
      <c r="AS326" s="54"/>
      <c r="AT326" s="115"/>
      <c r="AU326" s="115"/>
      <c r="AV326" s="115"/>
      <c r="AW326" s="116"/>
      <c r="AX326" s="54"/>
      <c r="AY326" s="117"/>
      <c r="AZ326" s="117"/>
      <c r="BA326" s="118"/>
      <c r="BB326" s="116"/>
      <c r="BC326" s="54"/>
      <c r="BD326" s="117"/>
      <c r="BE326" s="218"/>
      <c r="BF326" s="120"/>
      <c r="BG326" s="121"/>
      <c r="BH326" s="121"/>
      <c r="BI326" s="122"/>
      <c r="BJ326" s="123"/>
    </row>
    <row r="327">
      <c r="D327" s="100"/>
      <c r="E327" s="48"/>
      <c r="U327" s="50"/>
      <c r="V327" s="50"/>
      <c r="AC327" s="6"/>
      <c r="AI327" s="110"/>
      <c r="AJ327" s="111"/>
      <c r="AK327" s="221"/>
      <c r="AL327" s="54"/>
      <c r="AM327" s="54"/>
      <c r="AN327" s="112"/>
      <c r="AO327" s="113"/>
      <c r="AP327" s="215"/>
      <c r="AQ327" s="216"/>
      <c r="AR327" s="217"/>
      <c r="AS327" s="54"/>
      <c r="AT327" s="115"/>
      <c r="AU327" s="115"/>
      <c r="AV327" s="115"/>
      <c r="AW327" s="116"/>
      <c r="AX327" s="54"/>
      <c r="AY327" s="117"/>
      <c r="AZ327" s="117"/>
      <c r="BA327" s="118"/>
      <c r="BB327" s="116"/>
      <c r="BC327" s="54"/>
      <c r="BD327" s="117"/>
      <c r="BE327" s="218"/>
      <c r="BF327" s="120"/>
      <c r="BG327" s="121"/>
      <c r="BH327" s="121"/>
      <c r="BI327" s="122"/>
      <c r="BJ327" s="123"/>
    </row>
    <row r="328">
      <c r="D328" s="100"/>
      <c r="E328" s="48"/>
      <c r="U328" s="50"/>
      <c r="V328" s="50"/>
      <c r="AC328" s="6"/>
      <c r="AI328" s="110"/>
      <c r="AJ328" s="111"/>
      <c r="AK328" s="221"/>
      <c r="AL328" s="54"/>
      <c r="AM328" s="54"/>
      <c r="AN328" s="112"/>
      <c r="AO328" s="113"/>
      <c r="AP328" s="215"/>
      <c r="AQ328" s="216"/>
      <c r="AR328" s="217"/>
      <c r="AS328" s="54"/>
      <c r="AT328" s="115"/>
      <c r="AU328" s="115"/>
      <c r="AV328" s="115"/>
      <c r="AW328" s="116"/>
      <c r="AX328" s="54"/>
      <c r="AY328" s="117"/>
      <c r="AZ328" s="117"/>
      <c r="BA328" s="118"/>
      <c r="BB328" s="116"/>
      <c r="BC328" s="54"/>
      <c r="BD328" s="117"/>
      <c r="BE328" s="218"/>
      <c r="BF328" s="120"/>
      <c r="BG328" s="121"/>
      <c r="BH328" s="121"/>
      <c r="BI328" s="122"/>
      <c r="BJ328" s="123"/>
    </row>
    <row r="329">
      <c r="D329" s="100"/>
      <c r="E329" s="48"/>
      <c r="U329" s="50"/>
      <c r="V329" s="50"/>
      <c r="AC329" s="6"/>
      <c r="AI329" s="110"/>
      <c r="AJ329" s="111"/>
      <c r="AK329" s="221"/>
      <c r="AL329" s="54"/>
      <c r="AM329" s="54"/>
      <c r="AN329" s="112"/>
      <c r="AO329" s="113"/>
      <c r="AP329" s="215"/>
      <c r="AQ329" s="216"/>
      <c r="AR329" s="217"/>
      <c r="AS329" s="54"/>
      <c r="AT329" s="115"/>
      <c r="AU329" s="115"/>
      <c r="AV329" s="115"/>
      <c r="AW329" s="116"/>
      <c r="AX329" s="54"/>
      <c r="AY329" s="117"/>
      <c r="AZ329" s="117"/>
      <c r="BA329" s="118"/>
      <c r="BB329" s="116"/>
      <c r="BC329" s="54"/>
      <c r="BD329" s="117"/>
      <c r="BE329" s="218"/>
      <c r="BF329" s="120"/>
      <c r="BG329" s="121"/>
      <c r="BH329" s="121"/>
      <c r="BI329" s="122"/>
      <c r="BJ329" s="123"/>
    </row>
    <row r="330">
      <c r="D330" s="100"/>
      <c r="E330" s="48"/>
      <c r="U330" s="50"/>
      <c r="V330" s="50"/>
      <c r="AC330" s="6"/>
      <c r="AI330" s="110"/>
      <c r="AJ330" s="111"/>
      <c r="AK330" s="221"/>
      <c r="AL330" s="54"/>
      <c r="AM330" s="54"/>
      <c r="AN330" s="112"/>
      <c r="AO330" s="113"/>
      <c r="AP330" s="215"/>
      <c r="AQ330" s="216"/>
      <c r="AR330" s="217"/>
      <c r="AS330" s="54"/>
      <c r="AT330" s="115"/>
      <c r="AU330" s="115"/>
      <c r="AV330" s="115"/>
      <c r="AW330" s="116"/>
      <c r="AX330" s="54"/>
      <c r="AY330" s="117"/>
      <c r="AZ330" s="117"/>
      <c r="BA330" s="118"/>
      <c r="BB330" s="116"/>
      <c r="BC330" s="54"/>
      <c r="BD330" s="117"/>
      <c r="BE330" s="218"/>
      <c r="BF330" s="120"/>
      <c r="BG330" s="121"/>
      <c r="BH330" s="121"/>
      <c r="BI330" s="122"/>
      <c r="BJ330" s="123"/>
    </row>
    <row r="331">
      <c r="D331" s="100"/>
      <c r="E331" s="48"/>
      <c r="U331" s="50"/>
      <c r="V331" s="50"/>
      <c r="AC331" s="6"/>
      <c r="AI331" s="110"/>
      <c r="AJ331" s="111"/>
      <c r="AK331" s="221"/>
      <c r="AL331" s="54"/>
      <c r="AM331" s="54"/>
      <c r="AN331" s="112"/>
      <c r="AO331" s="113"/>
      <c r="AP331" s="215"/>
      <c r="AQ331" s="216"/>
      <c r="AR331" s="217"/>
      <c r="AS331" s="54"/>
      <c r="AT331" s="115"/>
      <c r="AU331" s="115"/>
      <c r="AV331" s="115"/>
      <c r="AW331" s="116"/>
      <c r="AX331" s="54"/>
      <c r="AY331" s="117"/>
      <c r="AZ331" s="117"/>
      <c r="BA331" s="118"/>
      <c r="BB331" s="116"/>
      <c r="BC331" s="54"/>
      <c r="BD331" s="117"/>
      <c r="BE331" s="218"/>
      <c r="BF331" s="120"/>
      <c r="BG331" s="121"/>
      <c r="BH331" s="121"/>
      <c r="BI331" s="122"/>
      <c r="BJ331" s="123"/>
    </row>
    <row r="332">
      <c r="D332" s="100"/>
      <c r="E332" s="48"/>
      <c r="U332" s="50"/>
      <c r="V332" s="50"/>
      <c r="AC332" s="6"/>
      <c r="AI332" s="110"/>
      <c r="AJ332" s="111"/>
      <c r="AK332" s="221"/>
      <c r="AL332" s="54"/>
      <c r="AM332" s="54"/>
      <c r="AN332" s="112"/>
      <c r="AO332" s="113"/>
      <c r="AP332" s="215"/>
      <c r="AQ332" s="216"/>
      <c r="AR332" s="217"/>
      <c r="AS332" s="54"/>
      <c r="AT332" s="115"/>
      <c r="AU332" s="115"/>
      <c r="AV332" s="115"/>
      <c r="AW332" s="116"/>
      <c r="AX332" s="54"/>
      <c r="AY332" s="117"/>
      <c r="AZ332" s="117"/>
      <c r="BA332" s="118"/>
      <c r="BB332" s="116"/>
      <c r="BC332" s="54"/>
      <c r="BD332" s="117"/>
      <c r="BE332" s="218"/>
      <c r="BF332" s="120"/>
      <c r="BG332" s="121"/>
      <c r="BH332" s="121"/>
      <c r="BI332" s="122"/>
      <c r="BJ332" s="123"/>
    </row>
    <row r="333">
      <c r="D333" s="100"/>
      <c r="E333" s="48"/>
      <c r="U333" s="50"/>
      <c r="V333" s="50"/>
      <c r="AC333" s="6"/>
      <c r="AI333" s="110"/>
      <c r="AJ333" s="111"/>
      <c r="AK333" s="221"/>
      <c r="AL333" s="54"/>
      <c r="AM333" s="54"/>
      <c r="AN333" s="112"/>
      <c r="AO333" s="113"/>
      <c r="AP333" s="215"/>
      <c r="AQ333" s="216"/>
      <c r="AR333" s="217"/>
      <c r="AS333" s="54"/>
      <c r="AT333" s="115"/>
      <c r="AU333" s="115"/>
      <c r="AV333" s="115"/>
      <c r="AW333" s="116"/>
      <c r="AX333" s="54"/>
      <c r="AY333" s="117"/>
      <c r="AZ333" s="117"/>
      <c r="BA333" s="118"/>
      <c r="BB333" s="116"/>
      <c r="BC333" s="54"/>
      <c r="BD333" s="117"/>
      <c r="BE333" s="218"/>
      <c r="BF333" s="120"/>
      <c r="BG333" s="121"/>
      <c r="BH333" s="121"/>
      <c r="BI333" s="122"/>
      <c r="BJ333" s="123"/>
    </row>
    <row r="334">
      <c r="D334" s="100"/>
      <c r="E334" s="48"/>
      <c r="U334" s="50"/>
      <c r="V334" s="50"/>
      <c r="AC334" s="6"/>
      <c r="AI334" s="110"/>
      <c r="AJ334" s="111"/>
      <c r="AK334" s="221"/>
      <c r="AL334" s="54"/>
      <c r="AM334" s="54"/>
      <c r="AN334" s="112"/>
      <c r="AO334" s="113"/>
      <c r="AP334" s="215"/>
      <c r="AQ334" s="216"/>
      <c r="AR334" s="217"/>
      <c r="AS334" s="54"/>
      <c r="AT334" s="115"/>
      <c r="AU334" s="115"/>
      <c r="AV334" s="115"/>
      <c r="AW334" s="116"/>
      <c r="AX334" s="54"/>
      <c r="AY334" s="117"/>
      <c r="AZ334" s="117"/>
      <c r="BA334" s="118"/>
      <c r="BB334" s="116"/>
      <c r="BC334" s="54"/>
      <c r="BD334" s="117"/>
      <c r="BE334" s="218"/>
      <c r="BF334" s="120"/>
      <c r="BG334" s="121"/>
      <c r="BH334" s="121"/>
      <c r="BI334" s="122"/>
      <c r="BJ334" s="123"/>
    </row>
    <row r="335">
      <c r="D335" s="100"/>
      <c r="E335" s="48"/>
      <c r="U335" s="50"/>
      <c r="V335" s="50"/>
      <c r="AC335" s="6"/>
      <c r="AI335" s="110"/>
      <c r="AJ335" s="111"/>
      <c r="AK335" s="221"/>
      <c r="AL335" s="54"/>
      <c r="AM335" s="54"/>
      <c r="AN335" s="112"/>
      <c r="AO335" s="113"/>
      <c r="AP335" s="215"/>
      <c r="AQ335" s="216"/>
      <c r="AR335" s="217"/>
      <c r="AS335" s="54"/>
      <c r="AT335" s="115"/>
      <c r="AU335" s="115"/>
      <c r="AV335" s="115"/>
      <c r="AW335" s="116"/>
      <c r="AX335" s="54"/>
      <c r="AY335" s="117"/>
      <c r="AZ335" s="117"/>
      <c r="BA335" s="118"/>
      <c r="BB335" s="116"/>
      <c r="BC335" s="54"/>
      <c r="BD335" s="117"/>
      <c r="BE335" s="218"/>
      <c r="BF335" s="120"/>
      <c r="BG335" s="121"/>
      <c r="BH335" s="121"/>
      <c r="BI335" s="122"/>
      <c r="BJ335" s="123"/>
    </row>
    <row r="336">
      <c r="D336" s="100"/>
      <c r="E336" s="48"/>
      <c r="U336" s="50"/>
      <c r="V336" s="50"/>
      <c r="AC336" s="6"/>
      <c r="AI336" s="110"/>
      <c r="AJ336" s="111"/>
      <c r="AK336" s="221"/>
      <c r="AL336" s="54"/>
      <c r="AM336" s="54"/>
      <c r="AN336" s="112"/>
      <c r="AO336" s="113"/>
      <c r="AP336" s="215"/>
      <c r="AQ336" s="216"/>
      <c r="AR336" s="217"/>
      <c r="AS336" s="54"/>
      <c r="AT336" s="115"/>
      <c r="AU336" s="115"/>
      <c r="AV336" s="115"/>
      <c r="AW336" s="116"/>
      <c r="AX336" s="54"/>
      <c r="AY336" s="117"/>
      <c r="AZ336" s="117"/>
      <c r="BA336" s="118"/>
      <c r="BB336" s="116"/>
      <c r="BC336" s="54"/>
      <c r="BD336" s="117"/>
      <c r="BE336" s="218"/>
      <c r="BF336" s="120"/>
      <c r="BG336" s="121"/>
      <c r="BH336" s="121"/>
      <c r="BI336" s="122"/>
      <c r="BJ336" s="123"/>
    </row>
    <row r="337">
      <c r="D337" s="100"/>
      <c r="E337" s="48"/>
      <c r="U337" s="50"/>
      <c r="V337" s="50"/>
      <c r="AC337" s="6"/>
      <c r="AI337" s="110"/>
      <c r="AJ337" s="111"/>
      <c r="AK337" s="221"/>
      <c r="AL337" s="54"/>
      <c r="AM337" s="54"/>
      <c r="AN337" s="112"/>
      <c r="AO337" s="113"/>
      <c r="AP337" s="215"/>
      <c r="AQ337" s="216"/>
      <c r="AR337" s="217"/>
      <c r="AS337" s="54"/>
      <c r="AT337" s="115"/>
      <c r="AU337" s="115"/>
      <c r="AV337" s="115"/>
      <c r="AW337" s="116"/>
      <c r="AX337" s="54"/>
      <c r="AY337" s="117"/>
      <c r="AZ337" s="117"/>
      <c r="BA337" s="118"/>
      <c r="BB337" s="116"/>
      <c r="BC337" s="54"/>
      <c r="BD337" s="117"/>
      <c r="BE337" s="218"/>
      <c r="BF337" s="120"/>
      <c r="BG337" s="121"/>
      <c r="BH337" s="121"/>
      <c r="BI337" s="122"/>
      <c r="BJ337" s="123"/>
    </row>
    <row r="338">
      <c r="D338" s="100"/>
      <c r="E338" s="48"/>
      <c r="U338" s="50"/>
      <c r="V338" s="50"/>
      <c r="AC338" s="6"/>
      <c r="AI338" s="110"/>
      <c r="AJ338" s="111"/>
      <c r="AK338" s="221"/>
      <c r="AL338" s="54"/>
      <c r="AM338" s="54"/>
      <c r="AN338" s="112"/>
      <c r="AO338" s="113"/>
      <c r="AP338" s="215"/>
      <c r="AQ338" s="216"/>
      <c r="AR338" s="217"/>
      <c r="AS338" s="54"/>
      <c r="AT338" s="115"/>
      <c r="AU338" s="115"/>
      <c r="AV338" s="115"/>
      <c r="AW338" s="116"/>
      <c r="AX338" s="54"/>
      <c r="AY338" s="117"/>
      <c r="AZ338" s="117"/>
      <c r="BA338" s="118"/>
      <c r="BB338" s="116"/>
      <c r="BC338" s="54"/>
      <c r="BD338" s="117"/>
      <c r="BE338" s="218"/>
      <c r="BF338" s="120"/>
      <c r="BG338" s="121"/>
      <c r="BH338" s="121"/>
      <c r="BI338" s="122"/>
      <c r="BJ338" s="123"/>
    </row>
    <row r="339">
      <c r="D339" s="100"/>
      <c r="E339" s="48"/>
      <c r="U339" s="50"/>
      <c r="V339" s="50"/>
      <c r="AC339" s="6"/>
      <c r="AI339" s="110"/>
      <c r="AJ339" s="111"/>
      <c r="AK339" s="221"/>
      <c r="AL339" s="54"/>
      <c r="AM339" s="54"/>
      <c r="AN339" s="112"/>
      <c r="AO339" s="113"/>
      <c r="AP339" s="215"/>
      <c r="AQ339" s="216"/>
      <c r="AR339" s="217"/>
      <c r="AS339" s="54"/>
      <c r="AT339" s="115"/>
      <c r="AU339" s="115"/>
      <c r="AV339" s="115"/>
      <c r="AW339" s="116"/>
      <c r="AX339" s="54"/>
      <c r="AY339" s="117"/>
      <c r="AZ339" s="117"/>
      <c r="BA339" s="118"/>
      <c r="BB339" s="116"/>
      <c r="BC339" s="54"/>
      <c r="BD339" s="117"/>
      <c r="BE339" s="218"/>
      <c r="BF339" s="120"/>
      <c r="BG339" s="121"/>
      <c r="BH339" s="121"/>
      <c r="BI339" s="122"/>
      <c r="BJ339" s="123"/>
    </row>
    <row r="340">
      <c r="D340" s="100"/>
      <c r="E340" s="48"/>
      <c r="U340" s="50"/>
      <c r="V340" s="50"/>
      <c r="AC340" s="6"/>
      <c r="AI340" s="110"/>
      <c r="AJ340" s="111"/>
      <c r="AK340" s="221"/>
      <c r="AL340" s="54"/>
      <c r="AM340" s="54"/>
      <c r="AN340" s="112"/>
      <c r="AO340" s="113"/>
      <c r="AP340" s="215"/>
      <c r="AQ340" s="216"/>
      <c r="AR340" s="217"/>
      <c r="AS340" s="54"/>
      <c r="AT340" s="115"/>
      <c r="AU340" s="115"/>
      <c r="AV340" s="115"/>
      <c r="AW340" s="116"/>
      <c r="AX340" s="54"/>
      <c r="AY340" s="117"/>
      <c r="AZ340" s="117"/>
      <c r="BA340" s="118"/>
      <c r="BB340" s="116"/>
      <c r="BC340" s="54"/>
      <c r="BD340" s="117"/>
      <c r="BE340" s="218"/>
      <c r="BF340" s="120"/>
      <c r="BG340" s="121"/>
      <c r="BH340" s="121"/>
      <c r="BI340" s="122"/>
      <c r="BJ340" s="123"/>
    </row>
    <row r="341">
      <c r="D341" s="100"/>
      <c r="E341" s="48"/>
      <c r="U341" s="50"/>
      <c r="V341" s="50"/>
      <c r="AC341" s="6"/>
      <c r="AI341" s="110"/>
      <c r="AJ341" s="111"/>
      <c r="AK341" s="221"/>
      <c r="AL341" s="54"/>
      <c r="AM341" s="54"/>
      <c r="AN341" s="112"/>
      <c r="AO341" s="113"/>
      <c r="AP341" s="215"/>
      <c r="AQ341" s="216"/>
      <c r="AR341" s="217"/>
      <c r="AS341" s="54"/>
      <c r="AT341" s="115"/>
      <c r="AU341" s="115"/>
      <c r="AV341" s="115"/>
      <c r="AW341" s="116"/>
      <c r="AX341" s="54"/>
      <c r="AY341" s="117"/>
      <c r="AZ341" s="117"/>
      <c r="BA341" s="118"/>
      <c r="BB341" s="116"/>
      <c r="BC341" s="54"/>
      <c r="BD341" s="117"/>
      <c r="BE341" s="218"/>
      <c r="BF341" s="120"/>
      <c r="BG341" s="121"/>
      <c r="BH341" s="121"/>
      <c r="BI341" s="122"/>
      <c r="BJ341" s="123"/>
    </row>
    <row r="342">
      <c r="D342" s="100"/>
      <c r="E342" s="48"/>
      <c r="U342" s="50"/>
      <c r="V342" s="50"/>
      <c r="AC342" s="6"/>
      <c r="AI342" s="110"/>
      <c r="AJ342" s="111"/>
      <c r="AK342" s="221"/>
      <c r="AL342" s="54"/>
      <c r="AM342" s="54"/>
      <c r="AN342" s="112"/>
      <c r="AO342" s="113"/>
      <c r="AP342" s="215"/>
      <c r="AQ342" s="216"/>
      <c r="AR342" s="217"/>
      <c r="AS342" s="54"/>
      <c r="AT342" s="115"/>
      <c r="AU342" s="115"/>
      <c r="AV342" s="115"/>
      <c r="AW342" s="116"/>
      <c r="AX342" s="54"/>
      <c r="AY342" s="117"/>
      <c r="AZ342" s="117"/>
      <c r="BA342" s="118"/>
      <c r="BB342" s="116"/>
      <c r="BC342" s="54"/>
      <c r="BD342" s="117"/>
      <c r="BE342" s="218"/>
      <c r="BF342" s="120"/>
      <c r="BG342" s="121"/>
      <c r="BH342" s="121"/>
      <c r="BI342" s="122"/>
      <c r="BJ342" s="123"/>
    </row>
    <row r="343">
      <c r="D343" s="100"/>
      <c r="E343" s="48"/>
      <c r="U343" s="50"/>
      <c r="V343" s="50"/>
      <c r="AC343" s="6"/>
      <c r="AI343" s="110"/>
      <c r="AJ343" s="111"/>
      <c r="AK343" s="221"/>
      <c r="AL343" s="54"/>
      <c r="AM343" s="54"/>
      <c r="AN343" s="112"/>
      <c r="AO343" s="113"/>
      <c r="AP343" s="215"/>
      <c r="AQ343" s="216"/>
      <c r="AR343" s="217"/>
      <c r="AS343" s="54"/>
      <c r="AT343" s="115"/>
      <c r="AU343" s="115"/>
      <c r="AV343" s="115"/>
      <c r="AW343" s="116"/>
      <c r="AX343" s="54"/>
      <c r="AY343" s="117"/>
      <c r="AZ343" s="117"/>
      <c r="BA343" s="118"/>
      <c r="BB343" s="116"/>
      <c r="BC343" s="54"/>
      <c r="BD343" s="117"/>
      <c r="BE343" s="218"/>
      <c r="BF343" s="120"/>
      <c r="BG343" s="121"/>
      <c r="BH343" s="121"/>
      <c r="BI343" s="122"/>
      <c r="BJ343" s="123"/>
    </row>
    <row r="344">
      <c r="D344" s="100"/>
      <c r="E344" s="48"/>
      <c r="U344" s="50"/>
      <c r="V344" s="50"/>
      <c r="AC344" s="6"/>
      <c r="AI344" s="110"/>
      <c r="AJ344" s="111"/>
      <c r="AK344" s="221"/>
      <c r="AL344" s="54"/>
      <c r="AM344" s="54"/>
      <c r="AN344" s="112"/>
      <c r="AO344" s="113"/>
      <c r="AP344" s="215"/>
      <c r="AQ344" s="216"/>
      <c r="AR344" s="217"/>
      <c r="AS344" s="54"/>
      <c r="AT344" s="115"/>
      <c r="AU344" s="115"/>
      <c r="AV344" s="115"/>
      <c r="AW344" s="116"/>
      <c r="AX344" s="54"/>
      <c r="AY344" s="117"/>
      <c r="AZ344" s="117"/>
      <c r="BA344" s="118"/>
      <c r="BB344" s="116"/>
      <c r="BC344" s="54"/>
      <c r="BD344" s="117"/>
      <c r="BE344" s="218"/>
      <c r="BF344" s="120"/>
      <c r="BG344" s="121"/>
      <c r="BH344" s="121"/>
      <c r="BI344" s="122"/>
      <c r="BJ344" s="123"/>
    </row>
    <row r="345">
      <c r="D345" s="100"/>
      <c r="E345" s="48"/>
      <c r="U345" s="50"/>
      <c r="V345" s="50"/>
      <c r="AC345" s="6"/>
      <c r="AI345" s="110"/>
      <c r="AJ345" s="111"/>
      <c r="AK345" s="221"/>
      <c r="AL345" s="54"/>
      <c r="AM345" s="54"/>
      <c r="AN345" s="112"/>
      <c r="AO345" s="113"/>
      <c r="AP345" s="215"/>
      <c r="AQ345" s="216"/>
      <c r="AR345" s="217"/>
      <c r="AS345" s="54"/>
      <c r="AT345" s="115"/>
      <c r="AU345" s="115"/>
      <c r="AV345" s="115"/>
      <c r="AW345" s="116"/>
      <c r="AX345" s="54"/>
      <c r="AY345" s="117"/>
      <c r="AZ345" s="117"/>
      <c r="BA345" s="118"/>
      <c r="BB345" s="116"/>
      <c r="BC345" s="54"/>
      <c r="BD345" s="117"/>
      <c r="BE345" s="218"/>
      <c r="BF345" s="120"/>
      <c r="BG345" s="121"/>
      <c r="BH345" s="121"/>
      <c r="BI345" s="122"/>
      <c r="BJ345" s="123"/>
    </row>
    <row r="346">
      <c r="D346" s="100"/>
      <c r="E346" s="48"/>
      <c r="U346" s="50"/>
      <c r="V346" s="50"/>
      <c r="AC346" s="6"/>
      <c r="AI346" s="110"/>
      <c r="AJ346" s="111"/>
      <c r="AK346" s="221"/>
      <c r="AL346" s="54"/>
      <c r="AM346" s="54"/>
      <c r="AN346" s="112"/>
      <c r="AO346" s="113"/>
      <c r="AP346" s="215"/>
      <c r="AQ346" s="216"/>
      <c r="AR346" s="217"/>
      <c r="AS346" s="54"/>
      <c r="AT346" s="115"/>
      <c r="AU346" s="115"/>
      <c r="AV346" s="115"/>
      <c r="AW346" s="116"/>
      <c r="AX346" s="54"/>
      <c r="AY346" s="117"/>
      <c r="AZ346" s="117"/>
      <c r="BA346" s="118"/>
      <c r="BB346" s="116"/>
      <c r="BC346" s="54"/>
      <c r="BD346" s="117"/>
      <c r="BE346" s="218"/>
      <c r="BF346" s="120"/>
      <c r="BG346" s="121"/>
      <c r="BH346" s="121"/>
      <c r="BI346" s="122"/>
      <c r="BJ346" s="123"/>
    </row>
    <row r="347">
      <c r="D347" s="100"/>
      <c r="E347" s="48"/>
      <c r="U347" s="50"/>
      <c r="V347" s="50"/>
      <c r="AC347" s="6"/>
      <c r="AI347" s="110"/>
      <c r="AJ347" s="111"/>
      <c r="AK347" s="221"/>
      <c r="AL347" s="54"/>
      <c r="AM347" s="54"/>
      <c r="AN347" s="112"/>
      <c r="AO347" s="113"/>
      <c r="AP347" s="215"/>
      <c r="AQ347" s="216"/>
      <c r="AR347" s="217"/>
      <c r="AS347" s="54"/>
      <c r="AT347" s="115"/>
      <c r="AU347" s="115"/>
      <c r="AV347" s="115"/>
      <c r="AW347" s="116"/>
      <c r="AX347" s="54"/>
      <c r="AY347" s="117"/>
      <c r="AZ347" s="117"/>
      <c r="BA347" s="118"/>
      <c r="BB347" s="116"/>
      <c r="BC347" s="54"/>
      <c r="BD347" s="117"/>
      <c r="BE347" s="218"/>
      <c r="BF347" s="120"/>
      <c r="BG347" s="121"/>
      <c r="BH347" s="121"/>
      <c r="BI347" s="122"/>
      <c r="BJ347" s="123"/>
    </row>
    <row r="348">
      <c r="D348" s="100"/>
      <c r="E348" s="48"/>
      <c r="U348" s="50"/>
      <c r="V348" s="50"/>
      <c r="AC348" s="6"/>
      <c r="AI348" s="110"/>
      <c r="AJ348" s="111"/>
      <c r="AK348" s="221"/>
      <c r="AL348" s="54"/>
      <c r="AM348" s="54"/>
      <c r="AN348" s="112"/>
      <c r="AO348" s="113"/>
      <c r="AP348" s="215"/>
      <c r="AQ348" s="216"/>
      <c r="AR348" s="217"/>
      <c r="AS348" s="54"/>
      <c r="AT348" s="115"/>
      <c r="AU348" s="115"/>
      <c r="AV348" s="115"/>
      <c r="AW348" s="116"/>
      <c r="AX348" s="54"/>
      <c r="AY348" s="117"/>
      <c r="AZ348" s="117"/>
      <c r="BA348" s="118"/>
      <c r="BB348" s="116"/>
      <c r="BC348" s="54"/>
      <c r="BD348" s="117"/>
      <c r="BE348" s="218"/>
      <c r="BF348" s="120"/>
      <c r="BG348" s="121"/>
      <c r="BH348" s="121"/>
      <c r="BI348" s="122"/>
      <c r="BJ348" s="123"/>
    </row>
    <row r="349">
      <c r="D349" s="100"/>
      <c r="E349" s="48"/>
      <c r="U349" s="50"/>
      <c r="V349" s="50"/>
      <c r="AC349" s="6"/>
      <c r="AI349" s="110"/>
      <c r="AJ349" s="111"/>
      <c r="AK349" s="221"/>
      <c r="AL349" s="54"/>
      <c r="AM349" s="54"/>
      <c r="AN349" s="112"/>
      <c r="AO349" s="113"/>
      <c r="AP349" s="215"/>
      <c r="AQ349" s="216"/>
      <c r="AR349" s="217"/>
      <c r="AS349" s="54"/>
      <c r="AT349" s="115"/>
      <c r="AU349" s="115"/>
      <c r="AV349" s="115"/>
      <c r="AW349" s="116"/>
      <c r="AX349" s="54"/>
      <c r="AY349" s="117"/>
      <c r="AZ349" s="117"/>
      <c r="BA349" s="118"/>
      <c r="BB349" s="116"/>
      <c r="BC349" s="54"/>
      <c r="BD349" s="117"/>
      <c r="BE349" s="218"/>
      <c r="BF349" s="120"/>
      <c r="BG349" s="121"/>
      <c r="BH349" s="121"/>
      <c r="BI349" s="122"/>
      <c r="BJ349" s="123"/>
    </row>
    <row r="350">
      <c r="D350" s="100"/>
      <c r="E350" s="48"/>
      <c r="U350" s="50"/>
      <c r="V350" s="50"/>
      <c r="AC350" s="6"/>
      <c r="AI350" s="110"/>
      <c r="AJ350" s="111"/>
      <c r="AK350" s="221"/>
      <c r="AL350" s="54"/>
      <c r="AM350" s="54"/>
      <c r="AN350" s="112"/>
      <c r="AO350" s="113"/>
      <c r="AP350" s="215"/>
      <c r="AQ350" s="216"/>
      <c r="AR350" s="217"/>
      <c r="AS350" s="54"/>
      <c r="AT350" s="115"/>
      <c r="AU350" s="115"/>
      <c r="AV350" s="115"/>
      <c r="AW350" s="116"/>
      <c r="AX350" s="54"/>
      <c r="AY350" s="117"/>
      <c r="AZ350" s="117"/>
      <c r="BA350" s="118"/>
      <c r="BB350" s="116"/>
      <c r="BC350" s="54"/>
      <c r="BD350" s="117"/>
      <c r="BE350" s="218"/>
      <c r="BF350" s="120"/>
      <c r="BG350" s="121"/>
      <c r="BH350" s="121"/>
      <c r="BI350" s="122"/>
      <c r="BJ350" s="123"/>
    </row>
    <row r="351">
      <c r="D351" s="100"/>
      <c r="E351" s="48"/>
      <c r="U351" s="50"/>
      <c r="V351" s="50"/>
      <c r="AC351" s="6"/>
      <c r="AI351" s="110"/>
      <c r="AJ351" s="111"/>
      <c r="AK351" s="221"/>
      <c r="AL351" s="54"/>
      <c r="AM351" s="54"/>
      <c r="AN351" s="112"/>
      <c r="AO351" s="113"/>
      <c r="AP351" s="215"/>
      <c r="AQ351" s="216"/>
      <c r="AR351" s="217"/>
      <c r="AS351" s="54"/>
      <c r="AT351" s="115"/>
      <c r="AU351" s="115"/>
      <c r="AV351" s="115"/>
      <c r="AW351" s="116"/>
      <c r="AX351" s="54"/>
      <c r="AY351" s="117"/>
      <c r="AZ351" s="117"/>
      <c r="BA351" s="118"/>
      <c r="BB351" s="116"/>
      <c r="BC351" s="54"/>
      <c r="BD351" s="117"/>
      <c r="BE351" s="218"/>
      <c r="BF351" s="120"/>
      <c r="BG351" s="121"/>
      <c r="BH351" s="121"/>
      <c r="BI351" s="122"/>
      <c r="BJ351" s="123"/>
    </row>
    <row r="352">
      <c r="D352" s="100"/>
      <c r="E352" s="48"/>
      <c r="U352" s="50"/>
      <c r="V352" s="50"/>
      <c r="AC352" s="6"/>
      <c r="AI352" s="110"/>
      <c r="AJ352" s="111"/>
      <c r="AK352" s="221"/>
      <c r="AL352" s="54"/>
      <c r="AM352" s="54"/>
      <c r="AN352" s="112"/>
      <c r="AO352" s="113"/>
      <c r="AP352" s="215"/>
      <c r="AQ352" s="216"/>
      <c r="AR352" s="217"/>
      <c r="AS352" s="54"/>
      <c r="AT352" s="115"/>
      <c r="AU352" s="115"/>
      <c r="AV352" s="115"/>
      <c r="AW352" s="116"/>
      <c r="AX352" s="54"/>
      <c r="AY352" s="117"/>
      <c r="AZ352" s="117"/>
      <c r="BA352" s="118"/>
      <c r="BB352" s="116"/>
      <c r="BC352" s="54"/>
      <c r="BD352" s="117"/>
      <c r="BE352" s="218"/>
      <c r="BF352" s="120"/>
      <c r="BG352" s="121"/>
      <c r="BH352" s="121"/>
      <c r="BI352" s="122"/>
      <c r="BJ352" s="123"/>
    </row>
    <row r="353">
      <c r="D353" s="100"/>
      <c r="E353" s="48"/>
      <c r="U353" s="50"/>
      <c r="V353" s="50"/>
      <c r="AC353" s="6"/>
      <c r="AI353" s="110"/>
      <c r="AJ353" s="111"/>
      <c r="AK353" s="221"/>
      <c r="AL353" s="54"/>
      <c r="AM353" s="54"/>
      <c r="AN353" s="112"/>
      <c r="AO353" s="113"/>
      <c r="AP353" s="215"/>
      <c r="AQ353" s="216"/>
      <c r="AR353" s="217"/>
      <c r="AS353" s="54"/>
      <c r="AT353" s="115"/>
      <c r="AU353" s="115"/>
      <c r="AV353" s="115"/>
      <c r="AW353" s="116"/>
      <c r="AX353" s="54"/>
      <c r="AY353" s="117"/>
      <c r="AZ353" s="117"/>
      <c r="BA353" s="118"/>
      <c r="BB353" s="116"/>
      <c r="BC353" s="54"/>
      <c r="BD353" s="117"/>
      <c r="BE353" s="218"/>
      <c r="BF353" s="120"/>
      <c r="BG353" s="121"/>
      <c r="BH353" s="121"/>
      <c r="BI353" s="122"/>
      <c r="BJ353" s="123"/>
    </row>
    <row r="354">
      <c r="D354" s="100"/>
      <c r="E354" s="48"/>
      <c r="U354" s="50"/>
      <c r="V354" s="50"/>
      <c r="AC354" s="6"/>
      <c r="AI354" s="110"/>
      <c r="AJ354" s="111"/>
      <c r="AK354" s="221"/>
      <c r="AL354" s="54"/>
      <c r="AM354" s="54"/>
      <c r="AN354" s="112"/>
      <c r="AO354" s="113"/>
      <c r="AP354" s="215"/>
      <c r="AQ354" s="216"/>
      <c r="AR354" s="217"/>
      <c r="AS354" s="54"/>
      <c r="AT354" s="115"/>
      <c r="AU354" s="115"/>
      <c r="AV354" s="115"/>
      <c r="AW354" s="116"/>
      <c r="AX354" s="54"/>
      <c r="AY354" s="117"/>
      <c r="AZ354" s="117"/>
      <c r="BA354" s="118"/>
      <c r="BB354" s="116"/>
      <c r="BC354" s="54"/>
      <c r="BD354" s="117"/>
      <c r="BE354" s="218"/>
      <c r="BF354" s="120"/>
      <c r="BG354" s="121"/>
      <c r="BH354" s="121"/>
      <c r="BI354" s="122"/>
      <c r="BJ354" s="123"/>
    </row>
    <row r="355">
      <c r="D355" s="100"/>
      <c r="E355" s="48"/>
      <c r="U355" s="50"/>
      <c r="V355" s="50"/>
      <c r="AC355" s="6"/>
      <c r="AI355" s="110"/>
      <c r="AJ355" s="111"/>
      <c r="AK355" s="221"/>
      <c r="AL355" s="54"/>
      <c r="AM355" s="54"/>
      <c r="AN355" s="112"/>
      <c r="AO355" s="113"/>
      <c r="AP355" s="215"/>
      <c r="AQ355" s="216"/>
      <c r="AR355" s="217"/>
      <c r="AS355" s="54"/>
      <c r="AT355" s="115"/>
      <c r="AU355" s="115"/>
      <c r="AV355" s="115"/>
      <c r="AW355" s="116"/>
      <c r="AX355" s="54"/>
      <c r="AY355" s="117"/>
      <c r="AZ355" s="117"/>
      <c r="BA355" s="118"/>
      <c r="BB355" s="116"/>
      <c r="BC355" s="54"/>
      <c r="BD355" s="117"/>
      <c r="BE355" s="218"/>
      <c r="BF355" s="120"/>
      <c r="BG355" s="121"/>
      <c r="BH355" s="121"/>
      <c r="BI355" s="122"/>
      <c r="BJ355" s="123"/>
    </row>
    <row r="356">
      <c r="D356" s="100"/>
      <c r="E356" s="48"/>
      <c r="U356" s="50"/>
      <c r="V356" s="50"/>
      <c r="AC356" s="6"/>
      <c r="AI356" s="110"/>
      <c r="AJ356" s="111"/>
      <c r="AK356" s="221"/>
      <c r="AL356" s="54"/>
      <c r="AM356" s="54"/>
      <c r="AN356" s="112"/>
      <c r="AO356" s="113"/>
      <c r="AP356" s="215"/>
      <c r="AQ356" s="216"/>
      <c r="AR356" s="217"/>
      <c r="AS356" s="54"/>
      <c r="AT356" s="115"/>
      <c r="AU356" s="115"/>
      <c r="AV356" s="115"/>
      <c r="AW356" s="116"/>
      <c r="AX356" s="54"/>
      <c r="AY356" s="117"/>
      <c r="AZ356" s="117"/>
      <c r="BA356" s="118"/>
      <c r="BB356" s="116"/>
      <c r="BC356" s="54"/>
      <c r="BD356" s="117"/>
      <c r="BE356" s="218"/>
      <c r="BF356" s="120"/>
      <c r="BG356" s="121"/>
      <c r="BH356" s="121"/>
      <c r="BI356" s="122"/>
      <c r="BJ356" s="123"/>
    </row>
    <row r="357">
      <c r="D357" s="100"/>
      <c r="E357" s="48"/>
      <c r="U357" s="50"/>
      <c r="V357" s="50"/>
      <c r="AC357" s="6"/>
      <c r="AI357" s="110"/>
      <c r="AJ357" s="111"/>
      <c r="AK357" s="221"/>
      <c r="AL357" s="54"/>
      <c r="AM357" s="54"/>
      <c r="AN357" s="112"/>
      <c r="AO357" s="113"/>
      <c r="AP357" s="215"/>
      <c r="AQ357" s="216"/>
      <c r="AR357" s="217"/>
      <c r="AS357" s="54"/>
      <c r="AT357" s="115"/>
      <c r="AU357" s="115"/>
      <c r="AV357" s="115"/>
      <c r="AW357" s="116"/>
      <c r="AX357" s="54"/>
      <c r="AY357" s="117"/>
      <c r="AZ357" s="117"/>
      <c r="BA357" s="118"/>
      <c r="BB357" s="116"/>
      <c r="BC357" s="54"/>
      <c r="BD357" s="117"/>
      <c r="BE357" s="218"/>
      <c r="BF357" s="120"/>
      <c r="BG357" s="121"/>
      <c r="BH357" s="121"/>
      <c r="BI357" s="122"/>
      <c r="BJ357" s="123"/>
    </row>
    <row r="358">
      <c r="D358" s="100"/>
      <c r="E358" s="48"/>
      <c r="U358" s="50"/>
      <c r="V358" s="50"/>
      <c r="AC358" s="6"/>
      <c r="AI358" s="110"/>
      <c r="AJ358" s="111"/>
      <c r="AK358" s="221"/>
      <c r="AL358" s="54"/>
      <c r="AM358" s="54"/>
      <c r="AN358" s="112"/>
      <c r="AO358" s="113"/>
      <c r="AP358" s="215"/>
      <c r="AQ358" s="216"/>
      <c r="AR358" s="217"/>
      <c r="AS358" s="54"/>
      <c r="AT358" s="115"/>
      <c r="AU358" s="115"/>
      <c r="AV358" s="115"/>
      <c r="AW358" s="116"/>
      <c r="AX358" s="54"/>
      <c r="AY358" s="117"/>
      <c r="AZ358" s="117"/>
      <c r="BA358" s="118"/>
      <c r="BB358" s="116"/>
      <c r="BC358" s="54"/>
      <c r="BD358" s="117"/>
      <c r="BE358" s="218"/>
      <c r="BF358" s="120"/>
      <c r="BG358" s="121"/>
      <c r="BH358" s="121"/>
      <c r="BI358" s="122"/>
      <c r="BJ358" s="123"/>
    </row>
    <row r="359">
      <c r="D359" s="100"/>
      <c r="E359" s="48"/>
      <c r="U359" s="50"/>
      <c r="V359" s="50"/>
      <c r="AC359" s="6"/>
      <c r="AI359" s="110"/>
      <c r="AJ359" s="111"/>
      <c r="AK359" s="221"/>
      <c r="AL359" s="54"/>
      <c r="AM359" s="54"/>
      <c r="AN359" s="112"/>
      <c r="AO359" s="113"/>
      <c r="AP359" s="215"/>
      <c r="AQ359" s="216"/>
      <c r="AR359" s="217"/>
      <c r="AS359" s="54"/>
      <c r="AT359" s="115"/>
      <c r="AU359" s="115"/>
      <c r="AV359" s="115"/>
      <c r="AW359" s="116"/>
      <c r="AX359" s="54"/>
      <c r="AY359" s="117"/>
      <c r="AZ359" s="117"/>
      <c r="BA359" s="118"/>
      <c r="BB359" s="116"/>
      <c r="BC359" s="54"/>
      <c r="BD359" s="117"/>
      <c r="BE359" s="218"/>
      <c r="BF359" s="120"/>
      <c r="BG359" s="121"/>
      <c r="BH359" s="121"/>
      <c r="BI359" s="122"/>
      <c r="BJ359" s="123"/>
    </row>
    <row r="360">
      <c r="D360" s="100"/>
      <c r="E360" s="48"/>
      <c r="U360" s="50"/>
      <c r="V360" s="50"/>
      <c r="AC360" s="6"/>
      <c r="AI360" s="110"/>
      <c r="AJ360" s="111"/>
      <c r="AK360" s="221"/>
      <c r="AL360" s="54"/>
      <c r="AM360" s="54"/>
      <c r="AN360" s="112"/>
      <c r="AO360" s="113"/>
      <c r="AP360" s="215"/>
      <c r="AQ360" s="216"/>
      <c r="AR360" s="217"/>
      <c r="AS360" s="54"/>
      <c r="AT360" s="115"/>
      <c r="AU360" s="115"/>
      <c r="AV360" s="115"/>
      <c r="AW360" s="116"/>
      <c r="AX360" s="54"/>
      <c r="AY360" s="117"/>
      <c r="AZ360" s="117"/>
      <c r="BA360" s="118"/>
      <c r="BB360" s="116"/>
      <c r="BC360" s="54"/>
      <c r="BD360" s="117"/>
      <c r="BE360" s="218"/>
      <c r="BF360" s="120"/>
      <c r="BG360" s="121"/>
      <c r="BH360" s="121"/>
      <c r="BI360" s="122"/>
      <c r="BJ360" s="123"/>
    </row>
    <row r="361">
      <c r="D361" s="100"/>
      <c r="E361" s="48"/>
      <c r="U361" s="50"/>
      <c r="V361" s="50"/>
      <c r="AC361" s="6"/>
      <c r="AI361" s="110"/>
      <c r="AJ361" s="111"/>
      <c r="AK361" s="221"/>
      <c r="AL361" s="54"/>
      <c r="AM361" s="54"/>
      <c r="AN361" s="112"/>
      <c r="AO361" s="113"/>
      <c r="AP361" s="215"/>
      <c r="AQ361" s="216"/>
      <c r="AR361" s="217"/>
      <c r="AS361" s="54"/>
      <c r="AT361" s="115"/>
      <c r="AU361" s="115"/>
      <c r="AV361" s="115"/>
      <c r="AW361" s="116"/>
      <c r="AX361" s="54"/>
      <c r="AY361" s="117"/>
      <c r="AZ361" s="117"/>
      <c r="BA361" s="118"/>
      <c r="BB361" s="116"/>
      <c r="BC361" s="54"/>
      <c r="BD361" s="117"/>
      <c r="BE361" s="218"/>
      <c r="BF361" s="120"/>
      <c r="BG361" s="121"/>
      <c r="BH361" s="121"/>
      <c r="BI361" s="122"/>
      <c r="BJ361" s="123"/>
    </row>
    <row r="362">
      <c r="D362" s="100"/>
      <c r="E362" s="48"/>
      <c r="U362" s="50"/>
      <c r="V362" s="50"/>
      <c r="AC362" s="6"/>
      <c r="AI362" s="110"/>
      <c r="AJ362" s="111"/>
      <c r="AK362" s="221"/>
      <c r="AL362" s="54"/>
      <c r="AM362" s="54"/>
      <c r="AN362" s="112"/>
      <c r="AO362" s="113"/>
      <c r="AP362" s="215"/>
      <c r="AQ362" s="216"/>
      <c r="AR362" s="217"/>
      <c r="AS362" s="54"/>
      <c r="AT362" s="115"/>
      <c r="AU362" s="115"/>
      <c r="AV362" s="115"/>
      <c r="AW362" s="116"/>
      <c r="AX362" s="54"/>
      <c r="AY362" s="117"/>
      <c r="AZ362" s="117"/>
      <c r="BA362" s="118"/>
      <c r="BB362" s="116"/>
      <c r="BC362" s="54"/>
      <c r="BD362" s="117"/>
      <c r="BE362" s="218"/>
      <c r="BF362" s="120"/>
      <c r="BG362" s="121"/>
      <c r="BH362" s="121"/>
      <c r="BI362" s="122"/>
      <c r="BJ362" s="123"/>
    </row>
    <row r="363">
      <c r="D363" s="100"/>
      <c r="E363" s="48"/>
      <c r="U363" s="50"/>
      <c r="V363" s="50"/>
      <c r="AC363" s="6"/>
      <c r="AI363" s="110"/>
      <c r="AJ363" s="111"/>
      <c r="AK363" s="221"/>
      <c r="AL363" s="54"/>
      <c r="AM363" s="54"/>
      <c r="AN363" s="112"/>
      <c r="AO363" s="113"/>
      <c r="AP363" s="215"/>
      <c r="AQ363" s="216"/>
      <c r="AR363" s="217"/>
      <c r="AS363" s="54"/>
      <c r="AT363" s="115"/>
      <c r="AU363" s="115"/>
      <c r="AV363" s="115"/>
      <c r="AW363" s="116"/>
      <c r="AX363" s="54"/>
      <c r="AY363" s="117"/>
      <c r="AZ363" s="117"/>
      <c r="BA363" s="118"/>
      <c r="BB363" s="116"/>
      <c r="BC363" s="54"/>
      <c r="BD363" s="117"/>
      <c r="BE363" s="218"/>
      <c r="BF363" s="120"/>
      <c r="BG363" s="121"/>
      <c r="BH363" s="121"/>
      <c r="BI363" s="122"/>
      <c r="BJ363" s="123"/>
    </row>
    <row r="364">
      <c r="D364" s="100"/>
      <c r="E364" s="48"/>
      <c r="U364" s="50"/>
      <c r="V364" s="50"/>
      <c r="AC364" s="6"/>
      <c r="AI364" s="110"/>
      <c r="AJ364" s="111"/>
      <c r="AK364" s="221"/>
      <c r="AL364" s="54"/>
      <c r="AM364" s="54"/>
      <c r="AN364" s="112"/>
      <c r="AO364" s="113"/>
      <c r="AP364" s="215"/>
      <c r="AQ364" s="216"/>
      <c r="AR364" s="217"/>
      <c r="AS364" s="54"/>
      <c r="AT364" s="115"/>
      <c r="AU364" s="115"/>
      <c r="AV364" s="115"/>
      <c r="AW364" s="116"/>
      <c r="AX364" s="54"/>
      <c r="AY364" s="117"/>
      <c r="AZ364" s="117"/>
      <c r="BA364" s="118"/>
      <c r="BB364" s="116"/>
      <c r="BC364" s="54"/>
      <c r="BD364" s="117"/>
      <c r="BE364" s="218"/>
      <c r="BF364" s="120"/>
      <c r="BG364" s="121"/>
      <c r="BH364" s="121"/>
      <c r="BI364" s="122"/>
      <c r="BJ364" s="123"/>
    </row>
    <row r="365">
      <c r="D365" s="100"/>
      <c r="E365" s="48"/>
      <c r="U365" s="50"/>
      <c r="V365" s="50"/>
      <c r="AC365" s="6"/>
      <c r="AI365" s="110"/>
      <c r="AJ365" s="111"/>
      <c r="AK365" s="221"/>
      <c r="AL365" s="54"/>
      <c r="AM365" s="54"/>
      <c r="AN365" s="112"/>
      <c r="AO365" s="113"/>
      <c r="AP365" s="215"/>
      <c r="AQ365" s="216"/>
      <c r="AR365" s="217"/>
      <c r="AS365" s="54"/>
      <c r="AT365" s="115"/>
      <c r="AU365" s="115"/>
      <c r="AV365" s="115"/>
      <c r="AW365" s="116"/>
      <c r="AX365" s="54"/>
      <c r="AY365" s="117"/>
      <c r="AZ365" s="117"/>
      <c r="BA365" s="118"/>
      <c r="BB365" s="116"/>
      <c r="BC365" s="54"/>
      <c r="BD365" s="117"/>
      <c r="BE365" s="218"/>
      <c r="BF365" s="120"/>
      <c r="BG365" s="121"/>
      <c r="BH365" s="121"/>
      <c r="BI365" s="122"/>
      <c r="BJ365" s="123"/>
    </row>
    <row r="366">
      <c r="D366" s="100"/>
      <c r="E366" s="48"/>
      <c r="U366" s="50"/>
      <c r="V366" s="50"/>
      <c r="AC366" s="6"/>
      <c r="AI366" s="110"/>
      <c r="AJ366" s="111"/>
      <c r="AK366" s="221"/>
      <c r="AL366" s="54"/>
      <c r="AM366" s="54"/>
      <c r="AN366" s="112"/>
      <c r="AO366" s="113"/>
      <c r="AP366" s="215"/>
      <c r="AQ366" s="216"/>
      <c r="AR366" s="217"/>
      <c r="AS366" s="54"/>
      <c r="AT366" s="115"/>
      <c r="AU366" s="115"/>
      <c r="AV366" s="115"/>
      <c r="AW366" s="116"/>
      <c r="AX366" s="54"/>
      <c r="AY366" s="117"/>
      <c r="AZ366" s="117"/>
      <c r="BA366" s="118"/>
      <c r="BB366" s="116"/>
      <c r="BC366" s="54"/>
      <c r="BD366" s="117"/>
      <c r="BE366" s="218"/>
      <c r="BF366" s="120"/>
      <c r="BG366" s="121"/>
      <c r="BH366" s="121"/>
      <c r="BI366" s="122"/>
      <c r="BJ366" s="123"/>
    </row>
    <row r="367">
      <c r="D367" s="100"/>
      <c r="E367" s="48"/>
      <c r="U367" s="50"/>
      <c r="V367" s="50"/>
      <c r="AC367" s="6"/>
      <c r="AI367" s="110"/>
      <c r="AJ367" s="111"/>
      <c r="AK367" s="221"/>
      <c r="AL367" s="54"/>
      <c r="AM367" s="54"/>
      <c r="AN367" s="112"/>
      <c r="AO367" s="113"/>
      <c r="AP367" s="215"/>
      <c r="AQ367" s="216"/>
      <c r="AR367" s="217"/>
      <c r="AS367" s="54"/>
      <c r="AT367" s="115"/>
      <c r="AU367" s="115"/>
      <c r="AV367" s="115"/>
      <c r="AW367" s="116"/>
      <c r="AX367" s="54"/>
      <c r="AY367" s="117"/>
      <c r="AZ367" s="117"/>
      <c r="BA367" s="118"/>
      <c r="BB367" s="116"/>
      <c r="BC367" s="54"/>
      <c r="BD367" s="117"/>
      <c r="BE367" s="218"/>
      <c r="BF367" s="120"/>
      <c r="BG367" s="121"/>
      <c r="BH367" s="121"/>
      <c r="BI367" s="122"/>
      <c r="BJ367" s="123"/>
    </row>
    <row r="368">
      <c r="D368" s="100"/>
      <c r="E368" s="48"/>
      <c r="U368" s="50"/>
      <c r="V368" s="50"/>
      <c r="AC368" s="6"/>
      <c r="AI368" s="110"/>
      <c r="AJ368" s="111"/>
      <c r="AK368" s="221"/>
      <c r="AL368" s="54"/>
      <c r="AM368" s="54"/>
      <c r="AN368" s="112"/>
      <c r="AO368" s="113"/>
      <c r="AP368" s="215"/>
      <c r="AQ368" s="216"/>
      <c r="AR368" s="217"/>
      <c r="AS368" s="54"/>
      <c r="AT368" s="115"/>
      <c r="AU368" s="115"/>
      <c r="AV368" s="115"/>
      <c r="AW368" s="116"/>
      <c r="AX368" s="54"/>
      <c r="AY368" s="117"/>
      <c r="AZ368" s="117"/>
      <c r="BA368" s="118"/>
      <c r="BB368" s="116"/>
      <c r="BC368" s="54"/>
      <c r="BD368" s="117"/>
      <c r="BE368" s="218"/>
      <c r="BF368" s="120"/>
      <c r="BG368" s="121"/>
      <c r="BH368" s="121"/>
      <c r="BI368" s="122"/>
      <c r="BJ368" s="123"/>
    </row>
    <row r="369">
      <c r="D369" s="100"/>
      <c r="E369" s="48"/>
      <c r="U369" s="50"/>
      <c r="V369" s="50"/>
      <c r="AC369" s="6"/>
      <c r="AI369" s="110"/>
      <c r="AJ369" s="111"/>
      <c r="AK369" s="221"/>
      <c r="AL369" s="54"/>
      <c r="AM369" s="54"/>
      <c r="AN369" s="112"/>
      <c r="AO369" s="113"/>
      <c r="AP369" s="215"/>
      <c r="AQ369" s="216"/>
      <c r="AR369" s="217"/>
      <c r="AS369" s="54"/>
      <c r="AT369" s="115"/>
      <c r="AU369" s="115"/>
      <c r="AV369" s="115"/>
      <c r="AW369" s="116"/>
      <c r="AX369" s="54"/>
      <c r="AY369" s="117"/>
      <c r="AZ369" s="117"/>
      <c r="BA369" s="118"/>
      <c r="BB369" s="116"/>
      <c r="BC369" s="54"/>
      <c r="BD369" s="117"/>
      <c r="BE369" s="218"/>
      <c r="BF369" s="120"/>
      <c r="BG369" s="121"/>
      <c r="BH369" s="121"/>
      <c r="BI369" s="122"/>
      <c r="BJ369" s="123"/>
    </row>
    <row r="370">
      <c r="D370" s="100"/>
      <c r="E370" s="48"/>
      <c r="U370" s="50"/>
      <c r="V370" s="50"/>
      <c r="AC370" s="6"/>
      <c r="AI370" s="110"/>
      <c r="AJ370" s="111"/>
      <c r="AK370" s="221"/>
      <c r="AL370" s="54"/>
      <c r="AM370" s="54"/>
      <c r="AN370" s="112"/>
      <c r="AO370" s="113"/>
      <c r="AP370" s="215"/>
      <c r="AQ370" s="216"/>
      <c r="AR370" s="217"/>
      <c r="AS370" s="54"/>
      <c r="AT370" s="115"/>
      <c r="AU370" s="115"/>
      <c r="AV370" s="115"/>
      <c r="AW370" s="116"/>
      <c r="AX370" s="54"/>
      <c r="AY370" s="117"/>
      <c r="AZ370" s="117"/>
      <c r="BA370" s="118"/>
      <c r="BB370" s="116"/>
      <c r="BC370" s="54"/>
      <c r="BD370" s="117"/>
      <c r="BE370" s="218"/>
      <c r="BF370" s="120"/>
      <c r="BG370" s="121"/>
      <c r="BH370" s="121"/>
      <c r="BI370" s="122"/>
      <c r="BJ370" s="123"/>
    </row>
    <row r="371">
      <c r="D371" s="100"/>
      <c r="E371" s="48"/>
      <c r="U371" s="50"/>
      <c r="V371" s="50"/>
      <c r="AC371" s="6"/>
      <c r="AI371" s="110"/>
      <c r="AJ371" s="111"/>
      <c r="AK371" s="221"/>
      <c r="AL371" s="54"/>
      <c r="AM371" s="54"/>
      <c r="AN371" s="112"/>
      <c r="AO371" s="113"/>
      <c r="AP371" s="215"/>
      <c r="AQ371" s="216"/>
      <c r="AR371" s="217"/>
      <c r="AS371" s="54"/>
      <c r="AT371" s="115"/>
      <c r="AU371" s="115"/>
      <c r="AV371" s="115"/>
      <c r="AW371" s="116"/>
      <c r="AX371" s="54"/>
      <c r="AY371" s="117"/>
      <c r="AZ371" s="117"/>
      <c r="BA371" s="118"/>
      <c r="BB371" s="116"/>
      <c r="BC371" s="54"/>
      <c r="BD371" s="117"/>
      <c r="BE371" s="218"/>
      <c r="BF371" s="120"/>
      <c r="BG371" s="121"/>
      <c r="BH371" s="121"/>
      <c r="BI371" s="122"/>
      <c r="BJ371" s="123"/>
    </row>
    <row r="372">
      <c r="D372" s="100"/>
      <c r="E372" s="48"/>
      <c r="U372" s="50"/>
      <c r="V372" s="50"/>
      <c r="AC372" s="6"/>
      <c r="AI372" s="110"/>
      <c r="AJ372" s="111"/>
      <c r="AK372" s="221"/>
      <c r="AL372" s="54"/>
      <c r="AM372" s="54"/>
      <c r="AN372" s="112"/>
      <c r="AO372" s="113"/>
      <c r="AP372" s="215"/>
      <c r="AQ372" s="216"/>
      <c r="AR372" s="217"/>
      <c r="AS372" s="54"/>
      <c r="AT372" s="115"/>
      <c r="AU372" s="115"/>
      <c r="AV372" s="115"/>
      <c r="AW372" s="116"/>
      <c r="AX372" s="54"/>
      <c r="AY372" s="117"/>
      <c r="AZ372" s="117"/>
      <c r="BA372" s="118"/>
      <c r="BB372" s="116"/>
      <c r="BC372" s="54"/>
      <c r="BD372" s="117"/>
      <c r="BE372" s="218"/>
      <c r="BF372" s="120"/>
      <c r="BG372" s="121"/>
      <c r="BH372" s="121"/>
      <c r="BI372" s="122"/>
      <c r="BJ372" s="123"/>
    </row>
    <row r="373">
      <c r="D373" s="100"/>
      <c r="E373" s="48"/>
      <c r="U373" s="50"/>
      <c r="V373" s="50"/>
      <c r="AC373" s="6"/>
      <c r="AI373" s="110"/>
      <c r="AJ373" s="111"/>
      <c r="AK373" s="221"/>
      <c r="AL373" s="54"/>
      <c r="AM373" s="54"/>
      <c r="AN373" s="112"/>
      <c r="AO373" s="113"/>
      <c r="AP373" s="215"/>
      <c r="AQ373" s="216"/>
      <c r="AR373" s="217"/>
      <c r="AS373" s="54"/>
      <c r="AT373" s="115"/>
      <c r="AU373" s="115"/>
      <c r="AV373" s="115"/>
      <c r="AW373" s="116"/>
      <c r="AX373" s="54"/>
      <c r="AY373" s="117"/>
      <c r="AZ373" s="117"/>
      <c r="BA373" s="118"/>
      <c r="BB373" s="116"/>
      <c r="BC373" s="54"/>
      <c r="BD373" s="117"/>
      <c r="BE373" s="218"/>
      <c r="BF373" s="120"/>
      <c r="BG373" s="121"/>
      <c r="BH373" s="121"/>
      <c r="BI373" s="122"/>
      <c r="BJ373" s="123"/>
    </row>
    <row r="374">
      <c r="D374" s="100"/>
      <c r="E374" s="48"/>
      <c r="U374" s="50"/>
      <c r="V374" s="50"/>
      <c r="AC374" s="6"/>
      <c r="AI374" s="110"/>
      <c r="AJ374" s="111"/>
      <c r="AK374" s="221"/>
      <c r="AL374" s="54"/>
      <c r="AM374" s="54"/>
      <c r="AN374" s="112"/>
      <c r="AO374" s="113"/>
      <c r="AP374" s="215"/>
      <c r="AQ374" s="216"/>
      <c r="AR374" s="217"/>
      <c r="AS374" s="54"/>
      <c r="AT374" s="115"/>
      <c r="AU374" s="115"/>
      <c r="AV374" s="115"/>
      <c r="AW374" s="116"/>
      <c r="AX374" s="54"/>
      <c r="AY374" s="117"/>
      <c r="AZ374" s="117"/>
      <c r="BA374" s="118"/>
      <c r="BB374" s="116"/>
      <c r="BC374" s="54"/>
      <c r="BD374" s="117"/>
      <c r="BE374" s="218"/>
      <c r="BF374" s="120"/>
      <c r="BG374" s="121"/>
      <c r="BH374" s="121"/>
      <c r="BI374" s="122"/>
      <c r="BJ374" s="123"/>
    </row>
    <row r="375">
      <c r="D375" s="100"/>
      <c r="E375" s="48"/>
      <c r="U375" s="50"/>
      <c r="V375" s="50"/>
      <c r="AC375" s="6"/>
      <c r="AI375" s="110"/>
      <c r="AJ375" s="111"/>
      <c r="AK375" s="221"/>
      <c r="AL375" s="54"/>
      <c r="AM375" s="54"/>
      <c r="AN375" s="112"/>
      <c r="AO375" s="113"/>
      <c r="AP375" s="215"/>
      <c r="AQ375" s="216"/>
      <c r="AR375" s="217"/>
      <c r="AS375" s="54"/>
      <c r="AT375" s="115"/>
      <c r="AU375" s="115"/>
      <c r="AV375" s="115"/>
      <c r="AW375" s="116"/>
      <c r="AX375" s="54"/>
      <c r="AY375" s="117"/>
      <c r="AZ375" s="117"/>
      <c r="BA375" s="118"/>
      <c r="BB375" s="116"/>
      <c r="BC375" s="54"/>
      <c r="BD375" s="117"/>
      <c r="BE375" s="218"/>
      <c r="BF375" s="120"/>
      <c r="BG375" s="121"/>
      <c r="BH375" s="121"/>
      <c r="BI375" s="122"/>
      <c r="BJ375" s="123"/>
    </row>
    <row r="376">
      <c r="D376" s="100"/>
      <c r="E376" s="48"/>
      <c r="U376" s="50"/>
      <c r="V376" s="50"/>
      <c r="AC376" s="6"/>
      <c r="AI376" s="110"/>
      <c r="AJ376" s="111"/>
      <c r="AK376" s="221"/>
      <c r="AL376" s="54"/>
      <c r="AM376" s="54"/>
      <c r="AN376" s="112"/>
      <c r="AO376" s="113"/>
      <c r="AP376" s="215"/>
      <c r="AQ376" s="216"/>
      <c r="AR376" s="217"/>
      <c r="AS376" s="54"/>
      <c r="AT376" s="115"/>
      <c r="AU376" s="115"/>
      <c r="AV376" s="115"/>
      <c r="AW376" s="116"/>
      <c r="AX376" s="54"/>
      <c r="AY376" s="117"/>
      <c r="AZ376" s="117"/>
      <c r="BA376" s="118"/>
      <c r="BB376" s="116"/>
      <c r="BC376" s="54"/>
      <c r="BD376" s="117"/>
      <c r="BE376" s="218"/>
      <c r="BF376" s="120"/>
      <c r="BG376" s="121"/>
      <c r="BH376" s="121"/>
      <c r="BI376" s="122"/>
      <c r="BJ376" s="123"/>
    </row>
    <row r="377">
      <c r="D377" s="100"/>
      <c r="E377" s="48"/>
      <c r="U377" s="50"/>
      <c r="V377" s="50"/>
      <c r="AC377" s="6"/>
      <c r="AI377" s="110"/>
      <c r="AJ377" s="111"/>
      <c r="AK377" s="221"/>
      <c r="AL377" s="54"/>
      <c r="AM377" s="54"/>
      <c r="AN377" s="112"/>
      <c r="AO377" s="113"/>
      <c r="AP377" s="215"/>
      <c r="AQ377" s="216"/>
      <c r="AR377" s="217"/>
      <c r="AS377" s="54"/>
      <c r="AT377" s="115"/>
      <c r="AU377" s="115"/>
      <c r="AV377" s="115"/>
      <c r="AW377" s="116"/>
      <c r="AX377" s="54"/>
      <c r="AY377" s="117"/>
      <c r="AZ377" s="117"/>
      <c r="BA377" s="118"/>
      <c r="BB377" s="116"/>
      <c r="BC377" s="54"/>
      <c r="BD377" s="117"/>
      <c r="BE377" s="218"/>
      <c r="BF377" s="120"/>
      <c r="BG377" s="121"/>
      <c r="BH377" s="121"/>
      <c r="BI377" s="122"/>
      <c r="BJ377" s="123"/>
    </row>
    <row r="378">
      <c r="D378" s="100"/>
      <c r="E378" s="48"/>
      <c r="U378" s="50"/>
      <c r="V378" s="50"/>
      <c r="AC378" s="6"/>
      <c r="AI378" s="110"/>
      <c r="AJ378" s="111"/>
      <c r="AK378" s="221"/>
      <c r="AL378" s="54"/>
      <c r="AM378" s="54"/>
      <c r="AN378" s="112"/>
      <c r="AO378" s="113"/>
      <c r="AP378" s="215"/>
      <c r="AQ378" s="216"/>
      <c r="AR378" s="217"/>
      <c r="AS378" s="54"/>
      <c r="AT378" s="115"/>
      <c r="AU378" s="115"/>
      <c r="AV378" s="115"/>
      <c r="AW378" s="116"/>
      <c r="AX378" s="54"/>
      <c r="AY378" s="117"/>
      <c r="AZ378" s="117"/>
      <c r="BA378" s="118"/>
      <c r="BB378" s="116"/>
      <c r="BC378" s="54"/>
      <c r="BD378" s="117"/>
      <c r="BE378" s="218"/>
      <c r="BF378" s="120"/>
      <c r="BG378" s="121"/>
      <c r="BH378" s="121"/>
      <c r="BI378" s="122"/>
      <c r="BJ378" s="123"/>
    </row>
    <row r="379">
      <c r="D379" s="100"/>
      <c r="E379" s="48"/>
      <c r="U379" s="50"/>
      <c r="V379" s="50"/>
      <c r="AC379" s="6"/>
      <c r="AI379" s="110"/>
      <c r="AJ379" s="111"/>
      <c r="AK379" s="221"/>
      <c r="AL379" s="54"/>
      <c r="AM379" s="54"/>
      <c r="AN379" s="112"/>
      <c r="AO379" s="113"/>
      <c r="AP379" s="215"/>
      <c r="AQ379" s="216"/>
      <c r="AR379" s="217"/>
      <c r="AS379" s="54"/>
      <c r="AT379" s="115"/>
      <c r="AU379" s="115"/>
      <c r="AV379" s="115"/>
      <c r="AW379" s="116"/>
      <c r="AX379" s="54"/>
      <c r="AY379" s="117"/>
      <c r="AZ379" s="117"/>
      <c r="BA379" s="118"/>
      <c r="BB379" s="116"/>
      <c r="BC379" s="54"/>
      <c r="BD379" s="117"/>
      <c r="BE379" s="218"/>
      <c r="BF379" s="120"/>
      <c r="BG379" s="121"/>
      <c r="BH379" s="121"/>
      <c r="BI379" s="122"/>
      <c r="BJ379" s="123"/>
    </row>
    <row r="380">
      <c r="D380" s="100"/>
      <c r="E380" s="48"/>
      <c r="U380" s="50"/>
      <c r="V380" s="50"/>
      <c r="AC380" s="6"/>
      <c r="AI380" s="110"/>
      <c r="AJ380" s="111"/>
      <c r="AK380" s="221"/>
      <c r="AL380" s="54"/>
      <c r="AM380" s="54"/>
      <c r="AN380" s="112"/>
      <c r="AO380" s="113"/>
      <c r="AP380" s="215"/>
      <c r="AQ380" s="216"/>
      <c r="AR380" s="217"/>
      <c r="AS380" s="54"/>
      <c r="AT380" s="115"/>
      <c r="AU380" s="115"/>
      <c r="AV380" s="115"/>
      <c r="AW380" s="116"/>
      <c r="AX380" s="54"/>
      <c r="AY380" s="117"/>
      <c r="AZ380" s="117"/>
      <c r="BA380" s="118"/>
      <c r="BB380" s="116"/>
      <c r="BC380" s="54"/>
      <c r="BD380" s="117"/>
      <c r="BE380" s="218"/>
      <c r="BF380" s="120"/>
      <c r="BG380" s="121"/>
      <c r="BH380" s="121"/>
      <c r="BI380" s="122"/>
      <c r="BJ380" s="123"/>
    </row>
    <row r="381">
      <c r="D381" s="100"/>
      <c r="E381" s="48"/>
      <c r="U381" s="50"/>
      <c r="V381" s="50"/>
      <c r="AC381" s="6"/>
      <c r="AI381" s="110"/>
      <c r="AJ381" s="111"/>
      <c r="AK381" s="221"/>
      <c r="AL381" s="54"/>
      <c r="AM381" s="54"/>
      <c r="AN381" s="112"/>
      <c r="AO381" s="113"/>
      <c r="AP381" s="215"/>
      <c r="AQ381" s="216"/>
      <c r="AR381" s="217"/>
      <c r="AS381" s="54"/>
      <c r="AT381" s="115"/>
      <c r="AU381" s="115"/>
      <c r="AV381" s="115"/>
      <c r="AW381" s="116"/>
      <c r="AX381" s="54"/>
      <c r="AY381" s="117"/>
      <c r="AZ381" s="117"/>
      <c r="BA381" s="118"/>
      <c r="BB381" s="116"/>
      <c r="BC381" s="54"/>
      <c r="BD381" s="117"/>
      <c r="BE381" s="218"/>
      <c r="BF381" s="120"/>
      <c r="BG381" s="121"/>
      <c r="BH381" s="121"/>
      <c r="BI381" s="122"/>
      <c r="BJ381" s="123"/>
    </row>
    <row r="382">
      <c r="D382" s="100"/>
      <c r="E382" s="48"/>
      <c r="U382" s="50"/>
      <c r="V382" s="50"/>
      <c r="AC382" s="6"/>
      <c r="AI382" s="110"/>
      <c r="AJ382" s="111"/>
      <c r="AK382" s="221"/>
      <c r="AL382" s="54"/>
      <c r="AM382" s="54"/>
      <c r="AN382" s="112"/>
      <c r="AO382" s="113"/>
      <c r="AP382" s="215"/>
      <c r="AQ382" s="216"/>
      <c r="AR382" s="217"/>
      <c r="AS382" s="54"/>
      <c r="AT382" s="115"/>
      <c r="AU382" s="115"/>
      <c r="AV382" s="115"/>
      <c r="AW382" s="116"/>
      <c r="AX382" s="54"/>
      <c r="AY382" s="117"/>
      <c r="AZ382" s="117"/>
      <c r="BA382" s="118"/>
      <c r="BB382" s="116"/>
      <c r="BC382" s="54"/>
      <c r="BD382" s="117"/>
      <c r="BE382" s="218"/>
      <c r="BF382" s="120"/>
      <c r="BG382" s="121"/>
      <c r="BH382" s="121"/>
      <c r="BI382" s="122"/>
      <c r="BJ382" s="123"/>
    </row>
    <row r="383">
      <c r="D383" s="100"/>
      <c r="E383" s="48"/>
      <c r="U383" s="50"/>
      <c r="V383" s="50"/>
      <c r="AC383" s="6"/>
      <c r="AI383" s="110"/>
      <c r="AJ383" s="111"/>
      <c r="AK383" s="221"/>
      <c r="AL383" s="54"/>
      <c r="AM383" s="54"/>
      <c r="AN383" s="112"/>
      <c r="AO383" s="113"/>
      <c r="AP383" s="215"/>
      <c r="AQ383" s="216"/>
      <c r="AR383" s="217"/>
      <c r="AS383" s="54"/>
      <c r="AT383" s="115"/>
      <c r="AU383" s="115"/>
      <c r="AV383" s="115"/>
      <c r="AW383" s="116"/>
      <c r="AX383" s="54"/>
      <c r="AY383" s="117"/>
      <c r="AZ383" s="117"/>
      <c r="BA383" s="118"/>
      <c r="BB383" s="116"/>
      <c r="BC383" s="54"/>
      <c r="BD383" s="117"/>
      <c r="BE383" s="218"/>
      <c r="BF383" s="120"/>
      <c r="BG383" s="121"/>
      <c r="BH383" s="121"/>
      <c r="BI383" s="122"/>
      <c r="BJ383" s="123"/>
    </row>
    <row r="384">
      <c r="D384" s="100"/>
      <c r="E384" s="48"/>
      <c r="U384" s="50"/>
      <c r="V384" s="50"/>
      <c r="AC384" s="6"/>
      <c r="AI384" s="110"/>
      <c r="AJ384" s="111"/>
      <c r="AK384" s="221"/>
      <c r="AL384" s="54"/>
      <c r="AM384" s="54"/>
      <c r="AN384" s="112"/>
      <c r="AO384" s="113"/>
      <c r="AP384" s="215"/>
      <c r="AQ384" s="216"/>
      <c r="AR384" s="217"/>
      <c r="AS384" s="54"/>
      <c r="AT384" s="115"/>
      <c r="AU384" s="115"/>
      <c r="AV384" s="115"/>
      <c r="AW384" s="116"/>
      <c r="AX384" s="54"/>
      <c r="AY384" s="117"/>
      <c r="AZ384" s="117"/>
      <c r="BA384" s="118"/>
      <c r="BB384" s="116"/>
      <c r="BC384" s="54"/>
      <c r="BD384" s="117"/>
      <c r="BE384" s="218"/>
      <c r="BF384" s="120"/>
      <c r="BG384" s="121"/>
      <c r="BH384" s="121"/>
      <c r="BI384" s="122"/>
      <c r="BJ384" s="123"/>
    </row>
    <row r="385">
      <c r="D385" s="100"/>
      <c r="E385" s="48"/>
      <c r="U385" s="50"/>
      <c r="V385" s="50"/>
      <c r="AC385" s="6"/>
      <c r="AI385" s="110"/>
      <c r="AJ385" s="111"/>
      <c r="AK385" s="221"/>
      <c r="AL385" s="54"/>
      <c r="AM385" s="54"/>
      <c r="AN385" s="112"/>
      <c r="AO385" s="113"/>
      <c r="AP385" s="215"/>
      <c r="AQ385" s="216"/>
      <c r="AR385" s="217"/>
      <c r="AS385" s="54"/>
      <c r="AT385" s="115"/>
      <c r="AU385" s="115"/>
      <c r="AV385" s="115"/>
      <c r="AW385" s="116"/>
      <c r="AX385" s="54"/>
      <c r="AY385" s="117"/>
      <c r="AZ385" s="117"/>
      <c r="BA385" s="118"/>
      <c r="BB385" s="116"/>
      <c r="BC385" s="54"/>
      <c r="BD385" s="117"/>
      <c r="BE385" s="218"/>
      <c r="BF385" s="120"/>
      <c r="BG385" s="121"/>
      <c r="BH385" s="121"/>
      <c r="BI385" s="122"/>
      <c r="BJ385" s="123"/>
    </row>
    <row r="386">
      <c r="D386" s="100"/>
      <c r="E386" s="48"/>
      <c r="U386" s="50"/>
      <c r="V386" s="50"/>
      <c r="AC386" s="6"/>
      <c r="AI386" s="110"/>
      <c r="AJ386" s="111"/>
      <c r="AK386" s="221"/>
      <c r="AL386" s="54"/>
      <c r="AM386" s="54"/>
      <c r="AN386" s="112"/>
      <c r="AO386" s="113"/>
      <c r="AP386" s="215"/>
      <c r="AQ386" s="216"/>
      <c r="AR386" s="217"/>
      <c r="AS386" s="54"/>
      <c r="AT386" s="115"/>
      <c r="AU386" s="115"/>
      <c r="AV386" s="115"/>
      <c r="AW386" s="116"/>
      <c r="AX386" s="54"/>
      <c r="AY386" s="117"/>
      <c r="AZ386" s="117"/>
      <c r="BA386" s="118"/>
      <c r="BB386" s="116"/>
      <c r="BC386" s="54"/>
      <c r="BD386" s="117"/>
      <c r="BE386" s="218"/>
      <c r="BF386" s="120"/>
      <c r="BG386" s="121"/>
      <c r="BH386" s="121"/>
      <c r="BI386" s="122"/>
      <c r="BJ386" s="123"/>
    </row>
    <row r="387">
      <c r="D387" s="100"/>
      <c r="E387" s="48"/>
      <c r="U387" s="50"/>
      <c r="V387" s="50"/>
      <c r="AC387" s="6"/>
      <c r="AI387" s="110"/>
      <c r="AJ387" s="111"/>
      <c r="AK387" s="221"/>
      <c r="AL387" s="54"/>
      <c r="AM387" s="54"/>
      <c r="AN387" s="112"/>
      <c r="AO387" s="113"/>
      <c r="AP387" s="215"/>
      <c r="AQ387" s="216"/>
      <c r="AR387" s="217"/>
      <c r="AS387" s="54"/>
      <c r="AT387" s="115"/>
      <c r="AU387" s="115"/>
      <c r="AV387" s="115"/>
      <c r="AW387" s="116"/>
      <c r="AX387" s="54"/>
      <c r="AY387" s="117"/>
      <c r="AZ387" s="117"/>
      <c r="BA387" s="118"/>
      <c r="BB387" s="116"/>
      <c r="BC387" s="54"/>
      <c r="BD387" s="117"/>
      <c r="BE387" s="218"/>
      <c r="BF387" s="120"/>
      <c r="BG387" s="121"/>
      <c r="BH387" s="121"/>
      <c r="BI387" s="122"/>
      <c r="BJ387" s="123"/>
    </row>
    <row r="388">
      <c r="D388" s="100"/>
      <c r="E388" s="48"/>
      <c r="U388" s="50"/>
      <c r="V388" s="50"/>
      <c r="AC388" s="6"/>
      <c r="AI388" s="110"/>
      <c r="AJ388" s="111"/>
      <c r="AK388" s="221"/>
      <c r="AL388" s="54"/>
      <c r="AM388" s="54"/>
      <c r="AN388" s="112"/>
      <c r="AO388" s="113"/>
      <c r="AP388" s="215"/>
      <c r="AQ388" s="216"/>
      <c r="AR388" s="217"/>
      <c r="AS388" s="54"/>
      <c r="AT388" s="115"/>
      <c r="AU388" s="115"/>
      <c r="AV388" s="115"/>
      <c r="AW388" s="116"/>
      <c r="AX388" s="54"/>
      <c r="AY388" s="117"/>
      <c r="AZ388" s="117"/>
      <c r="BA388" s="118"/>
      <c r="BB388" s="116"/>
      <c r="BC388" s="54"/>
      <c r="BD388" s="117"/>
      <c r="BE388" s="218"/>
      <c r="BF388" s="120"/>
      <c r="BG388" s="121"/>
      <c r="BH388" s="121"/>
      <c r="BI388" s="122"/>
      <c r="BJ388" s="123"/>
    </row>
    <row r="389">
      <c r="D389" s="100"/>
      <c r="E389" s="48"/>
      <c r="U389" s="50"/>
      <c r="V389" s="50"/>
      <c r="AC389" s="6"/>
      <c r="AI389" s="110"/>
      <c r="AJ389" s="111"/>
      <c r="AK389" s="221"/>
      <c r="AL389" s="54"/>
      <c r="AM389" s="54"/>
      <c r="AN389" s="112"/>
      <c r="AO389" s="113"/>
      <c r="AP389" s="215"/>
      <c r="AQ389" s="216"/>
      <c r="AR389" s="217"/>
      <c r="AS389" s="54"/>
      <c r="AT389" s="115"/>
      <c r="AU389" s="115"/>
      <c r="AV389" s="115"/>
      <c r="AW389" s="116"/>
      <c r="AX389" s="54"/>
      <c r="AY389" s="117"/>
      <c r="AZ389" s="117"/>
      <c r="BA389" s="118"/>
      <c r="BB389" s="116"/>
      <c r="BC389" s="54"/>
      <c r="BD389" s="117"/>
      <c r="BE389" s="218"/>
      <c r="BF389" s="120"/>
      <c r="BG389" s="121"/>
      <c r="BH389" s="121"/>
      <c r="BI389" s="122"/>
      <c r="BJ389" s="123"/>
    </row>
    <row r="390">
      <c r="D390" s="100"/>
      <c r="E390" s="48"/>
      <c r="U390" s="50"/>
      <c r="V390" s="50"/>
      <c r="AC390" s="6"/>
      <c r="AI390" s="110"/>
      <c r="AJ390" s="111"/>
      <c r="AK390" s="221"/>
      <c r="AL390" s="54"/>
      <c r="AM390" s="54"/>
      <c r="AN390" s="112"/>
      <c r="AO390" s="113"/>
      <c r="AP390" s="215"/>
      <c r="AQ390" s="216"/>
      <c r="AR390" s="217"/>
      <c r="AS390" s="54"/>
      <c r="AT390" s="115"/>
      <c r="AU390" s="115"/>
      <c r="AV390" s="115"/>
      <c r="AW390" s="116"/>
      <c r="AX390" s="54"/>
      <c r="AY390" s="117"/>
      <c r="AZ390" s="117"/>
      <c r="BA390" s="118"/>
      <c r="BB390" s="116"/>
      <c r="BC390" s="54"/>
      <c r="BD390" s="117"/>
      <c r="BE390" s="218"/>
      <c r="BF390" s="120"/>
      <c r="BG390" s="121"/>
      <c r="BH390" s="121"/>
      <c r="BI390" s="122"/>
      <c r="BJ390" s="123"/>
    </row>
    <row r="391">
      <c r="D391" s="100"/>
      <c r="E391" s="48"/>
      <c r="U391" s="50"/>
      <c r="V391" s="50"/>
      <c r="AC391" s="6"/>
      <c r="AI391" s="110"/>
      <c r="AJ391" s="111"/>
      <c r="AK391" s="221"/>
      <c r="AL391" s="54"/>
      <c r="AM391" s="54"/>
      <c r="AN391" s="112"/>
      <c r="AO391" s="113"/>
      <c r="AP391" s="215"/>
      <c r="AQ391" s="216"/>
      <c r="AR391" s="217"/>
      <c r="AS391" s="54"/>
      <c r="AT391" s="115"/>
      <c r="AU391" s="115"/>
      <c r="AV391" s="115"/>
      <c r="AW391" s="116"/>
      <c r="AX391" s="54"/>
      <c r="AY391" s="117"/>
      <c r="AZ391" s="117"/>
      <c r="BA391" s="118"/>
      <c r="BB391" s="116"/>
      <c r="BC391" s="54"/>
      <c r="BD391" s="117"/>
      <c r="BE391" s="218"/>
      <c r="BF391" s="120"/>
      <c r="BG391" s="121"/>
      <c r="BH391" s="121"/>
      <c r="BI391" s="122"/>
      <c r="BJ391" s="123"/>
    </row>
    <row r="392">
      <c r="D392" s="100"/>
      <c r="E392" s="48"/>
      <c r="U392" s="50"/>
      <c r="V392" s="50"/>
      <c r="AC392" s="6"/>
      <c r="AI392" s="110"/>
      <c r="AJ392" s="111"/>
      <c r="AK392" s="221"/>
      <c r="AL392" s="54"/>
      <c r="AM392" s="54"/>
      <c r="AN392" s="112"/>
      <c r="AO392" s="113"/>
      <c r="AP392" s="215"/>
      <c r="AQ392" s="216"/>
      <c r="AR392" s="217"/>
      <c r="AS392" s="54"/>
      <c r="AT392" s="115"/>
      <c r="AU392" s="115"/>
      <c r="AV392" s="115"/>
      <c r="AW392" s="116"/>
      <c r="AX392" s="54"/>
      <c r="AY392" s="117"/>
      <c r="AZ392" s="117"/>
      <c r="BA392" s="118"/>
      <c r="BB392" s="116"/>
      <c r="BC392" s="54"/>
      <c r="BD392" s="117"/>
      <c r="BE392" s="218"/>
      <c r="BF392" s="120"/>
      <c r="BG392" s="121"/>
      <c r="BH392" s="121"/>
      <c r="BI392" s="122"/>
      <c r="BJ392" s="123"/>
    </row>
    <row r="393">
      <c r="D393" s="100"/>
      <c r="E393" s="48"/>
      <c r="U393" s="50"/>
      <c r="V393" s="50"/>
      <c r="AC393" s="6"/>
      <c r="AI393" s="110"/>
      <c r="AJ393" s="111"/>
      <c r="AK393" s="221"/>
      <c r="AL393" s="54"/>
      <c r="AM393" s="54"/>
      <c r="AN393" s="112"/>
      <c r="AO393" s="113"/>
      <c r="AP393" s="215"/>
      <c r="AQ393" s="216"/>
      <c r="AR393" s="217"/>
      <c r="AS393" s="54"/>
      <c r="AT393" s="115"/>
      <c r="AU393" s="115"/>
      <c r="AV393" s="115"/>
      <c r="AW393" s="116"/>
      <c r="AX393" s="54"/>
      <c r="AY393" s="117"/>
      <c r="AZ393" s="117"/>
      <c r="BA393" s="118"/>
      <c r="BB393" s="116"/>
      <c r="BC393" s="54"/>
      <c r="BD393" s="117"/>
      <c r="BE393" s="218"/>
      <c r="BF393" s="120"/>
      <c r="BG393" s="121"/>
      <c r="BH393" s="121"/>
      <c r="BI393" s="122"/>
      <c r="BJ393" s="123"/>
    </row>
    <row r="394">
      <c r="D394" s="100"/>
      <c r="E394" s="48"/>
      <c r="U394" s="50"/>
      <c r="V394" s="50"/>
      <c r="AC394" s="6"/>
      <c r="AI394" s="110"/>
      <c r="AJ394" s="111"/>
      <c r="AK394" s="221"/>
      <c r="AL394" s="54"/>
      <c r="AM394" s="54"/>
      <c r="AN394" s="112"/>
      <c r="AO394" s="113"/>
      <c r="AP394" s="215"/>
      <c r="AQ394" s="216"/>
      <c r="AR394" s="217"/>
      <c r="AS394" s="54"/>
      <c r="AT394" s="115"/>
      <c r="AU394" s="115"/>
      <c r="AV394" s="115"/>
      <c r="AW394" s="116"/>
      <c r="AX394" s="54"/>
      <c r="AY394" s="117"/>
      <c r="AZ394" s="117"/>
      <c r="BA394" s="118"/>
      <c r="BB394" s="116"/>
      <c r="BC394" s="54"/>
      <c r="BD394" s="117"/>
      <c r="BE394" s="218"/>
      <c r="BF394" s="120"/>
      <c r="BG394" s="121"/>
      <c r="BH394" s="121"/>
      <c r="BI394" s="122"/>
      <c r="BJ394" s="123"/>
    </row>
    <row r="395">
      <c r="D395" s="100"/>
      <c r="E395" s="48"/>
      <c r="U395" s="50"/>
      <c r="V395" s="50"/>
      <c r="AC395" s="6"/>
      <c r="AI395" s="110"/>
      <c r="AJ395" s="111"/>
      <c r="AK395" s="221"/>
      <c r="AL395" s="54"/>
      <c r="AM395" s="54"/>
      <c r="AN395" s="112"/>
      <c r="AO395" s="113"/>
      <c r="AP395" s="215"/>
      <c r="AQ395" s="216"/>
      <c r="AR395" s="217"/>
      <c r="AS395" s="54"/>
      <c r="AT395" s="115"/>
      <c r="AU395" s="115"/>
      <c r="AV395" s="115"/>
      <c r="AW395" s="116"/>
      <c r="AX395" s="54"/>
      <c r="AY395" s="117"/>
      <c r="AZ395" s="117"/>
      <c r="BA395" s="118"/>
      <c r="BB395" s="116"/>
      <c r="BC395" s="54"/>
      <c r="BD395" s="117"/>
      <c r="BE395" s="218"/>
      <c r="BF395" s="120"/>
      <c r="BG395" s="121"/>
      <c r="BH395" s="121"/>
      <c r="BI395" s="122"/>
      <c r="BJ395" s="123"/>
    </row>
    <row r="396">
      <c r="D396" s="100"/>
      <c r="E396" s="48"/>
      <c r="U396" s="50"/>
      <c r="V396" s="50"/>
      <c r="AC396" s="6"/>
      <c r="AI396" s="110"/>
      <c r="AJ396" s="111"/>
      <c r="AK396" s="221"/>
      <c r="AL396" s="54"/>
      <c r="AM396" s="54"/>
      <c r="AN396" s="112"/>
      <c r="AO396" s="113"/>
      <c r="AP396" s="215"/>
      <c r="AQ396" s="216"/>
      <c r="AR396" s="217"/>
      <c r="AS396" s="54"/>
      <c r="AT396" s="115"/>
      <c r="AU396" s="115"/>
      <c r="AV396" s="115"/>
      <c r="AW396" s="116"/>
      <c r="AX396" s="54"/>
      <c r="AY396" s="117"/>
      <c r="AZ396" s="117"/>
      <c r="BA396" s="118"/>
      <c r="BB396" s="116"/>
      <c r="BC396" s="54"/>
      <c r="BD396" s="117"/>
      <c r="BE396" s="218"/>
      <c r="BF396" s="120"/>
      <c r="BG396" s="121"/>
      <c r="BH396" s="121"/>
      <c r="BI396" s="122"/>
      <c r="BJ396" s="123"/>
    </row>
    <row r="397">
      <c r="D397" s="100"/>
      <c r="E397" s="48"/>
      <c r="U397" s="50"/>
      <c r="V397" s="50"/>
      <c r="AC397" s="6"/>
      <c r="AI397" s="110"/>
      <c r="AJ397" s="111"/>
      <c r="AK397" s="221"/>
      <c r="AL397" s="54"/>
      <c r="AM397" s="54"/>
      <c r="AN397" s="112"/>
      <c r="AO397" s="113"/>
      <c r="AP397" s="215"/>
      <c r="AQ397" s="216"/>
      <c r="AR397" s="217"/>
      <c r="AS397" s="54"/>
      <c r="AT397" s="115"/>
      <c r="AU397" s="115"/>
      <c r="AV397" s="115"/>
      <c r="AW397" s="116"/>
      <c r="AX397" s="54"/>
      <c r="AY397" s="117"/>
      <c r="AZ397" s="117"/>
      <c r="BA397" s="118"/>
      <c r="BB397" s="116"/>
      <c r="BC397" s="54"/>
      <c r="BD397" s="117"/>
      <c r="BE397" s="218"/>
      <c r="BF397" s="120"/>
      <c r="BG397" s="121"/>
      <c r="BH397" s="121"/>
      <c r="BI397" s="122"/>
      <c r="BJ397" s="123"/>
    </row>
    <row r="398">
      <c r="D398" s="100"/>
      <c r="E398" s="48"/>
      <c r="U398" s="50"/>
      <c r="V398" s="50"/>
      <c r="AC398" s="6"/>
      <c r="AI398" s="110"/>
      <c r="AJ398" s="111"/>
      <c r="AK398" s="221"/>
      <c r="AL398" s="54"/>
      <c r="AM398" s="54"/>
      <c r="AN398" s="112"/>
      <c r="AO398" s="113"/>
      <c r="AP398" s="215"/>
      <c r="AQ398" s="216"/>
      <c r="AR398" s="217"/>
      <c r="AS398" s="54"/>
      <c r="AT398" s="115"/>
      <c r="AU398" s="115"/>
      <c r="AV398" s="115"/>
      <c r="AW398" s="116"/>
      <c r="AX398" s="54"/>
      <c r="AY398" s="117"/>
      <c r="AZ398" s="117"/>
      <c r="BA398" s="118"/>
      <c r="BB398" s="116"/>
      <c r="BC398" s="54"/>
      <c r="BD398" s="117"/>
      <c r="BE398" s="218"/>
      <c r="BF398" s="120"/>
      <c r="BG398" s="121"/>
      <c r="BH398" s="121"/>
      <c r="BI398" s="122"/>
      <c r="BJ398" s="123"/>
    </row>
    <row r="399">
      <c r="D399" s="100"/>
      <c r="E399" s="48"/>
      <c r="U399" s="50"/>
      <c r="V399" s="50"/>
      <c r="AC399" s="6"/>
      <c r="AI399" s="110"/>
      <c r="AJ399" s="111"/>
      <c r="AK399" s="221"/>
      <c r="AL399" s="54"/>
      <c r="AM399" s="54"/>
      <c r="AN399" s="112"/>
      <c r="AO399" s="113"/>
      <c r="AP399" s="215"/>
      <c r="AQ399" s="216"/>
      <c r="AR399" s="217"/>
      <c r="AS399" s="54"/>
      <c r="AT399" s="115"/>
      <c r="AU399" s="115"/>
      <c r="AV399" s="115"/>
      <c r="AW399" s="116"/>
      <c r="AX399" s="54"/>
      <c r="AY399" s="117"/>
      <c r="AZ399" s="117"/>
      <c r="BA399" s="118"/>
      <c r="BB399" s="116"/>
      <c r="BC399" s="54"/>
      <c r="BD399" s="117"/>
      <c r="BE399" s="218"/>
      <c r="BF399" s="120"/>
      <c r="BG399" s="121"/>
      <c r="BH399" s="121"/>
      <c r="BI399" s="122"/>
      <c r="BJ399" s="123"/>
    </row>
    <row r="400">
      <c r="D400" s="100"/>
      <c r="E400" s="48"/>
      <c r="U400" s="50"/>
      <c r="V400" s="50"/>
      <c r="AC400" s="6"/>
      <c r="AI400" s="110"/>
      <c r="AJ400" s="111"/>
      <c r="AK400" s="221"/>
      <c r="AL400" s="54"/>
      <c r="AM400" s="54"/>
      <c r="AN400" s="112"/>
      <c r="AO400" s="113"/>
      <c r="AP400" s="215"/>
      <c r="AQ400" s="216"/>
      <c r="AR400" s="217"/>
      <c r="AS400" s="54"/>
      <c r="AT400" s="115"/>
      <c r="AU400" s="115"/>
      <c r="AV400" s="115"/>
      <c r="AW400" s="116"/>
      <c r="AX400" s="54"/>
      <c r="AY400" s="117"/>
      <c r="AZ400" s="117"/>
      <c r="BA400" s="118"/>
      <c r="BB400" s="116"/>
      <c r="BC400" s="54"/>
      <c r="BD400" s="117"/>
      <c r="BE400" s="218"/>
      <c r="BF400" s="120"/>
      <c r="BG400" s="121"/>
      <c r="BH400" s="121"/>
      <c r="BI400" s="122"/>
      <c r="BJ400" s="123"/>
    </row>
    <row r="401">
      <c r="D401" s="100"/>
      <c r="E401" s="48"/>
      <c r="U401" s="50"/>
      <c r="V401" s="50"/>
      <c r="AC401" s="6"/>
      <c r="AI401" s="110"/>
      <c r="AJ401" s="111"/>
      <c r="AK401" s="221"/>
      <c r="AL401" s="54"/>
      <c r="AM401" s="54"/>
      <c r="AN401" s="112"/>
      <c r="AO401" s="113"/>
      <c r="AP401" s="215"/>
      <c r="AQ401" s="216"/>
      <c r="AR401" s="217"/>
      <c r="AS401" s="54"/>
      <c r="AT401" s="115"/>
      <c r="AU401" s="115"/>
      <c r="AV401" s="115"/>
      <c r="AW401" s="116"/>
      <c r="AX401" s="54"/>
      <c r="AY401" s="117"/>
      <c r="AZ401" s="117"/>
      <c r="BA401" s="118"/>
      <c r="BB401" s="116"/>
      <c r="BC401" s="54"/>
      <c r="BD401" s="117"/>
      <c r="BE401" s="218"/>
      <c r="BF401" s="120"/>
      <c r="BG401" s="121"/>
      <c r="BH401" s="121"/>
      <c r="BI401" s="122"/>
      <c r="BJ401" s="123"/>
    </row>
    <row r="402">
      <c r="D402" s="100"/>
      <c r="E402" s="48"/>
      <c r="U402" s="50"/>
      <c r="V402" s="50"/>
      <c r="AC402" s="6"/>
      <c r="AI402" s="110"/>
      <c r="AJ402" s="111"/>
      <c r="AK402" s="221"/>
      <c r="AL402" s="54"/>
      <c r="AM402" s="54"/>
      <c r="AN402" s="112"/>
      <c r="AO402" s="113"/>
      <c r="AP402" s="215"/>
      <c r="AQ402" s="216"/>
      <c r="AR402" s="217"/>
      <c r="AS402" s="54"/>
      <c r="AT402" s="115"/>
      <c r="AU402" s="115"/>
      <c r="AV402" s="115"/>
      <c r="AW402" s="116"/>
      <c r="AX402" s="54"/>
      <c r="AY402" s="117"/>
      <c r="AZ402" s="117"/>
      <c r="BA402" s="118"/>
      <c r="BB402" s="116"/>
      <c r="BC402" s="54"/>
      <c r="BD402" s="117"/>
      <c r="BE402" s="218"/>
      <c r="BF402" s="120"/>
      <c r="BG402" s="121"/>
      <c r="BH402" s="121"/>
      <c r="BI402" s="122"/>
      <c r="BJ402" s="123"/>
    </row>
    <row r="403">
      <c r="D403" s="100"/>
      <c r="E403" s="48"/>
      <c r="U403" s="50"/>
      <c r="V403" s="50"/>
      <c r="AC403" s="6"/>
      <c r="AI403" s="110"/>
      <c r="AJ403" s="111"/>
      <c r="AK403" s="221"/>
      <c r="AL403" s="54"/>
      <c r="AM403" s="54"/>
      <c r="AN403" s="112"/>
      <c r="AO403" s="113"/>
      <c r="AP403" s="215"/>
      <c r="AQ403" s="216"/>
      <c r="AR403" s="217"/>
      <c r="AS403" s="54"/>
      <c r="AT403" s="115"/>
      <c r="AU403" s="115"/>
      <c r="AV403" s="115"/>
      <c r="AW403" s="116"/>
      <c r="AX403" s="54"/>
      <c r="AY403" s="117"/>
      <c r="AZ403" s="117"/>
      <c r="BA403" s="118"/>
      <c r="BB403" s="116"/>
      <c r="BC403" s="54"/>
      <c r="BD403" s="117"/>
      <c r="BE403" s="218"/>
      <c r="BF403" s="120"/>
      <c r="BG403" s="121"/>
      <c r="BH403" s="121"/>
      <c r="BI403" s="122"/>
      <c r="BJ403" s="123"/>
    </row>
    <row r="404">
      <c r="D404" s="100"/>
      <c r="E404" s="48"/>
      <c r="U404" s="50"/>
      <c r="V404" s="50"/>
      <c r="AC404" s="6"/>
      <c r="AI404" s="110"/>
      <c r="AJ404" s="111"/>
      <c r="AK404" s="221"/>
      <c r="AL404" s="54"/>
      <c r="AM404" s="54"/>
      <c r="AN404" s="112"/>
      <c r="AO404" s="113"/>
      <c r="AP404" s="215"/>
      <c r="AQ404" s="216"/>
      <c r="AR404" s="217"/>
      <c r="AS404" s="54"/>
      <c r="AT404" s="115"/>
      <c r="AU404" s="115"/>
      <c r="AV404" s="115"/>
      <c r="AW404" s="116"/>
      <c r="AX404" s="54"/>
      <c r="AY404" s="117"/>
      <c r="AZ404" s="117"/>
      <c r="BA404" s="118"/>
      <c r="BB404" s="116"/>
      <c r="BC404" s="54"/>
      <c r="BD404" s="117"/>
      <c r="BE404" s="218"/>
      <c r="BF404" s="120"/>
      <c r="BG404" s="121"/>
      <c r="BH404" s="121"/>
      <c r="BI404" s="122"/>
      <c r="BJ404" s="123"/>
    </row>
    <row r="405">
      <c r="D405" s="100"/>
      <c r="E405" s="48"/>
      <c r="U405" s="50"/>
      <c r="V405" s="50"/>
      <c r="AC405" s="6"/>
      <c r="AI405" s="110"/>
      <c r="AJ405" s="111"/>
      <c r="AK405" s="221"/>
      <c r="AL405" s="54"/>
      <c r="AM405" s="54"/>
      <c r="AN405" s="112"/>
      <c r="AO405" s="113"/>
      <c r="AP405" s="215"/>
      <c r="AQ405" s="216"/>
      <c r="AR405" s="217"/>
      <c r="AS405" s="54"/>
      <c r="AT405" s="115"/>
      <c r="AU405" s="115"/>
      <c r="AV405" s="115"/>
      <c r="AW405" s="116"/>
      <c r="AX405" s="54"/>
      <c r="AY405" s="117"/>
      <c r="AZ405" s="117"/>
      <c r="BA405" s="118"/>
      <c r="BB405" s="116"/>
      <c r="BC405" s="54"/>
      <c r="BD405" s="117"/>
      <c r="BE405" s="218"/>
      <c r="BF405" s="120"/>
      <c r="BG405" s="121"/>
      <c r="BH405" s="121"/>
      <c r="BI405" s="122"/>
      <c r="BJ405" s="123"/>
    </row>
    <row r="406">
      <c r="D406" s="100"/>
      <c r="E406" s="48"/>
      <c r="U406" s="50"/>
      <c r="V406" s="50"/>
      <c r="AC406" s="6"/>
      <c r="AI406" s="110"/>
      <c r="AJ406" s="111"/>
      <c r="AK406" s="221"/>
      <c r="AL406" s="54"/>
      <c r="AM406" s="54"/>
      <c r="AN406" s="112"/>
      <c r="AO406" s="113"/>
      <c r="AP406" s="215"/>
      <c r="AQ406" s="216"/>
      <c r="AR406" s="217"/>
      <c r="AS406" s="54"/>
      <c r="AT406" s="115"/>
      <c r="AU406" s="115"/>
      <c r="AV406" s="115"/>
      <c r="AW406" s="116"/>
      <c r="AX406" s="54"/>
      <c r="AY406" s="117"/>
      <c r="AZ406" s="117"/>
      <c r="BA406" s="118"/>
      <c r="BB406" s="116"/>
      <c r="BC406" s="54"/>
      <c r="BD406" s="117"/>
      <c r="BE406" s="218"/>
      <c r="BF406" s="120"/>
      <c r="BG406" s="121"/>
      <c r="BH406" s="121"/>
      <c r="BI406" s="122"/>
      <c r="BJ406" s="123"/>
    </row>
    <row r="407">
      <c r="D407" s="100"/>
      <c r="E407" s="48"/>
      <c r="U407" s="50"/>
      <c r="V407" s="50"/>
      <c r="AC407" s="6"/>
      <c r="AI407" s="110"/>
      <c r="AJ407" s="111"/>
      <c r="AK407" s="221"/>
      <c r="AL407" s="54"/>
      <c r="AM407" s="54"/>
      <c r="AN407" s="112"/>
      <c r="AO407" s="113"/>
      <c r="AP407" s="215"/>
      <c r="AQ407" s="216"/>
      <c r="AR407" s="217"/>
      <c r="AS407" s="54"/>
      <c r="AT407" s="115"/>
      <c r="AU407" s="115"/>
      <c r="AV407" s="115"/>
      <c r="AW407" s="116"/>
      <c r="AX407" s="54"/>
      <c r="AY407" s="117"/>
      <c r="AZ407" s="117"/>
      <c r="BA407" s="118"/>
      <c r="BB407" s="116"/>
      <c r="BC407" s="54"/>
      <c r="BD407" s="117"/>
      <c r="BE407" s="218"/>
      <c r="BF407" s="120"/>
      <c r="BG407" s="121"/>
      <c r="BH407" s="121"/>
      <c r="BI407" s="122"/>
      <c r="BJ407" s="123"/>
    </row>
    <row r="408">
      <c r="D408" s="100"/>
      <c r="E408" s="48"/>
      <c r="U408" s="50"/>
      <c r="V408" s="50"/>
      <c r="AC408" s="6"/>
      <c r="AI408" s="110"/>
      <c r="AJ408" s="111"/>
      <c r="AK408" s="221"/>
      <c r="AL408" s="54"/>
      <c r="AM408" s="54"/>
      <c r="AN408" s="112"/>
      <c r="AO408" s="113"/>
      <c r="AP408" s="215"/>
      <c r="AQ408" s="216"/>
      <c r="AR408" s="217"/>
      <c r="AS408" s="54"/>
      <c r="AT408" s="115"/>
      <c r="AU408" s="115"/>
      <c r="AV408" s="115"/>
      <c r="AW408" s="116"/>
      <c r="AX408" s="54"/>
      <c r="AY408" s="117"/>
      <c r="AZ408" s="117"/>
      <c r="BA408" s="118"/>
      <c r="BB408" s="116"/>
      <c r="BC408" s="54"/>
      <c r="BD408" s="117"/>
      <c r="BE408" s="218"/>
      <c r="BF408" s="120"/>
      <c r="BG408" s="121"/>
      <c r="BH408" s="121"/>
      <c r="BI408" s="122"/>
      <c r="BJ408" s="123"/>
    </row>
    <row r="409">
      <c r="D409" s="100"/>
      <c r="E409" s="48"/>
      <c r="U409" s="50"/>
      <c r="V409" s="50"/>
      <c r="AC409" s="6"/>
      <c r="AI409" s="110"/>
      <c r="AJ409" s="111"/>
      <c r="AK409" s="221"/>
      <c r="AL409" s="54"/>
      <c r="AM409" s="54"/>
      <c r="AN409" s="112"/>
      <c r="AO409" s="113"/>
      <c r="AP409" s="215"/>
      <c r="AQ409" s="216"/>
      <c r="AR409" s="217"/>
      <c r="AS409" s="54"/>
      <c r="AT409" s="115"/>
      <c r="AU409" s="115"/>
      <c r="AV409" s="115"/>
      <c r="AW409" s="116"/>
      <c r="AX409" s="54"/>
      <c r="AY409" s="117"/>
      <c r="AZ409" s="117"/>
      <c r="BA409" s="118"/>
      <c r="BB409" s="116"/>
      <c r="BC409" s="54"/>
      <c r="BD409" s="117"/>
      <c r="BE409" s="218"/>
      <c r="BF409" s="120"/>
      <c r="BG409" s="121"/>
      <c r="BH409" s="121"/>
      <c r="BI409" s="122"/>
      <c r="BJ409" s="123"/>
    </row>
    <row r="410">
      <c r="D410" s="100"/>
      <c r="E410" s="48"/>
      <c r="U410" s="50"/>
      <c r="V410" s="50"/>
      <c r="AC410" s="6"/>
      <c r="AI410" s="110"/>
      <c r="AJ410" s="111"/>
      <c r="AK410" s="221"/>
      <c r="AL410" s="54"/>
      <c r="AM410" s="54"/>
      <c r="AN410" s="112"/>
      <c r="AO410" s="113"/>
      <c r="AP410" s="215"/>
      <c r="AQ410" s="216"/>
      <c r="AR410" s="217"/>
      <c r="AS410" s="54"/>
      <c r="AT410" s="115"/>
      <c r="AU410" s="115"/>
      <c r="AV410" s="115"/>
      <c r="AW410" s="116"/>
      <c r="AX410" s="54"/>
      <c r="AY410" s="117"/>
      <c r="AZ410" s="117"/>
      <c r="BA410" s="118"/>
      <c r="BB410" s="116"/>
      <c r="BC410" s="54"/>
      <c r="BD410" s="117"/>
      <c r="BE410" s="218"/>
      <c r="BF410" s="120"/>
      <c r="BG410" s="121"/>
      <c r="BH410" s="121"/>
      <c r="BI410" s="122"/>
      <c r="BJ410" s="123"/>
    </row>
    <row r="411">
      <c r="D411" s="100"/>
      <c r="E411" s="48"/>
      <c r="U411" s="50"/>
      <c r="V411" s="50"/>
      <c r="AC411" s="6"/>
      <c r="AI411" s="110"/>
      <c r="AJ411" s="111"/>
      <c r="AK411" s="221"/>
      <c r="AL411" s="54"/>
      <c r="AM411" s="54"/>
      <c r="AN411" s="112"/>
      <c r="AO411" s="113"/>
      <c r="AP411" s="215"/>
      <c r="AQ411" s="216"/>
      <c r="AR411" s="217"/>
      <c r="AS411" s="54"/>
      <c r="AT411" s="115"/>
      <c r="AU411" s="115"/>
      <c r="AV411" s="115"/>
      <c r="AW411" s="116"/>
      <c r="AX411" s="54"/>
      <c r="AY411" s="117"/>
      <c r="AZ411" s="117"/>
      <c r="BA411" s="118"/>
      <c r="BB411" s="116"/>
      <c r="BC411" s="54"/>
      <c r="BD411" s="117"/>
      <c r="BE411" s="218"/>
      <c r="BF411" s="120"/>
      <c r="BG411" s="121"/>
      <c r="BH411" s="121"/>
      <c r="BI411" s="122"/>
      <c r="BJ411" s="123"/>
    </row>
    <row r="412">
      <c r="D412" s="100"/>
      <c r="E412" s="48"/>
      <c r="U412" s="50"/>
      <c r="V412" s="50"/>
      <c r="AC412" s="6"/>
      <c r="AI412" s="110"/>
      <c r="AJ412" s="111"/>
      <c r="AK412" s="221"/>
      <c r="AL412" s="54"/>
      <c r="AM412" s="54"/>
      <c r="AN412" s="112"/>
      <c r="AO412" s="113"/>
      <c r="AP412" s="215"/>
      <c r="AQ412" s="216"/>
      <c r="AR412" s="217"/>
      <c r="AS412" s="54"/>
      <c r="AT412" s="115"/>
      <c r="AU412" s="115"/>
      <c r="AV412" s="115"/>
      <c r="AW412" s="116"/>
      <c r="AX412" s="54"/>
      <c r="AY412" s="117"/>
      <c r="AZ412" s="117"/>
      <c r="BA412" s="118"/>
      <c r="BB412" s="116"/>
      <c r="BC412" s="54"/>
      <c r="BD412" s="117"/>
      <c r="BE412" s="218"/>
      <c r="BF412" s="120"/>
      <c r="BG412" s="121"/>
      <c r="BH412" s="121"/>
      <c r="BI412" s="122"/>
      <c r="BJ412" s="123"/>
    </row>
    <row r="413">
      <c r="D413" s="100"/>
      <c r="E413" s="48"/>
      <c r="U413" s="50"/>
      <c r="V413" s="50"/>
      <c r="AC413" s="6"/>
      <c r="AI413" s="110"/>
      <c r="AJ413" s="111"/>
      <c r="AK413" s="221"/>
      <c r="AL413" s="54"/>
      <c r="AM413" s="54"/>
      <c r="AN413" s="112"/>
      <c r="AO413" s="113"/>
      <c r="AP413" s="215"/>
      <c r="AQ413" s="216"/>
      <c r="AR413" s="217"/>
      <c r="AS413" s="54"/>
      <c r="AT413" s="115"/>
      <c r="AU413" s="115"/>
      <c r="AV413" s="115"/>
      <c r="AW413" s="116"/>
      <c r="AX413" s="54"/>
      <c r="AY413" s="117"/>
      <c r="AZ413" s="117"/>
      <c r="BA413" s="118"/>
      <c r="BB413" s="116"/>
      <c r="BC413" s="54"/>
      <c r="BD413" s="117"/>
      <c r="BE413" s="218"/>
      <c r="BF413" s="120"/>
      <c r="BG413" s="121"/>
      <c r="BH413" s="121"/>
      <c r="BI413" s="122"/>
      <c r="BJ413" s="123"/>
    </row>
    <row r="414">
      <c r="D414" s="100"/>
      <c r="E414" s="48"/>
      <c r="U414" s="50"/>
      <c r="V414" s="50"/>
      <c r="AC414" s="6"/>
      <c r="AI414" s="110"/>
      <c r="AJ414" s="111"/>
      <c r="AK414" s="221"/>
      <c r="AL414" s="54"/>
      <c r="AM414" s="54"/>
      <c r="AN414" s="112"/>
      <c r="AO414" s="113"/>
      <c r="AP414" s="215"/>
      <c r="AQ414" s="216"/>
      <c r="AR414" s="217"/>
      <c r="AS414" s="54"/>
      <c r="AT414" s="115"/>
      <c r="AU414" s="115"/>
      <c r="AV414" s="115"/>
      <c r="AW414" s="116"/>
      <c r="AX414" s="54"/>
      <c r="AY414" s="117"/>
      <c r="AZ414" s="117"/>
      <c r="BA414" s="118"/>
      <c r="BB414" s="116"/>
      <c r="BC414" s="54"/>
      <c r="BD414" s="117"/>
      <c r="BE414" s="218"/>
      <c r="BF414" s="120"/>
      <c r="BG414" s="121"/>
      <c r="BH414" s="121"/>
      <c r="BI414" s="122"/>
      <c r="BJ414" s="123"/>
    </row>
    <row r="415">
      <c r="D415" s="100"/>
      <c r="E415" s="48"/>
      <c r="U415" s="50"/>
      <c r="V415" s="50"/>
      <c r="AC415" s="6"/>
      <c r="AI415" s="110"/>
      <c r="AJ415" s="111"/>
      <c r="AK415" s="221"/>
      <c r="AL415" s="54"/>
      <c r="AM415" s="54"/>
      <c r="AN415" s="112"/>
      <c r="AO415" s="113"/>
      <c r="AP415" s="215"/>
      <c r="AQ415" s="216"/>
      <c r="AR415" s="217"/>
      <c r="AS415" s="54"/>
      <c r="AT415" s="115"/>
      <c r="AU415" s="115"/>
      <c r="AV415" s="115"/>
      <c r="AW415" s="116"/>
      <c r="AX415" s="54"/>
      <c r="AY415" s="117"/>
      <c r="AZ415" s="117"/>
      <c r="BA415" s="118"/>
      <c r="BB415" s="116"/>
      <c r="BC415" s="54"/>
      <c r="BD415" s="117"/>
      <c r="BE415" s="218"/>
      <c r="BF415" s="120"/>
      <c r="BG415" s="121"/>
      <c r="BH415" s="121"/>
      <c r="BI415" s="122"/>
      <c r="BJ415" s="123"/>
    </row>
    <row r="416">
      <c r="D416" s="100"/>
      <c r="E416" s="48"/>
      <c r="U416" s="50"/>
      <c r="V416" s="50"/>
      <c r="AC416" s="6"/>
      <c r="AI416" s="110"/>
      <c r="AJ416" s="111"/>
      <c r="AK416" s="221"/>
      <c r="AL416" s="54"/>
      <c r="AM416" s="54"/>
      <c r="AN416" s="112"/>
      <c r="AO416" s="113"/>
      <c r="AP416" s="215"/>
      <c r="AQ416" s="216"/>
      <c r="AR416" s="217"/>
      <c r="AS416" s="54"/>
      <c r="AT416" s="115"/>
      <c r="AU416" s="115"/>
      <c r="AV416" s="115"/>
      <c r="AW416" s="116"/>
      <c r="AX416" s="54"/>
      <c r="AY416" s="117"/>
      <c r="AZ416" s="117"/>
      <c r="BA416" s="118"/>
      <c r="BB416" s="116"/>
      <c r="BC416" s="54"/>
      <c r="BD416" s="117"/>
      <c r="BE416" s="218"/>
      <c r="BF416" s="120"/>
      <c r="BG416" s="121"/>
      <c r="BH416" s="121"/>
      <c r="BI416" s="122"/>
      <c r="BJ416" s="123"/>
    </row>
    <row r="417">
      <c r="D417" s="100"/>
      <c r="E417" s="48"/>
      <c r="U417" s="50"/>
      <c r="V417" s="50"/>
      <c r="AC417" s="6"/>
      <c r="AI417" s="110"/>
      <c r="AJ417" s="111"/>
      <c r="AK417" s="221"/>
      <c r="AL417" s="54"/>
      <c r="AM417" s="54"/>
      <c r="AN417" s="112"/>
      <c r="AO417" s="113"/>
      <c r="AP417" s="215"/>
      <c r="AQ417" s="216"/>
      <c r="AR417" s="217"/>
      <c r="AS417" s="54"/>
      <c r="AT417" s="115"/>
      <c r="AU417" s="115"/>
      <c r="AV417" s="115"/>
      <c r="AW417" s="116"/>
      <c r="AX417" s="54"/>
      <c r="AY417" s="117"/>
      <c r="AZ417" s="117"/>
      <c r="BA417" s="118"/>
      <c r="BB417" s="116"/>
      <c r="BC417" s="54"/>
      <c r="BD417" s="117"/>
      <c r="BE417" s="218"/>
      <c r="BF417" s="120"/>
      <c r="BG417" s="121"/>
      <c r="BH417" s="121"/>
      <c r="BI417" s="122"/>
      <c r="BJ417" s="123"/>
    </row>
    <row r="418">
      <c r="D418" s="100"/>
      <c r="E418" s="48"/>
      <c r="U418" s="50"/>
      <c r="V418" s="50"/>
      <c r="AC418" s="6"/>
      <c r="AI418" s="110"/>
      <c r="AJ418" s="111"/>
      <c r="AK418" s="221"/>
      <c r="AL418" s="54"/>
      <c r="AM418" s="54"/>
      <c r="AN418" s="112"/>
      <c r="AO418" s="113"/>
      <c r="AP418" s="215"/>
      <c r="AQ418" s="216"/>
      <c r="AR418" s="217"/>
      <c r="AS418" s="54"/>
      <c r="AT418" s="115"/>
      <c r="AU418" s="115"/>
      <c r="AV418" s="115"/>
      <c r="AW418" s="116"/>
      <c r="AX418" s="54"/>
      <c r="AY418" s="117"/>
      <c r="AZ418" s="117"/>
      <c r="BA418" s="118"/>
      <c r="BB418" s="116"/>
      <c r="BC418" s="54"/>
      <c r="BD418" s="117"/>
      <c r="BE418" s="218"/>
      <c r="BF418" s="120"/>
      <c r="BG418" s="121"/>
      <c r="BH418" s="121"/>
      <c r="BI418" s="122"/>
      <c r="BJ418" s="123"/>
    </row>
    <row r="419">
      <c r="D419" s="100"/>
      <c r="E419" s="48"/>
      <c r="U419" s="50"/>
      <c r="V419" s="50"/>
      <c r="AC419" s="6"/>
      <c r="AI419" s="110"/>
      <c r="AJ419" s="111"/>
      <c r="AK419" s="221"/>
      <c r="AL419" s="54"/>
      <c r="AM419" s="54"/>
      <c r="AN419" s="112"/>
      <c r="AO419" s="113"/>
      <c r="AP419" s="215"/>
      <c r="AQ419" s="216"/>
      <c r="AR419" s="217"/>
      <c r="AS419" s="54"/>
      <c r="AT419" s="115"/>
      <c r="AU419" s="115"/>
      <c r="AV419" s="115"/>
      <c r="AW419" s="116"/>
      <c r="AX419" s="54"/>
      <c r="AY419" s="117"/>
      <c r="AZ419" s="117"/>
      <c r="BA419" s="118"/>
      <c r="BB419" s="116"/>
      <c r="BC419" s="54"/>
      <c r="BD419" s="117"/>
      <c r="BE419" s="218"/>
      <c r="BF419" s="120"/>
      <c r="BG419" s="121"/>
      <c r="BH419" s="121"/>
      <c r="BI419" s="122"/>
      <c r="BJ419" s="123"/>
    </row>
    <row r="420">
      <c r="D420" s="100"/>
      <c r="E420" s="48"/>
      <c r="U420" s="50"/>
      <c r="V420" s="50"/>
      <c r="AC420" s="6"/>
      <c r="AI420" s="110"/>
      <c r="AJ420" s="111"/>
      <c r="AK420" s="221"/>
      <c r="AL420" s="54"/>
      <c r="AM420" s="54"/>
      <c r="AN420" s="112"/>
      <c r="AO420" s="113"/>
      <c r="AP420" s="215"/>
      <c r="AQ420" s="216"/>
      <c r="AR420" s="217"/>
      <c r="AS420" s="54"/>
      <c r="AT420" s="115"/>
      <c r="AU420" s="115"/>
      <c r="AV420" s="115"/>
      <c r="AW420" s="116"/>
      <c r="AX420" s="54"/>
      <c r="AY420" s="117"/>
      <c r="AZ420" s="117"/>
      <c r="BA420" s="118"/>
      <c r="BB420" s="116"/>
      <c r="BC420" s="54"/>
      <c r="BD420" s="117"/>
      <c r="BE420" s="218"/>
      <c r="BF420" s="120"/>
      <c r="BG420" s="121"/>
      <c r="BH420" s="121"/>
      <c r="BI420" s="122"/>
      <c r="BJ420" s="123"/>
    </row>
    <row r="421">
      <c r="D421" s="100"/>
      <c r="E421" s="48"/>
      <c r="U421" s="50"/>
      <c r="V421" s="50"/>
      <c r="AC421" s="6"/>
      <c r="AI421" s="110"/>
      <c r="AJ421" s="111"/>
      <c r="AK421" s="221"/>
      <c r="AL421" s="54"/>
      <c r="AM421" s="54"/>
      <c r="AN421" s="112"/>
      <c r="AO421" s="113"/>
      <c r="AP421" s="215"/>
      <c r="AQ421" s="216"/>
      <c r="AR421" s="217"/>
      <c r="AS421" s="54"/>
      <c r="AT421" s="115"/>
      <c r="AU421" s="115"/>
      <c r="AV421" s="115"/>
      <c r="AW421" s="116"/>
      <c r="AX421" s="54"/>
      <c r="AY421" s="117"/>
      <c r="AZ421" s="117"/>
      <c r="BA421" s="118"/>
      <c r="BB421" s="116"/>
      <c r="BC421" s="54"/>
      <c r="BD421" s="117"/>
      <c r="BE421" s="218"/>
      <c r="BF421" s="120"/>
      <c r="BG421" s="121"/>
      <c r="BH421" s="121"/>
      <c r="BI421" s="122"/>
      <c r="BJ421" s="123"/>
    </row>
    <row r="422">
      <c r="D422" s="100"/>
      <c r="E422" s="48"/>
      <c r="U422" s="50"/>
      <c r="V422" s="50"/>
      <c r="AC422" s="6"/>
      <c r="AI422" s="110"/>
      <c r="AJ422" s="111"/>
      <c r="AK422" s="221"/>
      <c r="AL422" s="54"/>
      <c r="AM422" s="54"/>
      <c r="AN422" s="112"/>
      <c r="AO422" s="113"/>
      <c r="AP422" s="215"/>
      <c r="AQ422" s="216"/>
      <c r="AR422" s="217"/>
      <c r="AS422" s="54"/>
      <c r="AT422" s="115"/>
      <c r="AU422" s="115"/>
      <c r="AV422" s="115"/>
      <c r="AW422" s="116"/>
      <c r="AX422" s="54"/>
      <c r="AY422" s="117"/>
      <c r="AZ422" s="117"/>
      <c r="BA422" s="118"/>
      <c r="BB422" s="116"/>
      <c r="BC422" s="54"/>
      <c r="BD422" s="117"/>
      <c r="BE422" s="218"/>
      <c r="BF422" s="120"/>
      <c r="BG422" s="121"/>
      <c r="BH422" s="121"/>
      <c r="BI422" s="122"/>
      <c r="BJ422" s="123"/>
    </row>
    <row r="423">
      <c r="D423" s="100"/>
      <c r="E423" s="48"/>
      <c r="U423" s="50"/>
      <c r="V423" s="50"/>
      <c r="AC423" s="6"/>
      <c r="AI423" s="110"/>
      <c r="AJ423" s="111"/>
      <c r="AK423" s="221"/>
      <c r="AL423" s="54"/>
      <c r="AM423" s="54"/>
      <c r="AN423" s="112"/>
      <c r="AO423" s="113"/>
      <c r="AP423" s="215"/>
      <c r="AQ423" s="216"/>
      <c r="AR423" s="217"/>
      <c r="AS423" s="54"/>
      <c r="AT423" s="115"/>
      <c r="AU423" s="115"/>
      <c r="AV423" s="115"/>
      <c r="AW423" s="116"/>
      <c r="AX423" s="54"/>
      <c r="AY423" s="117"/>
      <c r="AZ423" s="117"/>
      <c r="BA423" s="118"/>
      <c r="BB423" s="116"/>
      <c r="BC423" s="54"/>
      <c r="BD423" s="117"/>
      <c r="BE423" s="218"/>
      <c r="BF423" s="120"/>
      <c r="BG423" s="121"/>
      <c r="BH423" s="121"/>
      <c r="BI423" s="122"/>
      <c r="BJ423" s="123"/>
    </row>
    <row r="424">
      <c r="D424" s="100"/>
      <c r="E424" s="48"/>
      <c r="U424" s="50"/>
      <c r="V424" s="50"/>
      <c r="AC424" s="6"/>
      <c r="AI424" s="110"/>
      <c r="AJ424" s="111"/>
      <c r="AK424" s="221"/>
      <c r="AL424" s="54"/>
      <c r="AM424" s="54"/>
      <c r="AN424" s="112"/>
      <c r="AO424" s="113"/>
      <c r="AP424" s="215"/>
      <c r="AQ424" s="216"/>
      <c r="AR424" s="217"/>
      <c r="AS424" s="54"/>
      <c r="AT424" s="115"/>
      <c r="AU424" s="115"/>
      <c r="AV424" s="115"/>
      <c r="AW424" s="116"/>
      <c r="AX424" s="54"/>
      <c r="AY424" s="117"/>
      <c r="AZ424" s="117"/>
      <c r="BA424" s="118"/>
      <c r="BB424" s="116"/>
      <c r="BC424" s="54"/>
      <c r="BD424" s="117"/>
      <c r="BE424" s="218"/>
      <c r="BF424" s="120"/>
      <c r="BG424" s="121"/>
      <c r="BH424" s="121"/>
      <c r="BI424" s="122"/>
      <c r="BJ424" s="123"/>
    </row>
    <row r="425">
      <c r="D425" s="100"/>
      <c r="E425" s="48"/>
      <c r="U425" s="50"/>
      <c r="V425" s="50"/>
      <c r="AC425" s="6"/>
      <c r="AI425" s="110"/>
      <c r="AJ425" s="111"/>
      <c r="AK425" s="221"/>
      <c r="AL425" s="54"/>
      <c r="AM425" s="54"/>
      <c r="AN425" s="112"/>
      <c r="AO425" s="113"/>
      <c r="AP425" s="215"/>
      <c r="AQ425" s="216"/>
      <c r="AR425" s="217"/>
      <c r="AS425" s="54"/>
      <c r="AT425" s="115"/>
      <c r="AU425" s="115"/>
      <c r="AV425" s="115"/>
      <c r="AW425" s="116"/>
      <c r="AX425" s="54"/>
      <c r="AY425" s="117"/>
      <c r="AZ425" s="117"/>
      <c r="BA425" s="118"/>
      <c r="BB425" s="116"/>
      <c r="BC425" s="54"/>
      <c r="BD425" s="117"/>
      <c r="BE425" s="218"/>
      <c r="BF425" s="120"/>
      <c r="BG425" s="121"/>
      <c r="BH425" s="121"/>
      <c r="BI425" s="122"/>
      <c r="BJ425" s="123"/>
    </row>
    <row r="426">
      <c r="D426" s="100"/>
      <c r="E426" s="48"/>
      <c r="U426" s="50"/>
      <c r="V426" s="50"/>
      <c r="AC426" s="6"/>
      <c r="AI426" s="110"/>
      <c r="AJ426" s="111"/>
      <c r="AK426" s="221"/>
      <c r="AL426" s="54"/>
      <c r="AM426" s="54"/>
      <c r="AN426" s="112"/>
      <c r="AO426" s="113"/>
      <c r="AP426" s="215"/>
      <c r="AQ426" s="216"/>
      <c r="AR426" s="217"/>
      <c r="AS426" s="54"/>
      <c r="AT426" s="115"/>
      <c r="AU426" s="115"/>
      <c r="AV426" s="115"/>
      <c r="AW426" s="116"/>
      <c r="AX426" s="54"/>
      <c r="AY426" s="117"/>
      <c r="AZ426" s="117"/>
      <c r="BA426" s="118"/>
      <c r="BB426" s="116"/>
      <c r="BC426" s="54"/>
      <c r="BD426" s="117"/>
      <c r="BE426" s="218"/>
      <c r="BF426" s="120"/>
      <c r="BG426" s="121"/>
      <c r="BH426" s="121"/>
      <c r="BI426" s="122"/>
      <c r="BJ426" s="123"/>
    </row>
    <row r="427">
      <c r="D427" s="100"/>
      <c r="E427" s="48"/>
      <c r="U427" s="50"/>
      <c r="V427" s="50"/>
      <c r="AC427" s="6"/>
      <c r="AI427" s="110"/>
      <c r="AJ427" s="111"/>
      <c r="AK427" s="221"/>
      <c r="AL427" s="54"/>
      <c r="AM427" s="54"/>
      <c r="AN427" s="112"/>
      <c r="AO427" s="113"/>
      <c r="AP427" s="215"/>
      <c r="AQ427" s="216"/>
      <c r="AR427" s="217"/>
      <c r="AS427" s="54"/>
      <c r="AT427" s="115"/>
      <c r="AU427" s="115"/>
      <c r="AV427" s="115"/>
      <c r="AW427" s="116"/>
      <c r="AX427" s="54"/>
      <c r="AY427" s="117"/>
      <c r="AZ427" s="117"/>
      <c r="BA427" s="118"/>
      <c r="BB427" s="116"/>
      <c r="BC427" s="54"/>
      <c r="BD427" s="117"/>
      <c r="BE427" s="218"/>
      <c r="BF427" s="120"/>
      <c r="BG427" s="121"/>
      <c r="BH427" s="121"/>
      <c r="BI427" s="122"/>
      <c r="BJ427" s="123"/>
    </row>
    <row r="428">
      <c r="D428" s="100"/>
      <c r="E428" s="48"/>
      <c r="U428" s="50"/>
      <c r="V428" s="50"/>
      <c r="AC428" s="6"/>
      <c r="AI428" s="110"/>
      <c r="AJ428" s="111"/>
      <c r="AK428" s="221"/>
      <c r="AL428" s="54"/>
      <c r="AM428" s="54"/>
      <c r="AN428" s="112"/>
      <c r="AO428" s="113"/>
      <c r="AP428" s="215"/>
      <c r="AQ428" s="216"/>
      <c r="AR428" s="217"/>
      <c r="AS428" s="54"/>
      <c r="AT428" s="115"/>
      <c r="AU428" s="115"/>
      <c r="AV428" s="115"/>
      <c r="AW428" s="116"/>
      <c r="AX428" s="54"/>
      <c r="AY428" s="117"/>
      <c r="AZ428" s="117"/>
      <c r="BA428" s="118"/>
      <c r="BB428" s="116"/>
      <c r="BC428" s="54"/>
      <c r="BD428" s="117"/>
      <c r="BE428" s="218"/>
      <c r="BF428" s="120"/>
      <c r="BG428" s="121"/>
      <c r="BH428" s="121"/>
      <c r="BI428" s="122"/>
      <c r="BJ428" s="123"/>
    </row>
    <row r="429">
      <c r="D429" s="100"/>
      <c r="E429" s="48"/>
      <c r="U429" s="50"/>
      <c r="V429" s="50"/>
      <c r="AC429" s="6"/>
      <c r="AI429" s="110"/>
      <c r="AJ429" s="111"/>
      <c r="AK429" s="221"/>
      <c r="AL429" s="54"/>
      <c r="AM429" s="54"/>
      <c r="AN429" s="112"/>
      <c r="AO429" s="113"/>
      <c r="AP429" s="215"/>
      <c r="AQ429" s="216"/>
      <c r="AR429" s="217"/>
      <c r="AS429" s="54"/>
      <c r="AT429" s="115"/>
      <c r="AU429" s="115"/>
      <c r="AV429" s="115"/>
      <c r="AW429" s="116"/>
      <c r="AX429" s="54"/>
      <c r="AY429" s="117"/>
      <c r="AZ429" s="117"/>
      <c r="BA429" s="118"/>
      <c r="BB429" s="116"/>
      <c r="BC429" s="54"/>
      <c r="BD429" s="117"/>
      <c r="BE429" s="218"/>
      <c r="BF429" s="120"/>
      <c r="BG429" s="121"/>
      <c r="BH429" s="121"/>
      <c r="BI429" s="122"/>
      <c r="BJ429" s="123"/>
    </row>
    <row r="430">
      <c r="D430" s="100"/>
      <c r="E430" s="48"/>
      <c r="U430" s="50"/>
      <c r="V430" s="50"/>
      <c r="AC430" s="6"/>
      <c r="AI430" s="110"/>
      <c r="AJ430" s="111"/>
      <c r="AK430" s="221"/>
      <c r="AL430" s="54"/>
      <c r="AM430" s="54"/>
      <c r="AN430" s="112"/>
      <c r="AO430" s="113"/>
      <c r="AP430" s="215"/>
      <c r="AQ430" s="216"/>
      <c r="AR430" s="217"/>
      <c r="AS430" s="54"/>
      <c r="AT430" s="115"/>
      <c r="AU430" s="115"/>
      <c r="AV430" s="115"/>
      <c r="AW430" s="116"/>
      <c r="AX430" s="54"/>
      <c r="AY430" s="117"/>
      <c r="AZ430" s="117"/>
      <c r="BA430" s="118"/>
      <c r="BB430" s="116"/>
      <c r="BC430" s="54"/>
      <c r="BD430" s="117"/>
      <c r="BE430" s="218"/>
      <c r="BF430" s="120"/>
      <c r="BG430" s="121"/>
      <c r="BH430" s="121"/>
      <c r="BI430" s="122"/>
      <c r="BJ430" s="123"/>
    </row>
    <row r="431">
      <c r="D431" s="100"/>
      <c r="E431" s="48"/>
      <c r="U431" s="50"/>
      <c r="V431" s="50"/>
      <c r="AC431" s="6"/>
      <c r="AI431" s="110"/>
      <c r="AJ431" s="111"/>
      <c r="AK431" s="221"/>
      <c r="AL431" s="54"/>
      <c r="AM431" s="54"/>
      <c r="AN431" s="112"/>
      <c r="AO431" s="113"/>
      <c r="AP431" s="215"/>
      <c r="AQ431" s="216"/>
      <c r="AR431" s="217"/>
      <c r="AS431" s="54"/>
      <c r="AT431" s="115"/>
      <c r="AU431" s="115"/>
      <c r="AV431" s="115"/>
      <c r="AW431" s="116"/>
      <c r="AX431" s="54"/>
      <c r="AY431" s="117"/>
      <c r="AZ431" s="117"/>
      <c r="BA431" s="118"/>
      <c r="BB431" s="116"/>
      <c r="BC431" s="54"/>
      <c r="BD431" s="117"/>
      <c r="BE431" s="218"/>
      <c r="BF431" s="120"/>
      <c r="BG431" s="121"/>
      <c r="BH431" s="121"/>
      <c r="BI431" s="122"/>
      <c r="BJ431" s="123"/>
    </row>
    <row r="432">
      <c r="D432" s="100"/>
      <c r="E432" s="48"/>
      <c r="U432" s="50"/>
      <c r="V432" s="50"/>
      <c r="AC432" s="6"/>
      <c r="AI432" s="110"/>
      <c r="AJ432" s="111"/>
      <c r="AK432" s="221"/>
      <c r="AL432" s="54"/>
      <c r="AM432" s="54"/>
      <c r="AN432" s="112"/>
      <c r="AO432" s="113"/>
      <c r="AP432" s="215"/>
      <c r="AQ432" s="216"/>
      <c r="AR432" s="217"/>
      <c r="AS432" s="54"/>
      <c r="AT432" s="115"/>
      <c r="AU432" s="115"/>
      <c r="AV432" s="115"/>
      <c r="AW432" s="116"/>
      <c r="AX432" s="54"/>
      <c r="AY432" s="117"/>
      <c r="AZ432" s="117"/>
      <c r="BA432" s="118"/>
      <c r="BB432" s="116"/>
      <c r="BC432" s="54"/>
      <c r="BD432" s="117"/>
      <c r="BE432" s="218"/>
      <c r="BF432" s="120"/>
      <c r="BG432" s="121"/>
      <c r="BH432" s="121"/>
      <c r="BI432" s="122"/>
      <c r="BJ432" s="123"/>
    </row>
    <row r="433">
      <c r="D433" s="100"/>
      <c r="E433" s="48"/>
      <c r="U433" s="50"/>
      <c r="V433" s="50"/>
      <c r="AC433" s="6"/>
      <c r="AI433" s="110"/>
      <c r="AJ433" s="111"/>
      <c r="AK433" s="221"/>
      <c r="AL433" s="54"/>
      <c r="AM433" s="54"/>
      <c r="AN433" s="112"/>
      <c r="AO433" s="113"/>
      <c r="AP433" s="215"/>
      <c r="AQ433" s="216"/>
      <c r="AR433" s="217"/>
      <c r="AS433" s="54"/>
      <c r="AT433" s="115"/>
      <c r="AU433" s="115"/>
      <c r="AV433" s="115"/>
      <c r="AW433" s="116"/>
      <c r="AX433" s="54"/>
      <c r="AY433" s="117"/>
      <c r="AZ433" s="117"/>
      <c r="BA433" s="118"/>
      <c r="BB433" s="116"/>
      <c r="BC433" s="54"/>
      <c r="BD433" s="117"/>
      <c r="BE433" s="218"/>
      <c r="BF433" s="120"/>
      <c r="BG433" s="121"/>
      <c r="BH433" s="121"/>
      <c r="BI433" s="122"/>
      <c r="BJ433" s="123"/>
    </row>
    <row r="434">
      <c r="D434" s="100"/>
      <c r="E434" s="48"/>
      <c r="U434" s="50"/>
      <c r="V434" s="50"/>
      <c r="AC434" s="6"/>
      <c r="AI434" s="110"/>
      <c r="AJ434" s="111"/>
      <c r="AK434" s="221"/>
      <c r="AL434" s="54"/>
      <c r="AM434" s="54"/>
      <c r="AN434" s="112"/>
      <c r="AO434" s="113"/>
      <c r="AP434" s="215"/>
      <c r="AQ434" s="216"/>
      <c r="AR434" s="217"/>
      <c r="AS434" s="54"/>
      <c r="AT434" s="115"/>
      <c r="AU434" s="115"/>
      <c r="AV434" s="115"/>
      <c r="AW434" s="116"/>
      <c r="AX434" s="54"/>
      <c r="AY434" s="117"/>
      <c r="AZ434" s="117"/>
      <c r="BA434" s="118"/>
      <c r="BB434" s="116"/>
      <c r="BC434" s="54"/>
      <c r="BD434" s="117"/>
      <c r="BE434" s="218"/>
      <c r="BF434" s="120"/>
      <c r="BG434" s="121"/>
      <c r="BH434" s="121"/>
      <c r="BI434" s="122"/>
      <c r="BJ434" s="123"/>
    </row>
    <row r="435">
      <c r="D435" s="100"/>
      <c r="E435" s="48"/>
      <c r="U435" s="50"/>
      <c r="V435" s="50"/>
      <c r="AC435" s="6"/>
      <c r="AI435" s="110"/>
      <c r="AJ435" s="111"/>
      <c r="AK435" s="221"/>
      <c r="AL435" s="54"/>
      <c r="AM435" s="54"/>
      <c r="AN435" s="112"/>
      <c r="AO435" s="113"/>
      <c r="AP435" s="215"/>
      <c r="AQ435" s="216"/>
      <c r="AR435" s="217"/>
      <c r="AS435" s="54"/>
      <c r="AT435" s="115"/>
      <c r="AU435" s="115"/>
      <c r="AV435" s="115"/>
      <c r="AW435" s="116"/>
      <c r="AX435" s="54"/>
      <c r="AY435" s="117"/>
      <c r="AZ435" s="117"/>
      <c r="BA435" s="118"/>
      <c r="BB435" s="116"/>
      <c r="BC435" s="54"/>
      <c r="BD435" s="117"/>
      <c r="BE435" s="218"/>
      <c r="BF435" s="120"/>
      <c r="BG435" s="121"/>
      <c r="BH435" s="121"/>
      <c r="BI435" s="122"/>
      <c r="BJ435" s="123"/>
    </row>
    <row r="436">
      <c r="D436" s="100"/>
      <c r="E436" s="48"/>
      <c r="U436" s="50"/>
      <c r="V436" s="50"/>
      <c r="AC436" s="6"/>
      <c r="AI436" s="110"/>
      <c r="AJ436" s="111"/>
      <c r="AK436" s="221"/>
      <c r="AL436" s="54"/>
      <c r="AM436" s="54"/>
      <c r="AN436" s="112"/>
      <c r="AO436" s="113"/>
      <c r="AP436" s="215"/>
      <c r="AQ436" s="216"/>
      <c r="AR436" s="217"/>
      <c r="AS436" s="54"/>
      <c r="AT436" s="115"/>
      <c r="AU436" s="115"/>
      <c r="AV436" s="115"/>
      <c r="AW436" s="116"/>
      <c r="AX436" s="54"/>
      <c r="AY436" s="117"/>
      <c r="AZ436" s="117"/>
      <c r="BA436" s="118"/>
      <c r="BB436" s="116"/>
      <c r="BC436" s="54"/>
      <c r="BD436" s="117"/>
      <c r="BE436" s="218"/>
      <c r="BF436" s="120"/>
      <c r="BG436" s="121"/>
      <c r="BH436" s="121"/>
      <c r="BI436" s="122"/>
      <c r="BJ436" s="123"/>
    </row>
    <row r="437">
      <c r="D437" s="100"/>
      <c r="E437" s="48"/>
      <c r="U437" s="50"/>
      <c r="V437" s="50"/>
      <c r="AC437" s="6"/>
      <c r="AI437" s="110"/>
      <c r="AJ437" s="111"/>
      <c r="AK437" s="221"/>
      <c r="AL437" s="54"/>
      <c r="AM437" s="54"/>
      <c r="AN437" s="112"/>
      <c r="AO437" s="113"/>
      <c r="AP437" s="215"/>
      <c r="AQ437" s="216"/>
      <c r="AR437" s="217"/>
      <c r="AS437" s="54"/>
      <c r="AT437" s="115"/>
      <c r="AU437" s="115"/>
      <c r="AV437" s="115"/>
      <c r="AW437" s="116"/>
      <c r="AX437" s="54"/>
      <c r="AY437" s="117"/>
      <c r="AZ437" s="117"/>
      <c r="BA437" s="118"/>
      <c r="BB437" s="116"/>
      <c r="BC437" s="54"/>
      <c r="BD437" s="117"/>
      <c r="BE437" s="218"/>
      <c r="BF437" s="120"/>
      <c r="BG437" s="121"/>
      <c r="BH437" s="121"/>
      <c r="BI437" s="122"/>
      <c r="BJ437" s="123"/>
    </row>
    <row r="438">
      <c r="D438" s="100"/>
      <c r="E438" s="48"/>
      <c r="U438" s="50"/>
      <c r="V438" s="50"/>
      <c r="AC438" s="6"/>
      <c r="AI438" s="110"/>
      <c r="AJ438" s="111"/>
      <c r="AK438" s="221"/>
      <c r="AL438" s="54"/>
      <c r="AM438" s="54"/>
      <c r="AN438" s="112"/>
      <c r="AO438" s="113"/>
      <c r="AP438" s="215"/>
      <c r="AQ438" s="216"/>
      <c r="AR438" s="217"/>
      <c r="AS438" s="54"/>
      <c r="AT438" s="115"/>
      <c r="AU438" s="115"/>
      <c r="AV438" s="115"/>
      <c r="AW438" s="116"/>
      <c r="AX438" s="54"/>
      <c r="AY438" s="117"/>
      <c r="AZ438" s="117"/>
      <c r="BA438" s="118"/>
      <c r="BB438" s="116"/>
      <c r="BC438" s="54"/>
      <c r="BD438" s="117"/>
      <c r="BE438" s="218"/>
      <c r="BF438" s="120"/>
      <c r="BG438" s="121"/>
      <c r="BH438" s="121"/>
      <c r="BI438" s="122"/>
      <c r="BJ438" s="123"/>
    </row>
    <row r="439">
      <c r="D439" s="100"/>
      <c r="E439" s="48"/>
      <c r="U439" s="50"/>
      <c r="V439" s="50"/>
      <c r="AC439" s="6"/>
      <c r="AI439" s="110"/>
      <c r="AJ439" s="111"/>
      <c r="AK439" s="221"/>
      <c r="AL439" s="54"/>
      <c r="AM439" s="54"/>
      <c r="AN439" s="112"/>
      <c r="AO439" s="113"/>
      <c r="AP439" s="215"/>
      <c r="AQ439" s="216"/>
      <c r="AR439" s="217"/>
      <c r="AS439" s="54"/>
      <c r="AT439" s="115"/>
      <c r="AU439" s="115"/>
      <c r="AV439" s="115"/>
      <c r="AW439" s="116"/>
      <c r="AX439" s="54"/>
      <c r="AY439" s="117"/>
      <c r="AZ439" s="117"/>
      <c r="BA439" s="118"/>
      <c r="BB439" s="116"/>
      <c r="BC439" s="54"/>
      <c r="BD439" s="117"/>
      <c r="BE439" s="218"/>
      <c r="BF439" s="120"/>
      <c r="BG439" s="121"/>
      <c r="BH439" s="121"/>
      <c r="BI439" s="122"/>
      <c r="BJ439" s="123"/>
    </row>
    <row r="440">
      <c r="D440" s="100"/>
      <c r="E440" s="48"/>
      <c r="U440" s="50"/>
      <c r="V440" s="50"/>
      <c r="AC440" s="6"/>
      <c r="AI440" s="110"/>
      <c r="AJ440" s="111"/>
      <c r="AK440" s="221"/>
      <c r="AL440" s="54"/>
      <c r="AM440" s="54"/>
      <c r="AN440" s="112"/>
      <c r="AO440" s="113"/>
      <c r="AP440" s="215"/>
      <c r="AQ440" s="216"/>
      <c r="AR440" s="217"/>
      <c r="AS440" s="54"/>
      <c r="AT440" s="115"/>
      <c r="AU440" s="115"/>
      <c r="AV440" s="115"/>
      <c r="AW440" s="116"/>
      <c r="AX440" s="54"/>
      <c r="AY440" s="117"/>
      <c r="AZ440" s="117"/>
      <c r="BA440" s="118"/>
      <c r="BB440" s="116"/>
      <c r="BC440" s="54"/>
      <c r="BD440" s="117"/>
      <c r="BE440" s="218"/>
      <c r="BF440" s="120"/>
      <c r="BG440" s="121"/>
      <c r="BH440" s="121"/>
      <c r="BI440" s="122"/>
      <c r="BJ440" s="123"/>
    </row>
    <row r="441">
      <c r="D441" s="100"/>
      <c r="E441" s="48"/>
      <c r="U441" s="50"/>
      <c r="V441" s="50"/>
      <c r="AC441" s="6"/>
      <c r="AI441" s="110"/>
      <c r="AJ441" s="111"/>
      <c r="AK441" s="221"/>
      <c r="AL441" s="54"/>
      <c r="AM441" s="54"/>
      <c r="AN441" s="112"/>
      <c r="AO441" s="113"/>
      <c r="AP441" s="215"/>
      <c r="AQ441" s="216"/>
      <c r="AR441" s="217"/>
      <c r="AS441" s="54"/>
      <c r="AT441" s="115"/>
      <c r="AU441" s="115"/>
      <c r="AV441" s="115"/>
      <c r="AW441" s="116"/>
      <c r="AX441" s="54"/>
      <c r="AY441" s="117"/>
      <c r="AZ441" s="117"/>
      <c r="BA441" s="118"/>
      <c r="BB441" s="116"/>
      <c r="BC441" s="54"/>
      <c r="BD441" s="117"/>
      <c r="BE441" s="218"/>
      <c r="BF441" s="120"/>
      <c r="BG441" s="121"/>
      <c r="BH441" s="121"/>
      <c r="BI441" s="122"/>
      <c r="BJ441" s="123"/>
    </row>
    <row r="442">
      <c r="D442" s="100"/>
      <c r="E442" s="48"/>
      <c r="U442" s="50"/>
      <c r="V442" s="50"/>
      <c r="AC442" s="6"/>
      <c r="AI442" s="110"/>
      <c r="AJ442" s="111"/>
      <c r="AK442" s="221"/>
      <c r="AL442" s="54"/>
      <c r="AM442" s="54"/>
      <c r="AN442" s="112"/>
      <c r="AO442" s="113"/>
      <c r="AP442" s="215"/>
      <c r="AQ442" s="216"/>
      <c r="AR442" s="217"/>
      <c r="AS442" s="54"/>
      <c r="AT442" s="115"/>
      <c r="AU442" s="115"/>
      <c r="AV442" s="115"/>
      <c r="AW442" s="116"/>
      <c r="AX442" s="54"/>
      <c r="AY442" s="117"/>
      <c r="AZ442" s="117"/>
      <c r="BA442" s="118"/>
      <c r="BB442" s="116"/>
      <c r="BC442" s="54"/>
      <c r="BD442" s="117"/>
      <c r="BE442" s="218"/>
      <c r="BF442" s="120"/>
      <c r="BG442" s="121"/>
      <c r="BH442" s="121"/>
      <c r="BI442" s="122"/>
      <c r="BJ442" s="123"/>
    </row>
    <row r="443">
      <c r="D443" s="100"/>
      <c r="E443" s="48"/>
      <c r="U443" s="50"/>
      <c r="V443" s="50"/>
      <c r="AC443" s="6"/>
      <c r="AI443" s="110"/>
      <c r="AJ443" s="111"/>
      <c r="AK443" s="221"/>
      <c r="AL443" s="54"/>
      <c r="AM443" s="54"/>
      <c r="AN443" s="112"/>
      <c r="AO443" s="113"/>
      <c r="AP443" s="215"/>
      <c r="AQ443" s="216"/>
      <c r="AR443" s="217"/>
      <c r="AS443" s="54"/>
      <c r="AT443" s="115"/>
      <c r="AU443" s="115"/>
      <c r="AV443" s="115"/>
      <c r="AW443" s="116"/>
      <c r="AX443" s="54"/>
      <c r="AY443" s="117"/>
      <c r="AZ443" s="117"/>
      <c r="BA443" s="118"/>
      <c r="BB443" s="116"/>
      <c r="BC443" s="54"/>
      <c r="BD443" s="117"/>
      <c r="BE443" s="218"/>
      <c r="BF443" s="120"/>
      <c r="BG443" s="121"/>
      <c r="BH443" s="121"/>
      <c r="BI443" s="122"/>
      <c r="BJ443" s="123"/>
    </row>
    <row r="444">
      <c r="D444" s="100"/>
      <c r="E444" s="48"/>
      <c r="U444" s="50"/>
      <c r="V444" s="50"/>
      <c r="AC444" s="6"/>
      <c r="AI444" s="110"/>
      <c r="AJ444" s="111"/>
      <c r="AK444" s="221"/>
      <c r="AL444" s="54"/>
      <c r="AM444" s="54"/>
      <c r="AN444" s="112"/>
      <c r="AO444" s="113"/>
      <c r="AP444" s="215"/>
      <c r="AQ444" s="216"/>
      <c r="AR444" s="217"/>
      <c r="AS444" s="54"/>
      <c r="AT444" s="115"/>
      <c r="AU444" s="115"/>
      <c r="AV444" s="115"/>
      <c r="AW444" s="116"/>
      <c r="AX444" s="54"/>
      <c r="AY444" s="117"/>
      <c r="AZ444" s="117"/>
      <c r="BA444" s="118"/>
      <c r="BB444" s="116"/>
      <c r="BC444" s="54"/>
      <c r="BD444" s="117"/>
      <c r="BE444" s="218"/>
      <c r="BF444" s="120"/>
      <c r="BG444" s="121"/>
      <c r="BH444" s="121"/>
      <c r="BI444" s="122"/>
      <c r="BJ444" s="123"/>
    </row>
    <row r="445">
      <c r="D445" s="100"/>
      <c r="E445" s="48"/>
      <c r="U445" s="50"/>
      <c r="V445" s="50"/>
      <c r="AC445" s="6"/>
      <c r="AI445" s="110"/>
      <c r="AJ445" s="111"/>
      <c r="AK445" s="221"/>
      <c r="AL445" s="54"/>
      <c r="AM445" s="54"/>
      <c r="AN445" s="112"/>
      <c r="AO445" s="113"/>
      <c r="AP445" s="215"/>
      <c r="AQ445" s="216"/>
      <c r="AR445" s="217"/>
      <c r="AS445" s="54"/>
      <c r="AT445" s="115"/>
      <c r="AU445" s="115"/>
      <c r="AV445" s="115"/>
      <c r="AW445" s="116"/>
      <c r="AX445" s="54"/>
      <c r="AY445" s="117"/>
      <c r="AZ445" s="117"/>
      <c r="BA445" s="118"/>
      <c r="BB445" s="116"/>
      <c r="BC445" s="54"/>
      <c r="BD445" s="117"/>
      <c r="BE445" s="218"/>
      <c r="BF445" s="120"/>
      <c r="BG445" s="121"/>
      <c r="BH445" s="121"/>
      <c r="BI445" s="122"/>
      <c r="BJ445" s="123"/>
    </row>
    <row r="446">
      <c r="D446" s="100"/>
      <c r="E446" s="48"/>
      <c r="U446" s="50"/>
      <c r="V446" s="50"/>
      <c r="AC446" s="6"/>
      <c r="AI446" s="110"/>
      <c r="AJ446" s="111"/>
      <c r="AK446" s="221"/>
      <c r="AL446" s="54"/>
      <c r="AM446" s="54"/>
      <c r="AN446" s="112"/>
      <c r="AO446" s="113"/>
      <c r="AP446" s="215"/>
      <c r="AQ446" s="216"/>
      <c r="AR446" s="217"/>
      <c r="AS446" s="54"/>
      <c r="AT446" s="115"/>
      <c r="AU446" s="115"/>
      <c r="AV446" s="115"/>
      <c r="AW446" s="116"/>
      <c r="AX446" s="54"/>
      <c r="AY446" s="117"/>
      <c r="AZ446" s="117"/>
      <c r="BA446" s="118"/>
      <c r="BB446" s="116"/>
      <c r="BC446" s="54"/>
      <c r="BD446" s="117"/>
      <c r="BE446" s="218"/>
      <c r="BF446" s="120"/>
      <c r="BG446" s="121"/>
      <c r="BH446" s="121"/>
      <c r="BI446" s="122"/>
      <c r="BJ446" s="123"/>
    </row>
    <row r="447">
      <c r="D447" s="100"/>
      <c r="E447" s="48"/>
      <c r="U447" s="50"/>
      <c r="V447" s="50"/>
      <c r="AC447" s="6"/>
      <c r="AI447" s="110"/>
      <c r="AJ447" s="111"/>
      <c r="AK447" s="221"/>
      <c r="AL447" s="54"/>
      <c r="AM447" s="54"/>
      <c r="AN447" s="112"/>
      <c r="AO447" s="113"/>
      <c r="AP447" s="215"/>
      <c r="AQ447" s="216"/>
      <c r="AR447" s="217"/>
      <c r="AS447" s="54"/>
      <c r="AT447" s="115"/>
      <c r="AU447" s="115"/>
      <c r="AV447" s="115"/>
      <c r="AW447" s="116"/>
      <c r="AX447" s="54"/>
      <c r="AY447" s="117"/>
      <c r="AZ447" s="117"/>
      <c r="BA447" s="118"/>
      <c r="BB447" s="116"/>
      <c r="BC447" s="54"/>
      <c r="BD447" s="117"/>
      <c r="BE447" s="218"/>
      <c r="BF447" s="120"/>
      <c r="BG447" s="121"/>
      <c r="BH447" s="121"/>
      <c r="BI447" s="122"/>
      <c r="BJ447" s="123"/>
    </row>
    <row r="448">
      <c r="D448" s="100"/>
      <c r="E448" s="48"/>
      <c r="U448" s="50"/>
      <c r="V448" s="50"/>
      <c r="AC448" s="6"/>
      <c r="AI448" s="110"/>
      <c r="AJ448" s="111"/>
      <c r="AK448" s="221"/>
      <c r="AL448" s="54"/>
      <c r="AM448" s="54"/>
      <c r="AN448" s="112"/>
      <c r="AO448" s="113"/>
      <c r="AP448" s="215"/>
      <c r="AQ448" s="216"/>
      <c r="AR448" s="217"/>
      <c r="AS448" s="54"/>
      <c r="AT448" s="115"/>
      <c r="AU448" s="115"/>
      <c r="AV448" s="115"/>
      <c r="AW448" s="116"/>
      <c r="AX448" s="54"/>
      <c r="AY448" s="117"/>
      <c r="AZ448" s="117"/>
      <c r="BA448" s="118"/>
      <c r="BB448" s="116"/>
      <c r="BC448" s="54"/>
      <c r="BD448" s="117"/>
      <c r="BE448" s="218"/>
      <c r="BF448" s="120"/>
      <c r="BG448" s="121"/>
      <c r="BH448" s="121"/>
      <c r="BI448" s="122"/>
      <c r="BJ448" s="123"/>
    </row>
    <row r="449">
      <c r="D449" s="100"/>
      <c r="E449" s="48"/>
      <c r="U449" s="50"/>
      <c r="V449" s="50"/>
      <c r="AC449" s="6"/>
      <c r="AI449" s="110"/>
      <c r="AJ449" s="111"/>
      <c r="AK449" s="221"/>
      <c r="AL449" s="54"/>
      <c r="AM449" s="54"/>
      <c r="AN449" s="112"/>
      <c r="AO449" s="113"/>
      <c r="AP449" s="215"/>
      <c r="AQ449" s="216"/>
      <c r="AR449" s="217"/>
      <c r="AS449" s="54"/>
      <c r="AT449" s="115"/>
      <c r="AU449" s="115"/>
      <c r="AV449" s="115"/>
      <c r="AW449" s="116"/>
      <c r="AX449" s="54"/>
      <c r="AY449" s="117"/>
      <c r="AZ449" s="117"/>
      <c r="BA449" s="118"/>
      <c r="BB449" s="116"/>
      <c r="BC449" s="54"/>
      <c r="BD449" s="117"/>
      <c r="BE449" s="218"/>
      <c r="BF449" s="120"/>
      <c r="BG449" s="121"/>
      <c r="BH449" s="121"/>
      <c r="BI449" s="122"/>
      <c r="BJ449" s="123"/>
    </row>
    <row r="450">
      <c r="D450" s="100"/>
      <c r="E450" s="48"/>
      <c r="U450" s="50"/>
      <c r="V450" s="50"/>
      <c r="AC450" s="6"/>
      <c r="AI450" s="110"/>
      <c r="AJ450" s="111"/>
      <c r="AK450" s="221"/>
      <c r="AL450" s="54"/>
      <c r="AM450" s="54"/>
      <c r="AN450" s="112"/>
      <c r="AO450" s="113"/>
      <c r="AP450" s="215"/>
      <c r="AQ450" s="216"/>
      <c r="AR450" s="217"/>
      <c r="AS450" s="54"/>
      <c r="AT450" s="115"/>
      <c r="AU450" s="115"/>
      <c r="AV450" s="115"/>
      <c r="AW450" s="116"/>
      <c r="AX450" s="54"/>
      <c r="AY450" s="117"/>
      <c r="AZ450" s="117"/>
      <c r="BA450" s="118"/>
      <c r="BB450" s="116"/>
      <c r="BC450" s="54"/>
      <c r="BD450" s="117"/>
      <c r="BE450" s="218"/>
      <c r="BF450" s="120"/>
      <c r="BG450" s="121"/>
      <c r="BH450" s="121"/>
      <c r="BI450" s="122"/>
      <c r="BJ450" s="123"/>
    </row>
    <row r="451">
      <c r="D451" s="100"/>
      <c r="E451" s="48"/>
      <c r="U451" s="50"/>
      <c r="V451" s="50"/>
      <c r="AC451" s="6"/>
      <c r="AI451" s="110"/>
      <c r="AJ451" s="111"/>
      <c r="AK451" s="221"/>
      <c r="AL451" s="54"/>
      <c r="AM451" s="54"/>
      <c r="AN451" s="112"/>
      <c r="AO451" s="113"/>
      <c r="AP451" s="215"/>
      <c r="AQ451" s="216"/>
      <c r="AR451" s="217"/>
      <c r="AS451" s="54"/>
      <c r="AT451" s="115"/>
      <c r="AU451" s="115"/>
      <c r="AV451" s="115"/>
      <c r="AW451" s="116"/>
      <c r="AX451" s="54"/>
      <c r="AY451" s="117"/>
      <c r="AZ451" s="117"/>
      <c r="BA451" s="118"/>
      <c r="BB451" s="116"/>
      <c r="BC451" s="54"/>
      <c r="BD451" s="117"/>
      <c r="BE451" s="218"/>
      <c r="BF451" s="120"/>
      <c r="BG451" s="121"/>
      <c r="BH451" s="121"/>
      <c r="BI451" s="122"/>
      <c r="BJ451" s="123"/>
    </row>
    <row r="452">
      <c r="D452" s="100"/>
      <c r="E452" s="48"/>
      <c r="U452" s="50"/>
      <c r="V452" s="50"/>
      <c r="AC452" s="6"/>
      <c r="AI452" s="110"/>
      <c r="AJ452" s="111"/>
      <c r="AK452" s="221"/>
      <c r="AL452" s="54"/>
      <c r="AM452" s="54"/>
      <c r="AN452" s="112"/>
      <c r="AO452" s="113"/>
      <c r="AP452" s="215"/>
      <c r="AQ452" s="216"/>
      <c r="AR452" s="217"/>
      <c r="AS452" s="54"/>
      <c r="AT452" s="115"/>
      <c r="AU452" s="115"/>
      <c r="AV452" s="115"/>
      <c r="AW452" s="116"/>
      <c r="AX452" s="54"/>
      <c r="AY452" s="117"/>
      <c r="AZ452" s="117"/>
      <c r="BA452" s="118"/>
      <c r="BB452" s="116"/>
      <c r="BC452" s="54"/>
      <c r="BD452" s="117"/>
      <c r="BE452" s="218"/>
      <c r="BF452" s="120"/>
      <c r="BG452" s="121"/>
      <c r="BH452" s="121"/>
      <c r="BI452" s="122"/>
      <c r="BJ452" s="123"/>
    </row>
    <row r="453">
      <c r="D453" s="100"/>
      <c r="E453" s="48"/>
      <c r="U453" s="50"/>
      <c r="V453" s="50"/>
      <c r="AC453" s="6"/>
      <c r="AI453" s="110"/>
      <c r="AJ453" s="111"/>
      <c r="AK453" s="221"/>
      <c r="AL453" s="54"/>
      <c r="AM453" s="54"/>
      <c r="AN453" s="112"/>
      <c r="AO453" s="113"/>
      <c r="AP453" s="215"/>
      <c r="AQ453" s="216"/>
      <c r="AR453" s="217"/>
      <c r="AS453" s="54"/>
      <c r="AT453" s="115"/>
      <c r="AU453" s="115"/>
      <c r="AV453" s="115"/>
      <c r="AW453" s="116"/>
      <c r="AX453" s="54"/>
      <c r="AY453" s="117"/>
      <c r="AZ453" s="117"/>
      <c r="BA453" s="118"/>
      <c r="BB453" s="116"/>
      <c r="BC453" s="54"/>
      <c r="BD453" s="117"/>
      <c r="BE453" s="218"/>
      <c r="BF453" s="120"/>
      <c r="BG453" s="121"/>
      <c r="BH453" s="121"/>
      <c r="BI453" s="122"/>
      <c r="BJ453" s="123"/>
    </row>
    <row r="454">
      <c r="D454" s="100"/>
      <c r="E454" s="48"/>
      <c r="U454" s="50"/>
      <c r="V454" s="50"/>
      <c r="AC454" s="6"/>
      <c r="AI454" s="110"/>
      <c r="AJ454" s="111"/>
      <c r="AK454" s="221"/>
      <c r="AL454" s="54"/>
      <c r="AM454" s="54"/>
      <c r="AN454" s="112"/>
      <c r="AO454" s="113"/>
      <c r="AP454" s="215"/>
      <c r="AQ454" s="216"/>
      <c r="AR454" s="217"/>
      <c r="AS454" s="54"/>
      <c r="AT454" s="115"/>
      <c r="AU454" s="115"/>
      <c r="AV454" s="115"/>
      <c r="AW454" s="116"/>
      <c r="AX454" s="54"/>
      <c r="AY454" s="117"/>
      <c r="AZ454" s="117"/>
      <c r="BA454" s="118"/>
      <c r="BB454" s="116"/>
      <c r="BC454" s="54"/>
      <c r="BD454" s="117"/>
      <c r="BE454" s="218"/>
      <c r="BF454" s="120"/>
      <c r="BG454" s="121"/>
      <c r="BH454" s="121"/>
      <c r="BI454" s="122"/>
      <c r="BJ454" s="123"/>
    </row>
    <row r="455">
      <c r="D455" s="100"/>
      <c r="E455" s="48"/>
      <c r="U455" s="50"/>
      <c r="V455" s="50"/>
      <c r="AC455" s="6"/>
      <c r="AI455" s="110"/>
      <c r="AJ455" s="111"/>
      <c r="AK455" s="221"/>
      <c r="AL455" s="54"/>
      <c r="AM455" s="54"/>
      <c r="AN455" s="112"/>
      <c r="AO455" s="113"/>
      <c r="AP455" s="215"/>
      <c r="AQ455" s="216"/>
      <c r="AR455" s="217"/>
      <c r="AS455" s="54"/>
      <c r="AT455" s="115"/>
      <c r="AU455" s="115"/>
      <c r="AV455" s="115"/>
      <c r="AW455" s="116"/>
      <c r="AX455" s="54"/>
      <c r="AY455" s="117"/>
      <c r="AZ455" s="117"/>
      <c r="BA455" s="118"/>
      <c r="BB455" s="116"/>
      <c r="BC455" s="54"/>
      <c r="BD455" s="117"/>
      <c r="BE455" s="218"/>
      <c r="BF455" s="120"/>
      <c r="BG455" s="121"/>
      <c r="BH455" s="121"/>
      <c r="BI455" s="122"/>
      <c r="BJ455" s="123"/>
    </row>
    <row r="456">
      <c r="D456" s="100"/>
      <c r="E456" s="48"/>
      <c r="U456" s="50"/>
      <c r="V456" s="50"/>
      <c r="AC456" s="6"/>
      <c r="AI456" s="110"/>
      <c r="AJ456" s="111"/>
      <c r="AK456" s="221"/>
      <c r="AL456" s="54"/>
      <c r="AM456" s="54"/>
      <c r="AN456" s="112"/>
      <c r="AO456" s="113"/>
      <c r="AP456" s="215"/>
      <c r="AQ456" s="216"/>
      <c r="AR456" s="217"/>
      <c r="AS456" s="54"/>
      <c r="AT456" s="115"/>
      <c r="AU456" s="115"/>
      <c r="AV456" s="115"/>
      <c r="AW456" s="116"/>
      <c r="AX456" s="54"/>
      <c r="AY456" s="117"/>
      <c r="AZ456" s="117"/>
      <c r="BA456" s="118"/>
      <c r="BB456" s="116"/>
      <c r="BC456" s="54"/>
      <c r="BD456" s="117"/>
      <c r="BE456" s="218"/>
      <c r="BF456" s="120"/>
      <c r="BG456" s="121"/>
      <c r="BH456" s="121"/>
      <c r="BI456" s="122"/>
      <c r="BJ456" s="123"/>
    </row>
    <row r="457">
      <c r="D457" s="100"/>
      <c r="E457" s="48"/>
      <c r="U457" s="50"/>
      <c r="V457" s="50"/>
      <c r="AC457" s="6"/>
      <c r="AI457" s="110"/>
      <c r="AJ457" s="111"/>
      <c r="AK457" s="221"/>
      <c r="AL457" s="54"/>
      <c r="AM457" s="54"/>
      <c r="AN457" s="112"/>
      <c r="AO457" s="113"/>
      <c r="AP457" s="215"/>
      <c r="AQ457" s="216"/>
      <c r="AR457" s="217"/>
      <c r="AS457" s="54"/>
      <c r="AT457" s="115"/>
      <c r="AU457" s="115"/>
      <c r="AV457" s="115"/>
      <c r="AW457" s="116"/>
      <c r="AX457" s="54"/>
      <c r="AY457" s="117"/>
      <c r="AZ457" s="117"/>
      <c r="BA457" s="118"/>
      <c r="BB457" s="116"/>
      <c r="BC457" s="54"/>
      <c r="BD457" s="117"/>
      <c r="BE457" s="218"/>
      <c r="BF457" s="120"/>
      <c r="BG457" s="121"/>
      <c r="BH457" s="121"/>
      <c r="BI457" s="122"/>
      <c r="BJ457" s="123"/>
    </row>
    <row r="458">
      <c r="D458" s="100"/>
      <c r="E458" s="48"/>
      <c r="U458" s="50"/>
      <c r="V458" s="50"/>
      <c r="AC458" s="6"/>
      <c r="AI458" s="110"/>
      <c r="AJ458" s="111"/>
      <c r="AK458" s="221"/>
      <c r="AL458" s="54"/>
      <c r="AM458" s="54"/>
      <c r="AN458" s="112"/>
      <c r="AO458" s="113"/>
      <c r="AP458" s="215"/>
      <c r="AQ458" s="216"/>
      <c r="AR458" s="217"/>
      <c r="AS458" s="54"/>
      <c r="AT458" s="115"/>
      <c r="AU458" s="115"/>
      <c r="AV458" s="115"/>
      <c r="AW458" s="116"/>
      <c r="AX458" s="54"/>
      <c r="AY458" s="117"/>
      <c r="AZ458" s="117"/>
      <c r="BA458" s="118"/>
      <c r="BB458" s="116"/>
      <c r="BC458" s="54"/>
      <c r="BD458" s="117"/>
      <c r="BE458" s="218"/>
      <c r="BF458" s="120"/>
      <c r="BG458" s="121"/>
      <c r="BH458" s="121"/>
      <c r="BI458" s="122"/>
      <c r="BJ458" s="123"/>
    </row>
    <row r="459">
      <c r="D459" s="100"/>
      <c r="E459" s="48"/>
      <c r="U459" s="50"/>
      <c r="V459" s="50"/>
      <c r="AC459" s="6"/>
      <c r="AI459" s="110"/>
      <c r="AJ459" s="111"/>
      <c r="AK459" s="221"/>
      <c r="AL459" s="54"/>
      <c r="AM459" s="54"/>
      <c r="AN459" s="112"/>
      <c r="AO459" s="113"/>
      <c r="AP459" s="215"/>
      <c r="AQ459" s="216"/>
      <c r="AR459" s="217"/>
      <c r="AS459" s="54"/>
      <c r="AT459" s="115"/>
      <c r="AU459" s="115"/>
      <c r="AV459" s="115"/>
      <c r="AW459" s="116"/>
      <c r="AX459" s="54"/>
      <c r="AY459" s="117"/>
      <c r="AZ459" s="117"/>
      <c r="BA459" s="118"/>
      <c r="BB459" s="116"/>
      <c r="BC459" s="54"/>
      <c r="BD459" s="117"/>
      <c r="BE459" s="218"/>
      <c r="BF459" s="120"/>
      <c r="BG459" s="121"/>
      <c r="BH459" s="121"/>
      <c r="BI459" s="122"/>
      <c r="BJ459" s="123"/>
    </row>
    <row r="460">
      <c r="D460" s="100"/>
      <c r="E460" s="48"/>
      <c r="U460" s="50"/>
      <c r="V460" s="50"/>
      <c r="AC460" s="6"/>
      <c r="AI460" s="110"/>
      <c r="AJ460" s="111"/>
      <c r="AK460" s="221"/>
      <c r="AL460" s="54"/>
      <c r="AM460" s="54"/>
      <c r="AN460" s="112"/>
      <c r="AO460" s="113"/>
      <c r="AP460" s="215"/>
      <c r="AQ460" s="216"/>
      <c r="AR460" s="217"/>
      <c r="AS460" s="54"/>
      <c r="AT460" s="115"/>
      <c r="AU460" s="115"/>
      <c r="AV460" s="115"/>
      <c r="AW460" s="116"/>
      <c r="AX460" s="54"/>
      <c r="AY460" s="117"/>
      <c r="AZ460" s="117"/>
      <c r="BA460" s="118"/>
      <c r="BB460" s="116"/>
      <c r="BC460" s="54"/>
      <c r="BD460" s="117"/>
      <c r="BE460" s="218"/>
      <c r="BF460" s="120"/>
      <c r="BG460" s="121"/>
      <c r="BH460" s="121"/>
      <c r="BI460" s="122"/>
      <c r="BJ460" s="123"/>
    </row>
    <row r="461">
      <c r="D461" s="100"/>
      <c r="E461" s="48"/>
      <c r="U461" s="50"/>
      <c r="V461" s="50"/>
      <c r="AC461" s="6"/>
      <c r="AI461" s="110"/>
      <c r="AJ461" s="111"/>
      <c r="AK461" s="221"/>
      <c r="AL461" s="54"/>
      <c r="AM461" s="54"/>
      <c r="AN461" s="112"/>
      <c r="AO461" s="113"/>
      <c r="AP461" s="215"/>
      <c r="AQ461" s="216"/>
      <c r="AR461" s="217"/>
      <c r="AS461" s="54"/>
      <c r="AT461" s="115"/>
      <c r="AU461" s="115"/>
      <c r="AV461" s="115"/>
      <c r="AW461" s="116"/>
      <c r="AX461" s="54"/>
      <c r="AY461" s="117"/>
      <c r="AZ461" s="117"/>
      <c r="BA461" s="118"/>
      <c r="BB461" s="116"/>
      <c r="BC461" s="54"/>
      <c r="BD461" s="117"/>
      <c r="BE461" s="218"/>
      <c r="BF461" s="120"/>
      <c r="BG461" s="121"/>
      <c r="BH461" s="121"/>
      <c r="BI461" s="122"/>
      <c r="BJ461" s="123"/>
    </row>
    <row r="462">
      <c r="D462" s="100"/>
      <c r="E462" s="48"/>
      <c r="U462" s="50"/>
      <c r="V462" s="50"/>
      <c r="AC462" s="6"/>
      <c r="AI462" s="110"/>
      <c r="AJ462" s="111"/>
      <c r="AK462" s="221"/>
      <c r="AL462" s="54"/>
      <c r="AM462" s="54"/>
      <c r="AN462" s="112"/>
      <c r="AO462" s="113"/>
      <c r="AP462" s="215"/>
      <c r="AQ462" s="216"/>
      <c r="AR462" s="217"/>
      <c r="AS462" s="54"/>
      <c r="AT462" s="115"/>
      <c r="AU462" s="115"/>
      <c r="AV462" s="115"/>
      <c r="AW462" s="116"/>
      <c r="AX462" s="54"/>
      <c r="AY462" s="117"/>
      <c r="AZ462" s="117"/>
      <c r="BA462" s="118"/>
      <c r="BB462" s="116"/>
      <c r="BC462" s="54"/>
      <c r="BD462" s="117"/>
      <c r="BE462" s="218"/>
      <c r="BF462" s="120"/>
      <c r="BG462" s="121"/>
      <c r="BH462" s="121"/>
      <c r="BI462" s="122"/>
      <c r="BJ462" s="123"/>
    </row>
    <row r="463">
      <c r="D463" s="100"/>
      <c r="E463" s="48"/>
      <c r="U463" s="50"/>
      <c r="V463" s="50"/>
      <c r="AC463" s="6"/>
      <c r="AI463" s="110"/>
      <c r="AJ463" s="111"/>
      <c r="AK463" s="221"/>
      <c r="AL463" s="54"/>
      <c r="AM463" s="54"/>
      <c r="AN463" s="112"/>
      <c r="AO463" s="113"/>
      <c r="AP463" s="215"/>
      <c r="AQ463" s="216"/>
      <c r="AR463" s="217"/>
      <c r="AS463" s="54"/>
      <c r="AT463" s="115"/>
      <c r="AU463" s="115"/>
      <c r="AV463" s="115"/>
      <c r="AW463" s="116"/>
      <c r="AX463" s="54"/>
      <c r="AY463" s="117"/>
      <c r="AZ463" s="117"/>
      <c r="BA463" s="118"/>
      <c r="BB463" s="116"/>
      <c r="BC463" s="54"/>
      <c r="BD463" s="117"/>
      <c r="BE463" s="218"/>
      <c r="BF463" s="120"/>
      <c r="BG463" s="121"/>
      <c r="BH463" s="121"/>
      <c r="BI463" s="122"/>
      <c r="BJ463" s="123"/>
    </row>
    <row r="464">
      <c r="D464" s="100"/>
      <c r="E464" s="48"/>
      <c r="U464" s="50"/>
      <c r="V464" s="50"/>
      <c r="AC464" s="6"/>
      <c r="AI464" s="110"/>
      <c r="AJ464" s="111"/>
      <c r="AK464" s="221"/>
      <c r="AL464" s="54"/>
      <c r="AM464" s="54"/>
      <c r="AN464" s="112"/>
      <c r="AO464" s="113"/>
      <c r="AP464" s="215"/>
      <c r="AQ464" s="216"/>
      <c r="AR464" s="217"/>
      <c r="AS464" s="54"/>
      <c r="AT464" s="115"/>
      <c r="AU464" s="115"/>
      <c r="AV464" s="115"/>
      <c r="AW464" s="116"/>
      <c r="AX464" s="54"/>
      <c r="AY464" s="117"/>
      <c r="AZ464" s="117"/>
      <c r="BA464" s="118"/>
      <c r="BB464" s="116"/>
      <c r="BC464" s="54"/>
      <c r="BD464" s="117"/>
      <c r="BE464" s="218"/>
      <c r="BF464" s="120"/>
      <c r="BG464" s="121"/>
      <c r="BH464" s="121"/>
      <c r="BI464" s="122"/>
      <c r="BJ464" s="123"/>
    </row>
    <row r="465">
      <c r="D465" s="100"/>
      <c r="E465" s="48"/>
      <c r="U465" s="50"/>
      <c r="V465" s="50"/>
      <c r="AC465" s="6"/>
      <c r="AI465" s="110"/>
      <c r="AJ465" s="111"/>
      <c r="AK465" s="221"/>
      <c r="AL465" s="54"/>
      <c r="AM465" s="54"/>
      <c r="AN465" s="112"/>
      <c r="AO465" s="113"/>
      <c r="AP465" s="215"/>
      <c r="AQ465" s="216"/>
      <c r="AR465" s="217"/>
      <c r="AS465" s="54"/>
      <c r="AT465" s="115"/>
      <c r="AU465" s="115"/>
      <c r="AV465" s="115"/>
      <c r="AW465" s="116"/>
      <c r="AX465" s="54"/>
      <c r="AY465" s="117"/>
      <c r="AZ465" s="117"/>
      <c r="BA465" s="118"/>
      <c r="BB465" s="116"/>
      <c r="BC465" s="54"/>
      <c r="BD465" s="117"/>
      <c r="BE465" s="218"/>
      <c r="BF465" s="120"/>
      <c r="BG465" s="121"/>
      <c r="BH465" s="121"/>
      <c r="BI465" s="122"/>
      <c r="BJ465" s="123"/>
    </row>
    <row r="466">
      <c r="D466" s="100"/>
      <c r="E466" s="48"/>
      <c r="U466" s="50"/>
      <c r="V466" s="50"/>
      <c r="AC466" s="6"/>
      <c r="AI466" s="110"/>
      <c r="AJ466" s="111"/>
      <c r="AK466" s="221"/>
      <c r="AL466" s="54"/>
      <c r="AM466" s="54"/>
      <c r="AN466" s="112"/>
      <c r="AO466" s="113"/>
      <c r="AP466" s="215"/>
      <c r="AQ466" s="216"/>
      <c r="AR466" s="217"/>
      <c r="AS466" s="54"/>
      <c r="AT466" s="115"/>
      <c r="AU466" s="115"/>
      <c r="AV466" s="115"/>
      <c r="AW466" s="116"/>
      <c r="AX466" s="54"/>
      <c r="AY466" s="117"/>
      <c r="AZ466" s="117"/>
      <c r="BA466" s="118"/>
      <c r="BB466" s="116"/>
      <c r="BC466" s="54"/>
      <c r="BD466" s="117"/>
      <c r="BE466" s="218"/>
      <c r="BF466" s="120"/>
      <c r="BG466" s="121"/>
      <c r="BH466" s="121"/>
      <c r="BI466" s="122"/>
      <c r="BJ466" s="123"/>
    </row>
    <row r="467">
      <c r="D467" s="100"/>
      <c r="E467" s="48"/>
      <c r="U467" s="50"/>
      <c r="V467" s="50"/>
      <c r="AC467" s="6"/>
      <c r="AI467" s="110"/>
      <c r="AJ467" s="111"/>
      <c r="AK467" s="221"/>
      <c r="AL467" s="54"/>
      <c r="AM467" s="54"/>
      <c r="AN467" s="112"/>
      <c r="AO467" s="113"/>
      <c r="AP467" s="215"/>
      <c r="AQ467" s="216"/>
      <c r="AR467" s="217"/>
      <c r="AS467" s="54"/>
      <c r="AT467" s="115"/>
      <c r="AU467" s="115"/>
      <c r="AV467" s="115"/>
      <c r="AW467" s="116"/>
      <c r="AX467" s="54"/>
      <c r="AY467" s="117"/>
      <c r="AZ467" s="117"/>
      <c r="BA467" s="118"/>
      <c r="BB467" s="116"/>
      <c r="BC467" s="54"/>
      <c r="BD467" s="117"/>
      <c r="BE467" s="218"/>
      <c r="BF467" s="120"/>
      <c r="BG467" s="121"/>
      <c r="BH467" s="121"/>
      <c r="BI467" s="122"/>
      <c r="BJ467" s="123"/>
    </row>
    <row r="468">
      <c r="D468" s="100"/>
      <c r="E468" s="48"/>
      <c r="U468" s="50"/>
      <c r="V468" s="50"/>
      <c r="AC468" s="6"/>
      <c r="AI468" s="110"/>
      <c r="AJ468" s="111"/>
      <c r="AK468" s="221"/>
      <c r="AL468" s="54"/>
      <c r="AM468" s="54"/>
      <c r="AN468" s="112"/>
      <c r="AO468" s="113"/>
      <c r="AP468" s="215"/>
      <c r="AQ468" s="216"/>
      <c r="AR468" s="217"/>
      <c r="AS468" s="54"/>
      <c r="AT468" s="115"/>
      <c r="AU468" s="115"/>
      <c r="AV468" s="115"/>
      <c r="AW468" s="116"/>
      <c r="AX468" s="54"/>
      <c r="AY468" s="117"/>
      <c r="AZ468" s="117"/>
      <c r="BA468" s="118"/>
      <c r="BB468" s="116"/>
      <c r="BC468" s="54"/>
      <c r="BD468" s="117"/>
      <c r="BE468" s="218"/>
      <c r="BF468" s="120"/>
      <c r="BG468" s="121"/>
      <c r="BH468" s="121"/>
      <c r="BI468" s="122"/>
      <c r="BJ468" s="123"/>
    </row>
    <row r="469">
      <c r="D469" s="100"/>
      <c r="E469" s="48"/>
      <c r="U469" s="50"/>
      <c r="V469" s="50"/>
      <c r="AC469" s="6"/>
      <c r="AI469" s="110"/>
      <c r="AJ469" s="111"/>
      <c r="AK469" s="221"/>
      <c r="AL469" s="54"/>
      <c r="AM469" s="54"/>
      <c r="AN469" s="112"/>
      <c r="AO469" s="113"/>
      <c r="AP469" s="215"/>
      <c r="AQ469" s="216"/>
      <c r="AR469" s="217"/>
      <c r="AS469" s="54"/>
      <c r="AT469" s="115"/>
      <c r="AU469" s="115"/>
      <c r="AV469" s="115"/>
      <c r="AW469" s="116"/>
      <c r="AX469" s="54"/>
      <c r="AY469" s="117"/>
      <c r="AZ469" s="117"/>
      <c r="BA469" s="118"/>
      <c r="BB469" s="116"/>
      <c r="BC469" s="54"/>
      <c r="BD469" s="117"/>
      <c r="BE469" s="218"/>
      <c r="BF469" s="120"/>
      <c r="BG469" s="121"/>
      <c r="BH469" s="121"/>
      <c r="BI469" s="122"/>
      <c r="BJ469" s="123"/>
    </row>
    <row r="470">
      <c r="D470" s="100"/>
      <c r="E470" s="48"/>
      <c r="U470" s="50"/>
      <c r="V470" s="50"/>
      <c r="AC470" s="6"/>
      <c r="AI470" s="110"/>
      <c r="AJ470" s="111"/>
      <c r="AK470" s="221"/>
      <c r="AL470" s="54"/>
      <c r="AM470" s="54"/>
      <c r="AN470" s="112"/>
      <c r="AO470" s="113"/>
      <c r="AP470" s="215"/>
      <c r="AQ470" s="216"/>
      <c r="AR470" s="217"/>
      <c r="AS470" s="54"/>
      <c r="AT470" s="115"/>
      <c r="AU470" s="115"/>
      <c r="AV470" s="115"/>
      <c r="AW470" s="116"/>
      <c r="AX470" s="54"/>
      <c r="AY470" s="117"/>
      <c r="AZ470" s="117"/>
      <c r="BA470" s="118"/>
      <c r="BB470" s="116"/>
      <c r="BC470" s="54"/>
      <c r="BD470" s="117"/>
      <c r="BE470" s="218"/>
      <c r="BF470" s="120"/>
      <c r="BG470" s="121"/>
      <c r="BH470" s="121"/>
      <c r="BI470" s="122"/>
      <c r="BJ470" s="123"/>
    </row>
    <row r="471">
      <c r="D471" s="100"/>
      <c r="E471" s="48"/>
      <c r="U471" s="50"/>
      <c r="V471" s="50"/>
      <c r="AC471" s="6"/>
      <c r="AI471" s="110"/>
      <c r="AJ471" s="111"/>
      <c r="AK471" s="221"/>
      <c r="AL471" s="54"/>
      <c r="AM471" s="54"/>
      <c r="AN471" s="112"/>
      <c r="AO471" s="113"/>
      <c r="AP471" s="215"/>
      <c r="AQ471" s="216"/>
      <c r="AR471" s="217"/>
      <c r="AS471" s="54"/>
      <c r="AT471" s="115"/>
      <c r="AU471" s="115"/>
      <c r="AV471" s="115"/>
      <c r="AW471" s="116"/>
      <c r="AX471" s="54"/>
      <c r="AY471" s="117"/>
      <c r="AZ471" s="117"/>
      <c r="BA471" s="118"/>
      <c r="BB471" s="116"/>
      <c r="BC471" s="54"/>
      <c r="BD471" s="117"/>
      <c r="BE471" s="218"/>
      <c r="BF471" s="120"/>
      <c r="BG471" s="121"/>
      <c r="BH471" s="121"/>
      <c r="BI471" s="122"/>
      <c r="BJ471" s="123"/>
    </row>
    <row r="472">
      <c r="D472" s="100"/>
      <c r="E472" s="48"/>
      <c r="U472" s="50"/>
      <c r="V472" s="50"/>
      <c r="AC472" s="6"/>
      <c r="AI472" s="110"/>
      <c r="AJ472" s="111"/>
      <c r="AK472" s="221"/>
      <c r="AL472" s="54"/>
      <c r="AM472" s="54"/>
      <c r="AN472" s="112"/>
      <c r="AO472" s="113"/>
      <c r="AP472" s="215"/>
      <c r="AQ472" s="216"/>
      <c r="AR472" s="217"/>
      <c r="AS472" s="54"/>
      <c r="AT472" s="115"/>
      <c r="AU472" s="115"/>
      <c r="AV472" s="115"/>
      <c r="AW472" s="116"/>
      <c r="AX472" s="54"/>
      <c r="AY472" s="117"/>
      <c r="AZ472" s="117"/>
      <c r="BA472" s="118"/>
      <c r="BB472" s="116"/>
      <c r="BC472" s="54"/>
      <c r="BD472" s="117"/>
      <c r="BE472" s="218"/>
      <c r="BF472" s="120"/>
      <c r="BG472" s="121"/>
      <c r="BH472" s="121"/>
      <c r="BI472" s="122"/>
      <c r="BJ472" s="123"/>
    </row>
    <row r="473">
      <c r="D473" s="100"/>
      <c r="E473" s="48"/>
      <c r="U473" s="50"/>
      <c r="V473" s="50"/>
      <c r="AC473" s="6"/>
      <c r="AI473" s="110"/>
      <c r="AJ473" s="111"/>
      <c r="AK473" s="221"/>
      <c r="AL473" s="54"/>
      <c r="AM473" s="54"/>
      <c r="AN473" s="112"/>
      <c r="AO473" s="113"/>
      <c r="AP473" s="215"/>
      <c r="AQ473" s="216"/>
      <c r="AR473" s="217"/>
      <c r="AS473" s="54"/>
      <c r="AT473" s="115"/>
      <c r="AU473" s="115"/>
      <c r="AV473" s="115"/>
      <c r="AW473" s="116"/>
      <c r="AX473" s="54"/>
      <c r="AY473" s="117"/>
      <c r="AZ473" s="117"/>
      <c r="BA473" s="118"/>
      <c r="BB473" s="116"/>
      <c r="BC473" s="54"/>
      <c r="BD473" s="117"/>
      <c r="BE473" s="218"/>
      <c r="BF473" s="120"/>
      <c r="BG473" s="121"/>
      <c r="BH473" s="121"/>
      <c r="BI473" s="122"/>
      <c r="BJ473" s="123"/>
    </row>
    <row r="474">
      <c r="D474" s="100"/>
      <c r="E474" s="48"/>
      <c r="U474" s="50"/>
      <c r="V474" s="50"/>
      <c r="AC474" s="6"/>
      <c r="AI474" s="110"/>
      <c r="AJ474" s="111"/>
      <c r="AK474" s="221"/>
      <c r="AL474" s="54"/>
      <c r="AM474" s="54"/>
      <c r="AN474" s="112"/>
      <c r="AO474" s="113"/>
      <c r="AP474" s="215"/>
      <c r="AQ474" s="216"/>
      <c r="AR474" s="217"/>
      <c r="AS474" s="54"/>
      <c r="AT474" s="115"/>
      <c r="AU474" s="115"/>
      <c r="AV474" s="115"/>
      <c r="AW474" s="116"/>
      <c r="AX474" s="54"/>
      <c r="AY474" s="117"/>
      <c r="AZ474" s="117"/>
      <c r="BA474" s="118"/>
      <c r="BB474" s="116"/>
      <c r="BC474" s="54"/>
      <c r="BD474" s="117"/>
      <c r="BE474" s="218"/>
      <c r="BF474" s="120"/>
      <c r="BG474" s="121"/>
      <c r="BH474" s="121"/>
      <c r="BI474" s="122"/>
      <c r="BJ474" s="123"/>
    </row>
    <row r="475">
      <c r="D475" s="100"/>
      <c r="E475" s="48"/>
      <c r="U475" s="50"/>
      <c r="V475" s="50"/>
      <c r="AC475" s="6"/>
      <c r="AI475" s="110"/>
      <c r="AJ475" s="111"/>
      <c r="AK475" s="221"/>
      <c r="AL475" s="54"/>
      <c r="AM475" s="54"/>
      <c r="AN475" s="112"/>
      <c r="AO475" s="113"/>
      <c r="AP475" s="215"/>
      <c r="AQ475" s="216"/>
      <c r="AR475" s="217"/>
      <c r="AS475" s="54"/>
      <c r="AT475" s="115"/>
      <c r="AU475" s="115"/>
      <c r="AV475" s="115"/>
      <c r="AW475" s="116"/>
      <c r="AX475" s="54"/>
      <c r="AY475" s="117"/>
      <c r="AZ475" s="117"/>
      <c r="BA475" s="118"/>
      <c r="BB475" s="116"/>
      <c r="BC475" s="54"/>
      <c r="BD475" s="117"/>
      <c r="BE475" s="218"/>
      <c r="BF475" s="120"/>
      <c r="BG475" s="121"/>
      <c r="BH475" s="121"/>
      <c r="BI475" s="122"/>
      <c r="BJ475" s="123"/>
    </row>
    <row r="476">
      <c r="D476" s="100"/>
      <c r="E476" s="48"/>
      <c r="U476" s="50"/>
      <c r="V476" s="50"/>
      <c r="AC476" s="6"/>
      <c r="AI476" s="110"/>
      <c r="AJ476" s="111"/>
      <c r="AK476" s="221"/>
      <c r="AL476" s="54"/>
      <c r="AM476" s="54"/>
      <c r="AN476" s="112"/>
      <c r="AO476" s="113"/>
      <c r="AP476" s="215"/>
      <c r="AQ476" s="216"/>
      <c r="AR476" s="217"/>
      <c r="AS476" s="54"/>
      <c r="AT476" s="115"/>
      <c r="AU476" s="115"/>
      <c r="AV476" s="115"/>
      <c r="AW476" s="116"/>
      <c r="AX476" s="54"/>
      <c r="AY476" s="117"/>
      <c r="AZ476" s="117"/>
      <c r="BA476" s="118"/>
      <c r="BB476" s="116"/>
      <c r="BC476" s="54"/>
      <c r="BD476" s="117"/>
      <c r="BE476" s="218"/>
      <c r="BF476" s="120"/>
      <c r="BG476" s="121"/>
      <c r="BH476" s="121"/>
      <c r="BI476" s="122"/>
      <c r="BJ476" s="123"/>
    </row>
    <row r="477">
      <c r="D477" s="100"/>
      <c r="E477" s="48"/>
      <c r="U477" s="50"/>
      <c r="V477" s="50"/>
      <c r="AC477" s="6"/>
      <c r="AI477" s="110"/>
      <c r="AJ477" s="111"/>
      <c r="AK477" s="221"/>
      <c r="AL477" s="54"/>
      <c r="AM477" s="54"/>
      <c r="AN477" s="112"/>
      <c r="AO477" s="113"/>
      <c r="AP477" s="215"/>
      <c r="AQ477" s="216"/>
      <c r="AR477" s="217"/>
      <c r="AS477" s="54"/>
      <c r="AT477" s="115"/>
      <c r="AU477" s="115"/>
      <c r="AV477" s="115"/>
      <c r="AW477" s="116"/>
      <c r="AX477" s="54"/>
      <c r="AY477" s="117"/>
      <c r="AZ477" s="117"/>
      <c r="BA477" s="118"/>
      <c r="BB477" s="116"/>
      <c r="BC477" s="54"/>
      <c r="BD477" s="117"/>
      <c r="BE477" s="218"/>
      <c r="BF477" s="120"/>
      <c r="BG477" s="121"/>
      <c r="BH477" s="121"/>
      <c r="BI477" s="122"/>
      <c r="BJ477" s="123"/>
    </row>
    <row r="478">
      <c r="D478" s="100"/>
      <c r="E478" s="48"/>
      <c r="U478" s="50"/>
      <c r="V478" s="50"/>
      <c r="AC478" s="6"/>
      <c r="AI478" s="110"/>
      <c r="AJ478" s="111"/>
      <c r="AK478" s="221"/>
      <c r="AL478" s="54"/>
      <c r="AM478" s="54"/>
      <c r="AN478" s="112"/>
      <c r="AO478" s="113"/>
      <c r="AP478" s="215"/>
      <c r="AQ478" s="216"/>
      <c r="AR478" s="217"/>
      <c r="AS478" s="54"/>
      <c r="AT478" s="115"/>
      <c r="AU478" s="115"/>
      <c r="AV478" s="115"/>
      <c r="AW478" s="116"/>
      <c r="AX478" s="54"/>
      <c r="AY478" s="117"/>
      <c r="AZ478" s="117"/>
      <c r="BA478" s="118"/>
      <c r="BB478" s="116"/>
      <c r="BC478" s="54"/>
      <c r="BD478" s="117"/>
      <c r="BE478" s="218"/>
      <c r="BF478" s="120"/>
      <c r="BG478" s="121"/>
      <c r="BH478" s="121"/>
      <c r="BI478" s="122"/>
      <c r="BJ478" s="123"/>
    </row>
    <row r="479">
      <c r="D479" s="100"/>
      <c r="E479" s="48"/>
      <c r="U479" s="50"/>
      <c r="V479" s="50"/>
      <c r="AC479" s="6"/>
      <c r="AI479" s="110"/>
      <c r="AJ479" s="111"/>
      <c r="AK479" s="221"/>
      <c r="AL479" s="54"/>
      <c r="AM479" s="54"/>
      <c r="AN479" s="112"/>
      <c r="AO479" s="113"/>
      <c r="AP479" s="215"/>
      <c r="AQ479" s="216"/>
      <c r="AR479" s="217"/>
      <c r="AS479" s="54"/>
      <c r="AT479" s="115"/>
      <c r="AU479" s="115"/>
      <c r="AV479" s="115"/>
      <c r="AW479" s="116"/>
      <c r="AX479" s="54"/>
      <c r="AY479" s="117"/>
      <c r="AZ479" s="117"/>
      <c r="BA479" s="118"/>
      <c r="BB479" s="116"/>
      <c r="BC479" s="54"/>
      <c r="BD479" s="117"/>
      <c r="BE479" s="218"/>
      <c r="BF479" s="120"/>
      <c r="BG479" s="121"/>
      <c r="BH479" s="121"/>
      <c r="BI479" s="122"/>
      <c r="BJ479" s="123"/>
    </row>
    <row r="480">
      <c r="D480" s="100"/>
      <c r="E480" s="48"/>
      <c r="U480" s="50"/>
      <c r="V480" s="50"/>
      <c r="AC480" s="6"/>
      <c r="AI480" s="110"/>
      <c r="AJ480" s="111"/>
      <c r="AK480" s="221"/>
      <c r="AL480" s="54"/>
      <c r="AM480" s="54"/>
      <c r="AN480" s="112"/>
      <c r="AO480" s="113"/>
      <c r="AP480" s="215"/>
      <c r="AQ480" s="216"/>
      <c r="AR480" s="217"/>
      <c r="AS480" s="54"/>
      <c r="AT480" s="115"/>
      <c r="AU480" s="115"/>
      <c r="AV480" s="115"/>
      <c r="AW480" s="116"/>
      <c r="AX480" s="54"/>
      <c r="AY480" s="117"/>
      <c r="AZ480" s="117"/>
      <c r="BA480" s="118"/>
      <c r="BB480" s="116"/>
      <c r="BC480" s="54"/>
      <c r="BD480" s="117"/>
      <c r="BE480" s="218"/>
      <c r="BF480" s="120"/>
      <c r="BG480" s="121"/>
      <c r="BH480" s="121"/>
      <c r="BI480" s="122"/>
      <c r="BJ480" s="123"/>
    </row>
    <row r="481">
      <c r="D481" s="100"/>
      <c r="E481" s="48"/>
      <c r="U481" s="50"/>
      <c r="V481" s="50"/>
      <c r="AC481" s="6"/>
      <c r="AI481" s="110"/>
      <c r="AJ481" s="111"/>
      <c r="AK481" s="221"/>
      <c r="AL481" s="54"/>
      <c r="AM481" s="54"/>
      <c r="AN481" s="112"/>
      <c r="AO481" s="113"/>
      <c r="AP481" s="215"/>
      <c r="AQ481" s="216"/>
      <c r="AR481" s="217"/>
      <c r="AS481" s="54"/>
      <c r="AT481" s="115"/>
      <c r="AU481" s="115"/>
      <c r="AV481" s="115"/>
      <c r="AW481" s="116"/>
      <c r="AX481" s="54"/>
      <c r="AY481" s="117"/>
      <c r="AZ481" s="117"/>
      <c r="BA481" s="118"/>
      <c r="BB481" s="116"/>
      <c r="BC481" s="54"/>
      <c r="BD481" s="117"/>
      <c r="BE481" s="218"/>
      <c r="BF481" s="120"/>
      <c r="BG481" s="121"/>
      <c r="BH481" s="121"/>
      <c r="BI481" s="122"/>
      <c r="BJ481" s="123"/>
    </row>
    <row r="482">
      <c r="D482" s="100"/>
      <c r="E482" s="48"/>
      <c r="U482" s="50"/>
      <c r="V482" s="50"/>
      <c r="AC482" s="6"/>
      <c r="AI482" s="110"/>
      <c r="AJ482" s="111"/>
      <c r="AK482" s="221"/>
      <c r="AL482" s="54"/>
      <c r="AM482" s="54"/>
      <c r="AN482" s="112"/>
      <c r="AO482" s="113"/>
      <c r="AP482" s="215"/>
      <c r="AQ482" s="216"/>
      <c r="AR482" s="217"/>
      <c r="AS482" s="54"/>
      <c r="AT482" s="115"/>
      <c r="AU482" s="115"/>
      <c r="AV482" s="115"/>
      <c r="AW482" s="116"/>
      <c r="AX482" s="54"/>
      <c r="AY482" s="117"/>
      <c r="AZ482" s="117"/>
      <c r="BA482" s="118"/>
      <c r="BB482" s="116"/>
      <c r="BC482" s="54"/>
      <c r="BD482" s="117"/>
      <c r="BE482" s="218"/>
      <c r="BF482" s="120"/>
      <c r="BG482" s="121"/>
      <c r="BH482" s="121"/>
      <c r="BI482" s="122"/>
      <c r="BJ482" s="123"/>
    </row>
    <row r="483">
      <c r="D483" s="100"/>
      <c r="E483" s="48"/>
      <c r="U483" s="50"/>
      <c r="V483" s="50"/>
      <c r="AC483" s="6"/>
      <c r="AI483" s="110"/>
      <c r="AJ483" s="111"/>
      <c r="AK483" s="221"/>
      <c r="AL483" s="54"/>
      <c r="AM483" s="54"/>
      <c r="AN483" s="112"/>
      <c r="AO483" s="113"/>
      <c r="AP483" s="215"/>
      <c r="AQ483" s="216"/>
      <c r="AR483" s="217"/>
      <c r="AS483" s="54"/>
      <c r="AT483" s="115"/>
      <c r="AU483" s="115"/>
      <c r="AV483" s="115"/>
      <c r="AW483" s="116"/>
      <c r="AX483" s="54"/>
      <c r="AY483" s="117"/>
      <c r="AZ483" s="117"/>
      <c r="BA483" s="118"/>
      <c r="BB483" s="116"/>
      <c r="BC483" s="54"/>
      <c r="BD483" s="117"/>
      <c r="BE483" s="218"/>
      <c r="BF483" s="120"/>
      <c r="BG483" s="121"/>
      <c r="BH483" s="121"/>
      <c r="BI483" s="122"/>
      <c r="BJ483" s="123"/>
    </row>
    <row r="484">
      <c r="D484" s="100"/>
      <c r="E484" s="48"/>
      <c r="U484" s="50"/>
      <c r="V484" s="50"/>
      <c r="AC484" s="6"/>
      <c r="AI484" s="110"/>
      <c r="AJ484" s="111"/>
      <c r="AK484" s="221"/>
      <c r="AL484" s="54"/>
      <c r="AM484" s="54"/>
      <c r="AN484" s="112"/>
      <c r="AO484" s="113"/>
      <c r="AP484" s="215"/>
      <c r="AQ484" s="216"/>
      <c r="AR484" s="217"/>
      <c r="AS484" s="54"/>
      <c r="AT484" s="115"/>
      <c r="AU484" s="115"/>
      <c r="AV484" s="115"/>
      <c r="AW484" s="116"/>
      <c r="AX484" s="54"/>
      <c r="AY484" s="117"/>
      <c r="AZ484" s="117"/>
      <c r="BA484" s="118"/>
      <c r="BB484" s="116"/>
      <c r="BC484" s="54"/>
      <c r="BD484" s="117"/>
      <c r="BE484" s="218"/>
      <c r="BF484" s="120"/>
      <c r="BG484" s="121"/>
      <c r="BH484" s="121"/>
      <c r="BI484" s="122"/>
      <c r="BJ484" s="123"/>
    </row>
    <row r="485">
      <c r="D485" s="100"/>
      <c r="E485" s="48"/>
      <c r="U485" s="50"/>
      <c r="V485" s="50"/>
      <c r="AC485" s="6"/>
      <c r="AI485" s="110"/>
      <c r="AJ485" s="111"/>
      <c r="AK485" s="221"/>
      <c r="AL485" s="54"/>
      <c r="AM485" s="54"/>
      <c r="AN485" s="112"/>
      <c r="AO485" s="113"/>
      <c r="AP485" s="215"/>
      <c r="AQ485" s="216"/>
      <c r="AR485" s="217"/>
      <c r="AS485" s="54"/>
      <c r="AT485" s="115"/>
      <c r="AU485" s="115"/>
      <c r="AV485" s="115"/>
      <c r="AW485" s="116"/>
      <c r="AX485" s="54"/>
      <c r="AY485" s="117"/>
      <c r="AZ485" s="117"/>
      <c r="BA485" s="118"/>
      <c r="BB485" s="116"/>
      <c r="BC485" s="54"/>
      <c r="BD485" s="117"/>
      <c r="BE485" s="218"/>
      <c r="BF485" s="120"/>
      <c r="BG485" s="121"/>
      <c r="BH485" s="121"/>
      <c r="BI485" s="122"/>
      <c r="BJ485" s="123"/>
    </row>
    <row r="486">
      <c r="D486" s="100"/>
      <c r="E486" s="48"/>
      <c r="U486" s="50"/>
      <c r="V486" s="50"/>
      <c r="AC486" s="6"/>
      <c r="AI486" s="110"/>
      <c r="AJ486" s="111"/>
      <c r="AK486" s="221"/>
      <c r="AL486" s="54"/>
      <c r="AM486" s="54"/>
      <c r="AN486" s="112"/>
      <c r="AO486" s="113"/>
      <c r="AP486" s="215"/>
      <c r="AQ486" s="216"/>
      <c r="AR486" s="217"/>
      <c r="AS486" s="54"/>
      <c r="AT486" s="115"/>
      <c r="AU486" s="115"/>
      <c r="AV486" s="115"/>
      <c r="AW486" s="116"/>
      <c r="AX486" s="54"/>
      <c r="AY486" s="117"/>
      <c r="AZ486" s="117"/>
      <c r="BA486" s="118"/>
      <c r="BB486" s="116"/>
      <c r="BC486" s="54"/>
      <c r="BD486" s="117"/>
      <c r="BE486" s="218"/>
      <c r="BF486" s="120"/>
      <c r="BG486" s="121"/>
      <c r="BH486" s="121"/>
      <c r="BI486" s="122"/>
      <c r="BJ486" s="123"/>
    </row>
    <row r="487">
      <c r="D487" s="100"/>
      <c r="E487" s="48"/>
      <c r="U487" s="50"/>
      <c r="V487" s="50"/>
      <c r="AC487" s="6"/>
      <c r="AI487" s="110"/>
      <c r="AJ487" s="111"/>
      <c r="AK487" s="221"/>
      <c r="AL487" s="54"/>
      <c r="AM487" s="54"/>
      <c r="AN487" s="112"/>
      <c r="AO487" s="113"/>
      <c r="AP487" s="215"/>
      <c r="AQ487" s="216"/>
      <c r="AR487" s="217"/>
      <c r="AS487" s="54"/>
      <c r="AT487" s="115"/>
      <c r="AU487" s="115"/>
      <c r="AV487" s="115"/>
      <c r="AW487" s="116"/>
      <c r="AX487" s="54"/>
      <c r="AY487" s="117"/>
      <c r="AZ487" s="117"/>
      <c r="BA487" s="118"/>
      <c r="BB487" s="116"/>
      <c r="BC487" s="54"/>
      <c r="BD487" s="117"/>
      <c r="BE487" s="218"/>
      <c r="BF487" s="120"/>
      <c r="BG487" s="121"/>
      <c r="BH487" s="121"/>
      <c r="BI487" s="122"/>
      <c r="BJ487" s="123"/>
    </row>
    <row r="488">
      <c r="D488" s="100"/>
      <c r="E488" s="48"/>
      <c r="U488" s="50"/>
      <c r="V488" s="50"/>
      <c r="AC488" s="6"/>
      <c r="AI488" s="110"/>
      <c r="AJ488" s="111"/>
      <c r="AK488" s="221"/>
      <c r="AL488" s="54"/>
      <c r="AM488" s="54"/>
      <c r="AN488" s="112"/>
      <c r="AO488" s="113"/>
      <c r="AP488" s="215"/>
      <c r="AQ488" s="216"/>
      <c r="AR488" s="217"/>
      <c r="AS488" s="54"/>
      <c r="AT488" s="115"/>
      <c r="AU488" s="115"/>
      <c r="AV488" s="115"/>
      <c r="AW488" s="116"/>
      <c r="AX488" s="54"/>
      <c r="AY488" s="117"/>
      <c r="AZ488" s="117"/>
      <c r="BA488" s="118"/>
      <c r="BB488" s="116"/>
      <c r="BC488" s="54"/>
      <c r="BD488" s="117"/>
      <c r="BE488" s="218"/>
      <c r="BF488" s="120"/>
      <c r="BG488" s="121"/>
      <c r="BH488" s="121"/>
      <c r="BI488" s="122"/>
      <c r="BJ488" s="123"/>
    </row>
    <row r="489">
      <c r="D489" s="100"/>
      <c r="E489" s="48"/>
      <c r="U489" s="50"/>
      <c r="V489" s="50"/>
      <c r="AC489" s="6"/>
      <c r="AI489" s="110"/>
      <c r="AJ489" s="111"/>
      <c r="AK489" s="221"/>
      <c r="AL489" s="54"/>
      <c r="AM489" s="54"/>
      <c r="AN489" s="112"/>
      <c r="AO489" s="113"/>
      <c r="AP489" s="215"/>
      <c r="AQ489" s="216"/>
      <c r="AR489" s="217"/>
      <c r="AS489" s="54"/>
      <c r="AT489" s="115"/>
      <c r="AU489" s="115"/>
      <c r="AV489" s="115"/>
      <c r="AW489" s="116"/>
      <c r="AX489" s="54"/>
      <c r="AY489" s="117"/>
      <c r="AZ489" s="117"/>
      <c r="BA489" s="118"/>
      <c r="BB489" s="116"/>
      <c r="BC489" s="54"/>
      <c r="BD489" s="117"/>
      <c r="BE489" s="218"/>
      <c r="BF489" s="120"/>
      <c r="BG489" s="121"/>
      <c r="BH489" s="121"/>
      <c r="BI489" s="122"/>
      <c r="BJ489" s="123"/>
    </row>
    <row r="490">
      <c r="D490" s="100"/>
      <c r="E490" s="48"/>
      <c r="U490" s="50"/>
      <c r="V490" s="50"/>
      <c r="AC490" s="6"/>
      <c r="AI490" s="110"/>
      <c r="AJ490" s="111"/>
      <c r="AK490" s="221"/>
      <c r="AL490" s="54"/>
      <c r="AM490" s="54"/>
      <c r="AN490" s="112"/>
      <c r="AO490" s="113"/>
      <c r="AP490" s="215"/>
      <c r="AQ490" s="216"/>
      <c r="AR490" s="217"/>
      <c r="AS490" s="54"/>
      <c r="AT490" s="115"/>
      <c r="AU490" s="115"/>
      <c r="AV490" s="115"/>
      <c r="AW490" s="116"/>
      <c r="AX490" s="54"/>
      <c r="AY490" s="117"/>
      <c r="AZ490" s="117"/>
      <c r="BA490" s="118"/>
      <c r="BB490" s="116"/>
      <c r="BC490" s="54"/>
      <c r="BD490" s="117"/>
      <c r="BE490" s="218"/>
      <c r="BF490" s="120"/>
      <c r="BG490" s="121"/>
      <c r="BH490" s="121"/>
      <c r="BI490" s="122"/>
      <c r="BJ490" s="123"/>
    </row>
    <row r="491">
      <c r="D491" s="100"/>
      <c r="E491" s="48"/>
      <c r="U491" s="50"/>
      <c r="V491" s="50"/>
      <c r="AC491" s="6"/>
      <c r="AI491" s="110"/>
      <c r="AJ491" s="111"/>
      <c r="AK491" s="221"/>
      <c r="AL491" s="54"/>
      <c r="AM491" s="54"/>
      <c r="AN491" s="112"/>
      <c r="AO491" s="113"/>
      <c r="AP491" s="215"/>
      <c r="AQ491" s="216"/>
      <c r="AR491" s="217"/>
      <c r="AS491" s="54"/>
      <c r="AT491" s="115"/>
      <c r="AU491" s="115"/>
      <c r="AV491" s="115"/>
      <c r="AW491" s="116"/>
      <c r="AX491" s="54"/>
      <c r="AY491" s="117"/>
      <c r="AZ491" s="117"/>
      <c r="BA491" s="118"/>
      <c r="BB491" s="116"/>
      <c r="BC491" s="54"/>
      <c r="BD491" s="117"/>
      <c r="BE491" s="218"/>
      <c r="BF491" s="120"/>
      <c r="BG491" s="121"/>
      <c r="BH491" s="121"/>
      <c r="BI491" s="122"/>
      <c r="BJ491" s="123"/>
    </row>
    <row r="492">
      <c r="D492" s="100"/>
      <c r="E492" s="48"/>
      <c r="U492" s="50"/>
      <c r="V492" s="50"/>
      <c r="AC492" s="6"/>
      <c r="AI492" s="110"/>
      <c r="AJ492" s="111"/>
      <c r="AK492" s="221"/>
      <c r="AL492" s="54"/>
      <c r="AM492" s="54"/>
      <c r="AN492" s="112"/>
      <c r="AO492" s="113"/>
      <c r="AP492" s="215"/>
      <c r="AQ492" s="216"/>
      <c r="AR492" s="217"/>
      <c r="AS492" s="54"/>
      <c r="AT492" s="115"/>
      <c r="AU492" s="115"/>
      <c r="AV492" s="115"/>
      <c r="AW492" s="116"/>
      <c r="AX492" s="54"/>
      <c r="AY492" s="117"/>
      <c r="AZ492" s="117"/>
      <c r="BA492" s="118"/>
      <c r="BB492" s="116"/>
      <c r="BC492" s="54"/>
      <c r="BD492" s="117"/>
      <c r="BE492" s="218"/>
      <c r="BF492" s="120"/>
      <c r="BG492" s="121"/>
      <c r="BH492" s="121"/>
      <c r="BI492" s="122"/>
      <c r="BJ492" s="123"/>
    </row>
    <row r="493">
      <c r="D493" s="100"/>
      <c r="E493" s="48"/>
      <c r="U493" s="50"/>
      <c r="V493" s="50"/>
      <c r="AC493" s="6"/>
      <c r="AI493" s="110"/>
      <c r="AJ493" s="111"/>
      <c r="AK493" s="221"/>
      <c r="AL493" s="54"/>
      <c r="AM493" s="54"/>
      <c r="AN493" s="112"/>
      <c r="AO493" s="113"/>
      <c r="AP493" s="215"/>
      <c r="AQ493" s="216"/>
      <c r="AR493" s="217"/>
      <c r="AS493" s="54"/>
      <c r="AT493" s="115"/>
      <c r="AU493" s="115"/>
      <c r="AV493" s="115"/>
      <c r="AW493" s="116"/>
      <c r="AX493" s="54"/>
      <c r="AY493" s="117"/>
      <c r="AZ493" s="117"/>
      <c r="BA493" s="118"/>
      <c r="BB493" s="116"/>
      <c r="BC493" s="54"/>
      <c r="BD493" s="117"/>
      <c r="BE493" s="218"/>
      <c r="BF493" s="120"/>
      <c r="BG493" s="121"/>
      <c r="BH493" s="121"/>
      <c r="BI493" s="122"/>
      <c r="BJ493" s="123"/>
    </row>
    <row r="494">
      <c r="D494" s="100"/>
      <c r="E494" s="48"/>
      <c r="U494" s="50"/>
      <c r="V494" s="50"/>
      <c r="AC494" s="6"/>
      <c r="AI494" s="110"/>
      <c r="AJ494" s="111"/>
      <c r="AK494" s="221"/>
      <c r="AL494" s="54"/>
      <c r="AM494" s="54"/>
      <c r="AN494" s="112"/>
      <c r="AO494" s="113"/>
      <c r="AP494" s="215"/>
      <c r="AQ494" s="216"/>
      <c r="AR494" s="217"/>
      <c r="AS494" s="54"/>
      <c r="AT494" s="115"/>
      <c r="AU494" s="115"/>
      <c r="AV494" s="115"/>
      <c r="AW494" s="116"/>
      <c r="AX494" s="54"/>
      <c r="AY494" s="117"/>
      <c r="AZ494" s="117"/>
      <c r="BA494" s="118"/>
      <c r="BB494" s="116"/>
      <c r="BC494" s="54"/>
      <c r="BD494" s="117"/>
      <c r="BE494" s="218"/>
      <c r="BF494" s="120"/>
      <c r="BG494" s="121"/>
      <c r="BH494" s="121"/>
      <c r="BI494" s="122"/>
      <c r="BJ494" s="123"/>
    </row>
    <row r="495">
      <c r="D495" s="100"/>
      <c r="E495" s="48"/>
      <c r="U495" s="50"/>
      <c r="V495" s="50"/>
      <c r="AC495" s="6"/>
      <c r="AI495" s="110"/>
      <c r="AJ495" s="111"/>
      <c r="AK495" s="221"/>
      <c r="AL495" s="54"/>
      <c r="AM495" s="54"/>
      <c r="AN495" s="112"/>
      <c r="AO495" s="113"/>
      <c r="AP495" s="215"/>
      <c r="AQ495" s="216"/>
      <c r="AR495" s="217"/>
      <c r="AS495" s="54"/>
      <c r="AT495" s="115"/>
      <c r="AU495" s="115"/>
      <c r="AV495" s="115"/>
      <c r="AW495" s="116"/>
      <c r="AX495" s="54"/>
      <c r="AY495" s="117"/>
      <c r="AZ495" s="117"/>
      <c r="BA495" s="118"/>
      <c r="BB495" s="116"/>
      <c r="BC495" s="54"/>
      <c r="BD495" s="117"/>
      <c r="BE495" s="218"/>
      <c r="BF495" s="120"/>
      <c r="BG495" s="121"/>
      <c r="BH495" s="121"/>
      <c r="BI495" s="122"/>
      <c r="BJ495" s="123"/>
    </row>
    <row r="496">
      <c r="D496" s="100"/>
      <c r="E496" s="48"/>
      <c r="U496" s="50"/>
      <c r="V496" s="50"/>
      <c r="AC496" s="6"/>
      <c r="AI496" s="110"/>
      <c r="AJ496" s="111"/>
      <c r="AK496" s="221"/>
      <c r="AL496" s="54"/>
      <c r="AM496" s="54"/>
      <c r="AN496" s="112"/>
      <c r="AO496" s="113"/>
      <c r="AP496" s="215"/>
      <c r="AQ496" s="216"/>
      <c r="AR496" s="217"/>
      <c r="AS496" s="54"/>
      <c r="AT496" s="115"/>
      <c r="AU496" s="115"/>
      <c r="AV496" s="115"/>
      <c r="AW496" s="116"/>
      <c r="AX496" s="54"/>
      <c r="AY496" s="117"/>
      <c r="AZ496" s="117"/>
      <c r="BA496" s="118"/>
      <c r="BB496" s="116"/>
      <c r="BC496" s="54"/>
      <c r="BD496" s="117"/>
      <c r="BE496" s="218"/>
      <c r="BF496" s="120"/>
      <c r="BG496" s="121"/>
      <c r="BH496" s="121"/>
      <c r="BI496" s="122"/>
      <c r="BJ496" s="123"/>
    </row>
    <row r="497">
      <c r="D497" s="100"/>
      <c r="E497" s="48"/>
      <c r="U497" s="50"/>
      <c r="V497" s="50"/>
      <c r="AC497" s="6"/>
      <c r="AI497" s="110"/>
      <c r="AJ497" s="111"/>
      <c r="AK497" s="221"/>
      <c r="AL497" s="54"/>
      <c r="AM497" s="54"/>
      <c r="AN497" s="112"/>
      <c r="AO497" s="113"/>
      <c r="AP497" s="215"/>
      <c r="AQ497" s="216"/>
      <c r="AR497" s="217"/>
      <c r="AS497" s="54"/>
      <c r="AT497" s="115"/>
      <c r="AU497" s="115"/>
      <c r="AV497" s="115"/>
      <c r="AW497" s="116"/>
      <c r="AX497" s="54"/>
      <c r="AY497" s="117"/>
      <c r="AZ497" s="117"/>
      <c r="BA497" s="118"/>
      <c r="BB497" s="116"/>
      <c r="BC497" s="54"/>
      <c r="BD497" s="117"/>
      <c r="BE497" s="218"/>
      <c r="BF497" s="120"/>
      <c r="BG497" s="121"/>
      <c r="BH497" s="121"/>
      <c r="BI497" s="122"/>
      <c r="BJ497" s="123"/>
    </row>
    <row r="498">
      <c r="D498" s="100"/>
      <c r="E498" s="48"/>
      <c r="U498" s="50"/>
      <c r="V498" s="50"/>
      <c r="AC498" s="6"/>
      <c r="AI498" s="110"/>
      <c r="AJ498" s="111"/>
      <c r="AK498" s="221"/>
      <c r="AL498" s="54"/>
      <c r="AM498" s="54"/>
      <c r="AN498" s="112"/>
      <c r="AO498" s="113"/>
      <c r="AP498" s="215"/>
      <c r="AQ498" s="216"/>
      <c r="AR498" s="217"/>
      <c r="AS498" s="54"/>
      <c r="AT498" s="115"/>
      <c r="AU498" s="115"/>
      <c r="AV498" s="115"/>
      <c r="AW498" s="116"/>
      <c r="AX498" s="54"/>
      <c r="AY498" s="117"/>
      <c r="AZ498" s="117"/>
      <c r="BA498" s="118"/>
      <c r="BB498" s="116"/>
      <c r="BC498" s="54"/>
      <c r="BD498" s="117"/>
      <c r="BE498" s="218"/>
      <c r="BF498" s="120"/>
      <c r="BG498" s="121"/>
      <c r="BH498" s="121"/>
      <c r="BI498" s="122"/>
      <c r="BJ498" s="123"/>
    </row>
    <row r="499">
      <c r="D499" s="100"/>
      <c r="E499" s="48"/>
      <c r="U499" s="50"/>
      <c r="V499" s="50"/>
      <c r="AC499" s="6"/>
      <c r="AI499" s="110"/>
      <c r="AJ499" s="111"/>
      <c r="AK499" s="221"/>
      <c r="AL499" s="54"/>
      <c r="AM499" s="54"/>
      <c r="AN499" s="112"/>
      <c r="AO499" s="113"/>
      <c r="AP499" s="215"/>
      <c r="AQ499" s="216"/>
      <c r="AR499" s="217"/>
      <c r="AS499" s="54"/>
      <c r="AT499" s="115"/>
      <c r="AU499" s="115"/>
      <c r="AV499" s="115"/>
      <c r="AW499" s="116"/>
      <c r="AX499" s="54"/>
      <c r="AY499" s="117"/>
      <c r="AZ499" s="117"/>
      <c r="BA499" s="118"/>
      <c r="BB499" s="116"/>
      <c r="BC499" s="54"/>
      <c r="BD499" s="117"/>
      <c r="BE499" s="218"/>
      <c r="BF499" s="120"/>
      <c r="BG499" s="121"/>
      <c r="BH499" s="121"/>
      <c r="BI499" s="122"/>
      <c r="BJ499" s="123"/>
    </row>
    <row r="500">
      <c r="D500" s="100"/>
      <c r="E500" s="48"/>
      <c r="U500" s="50"/>
      <c r="V500" s="50"/>
      <c r="AC500" s="6"/>
      <c r="AI500" s="110"/>
      <c r="AJ500" s="111"/>
      <c r="AK500" s="221"/>
      <c r="AL500" s="54"/>
      <c r="AM500" s="54"/>
      <c r="AN500" s="112"/>
      <c r="AO500" s="113"/>
      <c r="AP500" s="215"/>
      <c r="AQ500" s="216"/>
      <c r="AR500" s="217"/>
      <c r="AS500" s="54"/>
      <c r="AT500" s="115"/>
      <c r="AU500" s="115"/>
      <c r="AV500" s="115"/>
      <c r="AW500" s="116"/>
      <c r="AX500" s="54"/>
      <c r="AY500" s="117"/>
      <c r="AZ500" s="117"/>
      <c r="BA500" s="118"/>
      <c r="BB500" s="116"/>
      <c r="BC500" s="54"/>
      <c r="BD500" s="117"/>
      <c r="BE500" s="218"/>
      <c r="BF500" s="120"/>
      <c r="BG500" s="121"/>
      <c r="BH500" s="121"/>
      <c r="BI500" s="122"/>
      <c r="BJ500" s="123"/>
    </row>
    <row r="501">
      <c r="D501" s="100"/>
      <c r="E501" s="48"/>
      <c r="U501" s="50"/>
      <c r="V501" s="50"/>
      <c r="AC501" s="6"/>
      <c r="AI501" s="110"/>
      <c r="AJ501" s="111"/>
      <c r="AK501" s="221"/>
      <c r="AL501" s="54"/>
      <c r="AM501" s="54"/>
      <c r="AN501" s="112"/>
      <c r="AO501" s="113"/>
      <c r="AP501" s="215"/>
      <c r="AQ501" s="216"/>
      <c r="AR501" s="217"/>
      <c r="AS501" s="54"/>
      <c r="AT501" s="115"/>
      <c r="AU501" s="115"/>
      <c r="AV501" s="115"/>
      <c r="AW501" s="116"/>
      <c r="AX501" s="54"/>
      <c r="AY501" s="117"/>
      <c r="AZ501" s="117"/>
      <c r="BA501" s="118"/>
      <c r="BB501" s="116"/>
      <c r="BC501" s="54"/>
      <c r="BD501" s="117"/>
      <c r="BE501" s="218"/>
      <c r="BF501" s="120"/>
      <c r="BG501" s="121"/>
      <c r="BH501" s="121"/>
      <c r="BI501" s="122"/>
      <c r="BJ501" s="123"/>
    </row>
    <row r="502">
      <c r="D502" s="100"/>
      <c r="E502" s="48"/>
      <c r="U502" s="50"/>
      <c r="V502" s="50"/>
      <c r="AC502" s="6"/>
      <c r="AI502" s="110"/>
      <c r="AJ502" s="111"/>
      <c r="AK502" s="221"/>
      <c r="AL502" s="54"/>
      <c r="AM502" s="54"/>
      <c r="AN502" s="112"/>
      <c r="AO502" s="113"/>
      <c r="AP502" s="215"/>
      <c r="AQ502" s="216"/>
      <c r="AR502" s="217"/>
      <c r="AS502" s="54"/>
      <c r="AT502" s="115"/>
      <c r="AU502" s="115"/>
      <c r="AV502" s="115"/>
      <c r="AW502" s="116"/>
      <c r="AX502" s="54"/>
      <c r="AY502" s="117"/>
      <c r="AZ502" s="117"/>
      <c r="BA502" s="118"/>
      <c r="BB502" s="116"/>
      <c r="BC502" s="54"/>
      <c r="BD502" s="117"/>
      <c r="BE502" s="218"/>
      <c r="BF502" s="120"/>
      <c r="BG502" s="121"/>
      <c r="BH502" s="121"/>
      <c r="BI502" s="122"/>
      <c r="BJ502" s="123"/>
    </row>
    <row r="503">
      <c r="D503" s="100"/>
      <c r="E503" s="48"/>
      <c r="U503" s="50"/>
      <c r="V503" s="50"/>
      <c r="AC503" s="6"/>
      <c r="AI503" s="110"/>
      <c r="AJ503" s="111"/>
      <c r="AK503" s="221"/>
      <c r="AL503" s="54"/>
      <c r="AM503" s="54"/>
      <c r="AN503" s="112"/>
      <c r="AO503" s="113"/>
      <c r="AP503" s="215"/>
      <c r="AQ503" s="216"/>
      <c r="AR503" s="217"/>
      <c r="AS503" s="54"/>
      <c r="AT503" s="115"/>
      <c r="AU503" s="115"/>
      <c r="AV503" s="115"/>
      <c r="AW503" s="116"/>
      <c r="AX503" s="54"/>
      <c r="AY503" s="117"/>
      <c r="AZ503" s="117"/>
      <c r="BA503" s="118"/>
      <c r="BB503" s="116"/>
      <c r="BC503" s="54"/>
      <c r="BD503" s="117"/>
      <c r="BE503" s="218"/>
      <c r="BF503" s="120"/>
      <c r="BG503" s="121"/>
      <c r="BH503" s="121"/>
      <c r="BI503" s="122"/>
      <c r="BJ503" s="123"/>
    </row>
    <row r="504">
      <c r="D504" s="100"/>
      <c r="E504" s="48"/>
      <c r="U504" s="50"/>
      <c r="V504" s="50"/>
      <c r="AC504" s="6"/>
      <c r="AI504" s="110"/>
      <c r="AJ504" s="111"/>
      <c r="AK504" s="221"/>
      <c r="AL504" s="54"/>
      <c r="AM504" s="54"/>
      <c r="AN504" s="112"/>
      <c r="AO504" s="113"/>
      <c r="AP504" s="215"/>
      <c r="AQ504" s="216"/>
      <c r="AR504" s="217"/>
      <c r="AS504" s="54"/>
      <c r="AT504" s="115"/>
      <c r="AU504" s="115"/>
      <c r="AV504" s="115"/>
      <c r="AW504" s="116"/>
      <c r="AX504" s="54"/>
      <c r="AY504" s="117"/>
      <c r="AZ504" s="117"/>
      <c r="BA504" s="118"/>
      <c r="BB504" s="116"/>
      <c r="BC504" s="54"/>
      <c r="BD504" s="117"/>
      <c r="BE504" s="218"/>
      <c r="BF504" s="120"/>
      <c r="BG504" s="121"/>
      <c r="BH504" s="121"/>
      <c r="BI504" s="122"/>
      <c r="BJ504" s="123"/>
    </row>
    <row r="505">
      <c r="D505" s="100"/>
      <c r="E505" s="48"/>
      <c r="U505" s="50"/>
      <c r="V505" s="50"/>
      <c r="AC505" s="6"/>
      <c r="AI505" s="110"/>
      <c r="AJ505" s="111"/>
      <c r="AK505" s="221"/>
      <c r="AL505" s="54"/>
      <c r="AM505" s="54"/>
      <c r="AN505" s="112"/>
      <c r="AO505" s="113"/>
      <c r="AP505" s="215"/>
      <c r="AQ505" s="216"/>
      <c r="AR505" s="217"/>
      <c r="AS505" s="54"/>
      <c r="AT505" s="115"/>
      <c r="AU505" s="115"/>
      <c r="AV505" s="115"/>
      <c r="AW505" s="116"/>
      <c r="AX505" s="54"/>
      <c r="AY505" s="117"/>
      <c r="AZ505" s="117"/>
      <c r="BA505" s="118"/>
      <c r="BB505" s="116"/>
      <c r="BC505" s="54"/>
      <c r="BD505" s="117"/>
      <c r="BE505" s="218"/>
      <c r="BF505" s="120"/>
      <c r="BG505" s="121"/>
      <c r="BH505" s="121"/>
      <c r="BI505" s="122"/>
      <c r="BJ505" s="123"/>
    </row>
    <row r="506">
      <c r="D506" s="100"/>
      <c r="E506" s="48"/>
      <c r="U506" s="50"/>
      <c r="V506" s="50"/>
      <c r="AC506" s="6"/>
      <c r="AI506" s="110"/>
      <c r="AJ506" s="111"/>
      <c r="AK506" s="221"/>
      <c r="AL506" s="54"/>
      <c r="AM506" s="54"/>
      <c r="AN506" s="112"/>
      <c r="AO506" s="113"/>
      <c r="AP506" s="215"/>
      <c r="AQ506" s="216"/>
      <c r="AR506" s="217"/>
      <c r="AS506" s="54"/>
      <c r="AT506" s="115"/>
      <c r="AU506" s="115"/>
      <c r="AV506" s="115"/>
      <c r="AW506" s="116"/>
      <c r="AX506" s="54"/>
      <c r="AY506" s="117"/>
      <c r="AZ506" s="117"/>
      <c r="BA506" s="118"/>
      <c r="BB506" s="116"/>
      <c r="BC506" s="54"/>
      <c r="BD506" s="117"/>
      <c r="BE506" s="218"/>
      <c r="BF506" s="120"/>
      <c r="BG506" s="121"/>
      <c r="BH506" s="121"/>
      <c r="BI506" s="122"/>
      <c r="BJ506" s="123"/>
    </row>
    <row r="507">
      <c r="D507" s="100"/>
      <c r="E507" s="48"/>
      <c r="U507" s="50"/>
      <c r="V507" s="50"/>
      <c r="AC507" s="6"/>
      <c r="AI507" s="110"/>
      <c r="AJ507" s="111"/>
      <c r="AK507" s="221"/>
      <c r="AL507" s="54"/>
      <c r="AM507" s="54"/>
      <c r="AN507" s="112"/>
      <c r="AO507" s="113"/>
      <c r="AP507" s="215"/>
      <c r="AQ507" s="216"/>
      <c r="AR507" s="217"/>
      <c r="AS507" s="54"/>
      <c r="AT507" s="115"/>
      <c r="AU507" s="115"/>
      <c r="AV507" s="115"/>
      <c r="AW507" s="116"/>
      <c r="AX507" s="54"/>
      <c r="AY507" s="117"/>
      <c r="AZ507" s="117"/>
      <c r="BA507" s="118"/>
      <c r="BB507" s="116"/>
      <c r="BC507" s="54"/>
      <c r="BD507" s="117"/>
      <c r="BE507" s="218"/>
      <c r="BF507" s="120"/>
      <c r="BG507" s="121"/>
      <c r="BH507" s="121"/>
      <c r="BI507" s="122"/>
      <c r="BJ507" s="123"/>
    </row>
    <row r="508">
      <c r="D508" s="100"/>
      <c r="E508" s="48"/>
      <c r="U508" s="50"/>
      <c r="V508" s="50"/>
      <c r="AC508" s="6"/>
      <c r="AI508" s="110"/>
      <c r="AJ508" s="111"/>
      <c r="AK508" s="221"/>
      <c r="AL508" s="54"/>
      <c r="AM508" s="54"/>
      <c r="AN508" s="112"/>
      <c r="AO508" s="113"/>
      <c r="AP508" s="215"/>
      <c r="AQ508" s="216"/>
      <c r="AR508" s="217"/>
      <c r="AS508" s="54"/>
      <c r="AT508" s="115"/>
      <c r="AU508" s="115"/>
      <c r="AV508" s="115"/>
      <c r="AW508" s="116"/>
      <c r="AX508" s="54"/>
      <c r="AY508" s="117"/>
      <c r="AZ508" s="117"/>
      <c r="BA508" s="118"/>
      <c r="BB508" s="116"/>
      <c r="BC508" s="54"/>
      <c r="BD508" s="117"/>
      <c r="BE508" s="218"/>
      <c r="BF508" s="120"/>
      <c r="BG508" s="121"/>
      <c r="BH508" s="121"/>
      <c r="BI508" s="122"/>
      <c r="BJ508" s="123"/>
    </row>
    <row r="509">
      <c r="D509" s="100"/>
      <c r="E509" s="48"/>
      <c r="U509" s="50"/>
      <c r="V509" s="50"/>
      <c r="AC509" s="6"/>
      <c r="AI509" s="110"/>
      <c r="AJ509" s="111"/>
      <c r="AK509" s="221"/>
      <c r="AL509" s="54"/>
      <c r="AM509" s="54"/>
      <c r="AN509" s="112"/>
      <c r="AO509" s="113"/>
      <c r="AP509" s="215"/>
      <c r="AQ509" s="216"/>
      <c r="AR509" s="217"/>
      <c r="AS509" s="54"/>
      <c r="AT509" s="115"/>
      <c r="AU509" s="115"/>
      <c r="AV509" s="115"/>
      <c r="AW509" s="116"/>
      <c r="AX509" s="54"/>
      <c r="AY509" s="117"/>
      <c r="AZ509" s="117"/>
      <c r="BA509" s="118"/>
      <c r="BB509" s="116"/>
      <c r="BC509" s="54"/>
      <c r="BD509" s="117"/>
      <c r="BE509" s="218"/>
      <c r="BF509" s="120"/>
      <c r="BG509" s="121"/>
      <c r="BH509" s="121"/>
      <c r="BI509" s="122"/>
      <c r="BJ509" s="123"/>
    </row>
    <row r="510">
      <c r="D510" s="100"/>
      <c r="E510" s="48"/>
      <c r="U510" s="50"/>
      <c r="V510" s="50"/>
      <c r="AC510" s="6"/>
      <c r="AI510" s="110"/>
      <c r="AJ510" s="111"/>
      <c r="AK510" s="221"/>
      <c r="AL510" s="54"/>
      <c r="AM510" s="54"/>
      <c r="AN510" s="112"/>
      <c r="AO510" s="113"/>
      <c r="AP510" s="215"/>
      <c r="AQ510" s="216"/>
      <c r="AR510" s="217"/>
      <c r="AS510" s="54"/>
      <c r="AT510" s="115"/>
      <c r="AU510" s="115"/>
      <c r="AV510" s="115"/>
      <c r="AW510" s="116"/>
      <c r="AX510" s="54"/>
      <c r="AY510" s="117"/>
      <c r="AZ510" s="117"/>
      <c r="BA510" s="118"/>
      <c r="BB510" s="116"/>
      <c r="BC510" s="54"/>
      <c r="BD510" s="117"/>
      <c r="BE510" s="218"/>
      <c r="BF510" s="120"/>
      <c r="BG510" s="121"/>
      <c r="BH510" s="121"/>
      <c r="BI510" s="122"/>
      <c r="BJ510" s="123"/>
    </row>
    <row r="511">
      <c r="D511" s="100"/>
      <c r="E511" s="48"/>
      <c r="U511" s="50"/>
      <c r="V511" s="50"/>
      <c r="AC511" s="6"/>
      <c r="AI511" s="110"/>
      <c r="AJ511" s="111"/>
      <c r="AK511" s="221"/>
      <c r="AL511" s="54"/>
      <c r="AM511" s="54"/>
      <c r="AN511" s="112"/>
      <c r="AO511" s="113"/>
      <c r="AP511" s="215"/>
      <c r="AQ511" s="216"/>
      <c r="AR511" s="217"/>
      <c r="AS511" s="54"/>
      <c r="AT511" s="115"/>
      <c r="AU511" s="115"/>
      <c r="AV511" s="115"/>
      <c r="AW511" s="116"/>
      <c r="AX511" s="54"/>
      <c r="AY511" s="117"/>
      <c r="AZ511" s="117"/>
      <c r="BA511" s="118"/>
      <c r="BB511" s="116"/>
      <c r="BC511" s="54"/>
      <c r="BD511" s="117"/>
      <c r="BE511" s="218"/>
      <c r="BF511" s="120"/>
      <c r="BG511" s="121"/>
      <c r="BH511" s="121"/>
      <c r="BI511" s="122"/>
      <c r="BJ511" s="123"/>
    </row>
    <row r="512">
      <c r="D512" s="100"/>
      <c r="E512" s="48"/>
      <c r="U512" s="50"/>
      <c r="V512" s="50"/>
      <c r="AC512" s="6"/>
      <c r="AI512" s="110"/>
      <c r="AJ512" s="111"/>
      <c r="AK512" s="221"/>
      <c r="AL512" s="54"/>
      <c r="AM512" s="54"/>
      <c r="AN512" s="112"/>
      <c r="AO512" s="113"/>
      <c r="AP512" s="215"/>
      <c r="AQ512" s="216"/>
      <c r="AR512" s="217"/>
      <c r="AS512" s="54"/>
      <c r="AT512" s="115"/>
      <c r="AU512" s="115"/>
      <c r="AV512" s="115"/>
      <c r="AW512" s="116"/>
      <c r="AX512" s="54"/>
      <c r="AY512" s="117"/>
      <c r="AZ512" s="117"/>
      <c r="BA512" s="118"/>
      <c r="BB512" s="116"/>
      <c r="BC512" s="54"/>
      <c r="BD512" s="117"/>
      <c r="BE512" s="218"/>
      <c r="BF512" s="120"/>
      <c r="BG512" s="121"/>
      <c r="BH512" s="121"/>
      <c r="BI512" s="122"/>
      <c r="BJ512" s="123"/>
    </row>
    <row r="513">
      <c r="D513" s="100"/>
      <c r="E513" s="48"/>
      <c r="U513" s="50"/>
      <c r="V513" s="50"/>
      <c r="AC513" s="6"/>
      <c r="AI513" s="110"/>
      <c r="AJ513" s="111"/>
      <c r="AK513" s="221"/>
      <c r="AL513" s="54"/>
      <c r="AM513" s="54"/>
      <c r="AN513" s="112"/>
      <c r="AO513" s="113"/>
      <c r="AP513" s="215"/>
      <c r="AQ513" s="216"/>
      <c r="AR513" s="217"/>
      <c r="AS513" s="54"/>
      <c r="AT513" s="115"/>
      <c r="AU513" s="115"/>
      <c r="AV513" s="115"/>
      <c r="AW513" s="116"/>
      <c r="AX513" s="54"/>
      <c r="AY513" s="117"/>
      <c r="AZ513" s="117"/>
      <c r="BA513" s="118"/>
      <c r="BB513" s="116"/>
      <c r="BC513" s="54"/>
      <c r="BD513" s="117"/>
      <c r="BE513" s="218"/>
      <c r="BF513" s="120"/>
      <c r="BG513" s="121"/>
      <c r="BH513" s="121"/>
      <c r="BI513" s="122"/>
      <c r="BJ513" s="123"/>
    </row>
    <row r="514">
      <c r="D514" s="100"/>
      <c r="E514" s="48"/>
      <c r="U514" s="50"/>
      <c r="V514" s="50"/>
      <c r="AC514" s="6"/>
      <c r="AI514" s="110"/>
      <c r="AJ514" s="111"/>
      <c r="AK514" s="221"/>
      <c r="AL514" s="54"/>
      <c r="AM514" s="54"/>
      <c r="AN514" s="112"/>
      <c r="AO514" s="113"/>
      <c r="AP514" s="215"/>
      <c r="AQ514" s="216"/>
      <c r="AR514" s="217"/>
      <c r="AS514" s="54"/>
      <c r="AT514" s="115"/>
      <c r="AU514" s="115"/>
      <c r="AV514" s="115"/>
      <c r="AW514" s="116"/>
      <c r="AX514" s="54"/>
      <c r="AY514" s="117"/>
      <c r="AZ514" s="117"/>
      <c r="BA514" s="118"/>
      <c r="BB514" s="116"/>
      <c r="BC514" s="54"/>
      <c r="BD514" s="117"/>
      <c r="BE514" s="218"/>
      <c r="BF514" s="120"/>
      <c r="BG514" s="121"/>
      <c r="BH514" s="121"/>
      <c r="BI514" s="122"/>
      <c r="BJ514" s="123"/>
    </row>
    <row r="515">
      <c r="D515" s="100"/>
      <c r="E515" s="48"/>
      <c r="U515" s="50"/>
      <c r="V515" s="50"/>
      <c r="AC515" s="6"/>
      <c r="AI515" s="110"/>
      <c r="AJ515" s="111"/>
      <c r="AK515" s="221"/>
      <c r="AL515" s="54"/>
      <c r="AM515" s="54"/>
      <c r="AN515" s="112"/>
      <c r="AO515" s="113"/>
      <c r="AP515" s="215"/>
      <c r="AQ515" s="216"/>
      <c r="AR515" s="217"/>
      <c r="AS515" s="54"/>
      <c r="AT515" s="115"/>
      <c r="AU515" s="115"/>
      <c r="AV515" s="115"/>
      <c r="AW515" s="116"/>
      <c r="AX515" s="54"/>
      <c r="AY515" s="117"/>
      <c r="AZ515" s="117"/>
      <c r="BA515" s="118"/>
      <c r="BB515" s="116"/>
      <c r="BC515" s="54"/>
      <c r="BD515" s="117"/>
      <c r="BE515" s="218"/>
      <c r="BF515" s="120"/>
      <c r="BG515" s="121"/>
      <c r="BH515" s="121"/>
      <c r="BI515" s="122"/>
      <c r="BJ515" s="123"/>
    </row>
    <row r="516">
      <c r="D516" s="100"/>
      <c r="E516" s="48"/>
      <c r="U516" s="50"/>
      <c r="V516" s="50"/>
      <c r="AC516" s="6"/>
      <c r="AI516" s="110"/>
      <c r="AJ516" s="111"/>
      <c r="AK516" s="221"/>
      <c r="AL516" s="54"/>
      <c r="AM516" s="54"/>
      <c r="AN516" s="112"/>
      <c r="AO516" s="113"/>
      <c r="AP516" s="215"/>
      <c r="AQ516" s="216"/>
      <c r="AR516" s="217"/>
      <c r="AS516" s="54"/>
      <c r="AT516" s="115"/>
      <c r="AU516" s="115"/>
      <c r="AV516" s="115"/>
      <c r="AW516" s="116"/>
      <c r="AX516" s="54"/>
      <c r="AY516" s="117"/>
      <c r="AZ516" s="117"/>
      <c r="BA516" s="118"/>
      <c r="BB516" s="116"/>
      <c r="BC516" s="54"/>
      <c r="BD516" s="117"/>
      <c r="BE516" s="218"/>
      <c r="BF516" s="120"/>
      <c r="BG516" s="121"/>
      <c r="BH516" s="121"/>
      <c r="BI516" s="122"/>
      <c r="BJ516" s="123"/>
    </row>
    <row r="517">
      <c r="D517" s="100"/>
      <c r="E517" s="48"/>
      <c r="U517" s="50"/>
      <c r="V517" s="50"/>
      <c r="AC517" s="6"/>
      <c r="AI517" s="110"/>
      <c r="AJ517" s="111"/>
      <c r="AK517" s="221"/>
      <c r="AL517" s="54"/>
      <c r="AM517" s="54"/>
      <c r="AN517" s="112"/>
      <c r="AO517" s="113"/>
      <c r="AP517" s="215"/>
      <c r="AQ517" s="216"/>
      <c r="AR517" s="217"/>
      <c r="AS517" s="54"/>
      <c r="AT517" s="115"/>
      <c r="AU517" s="115"/>
      <c r="AV517" s="115"/>
      <c r="AW517" s="116"/>
      <c r="AX517" s="54"/>
      <c r="AY517" s="117"/>
      <c r="AZ517" s="117"/>
      <c r="BA517" s="118"/>
      <c r="BB517" s="116"/>
      <c r="BC517" s="54"/>
      <c r="BD517" s="117"/>
      <c r="BE517" s="218"/>
      <c r="BF517" s="120"/>
      <c r="BG517" s="121"/>
      <c r="BH517" s="121"/>
      <c r="BI517" s="122"/>
      <c r="BJ517" s="123"/>
    </row>
    <row r="518">
      <c r="D518" s="100"/>
      <c r="E518" s="48"/>
      <c r="U518" s="50"/>
      <c r="V518" s="50"/>
      <c r="AC518" s="6"/>
      <c r="AI518" s="110"/>
      <c r="AJ518" s="111"/>
      <c r="AK518" s="221"/>
      <c r="AL518" s="54"/>
      <c r="AM518" s="54"/>
      <c r="AN518" s="112"/>
      <c r="AO518" s="113"/>
      <c r="AP518" s="215"/>
      <c r="AQ518" s="216"/>
      <c r="AR518" s="217"/>
      <c r="AS518" s="54"/>
      <c r="AT518" s="115"/>
      <c r="AU518" s="115"/>
      <c r="AV518" s="115"/>
      <c r="AW518" s="116"/>
      <c r="AX518" s="54"/>
      <c r="AY518" s="117"/>
      <c r="AZ518" s="117"/>
      <c r="BA518" s="118"/>
      <c r="BB518" s="116"/>
      <c r="BC518" s="54"/>
      <c r="BD518" s="117"/>
      <c r="BE518" s="218"/>
      <c r="BF518" s="120"/>
      <c r="BG518" s="121"/>
      <c r="BH518" s="121"/>
      <c r="BI518" s="122"/>
      <c r="BJ518" s="123"/>
    </row>
    <row r="519">
      <c r="D519" s="100"/>
      <c r="E519" s="48"/>
      <c r="U519" s="50"/>
      <c r="V519" s="50"/>
      <c r="AC519" s="6"/>
      <c r="AI519" s="110"/>
      <c r="AJ519" s="111"/>
      <c r="AK519" s="221"/>
      <c r="AL519" s="54"/>
      <c r="AM519" s="54"/>
      <c r="AN519" s="112"/>
      <c r="AO519" s="113"/>
      <c r="AP519" s="215"/>
      <c r="AQ519" s="216"/>
      <c r="AR519" s="217"/>
      <c r="AS519" s="54"/>
      <c r="AT519" s="115"/>
      <c r="AU519" s="115"/>
      <c r="AV519" s="115"/>
      <c r="AW519" s="116"/>
      <c r="AX519" s="54"/>
      <c r="AY519" s="117"/>
      <c r="AZ519" s="117"/>
      <c r="BA519" s="118"/>
      <c r="BB519" s="116"/>
      <c r="BC519" s="54"/>
      <c r="BD519" s="117"/>
      <c r="BE519" s="218"/>
      <c r="BF519" s="120"/>
      <c r="BG519" s="121"/>
      <c r="BH519" s="121"/>
      <c r="BI519" s="122"/>
      <c r="BJ519" s="123"/>
    </row>
    <row r="520">
      <c r="D520" s="100"/>
      <c r="E520" s="48"/>
      <c r="U520" s="50"/>
      <c r="V520" s="50"/>
      <c r="AC520" s="6"/>
      <c r="AI520" s="110"/>
      <c r="AJ520" s="111"/>
      <c r="AK520" s="221"/>
      <c r="AL520" s="54"/>
      <c r="AM520" s="54"/>
      <c r="AN520" s="112"/>
      <c r="AO520" s="113"/>
      <c r="AP520" s="215"/>
      <c r="AQ520" s="216"/>
      <c r="AR520" s="217"/>
      <c r="AS520" s="54"/>
      <c r="AT520" s="115"/>
      <c r="AU520" s="115"/>
      <c r="AV520" s="115"/>
      <c r="AW520" s="116"/>
      <c r="AX520" s="54"/>
      <c r="AY520" s="117"/>
      <c r="AZ520" s="117"/>
      <c r="BA520" s="118"/>
      <c r="BB520" s="116"/>
      <c r="BC520" s="54"/>
      <c r="BD520" s="117"/>
      <c r="BE520" s="218"/>
      <c r="BF520" s="120"/>
      <c r="BG520" s="121"/>
      <c r="BH520" s="121"/>
      <c r="BI520" s="122"/>
      <c r="BJ520" s="123"/>
    </row>
    <row r="521">
      <c r="D521" s="100"/>
      <c r="E521" s="48"/>
      <c r="U521" s="50"/>
      <c r="V521" s="50"/>
      <c r="AC521" s="6"/>
      <c r="AI521" s="110"/>
      <c r="AJ521" s="111"/>
      <c r="AK521" s="221"/>
      <c r="AL521" s="54"/>
      <c r="AM521" s="54"/>
      <c r="AN521" s="112"/>
      <c r="AO521" s="113"/>
      <c r="AP521" s="215"/>
      <c r="AQ521" s="216"/>
      <c r="AR521" s="217"/>
      <c r="AS521" s="54"/>
      <c r="AT521" s="115"/>
      <c r="AU521" s="115"/>
      <c r="AV521" s="115"/>
      <c r="AW521" s="116"/>
      <c r="AX521" s="54"/>
      <c r="AY521" s="117"/>
      <c r="AZ521" s="117"/>
      <c r="BA521" s="118"/>
      <c r="BB521" s="116"/>
      <c r="BC521" s="54"/>
      <c r="BD521" s="117"/>
      <c r="BE521" s="218"/>
      <c r="BF521" s="120"/>
      <c r="BG521" s="121"/>
      <c r="BH521" s="121"/>
      <c r="BI521" s="122"/>
      <c r="BJ521" s="123"/>
    </row>
    <row r="522">
      <c r="D522" s="100"/>
      <c r="E522" s="48"/>
      <c r="U522" s="50"/>
      <c r="V522" s="50"/>
      <c r="AC522" s="6"/>
      <c r="AI522" s="110"/>
      <c r="AJ522" s="111"/>
      <c r="AK522" s="221"/>
      <c r="AL522" s="54"/>
      <c r="AM522" s="54"/>
      <c r="AN522" s="112"/>
      <c r="AO522" s="113"/>
      <c r="AP522" s="215"/>
      <c r="AQ522" s="216"/>
      <c r="AR522" s="217"/>
      <c r="AS522" s="54"/>
      <c r="AT522" s="115"/>
      <c r="AU522" s="115"/>
      <c r="AV522" s="115"/>
      <c r="AW522" s="116"/>
      <c r="AX522" s="54"/>
      <c r="AY522" s="117"/>
      <c r="AZ522" s="117"/>
      <c r="BA522" s="118"/>
      <c r="BB522" s="116"/>
      <c r="BC522" s="54"/>
      <c r="BD522" s="117"/>
      <c r="BE522" s="218"/>
      <c r="BF522" s="120"/>
      <c r="BG522" s="121"/>
      <c r="BH522" s="121"/>
      <c r="BI522" s="122"/>
      <c r="BJ522" s="123"/>
    </row>
    <row r="523">
      <c r="D523" s="100"/>
      <c r="E523" s="48"/>
      <c r="U523" s="50"/>
      <c r="V523" s="50"/>
      <c r="AC523" s="6"/>
      <c r="AI523" s="110"/>
      <c r="AJ523" s="111"/>
      <c r="AK523" s="221"/>
      <c r="AL523" s="54"/>
      <c r="AM523" s="54"/>
      <c r="AN523" s="112"/>
      <c r="AO523" s="113"/>
      <c r="AP523" s="215"/>
      <c r="AQ523" s="216"/>
      <c r="AR523" s="217"/>
      <c r="AS523" s="54"/>
      <c r="AT523" s="115"/>
      <c r="AU523" s="115"/>
      <c r="AV523" s="115"/>
      <c r="AW523" s="116"/>
      <c r="AX523" s="54"/>
      <c r="AY523" s="117"/>
      <c r="AZ523" s="117"/>
      <c r="BA523" s="118"/>
      <c r="BB523" s="116"/>
      <c r="BC523" s="54"/>
      <c r="BD523" s="117"/>
      <c r="BE523" s="218"/>
      <c r="BF523" s="120"/>
      <c r="BG523" s="121"/>
      <c r="BH523" s="121"/>
      <c r="BI523" s="122"/>
      <c r="BJ523" s="123"/>
    </row>
    <row r="524">
      <c r="D524" s="100"/>
      <c r="E524" s="48"/>
      <c r="U524" s="50"/>
      <c r="V524" s="50"/>
      <c r="AC524" s="6"/>
      <c r="AI524" s="110"/>
      <c r="AJ524" s="111"/>
      <c r="AK524" s="221"/>
      <c r="AL524" s="54"/>
      <c r="AM524" s="54"/>
      <c r="AN524" s="112"/>
      <c r="AO524" s="113"/>
      <c r="AP524" s="215"/>
      <c r="AQ524" s="216"/>
      <c r="AR524" s="217"/>
      <c r="AS524" s="54"/>
      <c r="AT524" s="115"/>
      <c r="AU524" s="115"/>
      <c r="AV524" s="115"/>
      <c r="AW524" s="116"/>
      <c r="AX524" s="54"/>
      <c r="AY524" s="117"/>
      <c r="AZ524" s="117"/>
      <c r="BA524" s="118"/>
      <c r="BB524" s="116"/>
      <c r="BC524" s="54"/>
      <c r="BD524" s="117"/>
      <c r="BE524" s="218"/>
      <c r="BF524" s="120"/>
      <c r="BG524" s="121"/>
      <c r="BH524" s="121"/>
      <c r="BI524" s="122"/>
      <c r="BJ524" s="123"/>
    </row>
    <row r="525">
      <c r="D525" s="100"/>
      <c r="E525" s="48"/>
      <c r="U525" s="50"/>
      <c r="V525" s="50"/>
      <c r="AC525" s="6"/>
      <c r="AI525" s="110"/>
      <c r="AJ525" s="111"/>
      <c r="AK525" s="221"/>
      <c r="AL525" s="54"/>
      <c r="AM525" s="54"/>
      <c r="AN525" s="112"/>
      <c r="AO525" s="113"/>
      <c r="AP525" s="215"/>
      <c r="AQ525" s="216"/>
      <c r="AR525" s="217"/>
      <c r="AS525" s="54"/>
      <c r="AT525" s="115"/>
      <c r="AU525" s="115"/>
      <c r="AV525" s="115"/>
      <c r="AW525" s="116"/>
      <c r="AX525" s="54"/>
      <c r="AY525" s="117"/>
      <c r="AZ525" s="117"/>
      <c r="BA525" s="118"/>
      <c r="BB525" s="116"/>
      <c r="BC525" s="54"/>
      <c r="BD525" s="117"/>
      <c r="BE525" s="218"/>
      <c r="BF525" s="120"/>
      <c r="BG525" s="121"/>
      <c r="BH525" s="121"/>
      <c r="BI525" s="122"/>
      <c r="BJ525" s="123"/>
    </row>
    <row r="526">
      <c r="D526" s="100"/>
      <c r="E526" s="48"/>
      <c r="U526" s="50"/>
      <c r="V526" s="50"/>
      <c r="AC526" s="6"/>
      <c r="AI526" s="110"/>
      <c r="AJ526" s="111"/>
      <c r="AK526" s="221"/>
      <c r="AL526" s="54"/>
      <c r="AM526" s="54"/>
      <c r="AN526" s="112"/>
      <c r="AO526" s="113"/>
      <c r="AP526" s="215"/>
      <c r="AQ526" s="216"/>
      <c r="AR526" s="217"/>
      <c r="AS526" s="54"/>
      <c r="AT526" s="115"/>
      <c r="AU526" s="115"/>
      <c r="AV526" s="115"/>
      <c r="AW526" s="116"/>
      <c r="AX526" s="54"/>
      <c r="AY526" s="117"/>
      <c r="AZ526" s="117"/>
      <c r="BA526" s="118"/>
      <c r="BB526" s="116"/>
      <c r="BC526" s="54"/>
      <c r="BD526" s="117"/>
      <c r="BE526" s="218"/>
      <c r="BF526" s="120"/>
      <c r="BG526" s="121"/>
      <c r="BH526" s="121"/>
      <c r="BI526" s="122"/>
      <c r="BJ526" s="123"/>
    </row>
    <row r="527">
      <c r="D527" s="100"/>
      <c r="E527" s="48"/>
      <c r="U527" s="50"/>
      <c r="V527" s="50"/>
      <c r="AC527" s="6"/>
      <c r="AI527" s="110"/>
      <c r="AJ527" s="111"/>
      <c r="AK527" s="221"/>
      <c r="AL527" s="54"/>
      <c r="AM527" s="54"/>
      <c r="AN527" s="112"/>
      <c r="AO527" s="113"/>
      <c r="AP527" s="215"/>
      <c r="AQ527" s="216"/>
      <c r="AR527" s="217"/>
      <c r="AS527" s="54"/>
      <c r="AT527" s="115"/>
      <c r="AU527" s="115"/>
      <c r="AV527" s="115"/>
      <c r="AW527" s="116"/>
      <c r="AX527" s="54"/>
      <c r="AY527" s="117"/>
      <c r="AZ527" s="117"/>
      <c r="BA527" s="118"/>
      <c r="BB527" s="116"/>
      <c r="BC527" s="54"/>
      <c r="BD527" s="117"/>
      <c r="BE527" s="218"/>
      <c r="BF527" s="120"/>
      <c r="BG527" s="121"/>
      <c r="BH527" s="121"/>
      <c r="BI527" s="122"/>
      <c r="BJ527" s="123"/>
    </row>
    <row r="528">
      <c r="D528" s="100"/>
      <c r="E528" s="48"/>
      <c r="U528" s="50"/>
      <c r="V528" s="50"/>
      <c r="AC528" s="6"/>
      <c r="AI528" s="110"/>
      <c r="AJ528" s="111"/>
      <c r="AK528" s="221"/>
      <c r="AL528" s="54"/>
      <c r="AM528" s="54"/>
      <c r="AN528" s="112"/>
      <c r="AO528" s="113"/>
      <c r="AP528" s="215"/>
      <c r="AQ528" s="216"/>
      <c r="AR528" s="217"/>
      <c r="AS528" s="54"/>
      <c r="AT528" s="115"/>
      <c r="AU528" s="115"/>
      <c r="AV528" s="115"/>
      <c r="AW528" s="116"/>
      <c r="AX528" s="54"/>
      <c r="AY528" s="117"/>
      <c r="AZ528" s="117"/>
      <c r="BA528" s="118"/>
      <c r="BB528" s="116"/>
      <c r="BC528" s="54"/>
      <c r="BD528" s="117"/>
      <c r="BE528" s="218"/>
      <c r="BF528" s="120"/>
      <c r="BG528" s="121"/>
      <c r="BH528" s="121"/>
      <c r="BI528" s="122"/>
      <c r="BJ528" s="123"/>
    </row>
    <row r="529">
      <c r="D529" s="100"/>
      <c r="E529" s="48"/>
      <c r="U529" s="50"/>
      <c r="V529" s="50"/>
      <c r="AC529" s="6"/>
      <c r="AI529" s="110"/>
      <c r="AJ529" s="111"/>
      <c r="AK529" s="221"/>
      <c r="AL529" s="54"/>
      <c r="AM529" s="54"/>
      <c r="AN529" s="112"/>
      <c r="AO529" s="113"/>
      <c r="AP529" s="215"/>
      <c r="AQ529" s="216"/>
      <c r="AR529" s="217"/>
      <c r="AS529" s="54"/>
      <c r="AT529" s="115"/>
      <c r="AU529" s="115"/>
      <c r="AV529" s="115"/>
      <c r="AW529" s="116"/>
      <c r="AX529" s="54"/>
      <c r="AY529" s="117"/>
      <c r="AZ529" s="117"/>
      <c r="BA529" s="118"/>
      <c r="BB529" s="116"/>
      <c r="BC529" s="54"/>
      <c r="BD529" s="117"/>
      <c r="BE529" s="218"/>
      <c r="BF529" s="120"/>
      <c r="BG529" s="121"/>
      <c r="BH529" s="121"/>
      <c r="BI529" s="122"/>
      <c r="BJ529" s="123"/>
    </row>
    <row r="530">
      <c r="D530" s="100"/>
      <c r="E530" s="48"/>
      <c r="U530" s="50"/>
      <c r="V530" s="50"/>
      <c r="AC530" s="6"/>
      <c r="AI530" s="110"/>
      <c r="AJ530" s="111"/>
      <c r="AK530" s="221"/>
      <c r="AL530" s="54"/>
      <c r="AM530" s="54"/>
      <c r="AN530" s="112"/>
      <c r="AO530" s="113"/>
      <c r="AP530" s="215"/>
      <c r="AQ530" s="216"/>
      <c r="AR530" s="217"/>
      <c r="AS530" s="54"/>
      <c r="AT530" s="115"/>
      <c r="AU530" s="115"/>
      <c r="AV530" s="115"/>
      <c r="AW530" s="116"/>
      <c r="AX530" s="54"/>
      <c r="AY530" s="117"/>
      <c r="AZ530" s="117"/>
      <c r="BA530" s="118"/>
      <c r="BB530" s="116"/>
      <c r="BC530" s="54"/>
      <c r="BD530" s="117"/>
      <c r="BE530" s="218"/>
      <c r="BF530" s="120"/>
      <c r="BG530" s="121"/>
      <c r="BH530" s="121"/>
      <c r="BI530" s="122"/>
      <c r="BJ530" s="123"/>
    </row>
    <row r="531">
      <c r="D531" s="100"/>
      <c r="E531" s="48"/>
      <c r="U531" s="50"/>
      <c r="V531" s="50"/>
      <c r="AC531" s="6"/>
      <c r="AI531" s="110"/>
      <c r="AJ531" s="111"/>
      <c r="AK531" s="221"/>
      <c r="AL531" s="54"/>
      <c r="AM531" s="54"/>
      <c r="AN531" s="112"/>
      <c r="AO531" s="113"/>
      <c r="AP531" s="215"/>
      <c r="AQ531" s="216"/>
      <c r="AR531" s="217"/>
      <c r="AS531" s="54"/>
      <c r="AT531" s="115"/>
      <c r="AU531" s="115"/>
      <c r="AV531" s="115"/>
      <c r="AW531" s="116"/>
      <c r="AX531" s="54"/>
      <c r="AY531" s="117"/>
      <c r="AZ531" s="117"/>
      <c r="BA531" s="118"/>
      <c r="BB531" s="116"/>
      <c r="BC531" s="54"/>
      <c r="BD531" s="117"/>
      <c r="BE531" s="218"/>
      <c r="BF531" s="120"/>
      <c r="BG531" s="121"/>
      <c r="BH531" s="121"/>
      <c r="BI531" s="122"/>
      <c r="BJ531" s="123"/>
    </row>
    <row r="532">
      <c r="D532" s="100"/>
      <c r="E532" s="48"/>
      <c r="U532" s="50"/>
      <c r="V532" s="50"/>
      <c r="AC532" s="6"/>
      <c r="AI532" s="110"/>
      <c r="AJ532" s="111"/>
      <c r="AK532" s="221"/>
      <c r="AL532" s="54"/>
      <c r="AM532" s="54"/>
      <c r="AN532" s="112"/>
      <c r="AO532" s="113"/>
      <c r="AP532" s="215"/>
      <c r="AQ532" s="216"/>
      <c r="AR532" s="217"/>
      <c r="AS532" s="54"/>
      <c r="AT532" s="115"/>
      <c r="AU532" s="115"/>
      <c r="AV532" s="115"/>
      <c r="AW532" s="116"/>
      <c r="AX532" s="54"/>
      <c r="AY532" s="117"/>
      <c r="AZ532" s="117"/>
      <c r="BA532" s="118"/>
      <c r="BB532" s="116"/>
      <c r="BC532" s="54"/>
      <c r="BD532" s="117"/>
      <c r="BE532" s="218"/>
      <c r="BF532" s="120"/>
      <c r="BG532" s="121"/>
      <c r="BH532" s="121"/>
      <c r="BI532" s="122"/>
      <c r="BJ532" s="123"/>
    </row>
    <row r="533">
      <c r="D533" s="100"/>
      <c r="E533" s="48"/>
      <c r="U533" s="50"/>
      <c r="V533" s="50"/>
      <c r="AC533" s="6"/>
      <c r="AI533" s="110"/>
      <c r="AJ533" s="111"/>
      <c r="AK533" s="221"/>
      <c r="AL533" s="54"/>
      <c r="AM533" s="54"/>
      <c r="AN533" s="112"/>
      <c r="AO533" s="113"/>
      <c r="AP533" s="215"/>
      <c r="AQ533" s="216"/>
      <c r="AR533" s="217"/>
      <c r="AS533" s="54"/>
      <c r="AT533" s="115"/>
      <c r="AU533" s="115"/>
      <c r="AV533" s="115"/>
      <c r="AW533" s="116"/>
      <c r="AX533" s="54"/>
      <c r="AY533" s="117"/>
      <c r="AZ533" s="117"/>
      <c r="BA533" s="118"/>
      <c r="BB533" s="116"/>
      <c r="BC533" s="54"/>
      <c r="BD533" s="117"/>
      <c r="BE533" s="218"/>
      <c r="BF533" s="120"/>
      <c r="BG533" s="121"/>
      <c r="BH533" s="121"/>
      <c r="BI533" s="122"/>
      <c r="BJ533" s="123"/>
    </row>
    <row r="534">
      <c r="D534" s="100"/>
      <c r="E534" s="48"/>
      <c r="U534" s="50"/>
      <c r="V534" s="50"/>
      <c r="AC534" s="6"/>
      <c r="AI534" s="110"/>
      <c r="AJ534" s="111"/>
      <c r="AK534" s="221"/>
      <c r="AL534" s="54"/>
      <c r="AM534" s="54"/>
      <c r="AN534" s="112"/>
      <c r="AO534" s="113"/>
      <c r="AP534" s="215"/>
      <c r="AQ534" s="216"/>
      <c r="AR534" s="217"/>
      <c r="AS534" s="54"/>
      <c r="AT534" s="115"/>
      <c r="AU534" s="115"/>
      <c r="AV534" s="115"/>
      <c r="AW534" s="116"/>
      <c r="AX534" s="54"/>
      <c r="AY534" s="117"/>
      <c r="AZ534" s="117"/>
      <c r="BA534" s="118"/>
      <c r="BB534" s="116"/>
      <c r="BC534" s="54"/>
      <c r="BD534" s="117"/>
      <c r="BE534" s="218"/>
      <c r="BF534" s="120"/>
      <c r="BG534" s="121"/>
      <c r="BH534" s="121"/>
      <c r="BI534" s="122"/>
      <c r="BJ534" s="123"/>
    </row>
    <row r="535">
      <c r="D535" s="100"/>
      <c r="E535" s="48"/>
      <c r="U535" s="50"/>
      <c r="V535" s="50"/>
      <c r="AC535" s="6"/>
      <c r="AI535" s="110"/>
      <c r="AJ535" s="111"/>
      <c r="AK535" s="221"/>
      <c r="AL535" s="54"/>
      <c r="AM535" s="54"/>
      <c r="AN535" s="112"/>
      <c r="AO535" s="113"/>
      <c r="AP535" s="215"/>
      <c r="AQ535" s="216"/>
      <c r="AR535" s="217"/>
      <c r="AS535" s="54"/>
      <c r="AT535" s="115"/>
      <c r="AU535" s="115"/>
      <c r="AV535" s="115"/>
      <c r="AW535" s="116"/>
      <c r="AX535" s="54"/>
      <c r="AY535" s="117"/>
      <c r="AZ535" s="117"/>
      <c r="BA535" s="118"/>
      <c r="BB535" s="116"/>
      <c r="BC535" s="54"/>
      <c r="BD535" s="117"/>
      <c r="BE535" s="218"/>
      <c r="BF535" s="120"/>
      <c r="BG535" s="121"/>
      <c r="BH535" s="121"/>
      <c r="BI535" s="122"/>
      <c r="BJ535" s="123"/>
    </row>
    <row r="536">
      <c r="D536" s="100"/>
      <c r="E536" s="48"/>
      <c r="U536" s="50"/>
      <c r="V536" s="50"/>
      <c r="AC536" s="6"/>
      <c r="AI536" s="110"/>
      <c r="AJ536" s="111"/>
      <c r="AK536" s="221"/>
      <c r="AL536" s="54"/>
      <c r="AM536" s="54"/>
      <c r="AN536" s="112"/>
      <c r="AO536" s="113"/>
      <c r="AP536" s="215"/>
      <c r="AQ536" s="216"/>
      <c r="AR536" s="217"/>
      <c r="AS536" s="54"/>
      <c r="AT536" s="115"/>
      <c r="AU536" s="115"/>
      <c r="AV536" s="115"/>
      <c r="AW536" s="116"/>
      <c r="AX536" s="54"/>
      <c r="AY536" s="117"/>
      <c r="AZ536" s="117"/>
      <c r="BA536" s="118"/>
      <c r="BB536" s="116"/>
      <c r="BC536" s="54"/>
      <c r="BD536" s="117"/>
      <c r="BE536" s="218"/>
      <c r="BF536" s="120"/>
      <c r="BG536" s="121"/>
      <c r="BH536" s="121"/>
      <c r="BI536" s="122"/>
      <c r="BJ536" s="123"/>
    </row>
    <row r="537">
      <c r="D537" s="100"/>
      <c r="E537" s="48"/>
      <c r="U537" s="50"/>
      <c r="V537" s="50"/>
      <c r="AC537" s="6"/>
      <c r="AI537" s="110"/>
      <c r="AJ537" s="111"/>
      <c r="AK537" s="221"/>
      <c r="AL537" s="54"/>
      <c r="AM537" s="54"/>
      <c r="AN537" s="112"/>
      <c r="AO537" s="113"/>
      <c r="AP537" s="215"/>
      <c r="AQ537" s="216"/>
      <c r="AR537" s="217"/>
      <c r="AS537" s="54"/>
      <c r="AT537" s="115"/>
      <c r="AU537" s="115"/>
      <c r="AV537" s="115"/>
      <c r="AW537" s="116"/>
      <c r="AX537" s="54"/>
      <c r="AY537" s="117"/>
      <c r="AZ537" s="117"/>
      <c r="BA537" s="118"/>
      <c r="BB537" s="116"/>
      <c r="BC537" s="54"/>
      <c r="BD537" s="117"/>
      <c r="BE537" s="218"/>
      <c r="BF537" s="120"/>
      <c r="BG537" s="121"/>
      <c r="BH537" s="121"/>
      <c r="BI537" s="122"/>
      <c r="BJ537" s="123"/>
    </row>
    <row r="538">
      <c r="D538" s="100"/>
      <c r="E538" s="48"/>
      <c r="U538" s="50"/>
      <c r="V538" s="50"/>
      <c r="AC538" s="6"/>
      <c r="AI538" s="110"/>
      <c r="AJ538" s="111"/>
      <c r="AK538" s="221"/>
      <c r="AL538" s="54"/>
      <c r="AM538" s="54"/>
      <c r="AN538" s="112"/>
      <c r="AO538" s="113"/>
      <c r="AP538" s="215"/>
      <c r="AQ538" s="216"/>
      <c r="AR538" s="217"/>
      <c r="AS538" s="54"/>
      <c r="AT538" s="115"/>
      <c r="AU538" s="115"/>
      <c r="AV538" s="115"/>
      <c r="AW538" s="116"/>
      <c r="AX538" s="54"/>
      <c r="AY538" s="117"/>
      <c r="AZ538" s="117"/>
      <c r="BA538" s="118"/>
      <c r="BB538" s="116"/>
      <c r="BC538" s="54"/>
      <c r="BD538" s="117"/>
      <c r="BE538" s="218"/>
      <c r="BF538" s="120"/>
      <c r="BG538" s="121"/>
      <c r="BH538" s="121"/>
      <c r="BI538" s="122"/>
      <c r="BJ538" s="123"/>
    </row>
    <row r="539">
      <c r="D539" s="100"/>
      <c r="E539" s="48"/>
      <c r="U539" s="50"/>
      <c r="V539" s="50"/>
      <c r="AC539" s="6"/>
      <c r="AI539" s="110"/>
      <c r="AJ539" s="111"/>
      <c r="AK539" s="221"/>
      <c r="AL539" s="54"/>
      <c r="AM539" s="54"/>
      <c r="AN539" s="112"/>
      <c r="AO539" s="113"/>
      <c r="AP539" s="215"/>
      <c r="AQ539" s="216"/>
      <c r="AR539" s="217"/>
      <c r="AS539" s="54"/>
      <c r="AT539" s="115"/>
      <c r="AU539" s="115"/>
      <c r="AV539" s="115"/>
      <c r="AW539" s="116"/>
      <c r="AX539" s="54"/>
      <c r="AY539" s="117"/>
      <c r="AZ539" s="117"/>
      <c r="BA539" s="118"/>
      <c r="BB539" s="116"/>
      <c r="BC539" s="54"/>
      <c r="BD539" s="117"/>
      <c r="BE539" s="218"/>
      <c r="BF539" s="120"/>
      <c r="BG539" s="121"/>
      <c r="BH539" s="121"/>
      <c r="BI539" s="122"/>
      <c r="BJ539" s="123"/>
    </row>
    <row r="540">
      <c r="D540" s="100"/>
      <c r="E540" s="48"/>
      <c r="U540" s="50"/>
      <c r="V540" s="50"/>
      <c r="AC540" s="6"/>
      <c r="AI540" s="110"/>
      <c r="AJ540" s="111"/>
      <c r="AK540" s="221"/>
      <c r="AL540" s="54"/>
      <c r="AM540" s="54"/>
      <c r="AN540" s="112"/>
      <c r="AO540" s="113"/>
      <c r="AP540" s="215"/>
      <c r="AQ540" s="216"/>
      <c r="AR540" s="217"/>
      <c r="AS540" s="54"/>
      <c r="AT540" s="115"/>
      <c r="AU540" s="115"/>
      <c r="AV540" s="115"/>
      <c r="AW540" s="116"/>
      <c r="AX540" s="54"/>
      <c r="AY540" s="117"/>
      <c r="AZ540" s="117"/>
      <c r="BA540" s="118"/>
      <c r="BB540" s="116"/>
      <c r="BC540" s="54"/>
      <c r="BD540" s="117"/>
      <c r="BE540" s="218"/>
      <c r="BF540" s="120"/>
      <c r="BG540" s="121"/>
      <c r="BH540" s="121"/>
      <c r="BI540" s="122"/>
      <c r="BJ540" s="123"/>
    </row>
    <row r="541">
      <c r="D541" s="100"/>
      <c r="E541" s="48"/>
      <c r="U541" s="50"/>
      <c r="V541" s="50"/>
      <c r="AC541" s="6"/>
      <c r="AI541" s="110"/>
      <c r="AJ541" s="111"/>
      <c r="AK541" s="221"/>
      <c r="AL541" s="54"/>
      <c r="AM541" s="54"/>
      <c r="AN541" s="112"/>
      <c r="AO541" s="113"/>
      <c r="AP541" s="215"/>
      <c r="AQ541" s="216"/>
      <c r="AR541" s="217"/>
      <c r="AS541" s="54"/>
      <c r="AT541" s="115"/>
      <c r="AU541" s="115"/>
      <c r="AV541" s="115"/>
      <c r="AW541" s="116"/>
      <c r="AX541" s="54"/>
      <c r="AY541" s="117"/>
      <c r="AZ541" s="117"/>
      <c r="BA541" s="118"/>
      <c r="BB541" s="116"/>
      <c r="BC541" s="54"/>
      <c r="BD541" s="117"/>
      <c r="BE541" s="218"/>
      <c r="BF541" s="120"/>
      <c r="BG541" s="121"/>
      <c r="BH541" s="121"/>
      <c r="BI541" s="122"/>
      <c r="BJ541" s="123"/>
    </row>
    <row r="542">
      <c r="D542" s="100"/>
      <c r="E542" s="48"/>
      <c r="U542" s="50"/>
      <c r="V542" s="50"/>
      <c r="AC542" s="6"/>
      <c r="AI542" s="110"/>
      <c r="AJ542" s="111"/>
      <c r="AK542" s="221"/>
      <c r="AL542" s="54"/>
      <c r="AM542" s="54"/>
      <c r="AN542" s="112"/>
      <c r="AO542" s="113"/>
      <c r="AP542" s="215"/>
      <c r="AQ542" s="216"/>
      <c r="AR542" s="217"/>
      <c r="AS542" s="54"/>
      <c r="AT542" s="115"/>
      <c r="AU542" s="115"/>
      <c r="AV542" s="115"/>
      <c r="AW542" s="116"/>
      <c r="AX542" s="54"/>
      <c r="AY542" s="117"/>
      <c r="AZ542" s="117"/>
      <c r="BA542" s="118"/>
      <c r="BB542" s="116"/>
      <c r="BC542" s="54"/>
      <c r="BD542" s="117"/>
      <c r="BE542" s="218"/>
      <c r="BF542" s="120"/>
      <c r="BG542" s="121"/>
      <c r="BH542" s="121"/>
      <c r="BI542" s="122"/>
      <c r="BJ542" s="123"/>
    </row>
    <row r="543">
      <c r="D543" s="100"/>
      <c r="E543" s="48"/>
      <c r="U543" s="50"/>
      <c r="V543" s="50"/>
      <c r="AC543" s="6"/>
      <c r="AI543" s="110"/>
      <c r="AJ543" s="111"/>
      <c r="AK543" s="221"/>
      <c r="AL543" s="54"/>
      <c r="AM543" s="54"/>
      <c r="AN543" s="112"/>
      <c r="AO543" s="113"/>
      <c r="AP543" s="215"/>
      <c r="AQ543" s="216"/>
      <c r="AR543" s="217"/>
      <c r="AS543" s="54"/>
      <c r="AT543" s="115"/>
      <c r="AU543" s="115"/>
      <c r="AV543" s="115"/>
      <c r="AW543" s="116"/>
      <c r="AX543" s="54"/>
      <c r="AY543" s="117"/>
      <c r="AZ543" s="117"/>
      <c r="BA543" s="118"/>
      <c r="BB543" s="116"/>
      <c r="BC543" s="54"/>
      <c r="BD543" s="117"/>
      <c r="BE543" s="218"/>
      <c r="BF543" s="120"/>
      <c r="BG543" s="121"/>
      <c r="BH543" s="121"/>
      <c r="BI543" s="122"/>
      <c r="BJ543" s="123"/>
    </row>
    <row r="544">
      <c r="D544" s="100"/>
      <c r="E544" s="48"/>
      <c r="U544" s="50"/>
      <c r="V544" s="50"/>
      <c r="AC544" s="6"/>
      <c r="AI544" s="110"/>
      <c r="AJ544" s="111"/>
      <c r="AK544" s="221"/>
      <c r="AL544" s="54"/>
      <c r="AM544" s="54"/>
      <c r="AN544" s="112"/>
      <c r="AO544" s="113"/>
      <c r="AP544" s="215"/>
      <c r="AQ544" s="216"/>
      <c r="AR544" s="217"/>
      <c r="AS544" s="54"/>
      <c r="AT544" s="115"/>
      <c r="AU544" s="115"/>
      <c r="AV544" s="115"/>
      <c r="AW544" s="116"/>
      <c r="AX544" s="54"/>
      <c r="AY544" s="117"/>
      <c r="AZ544" s="117"/>
      <c r="BA544" s="118"/>
      <c r="BB544" s="116"/>
      <c r="BC544" s="54"/>
      <c r="BD544" s="117"/>
      <c r="BE544" s="218"/>
      <c r="BF544" s="120"/>
      <c r="BG544" s="121"/>
      <c r="BH544" s="121"/>
      <c r="BI544" s="122"/>
      <c r="BJ544" s="123"/>
    </row>
    <row r="545">
      <c r="D545" s="100"/>
      <c r="E545" s="48"/>
      <c r="U545" s="50"/>
      <c r="V545" s="50"/>
      <c r="AC545" s="6"/>
      <c r="AI545" s="110"/>
      <c r="AJ545" s="111"/>
      <c r="AK545" s="221"/>
      <c r="AL545" s="54"/>
      <c r="AM545" s="54"/>
      <c r="AN545" s="112"/>
      <c r="AO545" s="113"/>
      <c r="AP545" s="215"/>
      <c r="AQ545" s="216"/>
      <c r="AR545" s="217"/>
      <c r="AS545" s="54"/>
      <c r="AT545" s="115"/>
      <c r="AU545" s="115"/>
      <c r="AV545" s="115"/>
      <c r="AW545" s="116"/>
      <c r="AX545" s="54"/>
      <c r="AY545" s="117"/>
      <c r="AZ545" s="117"/>
      <c r="BA545" s="118"/>
      <c r="BB545" s="116"/>
      <c r="BC545" s="54"/>
      <c r="BD545" s="117"/>
      <c r="BE545" s="218"/>
      <c r="BF545" s="120"/>
      <c r="BG545" s="121"/>
      <c r="BH545" s="121"/>
      <c r="BI545" s="122"/>
      <c r="BJ545" s="123"/>
    </row>
    <row r="546">
      <c r="D546" s="100"/>
      <c r="E546" s="48"/>
      <c r="U546" s="50"/>
      <c r="V546" s="50"/>
      <c r="AC546" s="6"/>
      <c r="AI546" s="110"/>
      <c r="AJ546" s="111"/>
      <c r="AK546" s="221"/>
      <c r="AL546" s="54"/>
      <c r="AM546" s="54"/>
      <c r="AN546" s="112"/>
      <c r="AO546" s="113"/>
      <c r="AP546" s="215"/>
      <c r="AQ546" s="216"/>
      <c r="AR546" s="217"/>
      <c r="AS546" s="54"/>
      <c r="AT546" s="115"/>
      <c r="AU546" s="115"/>
      <c r="AV546" s="115"/>
      <c r="AW546" s="116"/>
      <c r="AX546" s="54"/>
      <c r="AY546" s="117"/>
      <c r="AZ546" s="117"/>
      <c r="BA546" s="118"/>
      <c r="BB546" s="116"/>
      <c r="BC546" s="54"/>
      <c r="BD546" s="117"/>
      <c r="BE546" s="218"/>
      <c r="BF546" s="120"/>
      <c r="BG546" s="121"/>
      <c r="BH546" s="121"/>
      <c r="BI546" s="122"/>
      <c r="BJ546" s="123"/>
    </row>
    <row r="547">
      <c r="D547" s="100"/>
      <c r="E547" s="48"/>
      <c r="U547" s="50"/>
      <c r="V547" s="50"/>
      <c r="AC547" s="6"/>
      <c r="AI547" s="110"/>
      <c r="AJ547" s="111"/>
      <c r="AK547" s="221"/>
      <c r="AL547" s="54"/>
      <c r="AM547" s="54"/>
      <c r="AN547" s="112"/>
      <c r="AO547" s="113"/>
      <c r="AP547" s="215"/>
      <c r="AQ547" s="216"/>
      <c r="AR547" s="217"/>
      <c r="AS547" s="54"/>
      <c r="AT547" s="115"/>
      <c r="AU547" s="115"/>
      <c r="AV547" s="115"/>
      <c r="AW547" s="116"/>
      <c r="AX547" s="54"/>
      <c r="AY547" s="117"/>
      <c r="AZ547" s="117"/>
      <c r="BA547" s="118"/>
      <c r="BB547" s="116"/>
      <c r="BC547" s="54"/>
      <c r="BD547" s="117"/>
      <c r="BE547" s="218"/>
      <c r="BF547" s="120"/>
      <c r="BG547" s="121"/>
      <c r="BH547" s="121"/>
      <c r="BI547" s="122"/>
      <c r="BJ547" s="123"/>
    </row>
    <row r="548">
      <c r="D548" s="100"/>
      <c r="E548" s="48"/>
      <c r="U548" s="50"/>
      <c r="V548" s="50"/>
      <c r="AC548" s="6"/>
      <c r="AI548" s="110"/>
      <c r="AJ548" s="111"/>
      <c r="AK548" s="221"/>
      <c r="AL548" s="54"/>
      <c r="AM548" s="54"/>
      <c r="AN548" s="112"/>
      <c r="AO548" s="113"/>
      <c r="AP548" s="215"/>
      <c r="AQ548" s="216"/>
      <c r="AR548" s="217"/>
      <c r="AS548" s="54"/>
      <c r="AT548" s="115"/>
      <c r="AU548" s="115"/>
      <c r="AV548" s="115"/>
      <c r="AW548" s="116"/>
      <c r="AX548" s="54"/>
      <c r="AY548" s="117"/>
      <c r="AZ548" s="117"/>
      <c r="BA548" s="118"/>
      <c r="BB548" s="116"/>
      <c r="BC548" s="54"/>
      <c r="BD548" s="117"/>
      <c r="BE548" s="218"/>
      <c r="BF548" s="120"/>
      <c r="BG548" s="121"/>
      <c r="BH548" s="121"/>
      <c r="BI548" s="122"/>
      <c r="BJ548" s="123"/>
    </row>
    <row r="549">
      <c r="D549" s="100"/>
      <c r="E549" s="48"/>
      <c r="U549" s="50"/>
      <c r="V549" s="50"/>
      <c r="AC549" s="6"/>
      <c r="AI549" s="110"/>
      <c r="AJ549" s="111"/>
      <c r="AK549" s="221"/>
      <c r="AL549" s="54"/>
      <c r="AM549" s="54"/>
      <c r="AN549" s="112"/>
      <c r="AO549" s="113"/>
      <c r="AP549" s="215"/>
      <c r="AQ549" s="216"/>
      <c r="AR549" s="217"/>
      <c r="AS549" s="54"/>
      <c r="AT549" s="115"/>
      <c r="AU549" s="115"/>
      <c r="AV549" s="115"/>
      <c r="AW549" s="116"/>
      <c r="AX549" s="54"/>
      <c r="AY549" s="117"/>
      <c r="AZ549" s="117"/>
      <c r="BA549" s="118"/>
      <c r="BB549" s="116"/>
      <c r="BC549" s="54"/>
      <c r="BD549" s="117"/>
      <c r="BE549" s="218"/>
      <c r="BF549" s="120"/>
      <c r="BG549" s="121"/>
      <c r="BH549" s="121"/>
      <c r="BI549" s="122"/>
      <c r="BJ549" s="123"/>
    </row>
    <row r="550">
      <c r="D550" s="100"/>
      <c r="E550" s="48"/>
      <c r="U550" s="50"/>
      <c r="V550" s="50"/>
      <c r="AC550" s="6"/>
      <c r="AI550" s="110"/>
      <c r="AJ550" s="111"/>
      <c r="AK550" s="221"/>
      <c r="AL550" s="54"/>
      <c r="AM550" s="54"/>
      <c r="AN550" s="112"/>
      <c r="AO550" s="113"/>
      <c r="AP550" s="215"/>
      <c r="AQ550" s="216"/>
      <c r="AR550" s="217"/>
      <c r="AS550" s="54"/>
      <c r="AT550" s="115"/>
      <c r="AU550" s="115"/>
      <c r="AV550" s="115"/>
      <c r="AW550" s="116"/>
      <c r="AX550" s="54"/>
      <c r="AY550" s="117"/>
      <c r="AZ550" s="117"/>
      <c r="BA550" s="118"/>
      <c r="BB550" s="116"/>
      <c r="BC550" s="54"/>
      <c r="BD550" s="117"/>
      <c r="BE550" s="218"/>
      <c r="BF550" s="120"/>
      <c r="BG550" s="121"/>
      <c r="BH550" s="121"/>
      <c r="BI550" s="122"/>
      <c r="BJ550" s="123"/>
    </row>
    <row r="551">
      <c r="D551" s="100"/>
      <c r="E551" s="48"/>
      <c r="U551" s="50"/>
      <c r="V551" s="50"/>
      <c r="AC551" s="6"/>
      <c r="AI551" s="110"/>
      <c r="AJ551" s="111"/>
      <c r="AK551" s="221"/>
      <c r="AL551" s="54"/>
      <c r="AM551" s="54"/>
      <c r="AN551" s="112"/>
      <c r="AO551" s="113"/>
      <c r="AP551" s="215"/>
      <c r="AQ551" s="216"/>
      <c r="AR551" s="217"/>
      <c r="AS551" s="54"/>
      <c r="AT551" s="115"/>
      <c r="AU551" s="115"/>
      <c r="AV551" s="115"/>
      <c r="AW551" s="116"/>
      <c r="AX551" s="54"/>
      <c r="AY551" s="117"/>
      <c r="AZ551" s="117"/>
      <c r="BA551" s="118"/>
      <c r="BB551" s="116"/>
      <c r="BC551" s="54"/>
      <c r="BD551" s="117"/>
      <c r="BE551" s="218"/>
      <c r="BF551" s="120"/>
      <c r="BG551" s="121"/>
      <c r="BH551" s="121"/>
      <c r="BI551" s="122"/>
      <c r="BJ551" s="123"/>
    </row>
    <row r="552">
      <c r="D552" s="100"/>
      <c r="E552" s="48"/>
      <c r="U552" s="50"/>
      <c r="V552" s="50"/>
      <c r="AC552" s="6"/>
      <c r="AI552" s="110"/>
      <c r="AJ552" s="111"/>
      <c r="AK552" s="221"/>
      <c r="AL552" s="54"/>
      <c r="AM552" s="54"/>
      <c r="AN552" s="112"/>
      <c r="AO552" s="113"/>
      <c r="AP552" s="215"/>
      <c r="AQ552" s="216"/>
      <c r="AR552" s="217"/>
      <c r="AS552" s="54"/>
      <c r="AT552" s="115"/>
      <c r="AU552" s="115"/>
      <c r="AV552" s="115"/>
      <c r="AW552" s="116"/>
      <c r="AX552" s="54"/>
      <c r="AY552" s="117"/>
      <c r="AZ552" s="117"/>
      <c r="BA552" s="118"/>
      <c r="BB552" s="116"/>
      <c r="BC552" s="54"/>
      <c r="BD552" s="117"/>
      <c r="BE552" s="218"/>
      <c r="BF552" s="120"/>
      <c r="BG552" s="121"/>
      <c r="BH552" s="121"/>
      <c r="BI552" s="122"/>
      <c r="BJ552" s="123"/>
    </row>
    <row r="553">
      <c r="D553" s="100"/>
      <c r="E553" s="48"/>
      <c r="U553" s="50"/>
      <c r="V553" s="50"/>
      <c r="AC553" s="6"/>
      <c r="AI553" s="110"/>
      <c r="AJ553" s="111"/>
      <c r="AK553" s="221"/>
      <c r="AL553" s="54"/>
      <c r="AM553" s="54"/>
      <c r="AN553" s="112"/>
      <c r="AO553" s="113"/>
      <c r="AP553" s="215"/>
      <c r="AQ553" s="216"/>
      <c r="AR553" s="217"/>
      <c r="AS553" s="54"/>
      <c r="AT553" s="115"/>
      <c r="AU553" s="115"/>
      <c r="AV553" s="115"/>
      <c r="AW553" s="116"/>
      <c r="AX553" s="54"/>
      <c r="AY553" s="117"/>
      <c r="AZ553" s="117"/>
      <c r="BA553" s="118"/>
      <c r="BB553" s="116"/>
      <c r="BC553" s="54"/>
      <c r="BD553" s="117"/>
      <c r="BE553" s="218"/>
      <c r="BF553" s="120"/>
      <c r="BG553" s="121"/>
      <c r="BH553" s="121"/>
      <c r="BI553" s="122"/>
      <c r="BJ553" s="123"/>
    </row>
    <row r="554">
      <c r="D554" s="100"/>
      <c r="E554" s="48"/>
      <c r="U554" s="50"/>
      <c r="V554" s="50"/>
      <c r="AC554" s="6"/>
      <c r="AI554" s="110"/>
      <c r="AJ554" s="111"/>
      <c r="AK554" s="221"/>
      <c r="AL554" s="54"/>
      <c r="AM554" s="54"/>
      <c r="AN554" s="112"/>
      <c r="AO554" s="113"/>
      <c r="AP554" s="215"/>
      <c r="AQ554" s="216"/>
      <c r="AR554" s="217"/>
      <c r="AS554" s="54"/>
      <c r="AT554" s="115"/>
      <c r="AU554" s="115"/>
      <c r="AV554" s="115"/>
      <c r="AW554" s="116"/>
      <c r="AX554" s="54"/>
      <c r="AY554" s="117"/>
      <c r="AZ554" s="117"/>
      <c r="BA554" s="118"/>
      <c r="BB554" s="116"/>
      <c r="BC554" s="54"/>
      <c r="BD554" s="117"/>
      <c r="BE554" s="218"/>
      <c r="BF554" s="120"/>
      <c r="BG554" s="121"/>
      <c r="BH554" s="121"/>
      <c r="BI554" s="122"/>
      <c r="BJ554" s="123"/>
    </row>
    <row r="555">
      <c r="D555" s="100"/>
      <c r="E555" s="48"/>
      <c r="U555" s="50"/>
      <c r="V555" s="50"/>
      <c r="AC555" s="6"/>
      <c r="AI555" s="110"/>
      <c r="AJ555" s="111"/>
      <c r="AK555" s="221"/>
      <c r="AL555" s="54"/>
      <c r="AM555" s="54"/>
      <c r="AN555" s="112"/>
      <c r="AO555" s="113"/>
      <c r="AP555" s="215"/>
      <c r="AQ555" s="216"/>
      <c r="AR555" s="217"/>
      <c r="AS555" s="54"/>
      <c r="AT555" s="115"/>
      <c r="AU555" s="115"/>
      <c r="AV555" s="115"/>
      <c r="AW555" s="116"/>
      <c r="AX555" s="54"/>
      <c r="AY555" s="117"/>
      <c r="AZ555" s="117"/>
      <c r="BA555" s="118"/>
      <c r="BB555" s="116"/>
      <c r="BC555" s="54"/>
      <c r="BD555" s="117"/>
      <c r="BE555" s="218"/>
      <c r="BF555" s="120"/>
      <c r="BG555" s="121"/>
      <c r="BH555" s="121"/>
      <c r="BI555" s="122"/>
      <c r="BJ555" s="123"/>
    </row>
    <row r="556">
      <c r="D556" s="100"/>
      <c r="E556" s="48"/>
      <c r="U556" s="50"/>
      <c r="V556" s="50"/>
      <c r="AC556" s="6"/>
      <c r="AI556" s="110"/>
      <c r="AJ556" s="111"/>
      <c r="AK556" s="221"/>
      <c r="AL556" s="54"/>
      <c r="AM556" s="54"/>
      <c r="AN556" s="112"/>
      <c r="AO556" s="113"/>
      <c r="AP556" s="215"/>
      <c r="AQ556" s="216"/>
      <c r="AR556" s="217"/>
      <c r="AS556" s="54"/>
      <c r="AT556" s="115"/>
      <c r="AU556" s="115"/>
      <c r="AV556" s="115"/>
      <c r="AW556" s="116"/>
      <c r="AX556" s="54"/>
      <c r="AY556" s="117"/>
      <c r="AZ556" s="117"/>
      <c r="BA556" s="118"/>
      <c r="BB556" s="116"/>
      <c r="BC556" s="54"/>
      <c r="BD556" s="117"/>
      <c r="BE556" s="218"/>
      <c r="BF556" s="120"/>
      <c r="BG556" s="121"/>
      <c r="BH556" s="121"/>
      <c r="BI556" s="122"/>
      <c r="BJ556" s="123"/>
    </row>
    <row r="557">
      <c r="D557" s="100"/>
      <c r="E557" s="48"/>
      <c r="U557" s="50"/>
      <c r="V557" s="50"/>
      <c r="AC557" s="6"/>
      <c r="AI557" s="110"/>
      <c r="AJ557" s="111"/>
      <c r="AK557" s="221"/>
      <c r="AL557" s="54"/>
      <c r="AM557" s="54"/>
      <c r="AN557" s="112"/>
      <c r="AO557" s="113"/>
      <c r="AP557" s="215"/>
      <c r="AQ557" s="216"/>
      <c r="AR557" s="217"/>
      <c r="AS557" s="54"/>
      <c r="AT557" s="115"/>
      <c r="AU557" s="115"/>
      <c r="AV557" s="115"/>
      <c r="AW557" s="116"/>
      <c r="AX557" s="54"/>
      <c r="AY557" s="117"/>
      <c r="AZ557" s="117"/>
      <c r="BA557" s="118"/>
      <c r="BB557" s="116"/>
      <c r="BC557" s="54"/>
      <c r="BD557" s="117"/>
      <c r="BE557" s="218"/>
      <c r="BF557" s="120"/>
      <c r="BG557" s="121"/>
      <c r="BH557" s="121"/>
      <c r="BI557" s="122"/>
      <c r="BJ557" s="123"/>
    </row>
    <row r="558">
      <c r="D558" s="100"/>
      <c r="E558" s="48"/>
      <c r="U558" s="50"/>
      <c r="V558" s="50"/>
      <c r="AC558" s="6"/>
      <c r="AI558" s="110"/>
      <c r="AJ558" s="111"/>
      <c r="AK558" s="221"/>
      <c r="AL558" s="54"/>
      <c r="AM558" s="54"/>
      <c r="AN558" s="112"/>
      <c r="AO558" s="113"/>
      <c r="AP558" s="215"/>
      <c r="AQ558" s="216"/>
      <c r="AR558" s="217"/>
      <c r="AS558" s="54"/>
      <c r="AT558" s="115"/>
      <c r="AU558" s="115"/>
      <c r="AV558" s="115"/>
      <c r="AW558" s="116"/>
      <c r="AX558" s="54"/>
      <c r="AY558" s="117"/>
      <c r="AZ558" s="117"/>
      <c r="BA558" s="118"/>
      <c r="BB558" s="116"/>
      <c r="BC558" s="54"/>
      <c r="BD558" s="117"/>
      <c r="BE558" s="218"/>
      <c r="BF558" s="120"/>
      <c r="BG558" s="121"/>
      <c r="BH558" s="121"/>
      <c r="BI558" s="122"/>
      <c r="BJ558" s="123"/>
    </row>
    <row r="559">
      <c r="D559" s="100"/>
      <c r="E559" s="48"/>
      <c r="U559" s="50"/>
      <c r="V559" s="50"/>
      <c r="AC559" s="6"/>
      <c r="AI559" s="110"/>
      <c r="AJ559" s="111"/>
      <c r="AK559" s="221"/>
      <c r="AL559" s="54"/>
      <c r="AM559" s="54"/>
      <c r="AN559" s="112"/>
      <c r="AO559" s="113"/>
      <c r="AP559" s="215"/>
      <c r="AQ559" s="216"/>
      <c r="AR559" s="217"/>
      <c r="AS559" s="54"/>
      <c r="AT559" s="115"/>
      <c r="AU559" s="115"/>
      <c r="AV559" s="115"/>
      <c r="AW559" s="116"/>
      <c r="AX559" s="54"/>
      <c r="AY559" s="117"/>
      <c r="AZ559" s="117"/>
      <c r="BA559" s="118"/>
      <c r="BB559" s="116"/>
      <c r="BC559" s="54"/>
      <c r="BD559" s="117"/>
      <c r="BE559" s="218"/>
      <c r="BF559" s="120"/>
      <c r="BG559" s="121"/>
      <c r="BH559" s="121"/>
      <c r="BI559" s="122"/>
      <c r="BJ559" s="123"/>
    </row>
    <row r="560">
      <c r="D560" s="100"/>
      <c r="E560" s="48"/>
      <c r="U560" s="50"/>
      <c r="V560" s="50"/>
      <c r="AC560" s="6"/>
      <c r="AI560" s="110"/>
      <c r="AJ560" s="111"/>
      <c r="AK560" s="221"/>
      <c r="AL560" s="54"/>
      <c r="AM560" s="54"/>
      <c r="AN560" s="112"/>
      <c r="AO560" s="113"/>
      <c r="AP560" s="215"/>
      <c r="AQ560" s="216"/>
      <c r="AR560" s="217"/>
      <c r="AS560" s="54"/>
      <c r="AT560" s="115"/>
      <c r="AU560" s="115"/>
      <c r="AV560" s="115"/>
      <c r="AW560" s="116"/>
      <c r="AX560" s="54"/>
      <c r="AY560" s="117"/>
      <c r="AZ560" s="117"/>
      <c r="BA560" s="118"/>
      <c r="BB560" s="116"/>
      <c r="BC560" s="54"/>
      <c r="BD560" s="117"/>
      <c r="BE560" s="218"/>
      <c r="BF560" s="120"/>
      <c r="BG560" s="121"/>
      <c r="BH560" s="121"/>
      <c r="BI560" s="122"/>
      <c r="BJ560" s="123"/>
    </row>
    <row r="561">
      <c r="D561" s="100"/>
      <c r="E561" s="48"/>
      <c r="U561" s="50"/>
      <c r="V561" s="50"/>
      <c r="AC561" s="6"/>
      <c r="AI561" s="110"/>
      <c r="AJ561" s="111"/>
      <c r="AK561" s="221"/>
      <c r="AL561" s="54"/>
      <c r="AM561" s="54"/>
      <c r="AN561" s="112"/>
      <c r="AO561" s="113"/>
      <c r="AP561" s="215"/>
      <c r="AQ561" s="216"/>
      <c r="AR561" s="217"/>
      <c r="AS561" s="54"/>
      <c r="AT561" s="115"/>
      <c r="AU561" s="115"/>
      <c r="AV561" s="115"/>
      <c r="AW561" s="116"/>
      <c r="AX561" s="54"/>
      <c r="AY561" s="117"/>
      <c r="AZ561" s="117"/>
      <c r="BA561" s="118"/>
      <c r="BB561" s="116"/>
      <c r="BC561" s="54"/>
      <c r="BD561" s="117"/>
      <c r="BE561" s="218"/>
      <c r="BF561" s="120"/>
      <c r="BG561" s="121"/>
      <c r="BH561" s="121"/>
      <c r="BI561" s="122"/>
      <c r="BJ561" s="123"/>
    </row>
    <row r="562">
      <c r="D562" s="100"/>
      <c r="E562" s="48"/>
      <c r="U562" s="50"/>
      <c r="V562" s="50"/>
      <c r="AC562" s="6"/>
      <c r="AI562" s="110"/>
      <c r="AJ562" s="111"/>
      <c r="AK562" s="221"/>
      <c r="AL562" s="54"/>
      <c r="AM562" s="54"/>
      <c r="AN562" s="112"/>
      <c r="AO562" s="113"/>
      <c r="AP562" s="215"/>
      <c r="AQ562" s="216"/>
      <c r="AR562" s="217"/>
      <c r="AS562" s="54"/>
      <c r="AT562" s="115"/>
      <c r="AU562" s="115"/>
      <c r="AV562" s="115"/>
      <c r="AW562" s="116"/>
      <c r="AX562" s="54"/>
      <c r="AY562" s="117"/>
      <c r="AZ562" s="117"/>
      <c r="BA562" s="118"/>
      <c r="BB562" s="116"/>
      <c r="BC562" s="54"/>
      <c r="BD562" s="117"/>
      <c r="BE562" s="218"/>
      <c r="BF562" s="120"/>
      <c r="BG562" s="121"/>
      <c r="BH562" s="121"/>
      <c r="BI562" s="122"/>
      <c r="BJ562" s="123"/>
    </row>
    <row r="563">
      <c r="D563" s="100"/>
      <c r="E563" s="48"/>
      <c r="U563" s="50"/>
      <c r="V563" s="50"/>
      <c r="AC563" s="6"/>
      <c r="AI563" s="110"/>
      <c r="AJ563" s="111"/>
      <c r="AK563" s="221"/>
      <c r="AL563" s="54"/>
      <c r="AM563" s="54"/>
      <c r="AN563" s="112"/>
      <c r="AO563" s="113"/>
      <c r="AP563" s="215"/>
      <c r="AQ563" s="216"/>
      <c r="AR563" s="217"/>
      <c r="AS563" s="54"/>
      <c r="AT563" s="115"/>
      <c r="AU563" s="115"/>
      <c r="AV563" s="115"/>
      <c r="AW563" s="116"/>
      <c r="AX563" s="54"/>
      <c r="AY563" s="117"/>
      <c r="AZ563" s="117"/>
      <c r="BA563" s="118"/>
      <c r="BB563" s="116"/>
      <c r="BC563" s="54"/>
      <c r="BD563" s="117"/>
      <c r="BE563" s="218"/>
      <c r="BF563" s="120"/>
      <c r="BG563" s="121"/>
      <c r="BH563" s="121"/>
      <c r="BI563" s="122"/>
      <c r="BJ563" s="123"/>
    </row>
    <row r="564">
      <c r="D564" s="100"/>
      <c r="E564" s="48"/>
      <c r="U564" s="50"/>
      <c r="V564" s="50"/>
      <c r="AC564" s="6"/>
      <c r="AI564" s="110"/>
      <c r="AJ564" s="111"/>
      <c r="AK564" s="221"/>
      <c r="AL564" s="54"/>
      <c r="AM564" s="54"/>
      <c r="AN564" s="112"/>
      <c r="AO564" s="113"/>
      <c r="AP564" s="215"/>
      <c r="AQ564" s="216"/>
      <c r="AR564" s="217"/>
      <c r="AS564" s="54"/>
      <c r="AT564" s="115"/>
      <c r="AU564" s="115"/>
      <c r="AV564" s="115"/>
      <c r="AW564" s="116"/>
      <c r="AX564" s="54"/>
      <c r="AY564" s="117"/>
      <c r="AZ564" s="117"/>
      <c r="BA564" s="118"/>
      <c r="BB564" s="116"/>
      <c r="BC564" s="54"/>
      <c r="BD564" s="117"/>
      <c r="BE564" s="218"/>
      <c r="BF564" s="120"/>
      <c r="BG564" s="121"/>
      <c r="BH564" s="121"/>
      <c r="BI564" s="122"/>
      <c r="BJ564" s="123"/>
    </row>
    <row r="565">
      <c r="D565" s="100"/>
      <c r="E565" s="48"/>
      <c r="U565" s="50"/>
      <c r="V565" s="50"/>
      <c r="AC565" s="6"/>
      <c r="AI565" s="110"/>
      <c r="AJ565" s="111"/>
      <c r="AK565" s="221"/>
      <c r="AL565" s="54"/>
      <c r="AM565" s="54"/>
      <c r="AN565" s="112"/>
      <c r="AO565" s="113"/>
      <c r="AP565" s="215"/>
      <c r="AQ565" s="216"/>
      <c r="AR565" s="217"/>
      <c r="AS565" s="54"/>
      <c r="AT565" s="115"/>
      <c r="AU565" s="115"/>
      <c r="AV565" s="115"/>
      <c r="AW565" s="116"/>
      <c r="AX565" s="54"/>
      <c r="AY565" s="117"/>
      <c r="AZ565" s="117"/>
      <c r="BA565" s="118"/>
      <c r="BB565" s="116"/>
      <c r="BC565" s="54"/>
      <c r="BD565" s="117"/>
      <c r="BE565" s="218"/>
      <c r="BF565" s="120"/>
      <c r="BG565" s="121"/>
      <c r="BH565" s="121"/>
      <c r="BI565" s="122"/>
      <c r="BJ565" s="123"/>
    </row>
    <row r="566">
      <c r="D566" s="100"/>
      <c r="E566" s="48"/>
      <c r="U566" s="50"/>
      <c r="V566" s="50"/>
      <c r="AC566" s="6"/>
      <c r="AI566" s="110"/>
      <c r="AJ566" s="111"/>
      <c r="AK566" s="221"/>
      <c r="AL566" s="54"/>
      <c r="AM566" s="54"/>
      <c r="AN566" s="112"/>
      <c r="AO566" s="113"/>
      <c r="AP566" s="215"/>
      <c r="AQ566" s="216"/>
      <c r="AR566" s="217"/>
      <c r="AS566" s="54"/>
      <c r="AT566" s="115"/>
      <c r="AU566" s="115"/>
      <c r="AV566" s="115"/>
      <c r="AW566" s="116"/>
      <c r="AX566" s="54"/>
      <c r="AY566" s="117"/>
      <c r="AZ566" s="117"/>
      <c r="BA566" s="118"/>
      <c r="BB566" s="116"/>
      <c r="BC566" s="54"/>
      <c r="BD566" s="117"/>
      <c r="BE566" s="218"/>
      <c r="BF566" s="120"/>
      <c r="BG566" s="121"/>
      <c r="BH566" s="121"/>
      <c r="BI566" s="122"/>
      <c r="BJ566" s="123"/>
    </row>
    <row r="567">
      <c r="D567" s="100"/>
      <c r="E567" s="48"/>
      <c r="U567" s="50"/>
      <c r="V567" s="50"/>
      <c r="AC567" s="6"/>
      <c r="AI567" s="110"/>
      <c r="AJ567" s="111"/>
      <c r="AK567" s="221"/>
      <c r="AL567" s="54"/>
      <c r="AM567" s="54"/>
      <c r="AN567" s="112"/>
      <c r="AO567" s="113"/>
      <c r="AP567" s="215"/>
      <c r="AQ567" s="216"/>
      <c r="AR567" s="217"/>
      <c r="AS567" s="54"/>
      <c r="AT567" s="115"/>
      <c r="AU567" s="115"/>
      <c r="AV567" s="115"/>
      <c r="AW567" s="116"/>
      <c r="AX567" s="54"/>
      <c r="AY567" s="117"/>
      <c r="AZ567" s="117"/>
      <c r="BA567" s="118"/>
      <c r="BB567" s="116"/>
      <c r="BC567" s="54"/>
      <c r="BD567" s="117"/>
      <c r="BE567" s="218"/>
      <c r="BF567" s="120"/>
      <c r="BG567" s="121"/>
      <c r="BH567" s="121"/>
      <c r="BI567" s="122"/>
      <c r="BJ567" s="123"/>
    </row>
    <row r="568">
      <c r="D568" s="100"/>
      <c r="E568" s="48"/>
      <c r="U568" s="50"/>
      <c r="V568" s="50"/>
      <c r="AC568" s="6"/>
      <c r="AI568" s="110"/>
      <c r="AJ568" s="111"/>
      <c r="AK568" s="221"/>
      <c r="AL568" s="54"/>
      <c r="AM568" s="54"/>
      <c r="AN568" s="112"/>
      <c r="AO568" s="113"/>
      <c r="AP568" s="215"/>
      <c r="AQ568" s="216"/>
      <c r="AR568" s="217"/>
      <c r="AS568" s="54"/>
      <c r="AT568" s="115"/>
      <c r="AU568" s="115"/>
      <c r="AV568" s="115"/>
      <c r="AW568" s="116"/>
      <c r="AX568" s="54"/>
      <c r="AY568" s="117"/>
      <c r="AZ568" s="117"/>
      <c r="BA568" s="118"/>
      <c r="BB568" s="116"/>
      <c r="BC568" s="54"/>
      <c r="BD568" s="117"/>
      <c r="BE568" s="218"/>
      <c r="BF568" s="120"/>
      <c r="BG568" s="121"/>
      <c r="BH568" s="121"/>
      <c r="BI568" s="122"/>
      <c r="BJ568" s="123"/>
    </row>
    <row r="569">
      <c r="D569" s="100"/>
      <c r="E569" s="48"/>
      <c r="U569" s="50"/>
      <c r="V569" s="50"/>
      <c r="AC569" s="6"/>
      <c r="AI569" s="110"/>
      <c r="AJ569" s="111"/>
      <c r="AK569" s="221"/>
      <c r="AL569" s="54"/>
      <c r="AM569" s="54"/>
      <c r="AN569" s="112"/>
      <c r="AO569" s="113"/>
      <c r="AP569" s="215"/>
      <c r="AQ569" s="216"/>
      <c r="AR569" s="217"/>
      <c r="AS569" s="54"/>
      <c r="AT569" s="115"/>
      <c r="AU569" s="115"/>
      <c r="AV569" s="115"/>
      <c r="AW569" s="116"/>
      <c r="AX569" s="54"/>
      <c r="AY569" s="117"/>
      <c r="AZ569" s="117"/>
      <c r="BA569" s="118"/>
      <c r="BB569" s="116"/>
      <c r="BC569" s="54"/>
      <c r="BD569" s="117"/>
      <c r="BE569" s="218"/>
      <c r="BF569" s="120"/>
      <c r="BG569" s="121"/>
      <c r="BH569" s="121"/>
      <c r="BI569" s="122"/>
      <c r="BJ569" s="123"/>
    </row>
    <row r="570">
      <c r="D570" s="100"/>
      <c r="E570" s="48"/>
      <c r="U570" s="50"/>
      <c r="V570" s="50"/>
      <c r="AC570" s="6"/>
      <c r="AI570" s="110"/>
      <c r="AJ570" s="111"/>
      <c r="AK570" s="221"/>
      <c r="AL570" s="54"/>
      <c r="AM570" s="54"/>
      <c r="AN570" s="112"/>
      <c r="AO570" s="113"/>
      <c r="AP570" s="215"/>
      <c r="AQ570" s="216"/>
      <c r="AR570" s="217"/>
      <c r="AS570" s="54"/>
      <c r="AT570" s="115"/>
      <c r="AU570" s="115"/>
      <c r="AV570" s="115"/>
      <c r="AW570" s="116"/>
      <c r="AX570" s="54"/>
      <c r="AY570" s="117"/>
      <c r="AZ570" s="117"/>
      <c r="BA570" s="118"/>
      <c r="BB570" s="116"/>
      <c r="BC570" s="54"/>
      <c r="BD570" s="117"/>
      <c r="BE570" s="218"/>
      <c r="BF570" s="120"/>
      <c r="BG570" s="121"/>
      <c r="BH570" s="121"/>
      <c r="BI570" s="122"/>
      <c r="BJ570" s="123"/>
    </row>
    <row r="571">
      <c r="D571" s="100"/>
      <c r="E571" s="48"/>
      <c r="U571" s="50"/>
      <c r="V571" s="50"/>
      <c r="AC571" s="6"/>
      <c r="AI571" s="110"/>
      <c r="AJ571" s="111"/>
      <c r="AK571" s="221"/>
      <c r="AL571" s="54"/>
      <c r="AM571" s="54"/>
      <c r="AN571" s="112"/>
      <c r="AO571" s="113"/>
      <c r="AP571" s="215"/>
      <c r="AQ571" s="216"/>
      <c r="AR571" s="217"/>
      <c r="AS571" s="54"/>
      <c r="AT571" s="115"/>
      <c r="AU571" s="115"/>
      <c r="AV571" s="115"/>
      <c r="AW571" s="116"/>
      <c r="AX571" s="54"/>
      <c r="AY571" s="117"/>
      <c r="AZ571" s="117"/>
      <c r="BA571" s="118"/>
      <c r="BB571" s="116"/>
      <c r="BC571" s="54"/>
      <c r="BD571" s="117"/>
      <c r="BE571" s="218"/>
      <c r="BF571" s="120"/>
      <c r="BG571" s="121"/>
      <c r="BH571" s="121"/>
      <c r="BI571" s="122"/>
      <c r="BJ571" s="123"/>
    </row>
    <row r="572">
      <c r="D572" s="100"/>
      <c r="E572" s="48"/>
      <c r="U572" s="50"/>
      <c r="V572" s="50"/>
      <c r="AC572" s="6"/>
      <c r="AI572" s="110"/>
      <c r="AJ572" s="111"/>
      <c r="AK572" s="221"/>
      <c r="AL572" s="54"/>
      <c r="AM572" s="54"/>
      <c r="AN572" s="112"/>
      <c r="AO572" s="113"/>
      <c r="AP572" s="215"/>
      <c r="AQ572" s="216"/>
      <c r="AR572" s="217"/>
      <c r="AS572" s="54"/>
      <c r="AT572" s="115"/>
      <c r="AU572" s="115"/>
      <c r="AV572" s="115"/>
      <c r="AW572" s="116"/>
      <c r="AX572" s="54"/>
      <c r="AY572" s="117"/>
      <c r="AZ572" s="117"/>
      <c r="BA572" s="118"/>
      <c r="BB572" s="116"/>
      <c r="BC572" s="54"/>
      <c r="BD572" s="117"/>
      <c r="BE572" s="218"/>
      <c r="BF572" s="120"/>
      <c r="BG572" s="121"/>
      <c r="BH572" s="121"/>
      <c r="BI572" s="122"/>
      <c r="BJ572" s="123"/>
    </row>
    <row r="573">
      <c r="D573" s="100"/>
      <c r="E573" s="48"/>
      <c r="U573" s="50"/>
      <c r="V573" s="50"/>
      <c r="AC573" s="6"/>
      <c r="AI573" s="110"/>
      <c r="AJ573" s="111"/>
      <c r="AK573" s="221"/>
      <c r="AL573" s="54"/>
      <c r="AM573" s="54"/>
      <c r="AN573" s="112"/>
      <c r="AO573" s="113"/>
      <c r="AP573" s="215"/>
      <c r="AQ573" s="216"/>
      <c r="AR573" s="217"/>
      <c r="AS573" s="54"/>
      <c r="AT573" s="115"/>
      <c r="AU573" s="115"/>
      <c r="AV573" s="115"/>
      <c r="AW573" s="116"/>
      <c r="AX573" s="54"/>
      <c r="AY573" s="117"/>
      <c r="AZ573" s="117"/>
      <c r="BA573" s="118"/>
      <c r="BB573" s="116"/>
      <c r="BC573" s="54"/>
      <c r="BD573" s="117"/>
      <c r="BE573" s="218"/>
      <c r="BF573" s="120"/>
      <c r="BG573" s="121"/>
      <c r="BH573" s="121"/>
      <c r="BI573" s="122"/>
      <c r="BJ573" s="123"/>
    </row>
    <row r="574">
      <c r="D574" s="100"/>
      <c r="E574" s="48"/>
      <c r="U574" s="50"/>
      <c r="V574" s="50"/>
      <c r="AC574" s="6"/>
      <c r="AI574" s="110"/>
      <c r="AJ574" s="111"/>
      <c r="AK574" s="221"/>
      <c r="AL574" s="54"/>
      <c r="AM574" s="54"/>
      <c r="AN574" s="112"/>
      <c r="AO574" s="113"/>
      <c r="AP574" s="215"/>
      <c r="AQ574" s="216"/>
      <c r="AR574" s="217"/>
      <c r="AS574" s="54"/>
      <c r="AT574" s="115"/>
      <c r="AU574" s="115"/>
      <c r="AV574" s="115"/>
      <c r="AW574" s="116"/>
      <c r="AX574" s="54"/>
      <c r="AY574" s="117"/>
      <c r="AZ574" s="117"/>
      <c r="BA574" s="118"/>
      <c r="BB574" s="116"/>
      <c r="BC574" s="54"/>
      <c r="BD574" s="117"/>
      <c r="BE574" s="218"/>
      <c r="BF574" s="120"/>
      <c r="BG574" s="121"/>
      <c r="BH574" s="121"/>
      <c r="BI574" s="122"/>
      <c r="BJ574" s="123"/>
    </row>
    <row r="575">
      <c r="D575" s="100"/>
      <c r="E575" s="48"/>
      <c r="U575" s="50"/>
      <c r="V575" s="50"/>
      <c r="AC575" s="6"/>
      <c r="AI575" s="110"/>
      <c r="AJ575" s="111"/>
      <c r="AK575" s="221"/>
      <c r="AL575" s="54"/>
      <c r="AM575" s="54"/>
      <c r="AN575" s="112"/>
      <c r="AO575" s="113"/>
      <c r="AP575" s="215"/>
      <c r="AQ575" s="216"/>
      <c r="AR575" s="217"/>
      <c r="AS575" s="54"/>
      <c r="AT575" s="115"/>
      <c r="AU575" s="115"/>
      <c r="AV575" s="115"/>
      <c r="AW575" s="116"/>
      <c r="AX575" s="54"/>
      <c r="AY575" s="117"/>
      <c r="AZ575" s="117"/>
      <c r="BA575" s="118"/>
      <c r="BB575" s="116"/>
      <c r="BC575" s="54"/>
      <c r="BD575" s="117"/>
      <c r="BE575" s="218"/>
      <c r="BF575" s="120"/>
      <c r="BG575" s="121"/>
      <c r="BH575" s="121"/>
      <c r="BI575" s="122"/>
      <c r="BJ575" s="123"/>
    </row>
    <row r="576">
      <c r="D576" s="100"/>
      <c r="E576" s="48"/>
      <c r="U576" s="50"/>
      <c r="V576" s="50"/>
      <c r="AC576" s="6"/>
      <c r="AI576" s="110"/>
      <c r="AJ576" s="111"/>
      <c r="AK576" s="221"/>
      <c r="AL576" s="54"/>
      <c r="AM576" s="54"/>
      <c r="AN576" s="112"/>
      <c r="AO576" s="113"/>
      <c r="AP576" s="215"/>
      <c r="AQ576" s="216"/>
      <c r="AR576" s="217"/>
      <c r="AS576" s="54"/>
      <c r="AT576" s="115"/>
      <c r="AU576" s="115"/>
      <c r="AV576" s="115"/>
      <c r="AW576" s="116"/>
      <c r="AX576" s="54"/>
      <c r="AY576" s="117"/>
      <c r="AZ576" s="117"/>
      <c r="BA576" s="118"/>
      <c r="BB576" s="116"/>
      <c r="BC576" s="54"/>
      <c r="BD576" s="117"/>
      <c r="BE576" s="218"/>
      <c r="BF576" s="120"/>
      <c r="BG576" s="121"/>
      <c r="BH576" s="121"/>
      <c r="BI576" s="122"/>
      <c r="BJ576" s="123"/>
    </row>
    <row r="577">
      <c r="D577" s="100"/>
      <c r="E577" s="48"/>
      <c r="U577" s="50"/>
      <c r="V577" s="50"/>
      <c r="AC577" s="6"/>
      <c r="AI577" s="110"/>
      <c r="AJ577" s="111"/>
      <c r="AK577" s="221"/>
      <c r="AL577" s="54"/>
      <c r="AM577" s="54"/>
      <c r="AN577" s="112"/>
      <c r="AO577" s="113"/>
      <c r="AP577" s="215"/>
      <c r="AQ577" s="216"/>
      <c r="AR577" s="217"/>
      <c r="AS577" s="54"/>
      <c r="AT577" s="115"/>
      <c r="AU577" s="115"/>
      <c r="AV577" s="115"/>
      <c r="AW577" s="116"/>
      <c r="AX577" s="54"/>
      <c r="AY577" s="117"/>
      <c r="AZ577" s="117"/>
      <c r="BA577" s="118"/>
      <c r="BB577" s="116"/>
      <c r="BC577" s="54"/>
      <c r="BD577" s="117"/>
      <c r="BE577" s="218"/>
      <c r="BF577" s="120"/>
      <c r="BG577" s="121"/>
      <c r="BH577" s="121"/>
      <c r="BI577" s="122"/>
      <c r="BJ577" s="123"/>
    </row>
    <row r="578">
      <c r="D578" s="100"/>
      <c r="E578" s="48"/>
      <c r="U578" s="50"/>
      <c r="V578" s="50"/>
      <c r="AC578" s="6"/>
      <c r="AI578" s="110"/>
      <c r="AJ578" s="111"/>
      <c r="AK578" s="221"/>
      <c r="AL578" s="54"/>
      <c r="AM578" s="54"/>
      <c r="AN578" s="112"/>
      <c r="AO578" s="113"/>
      <c r="AP578" s="215"/>
      <c r="AQ578" s="216"/>
      <c r="AR578" s="217"/>
      <c r="AS578" s="54"/>
      <c r="AT578" s="115"/>
      <c r="AU578" s="115"/>
      <c r="AV578" s="115"/>
      <c r="AW578" s="116"/>
      <c r="AX578" s="54"/>
      <c r="AY578" s="117"/>
      <c r="AZ578" s="117"/>
      <c r="BA578" s="118"/>
      <c r="BB578" s="116"/>
      <c r="BC578" s="54"/>
      <c r="BD578" s="117"/>
      <c r="BE578" s="218"/>
      <c r="BF578" s="120"/>
      <c r="BG578" s="121"/>
      <c r="BH578" s="121"/>
      <c r="BI578" s="122"/>
      <c r="BJ578" s="123"/>
    </row>
    <row r="579">
      <c r="D579" s="100"/>
      <c r="E579" s="48"/>
      <c r="U579" s="50"/>
      <c r="V579" s="50"/>
      <c r="AC579" s="6"/>
      <c r="AI579" s="110"/>
      <c r="AJ579" s="111"/>
      <c r="AK579" s="221"/>
      <c r="AL579" s="54"/>
      <c r="AM579" s="54"/>
      <c r="AN579" s="112"/>
      <c r="AO579" s="113"/>
      <c r="AP579" s="215"/>
      <c r="AQ579" s="216"/>
      <c r="AR579" s="217"/>
      <c r="AS579" s="54"/>
      <c r="AT579" s="115"/>
      <c r="AU579" s="115"/>
      <c r="AV579" s="115"/>
      <c r="AW579" s="116"/>
      <c r="AX579" s="54"/>
      <c r="AY579" s="117"/>
      <c r="AZ579" s="117"/>
      <c r="BA579" s="118"/>
      <c r="BB579" s="116"/>
      <c r="BC579" s="54"/>
      <c r="BD579" s="117"/>
      <c r="BE579" s="218"/>
      <c r="BF579" s="120"/>
      <c r="BG579" s="121"/>
      <c r="BH579" s="121"/>
      <c r="BI579" s="122"/>
      <c r="BJ579" s="123"/>
    </row>
    <row r="580">
      <c r="D580" s="100"/>
      <c r="E580" s="48"/>
      <c r="U580" s="50"/>
      <c r="V580" s="50"/>
      <c r="AC580" s="6"/>
      <c r="AI580" s="110"/>
      <c r="AJ580" s="111"/>
      <c r="AK580" s="221"/>
      <c r="AL580" s="54"/>
      <c r="AM580" s="54"/>
      <c r="AN580" s="112"/>
      <c r="AO580" s="113"/>
      <c r="AP580" s="215"/>
      <c r="AQ580" s="216"/>
      <c r="AR580" s="217"/>
      <c r="AS580" s="54"/>
      <c r="AT580" s="115"/>
      <c r="AU580" s="115"/>
      <c r="AV580" s="115"/>
      <c r="AW580" s="116"/>
      <c r="AX580" s="54"/>
      <c r="AY580" s="117"/>
      <c r="AZ580" s="117"/>
      <c r="BA580" s="118"/>
      <c r="BB580" s="116"/>
      <c r="BC580" s="54"/>
      <c r="BD580" s="117"/>
      <c r="BE580" s="218"/>
      <c r="BF580" s="120"/>
      <c r="BG580" s="121"/>
      <c r="BH580" s="121"/>
      <c r="BI580" s="122"/>
      <c r="BJ580" s="123"/>
    </row>
    <row r="581">
      <c r="D581" s="100"/>
      <c r="E581" s="48"/>
      <c r="U581" s="50"/>
      <c r="V581" s="50"/>
      <c r="AC581" s="6"/>
      <c r="AI581" s="110"/>
      <c r="AJ581" s="111"/>
      <c r="AK581" s="221"/>
      <c r="AL581" s="54"/>
      <c r="AM581" s="54"/>
      <c r="AN581" s="112"/>
      <c r="AO581" s="113"/>
      <c r="AP581" s="215"/>
      <c r="AQ581" s="216"/>
      <c r="AR581" s="217"/>
      <c r="AS581" s="54"/>
      <c r="AT581" s="115"/>
      <c r="AU581" s="115"/>
      <c r="AV581" s="115"/>
      <c r="AW581" s="116"/>
      <c r="AX581" s="54"/>
      <c r="AY581" s="117"/>
      <c r="AZ581" s="117"/>
      <c r="BA581" s="118"/>
      <c r="BB581" s="116"/>
      <c r="BC581" s="54"/>
      <c r="BD581" s="117"/>
      <c r="BE581" s="218"/>
      <c r="BF581" s="120"/>
      <c r="BG581" s="121"/>
      <c r="BH581" s="121"/>
      <c r="BI581" s="122"/>
      <c r="BJ581" s="123"/>
    </row>
    <row r="582">
      <c r="D582" s="100"/>
      <c r="E582" s="48"/>
      <c r="U582" s="50"/>
      <c r="V582" s="50"/>
      <c r="AC582" s="6"/>
      <c r="AI582" s="110"/>
      <c r="AJ582" s="111"/>
      <c r="AK582" s="221"/>
      <c r="AL582" s="54"/>
      <c r="AM582" s="54"/>
      <c r="AN582" s="112"/>
      <c r="AO582" s="113"/>
      <c r="AP582" s="215"/>
      <c r="AQ582" s="216"/>
      <c r="AR582" s="217"/>
      <c r="AS582" s="54"/>
      <c r="AT582" s="115"/>
      <c r="AU582" s="115"/>
      <c r="AV582" s="115"/>
      <c r="AW582" s="116"/>
      <c r="AX582" s="54"/>
      <c r="AY582" s="117"/>
      <c r="AZ582" s="117"/>
      <c r="BA582" s="118"/>
      <c r="BB582" s="116"/>
      <c r="BC582" s="54"/>
      <c r="BD582" s="117"/>
      <c r="BE582" s="218"/>
      <c r="BF582" s="120"/>
      <c r="BG582" s="121"/>
      <c r="BH582" s="121"/>
      <c r="BI582" s="122"/>
      <c r="BJ582" s="123"/>
    </row>
    <row r="583">
      <c r="D583" s="100"/>
      <c r="E583" s="48"/>
      <c r="U583" s="50"/>
      <c r="V583" s="50"/>
      <c r="AC583" s="6"/>
      <c r="AI583" s="110"/>
      <c r="AJ583" s="111"/>
      <c r="AK583" s="221"/>
      <c r="AL583" s="54"/>
      <c r="AM583" s="54"/>
      <c r="AN583" s="112"/>
      <c r="AO583" s="113"/>
      <c r="AP583" s="215"/>
      <c r="AQ583" s="216"/>
      <c r="AR583" s="217"/>
      <c r="AS583" s="54"/>
      <c r="AT583" s="115"/>
      <c r="AU583" s="115"/>
      <c r="AV583" s="115"/>
      <c r="AW583" s="116"/>
      <c r="AX583" s="54"/>
      <c r="AY583" s="117"/>
      <c r="AZ583" s="117"/>
      <c r="BA583" s="118"/>
      <c r="BB583" s="116"/>
      <c r="BC583" s="54"/>
      <c r="BD583" s="117"/>
      <c r="BE583" s="218"/>
      <c r="BF583" s="120"/>
      <c r="BG583" s="121"/>
      <c r="BH583" s="121"/>
      <c r="BI583" s="122"/>
      <c r="BJ583" s="123"/>
    </row>
    <row r="584">
      <c r="D584" s="100"/>
      <c r="E584" s="48"/>
      <c r="U584" s="50"/>
      <c r="V584" s="50"/>
      <c r="AC584" s="6"/>
      <c r="AI584" s="110"/>
      <c r="AJ584" s="111"/>
      <c r="AK584" s="221"/>
      <c r="AL584" s="54"/>
      <c r="AM584" s="54"/>
      <c r="AN584" s="112"/>
      <c r="AO584" s="113"/>
      <c r="AP584" s="215"/>
      <c r="AQ584" s="216"/>
      <c r="AR584" s="217"/>
      <c r="AS584" s="54"/>
      <c r="AT584" s="115"/>
      <c r="AU584" s="115"/>
      <c r="AV584" s="115"/>
      <c r="AW584" s="116"/>
      <c r="AX584" s="54"/>
      <c r="AY584" s="117"/>
      <c r="AZ584" s="117"/>
      <c r="BA584" s="118"/>
      <c r="BB584" s="116"/>
      <c r="BC584" s="54"/>
      <c r="BD584" s="117"/>
      <c r="BE584" s="218"/>
      <c r="BF584" s="120"/>
      <c r="BG584" s="121"/>
      <c r="BH584" s="121"/>
      <c r="BI584" s="122"/>
      <c r="BJ584" s="123"/>
    </row>
    <row r="585">
      <c r="D585" s="100"/>
      <c r="E585" s="48"/>
      <c r="U585" s="50"/>
      <c r="V585" s="50"/>
      <c r="AC585" s="6"/>
      <c r="AI585" s="110"/>
      <c r="AJ585" s="111"/>
      <c r="AK585" s="221"/>
      <c r="AL585" s="54"/>
      <c r="AM585" s="54"/>
      <c r="AN585" s="112"/>
      <c r="AO585" s="113"/>
      <c r="AP585" s="215"/>
      <c r="AQ585" s="216"/>
      <c r="AR585" s="217"/>
      <c r="AS585" s="54"/>
      <c r="AT585" s="115"/>
      <c r="AU585" s="115"/>
      <c r="AV585" s="115"/>
      <c r="AW585" s="116"/>
      <c r="AX585" s="54"/>
      <c r="AY585" s="117"/>
      <c r="AZ585" s="117"/>
      <c r="BA585" s="118"/>
      <c r="BB585" s="116"/>
      <c r="BC585" s="54"/>
      <c r="BD585" s="117"/>
      <c r="BE585" s="218"/>
      <c r="BF585" s="120"/>
      <c r="BG585" s="121"/>
      <c r="BH585" s="121"/>
      <c r="BI585" s="122"/>
      <c r="BJ585" s="123"/>
    </row>
    <row r="586">
      <c r="D586" s="100"/>
      <c r="E586" s="48"/>
      <c r="U586" s="50"/>
      <c r="V586" s="50"/>
      <c r="AC586" s="6"/>
      <c r="AI586" s="110"/>
      <c r="AJ586" s="111"/>
      <c r="AK586" s="221"/>
      <c r="AL586" s="54"/>
      <c r="AM586" s="54"/>
      <c r="AN586" s="112"/>
      <c r="AO586" s="113"/>
      <c r="AP586" s="215"/>
      <c r="AQ586" s="216"/>
      <c r="AR586" s="217"/>
      <c r="AS586" s="54"/>
      <c r="AT586" s="115"/>
      <c r="AU586" s="115"/>
      <c r="AV586" s="115"/>
      <c r="AW586" s="116"/>
      <c r="AX586" s="54"/>
      <c r="AY586" s="117"/>
      <c r="AZ586" s="117"/>
      <c r="BA586" s="118"/>
      <c r="BB586" s="116"/>
      <c r="BC586" s="54"/>
      <c r="BD586" s="117"/>
      <c r="BE586" s="218"/>
      <c r="BF586" s="120"/>
      <c r="BG586" s="121"/>
      <c r="BH586" s="121"/>
      <c r="BI586" s="122"/>
      <c r="BJ586" s="123"/>
    </row>
    <row r="587">
      <c r="D587" s="100"/>
      <c r="E587" s="48"/>
      <c r="U587" s="50"/>
      <c r="V587" s="50"/>
      <c r="AC587" s="6"/>
      <c r="AI587" s="110"/>
      <c r="AJ587" s="111"/>
      <c r="AK587" s="221"/>
      <c r="AL587" s="54"/>
      <c r="AM587" s="54"/>
      <c r="AN587" s="112"/>
      <c r="AO587" s="113"/>
      <c r="AP587" s="215"/>
      <c r="AQ587" s="216"/>
      <c r="AR587" s="217"/>
      <c r="AS587" s="54"/>
      <c r="AT587" s="115"/>
      <c r="AU587" s="115"/>
      <c r="AV587" s="115"/>
      <c r="AW587" s="116"/>
      <c r="AX587" s="54"/>
      <c r="AY587" s="117"/>
      <c r="AZ587" s="117"/>
      <c r="BA587" s="118"/>
      <c r="BB587" s="116"/>
      <c r="BC587" s="54"/>
      <c r="BD587" s="117"/>
      <c r="BE587" s="218"/>
      <c r="BF587" s="120"/>
      <c r="BG587" s="121"/>
      <c r="BH587" s="121"/>
      <c r="BI587" s="122"/>
      <c r="BJ587" s="123"/>
    </row>
    <row r="588">
      <c r="D588" s="100"/>
      <c r="E588" s="48"/>
      <c r="U588" s="50"/>
      <c r="V588" s="50"/>
      <c r="AC588" s="6"/>
      <c r="AI588" s="110"/>
      <c r="AJ588" s="111"/>
      <c r="AK588" s="221"/>
      <c r="AL588" s="54"/>
      <c r="AM588" s="54"/>
      <c r="AN588" s="112"/>
      <c r="AO588" s="113"/>
      <c r="AP588" s="215"/>
      <c r="AQ588" s="216"/>
      <c r="AR588" s="217"/>
      <c r="AS588" s="54"/>
      <c r="AT588" s="115"/>
      <c r="AU588" s="115"/>
      <c r="AV588" s="115"/>
      <c r="AW588" s="116"/>
      <c r="AX588" s="54"/>
      <c r="AY588" s="117"/>
      <c r="AZ588" s="117"/>
      <c r="BA588" s="118"/>
      <c r="BB588" s="116"/>
      <c r="BC588" s="54"/>
      <c r="BD588" s="117"/>
      <c r="BE588" s="218"/>
      <c r="BF588" s="120"/>
      <c r="BG588" s="121"/>
      <c r="BH588" s="121"/>
      <c r="BI588" s="122"/>
      <c r="BJ588" s="123"/>
    </row>
    <row r="589">
      <c r="D589" s="100"/>
      <c r="E589" s="48"/>
      <c r="U589" s="50"/>
      <c r="V589" s="50"/>
      <c r="AC589" s="6"/>
      <c r="AI589" s="110"/>
      <c r="AJ589" s="111"/>
      <c r="AK589" s="221"/>
      <c r="AL589" s="54"/>
      <c r="AM589" s="54"/>
      <c r="AN589" s="112"/>
      <c r="AO589" s="113"/>
      <c r="AP589" s="215"/>
      <c r="AQ589" s="216"/>
      <c r="AR589" s="217"/>
      <c r="AS589" s="54"/>
      <c r="AT589" s="115"/>
      <c r="AU589" s="115"/>
      <c r="AV589" s="115"/>
      <c r="AW589" s="116"/>
      <c r="AX589" s="54"/>
      <c r="AY589" s="117"/>
      <c r="AZ589" s="117"/>
      <c r="BA589" s="118"/>
      <c r="BB589" s="116"/>
      <c r="BC589" s="54"/>
      <c r="BD589" s="117"/>
      <c r="BE589" s="218"/>
      <c r="BF589" s="120"/>
      <c r="BG589" s="121"/>
      <c r="BH589" s="121"/>
      <c r="BI589" s="122"/>
      <c r="BJ589" s="123"/>
    </row>
    <row r="590">
      <c r="D590" s="100"/>
      <c r="E590" s="48"/>
      <c r="U590" s="50"/>
      <c r="V590" s="50"/>
      <c r="AC590" s="6"/>
      <c r="AI590" s="110"/>
      <c r="AJ590" s="111"/>
      <c r="AK590" s="221"/>
      <c r="AL590" s="54"/>
      <c r="AM590" s="54"/>
      <c r="AN590" s="112"/>
      <c r="AO590" s="113"/>
      <c r="AP590" s="215"/>
      <c r="AQ590" s="216"/>
      <c r="AR590" s="217"/>
      <c r="AS590" s="54"/>
      <c r="AT590" s="115"/>
      <c r="AU590" s="115"/>
      <c r="AV590" s="115"/>
      <c r="AW590" s="116"/>
      <c r="AX590" s="54"/>
      <c r="AY590" s="117"/>
      <c r="AZ590" s="117"/>
      <c r="BA590" s="118"/>
      <c r="BB590" s="116"/>
      <c r="BC590" s="54"/>
      <c r="BD590" s="117"/>
      <c r="BE590" s="218"/>
      <c r="BF590" s="120"/>
      <c r="BG590" s="121"/>
      <c r="BH590" s="121"/>
      <c r="BI590" s="122"/>
      <c r="BJ590" s="123"/>
    </row>
    <row r="591">
      <c r="D591" s="100"/>
      <c r="E591" s="48"/>
      <c r="U591" s="50"/>
      <c r="V591" s="50"/>
      <c r="AC591" s="6"/>
      <c r="AI591" s="110"/>
      <c r="AJ591" s="111"/>
      <c r="AK591" s="221"/>
      <c r="AL591" s="54"/>
      <c r="AM591" s="54"/>
      <c r="AN591" s="112"/>
      <c r="AO591" s="113"/>
      <c r="AP591" s="215"/>
      <c r="AQ591" s="216"/>
      <c r="AR591" s="217"/>
      <c r="AS591" s="54"/>
      <c r="AT591" s="115"/>
      <c r="AU591" s="115"/>
      <c r="AV591" s="115"/>
      <c r="AW591" s="116"/>
      <c r="AX591" s="54"/>
      <c r="AY591" s="117"/>
      <c r="AZ591" s="117"/>
      <c r="BA591" s="118"/>
      <c r="BB591" s="116"/>
      <c r="BC591" s="54"/>
      <c r="BD591" s="117"/>
      <c r="BE591" s="218"/>
      <c r="BF591" s="120"/>
      <c r="BG591" s="121"/>
      <c r="BH591" s="121"/>
      <c r="BI591" s="122"/>
      <c r="BJ591" s="123"/>
    </row>
    <row r="592">
      <c r="D592" s="100"/>
      <c r="E592" s="48"/>
      <c r="U592" s="50"/>
      <c r="V592" s="50"/>
      <c r="AC592" s="6"/>
      <c r="AI592" s="110"/>
      <c r="AJ592" s="111"/>
      <c r="AK592" s="221"/>
      <c r="AL592" s="54"/>
      <c r="AM592" s="54"/>
      <c r="AN592" s="112"/>
      <c r="AO592" s="113"/>
      <c r="AP592" s="215"/>
      <c r="AQ592" s="216"/>
      <c r="AR592" s="217"/>
      <c r="AS592" s="54"/>
      <c r="AT592" s="115"/>
      <c r="AU592" s="115"/>
      <c r="AV592" s="115"/>
      <c r="AW592" s="116"/>
      <c r="AX592" s="54"/>
      <c r="AY592" s="117"/>
      <c r="AZ592" s="117"/>
      <c r="BA592" s="118"/>
      <c r="BB592" s="116"/>
      <c r="BC592" s="54"/>
      <c r="BD592" s="117"/>
      <c r="BE592" s="218"/>
      <c r="BF592" s="120"/>
      <c r="BG592" s="121"/>
      <c r="BH592" s="121"/>
      <c r="BI592" s="122"/>
      <c r="BJ592" s="123"/>
    </row>
    <row r="593">
      <c r="D593" s="100"/>
      <c r="E593" s="48"/>
      <c r="U593" s="50"/>
      <c r="V593" s="50"/>
      <c r="AC593" s="6"/>
      <c r="AI593" s="110"/>
      <c r="AJ593" s="111"/>
      <c r="AK593" s="221"/>
      <c r="AL593" s="54"/>
      <c r="AM593" s="54"/>
      <c r="AN593" s="112"/>
      <c r="AO593" s="113"/>
      <c r="AP593" s="215"/>
      <c r="AQ593" s="216"/>
      <c r="AR593" s="217"/>
      <c r="AS593" s="54"/>
      <c r="AT593" s="115"/>
      <c r="AU593" s="115"/>
      <c r="AV593" s="115"/>
      <c r="AW593" s="116"/>
      <c r="AX593" s="54"/>
      <c r="AY593" s="117"/>
      <c r="AZ593" s="117"/>
      <c r="BA593" s="118"/>
      <c r="BB593" s="116"/>
      <c r="BC593" s="54"/>
      <c r="BD593" s="117"/>
      <c r="BE593" s="218"/>
      <c r="BF593" s="120"/>
      <c r="BG593" s="121"/>
      <c r="BH593" s="121"/>
      <c r="BI593" s="122"/>
      <c r="BJ593" s="123"/>
    </row>
    <row r="594">
      <c r="D594" s="100"/>
      <c r="E594" s="48"/>
      <c r="U594" s="50"/>
      <c r="V594" s="50"/>
      <c r="AC594" s="6"/>
      <c r="AI594" s="110"/>
      <c r="AJ594" s="111"/>
      <c r="AK594" s="221"/>
      <c r="AL594" s="54"/>
      <c r="AM594" s="54"/>
      <c r="AN594" s="112"/>
      <c r="AO594" s="113"/>
      <c r="AP594" s="215"/>
      <c r="AQ594" s="216"/>
      <c r="AR594" s="217"/>
      <c r="AS594" s="54"/>
      <c r="AT594" s="115"/>
      <c r="AU594" s="115"/>
      <c r="AV594" s="115"/>
      <c r="AW594" s="116"/>
      <c r="AX594" s="54"/>
      <c r="AY594" s="117"/>
      <c r="AZ594" s="117"/>
      <c r="BA594" s="118"/>
      <c r="BB594" s="116"/>
      <c r="BC594" s="54"/>
      <c r="BD594" s="117"/>
      <c r="BE594" s="218"/>
      <c r="BF594" s="120"/>
      <c r="BG594" s="121"/>
      <c r="BH594" s="121"/>
      <c r="BI594" s="122"/>
      <c r="BJ594" s="123"/>
    </row>
    <row r="595">
      <c r="D595" s="100"/>
      <c r="E595" s="48"/>
      <c r="U595" s="50"/>
      <c r="V595" s="50"/>
      <c r="AC595" s="6"/>
      <c r="AI595" s="110"/>
      <c r="AJ595" s="111"/>
      <c r="AK595" s="221"/>
      <c r="AL595" s="54"/>
      <c r="AM595" s="54"/>
      <c r="AN595" s="112"/>
      <c r="AO595" s="113"/>
      <c r="AP595" s="215"/>
      <c r="AQ595" s="216"/>
      <c r="AR595" s="217"/>
      <c r="AS595" s="54"/>
      <c r="AT595" s="115"/>
      <c r="AU595" s="115"/>
      <c r="AV595" s="115"/>
      <c r="AW595" s="116"/>
      <c r="AX595" s="54"/>
      <c r="AY595" s="117"/>
      <c r="AZ595" s="117"/>
      <c r="BA595" s="118"/>
      <c r="BB595" s="116"/>
      <c r="BC595" s="54"/>
      <c r="BD595" s="117"/>
      <c r="BE595" s="218"/>
      <c r="BF595" s="120"/>
      <c r="BG595" s="121"/>
      <c r="BH595" s="121"/>
      <c r="BI595" s="122"/>
      <c r="BJ595" s="123"/>
    </row>
    <row r="596">
      <c r="D596" s="100"/>
      <c r="E596" s="48"/>
      <c r="U596" s="50"/>
      <c r="V596" s="50"/>
      <c r="AC596" s="6"/>
      <c r="AI596" s="110"/>
      <c r="AJ596" s="111"/>
      <c r="AK596" s="221"/>
      <c r="AL596" s="54"/>
      <c r="AM596" s="54"/>
      <c r="AN596" s="112"/>
      <c r="AO596" s="113"/>
      <c r="AP596" s="215"/>
      <c r="AQ596" s="216"/>
      <c r="AR596" s="217"/>
      <c r="AS596" s="54"/>
      <c r="AT596" s="115"/>
      <c r="AU596" s="115"/>
      <c r="AV596" s="115"/>
      <c r="AW596" s="116"/>
      <c r="AX596" s="54"/>
      <c r="AY596" s="117"/>
      <c r="AZ596" s="117"/>
      <c r="BA596" s="118"/>
      <c r="BB596" s="116"/>
      <c r="BC596" s="54"/>
      <c r="BD596" s="117"/>
      <c r="BE596" s="218"/>
      <c r="BF596" s="120"/>
      <c r="BG596" s="121"/>
      <c r="BH596" s="121"/>
      <c r="BI596" s="122"/>
      <c r="BJ596" s="123"/>
    </row>
    <row r="597">
      <c r="D597" s="100"/>
      <c r="E597" s="48"/>
      <c r="U597" s="50"/>
      <c r="V597" s="50"/>
      <c r="AC597" s="6"/>
      <c r="AI597" s="110"/>
      <c r="AJ597" s="111"/>
      <c r="AK597" s="221"/>
      <c r="AL597" s="54"/>
      <c r="AM597" s="54"/>
      <c r="AN597" s="112"/>
      <c r="AO597" s="113"/>
      <c r="AP597" s="215"/>
      <c r="AQ597" s="216"/>
      <c r="AR597" s="217"/>
      <c r="AS597" s="54"/>
      <c r="AT597" s="115"/>
      <c r="AU597" s="115"/>
      <c r="AV597" s="115"/>
      <c r="AW597" s="116"/>
      <c r="AX597" s="54"/>
      <c r="AY597" s="117"/>
      <c r="AZ597" s="117"/>
      <c r="BA597" s="118"/>
      <c r="BB597" s="116"/>
      <c r="BC597" s="54"/>
      <c r="BD597" s="117"/>
      <c r="BE597" s="218"/>
      <c r="BF597" s="120"/>
      <c r="BG597" s="121"/>
      <c r="BH597" s="121"/>
      <c r="BI597" s="122"/>
      <c r="BJ597" s="123"/>
    </row>
    <row r="598">
      <c r="D598" s="100"/>
      <c r="E598" s="48"/>
      <c r="U598" s="50"/>
      <c r="V598" s="50"/>
      <c r="AC598" s="6"/>
      <c r="AI598" s="110"/>
      <c r="AJ598" s="111"/>
      <c r="AK598" s="221"/>
      <c r="AL598" s="54"/>
      <c r="AM598" s="54"/>
      <c r="AN598" s="112"/>
      <c r="AO598" s="113"/>
      <c r="AP598" s="215"/>
      <c r="AQ598" s="216"/>
      <c r="AR598" s="217"/>
      <c r="AS598" s="54"/>
      <c r="AT598" s="115"/>
      <c r="AU598" s="115"/>
      <c r="AV598" s="115"/>
      <c r="AW598" s="116"/>
      <c r="AX598" s="54"/>
      <c r="AY598" s="117"/>
      <c r="AZ598" s="117"/>
      <c r="BA598" s="118"/>
      <c r="BB598" s="116"/>
      <c r="BC598" s="54"/>
      <c r="BD598" s="117"/>
      <c r="BE598" s="218"/>
      <c r="BF598" s="120"/>
      <c r="BG598" s="121"/>
      <c r="BH598" s="121"/>
      <c r="BI598" s="122"/>
      <c r="BJ598" s="123"/>
    </row>
    <row r="599">
      <c r="D599" s="100"/>
      <c r="E599" s="48"/>
      <c r="U599" s="50"/>
      <c r="V599" s="50"/>
      <c r="AC599" s="6"/>
      <c r="AI599" s="110"/>
      <c r="AJ599" s="111"/>
      <c r="AK599" s="221"/>
      <c r="AL599" s="54"/>
      <c r="AM599" s="54"/>
      <c r="AN599" s="112"/>
      <c r="AO599" s="113"/>
      <c r="AP599" s="215"/>
      <c r="AQ599" s="216"/>
      <c r="AR599" s="217"/>
      <c r="AS599" s="54"/>
      <c r="AT599" s="115"/>
      <c r="AU599" s="115"/>
      <c r="AV599" s="115"/>
      <c r="AW599" s="116"/>
      <c r="AX599" s="54"/>
      <c r="AY599" s="117"/>
      <c r="AZ599" s="117"/>
      <c r="BA599" s="118"/>
      <c r="BB599" s="116"/>
      <c r="BC599" s="54"/>
      <c r="BD599" s="117"/>
      <c r="BE599" s="218"/>
      <c r="BF599" s="120"/>
      <c r="BG599" s="121"/>
      <c r="BH599" s="121"/>
      <c r="BI599" s="122"/>
      <c r="BJ599" s="123"/>
    </row>
    <row r="600">
      <c r="D600" s="100"/>
      <c r="E600" s="48"/>
      <c r="U600" s="50"/>
      <c r="V600" s="50"/>
      <c r="AC600" s="6"/>
      <c r="AI600" s="110"/>
      <c r="AJ600" s="111"/>
      <c r="AK600" s="221"/>
      <c r="AL600" s="54"/>
      <c r="AM600" s="54"/>
      <c r="AN600" s="112"/>
      <c r="AO600" s="113"/>
      <c r="AP600" s="215"/>
      <c r="AQ600" s="216"/>
      <c r="AR600" s="217"/>
      <c r="AS600" s="54"/>
      <c r="AT600" s="115"/>
      <c r="AU600" s="115"/>
      <c r="AV600" s="115"/>
      <c r="AW600" s="116"/>
      <c r="AX600" s="54"/>
      <c r="AY600" s="117"/>
      <c r="AZ600" s="117"/>
      <c r="BA600" s="118"/>
      <c r="BB600" s="116"/>
      <c r="BC600" s="54"/>
      <c r="BD600" s="117"/>
      <c r="BE600" s="218"/>
      <c r="BF600" s="120"/>
      <c r="BG600" s="121"/>
      <c r="BH600" s="121"/>
      <c r="BI600" s="122"/>
      <c r="BJ600" s="123"/>
    </row>
    <row r="601">
      <c r="D601" s="100"/>
      <c r="E601" s="48"/>
      <c r="U601" s="50"/>
      <c r="V601" s="50"/>
      <c r="AC601" s="6"/>
      <c r="AI601" s="110"/>
      <c r="AJ601" s="111"/>
      <c r="AK601" s="221"/>
      <c r="AL601" s="54"/>
      <c r="AM601" s="54"/>
      <c r="AN601" s="112"/>
      <c r="AO601" s="113"/>
      <c r="AP601" s="215"/>
      <c r="AQ601" s="216"/>
      <c r="AR601" s="217"/>
      <c r="AS601" s="54"/>
      <c r="AT601" s="115"/>
      <c r="AU601" s="115"/>
      <c r="AV601" s="115"/>
      <c r="AW601" s="116"/>
      <c r="AX601" s="54"/>
      <c r="AY601" s="117"/>
      <c r="AZ601" s="117"/>
      <c r="BA601" s="118"/>
      <c r="BB601" s="116"/>
      <c r="BC601" s="54"/>
      <c r="BD601" s="117"/>
      <c r="BE601" s="218"/>
      <c r="BF601" s="120"/>
      <c r="BG601" s="121"/>
      <c r="BH601" s="121"/>
      <c r="BI601" s="122"/>
      <c r="BJ601" s="123"/>
    </row>
    <row r="602">
      <c r="D602" s="100"/>
      <c r="E602" s="48"/>
      <c r="U602" s="50"/>
      <c r="V602" s="50"/>
      <c r="AC602" s="6"/>
      <c r="AI602" s="110"/>
      <c r="AJ602" s="111"/>
      <c r="AK602" s="221"/>
      <c r="AL602" s="54"/>
      <c r="AM602" s="54"/>
      <c r="AN602" s="112"/>
      <c r="AO602" s="113"/>
      <c r="AP602" s="215"/>
      <c r="AQ602" s="216"/>
      <c r="AR602" s="217"/>
      <c r="AS602" s="54"/>
      <c r="AT602" s="115"/>
      <c r="AU602" s="115"/>
      <c r="AV602" s="115"/>
      <c r="AW602" s="116"/>
      <c r="AX602" s="54"/>
      <c r="AY602" s="117"/>
      <c r="AZ602" s="117"/>
      <c r="BA602" s="118"/>
      <c r="BB602" s="116"/>
      <c r="BC602" s="54"/>
      <c r="BD602" s="117"/>
      <c r="BE602" s="218"/>
      <c r="BF602" s="120"/>
      <c r="BG602" s="121"/>
      <c r="BH602" s="121"/>
      <c r="BI602" s="122"/>
      <c r="BJ602" s="123"/>
    </row>
    <row r="603">
      <c r="D603" s="100"/>
      <c r="E603" s="48"/>
      <c r="U603" s="50"/>
      <c r="V603" s="50"/>
      <c r="AC603" s="6"/>
      <c r="AI603" s="110"/>
      <c r="AJ603" s="111"/>
      <c r="AK603" s="221"/>
      <c r="AL603" s="54"/>
      <c r="AM603" s="54"/>
      <c r="AN603" s="112"/>
      <c r="AO603" s="113"/>
      <c r="AP603" s="215"/>
      <c r="AQ603" s="216"/>
      <c r="AR603" s="217"/>
      <c r="AS603" s="54"/>
      <c r="AT603" s="115"/>
      <c r="AU603" s="115"/>
      <c r="AV603" s="115"/>
      <c r="AW603" s="116"/>
      <c r="AX603" s="54"/>
      <c r="AY603" s="117"/>
      <c r="AZ603" s="117"/>
      <c r="BA603" s="118"/>
      <c r="BB603" s="116"/>
      <c r="BC603" s="54"/>
      <c r="BD603" s="117"/>
      <c r="BE603" s="218"/>
      <c r="BF603" s="120"/>
      <c r="BG603" s="121"/>
      <c r="BH603" s="121"/>
      <c r="BI603" s="122"/>
      <c r="BJ603" s="123"/>
    </row>
    <row r="604">
      <c r="D604" s="100"/>
      <c r="E604" s="48"/>
      <c r="U604" s="50"/>
      <c r="V604" s="50"/>
      <c r="AC604" s="6"/>
      <c r="AI604" s="110"/>
      <c r="AJ604" s="111"/>
      <c r="AK604" s="221"/>
      <c r="AL604" s="54"/>
      <c r="AM604" s="54"/>
      <c r="AN604" s="112"/>
      <c r="AO604" s="113"/>
      <c r="AP604" s="215"/>
      <c r="AQ604" s="216"/>
      <c r="AR604" s="217"/>
      <c r="AS604" s="54"/>
      <c r="AT604" s="115"/>
      <c r="AU604" s="115"/>
      <c r="AV604" s="115"/>
      <c r="AW604" s="116"/>
      <c r="AX604" s="54"/>
      <c r="AY604" s="117"/>
      <c r="AZ604" s="117"/>
      <c r="BA604" s="118"/>
      <c r="BB604" s="116"/>
      <c r="BC604" s="54"/>
      <c r="BD604" s="117"/>
      <c r="BE604" s="218"/>
      <c r="BF604" s="120"/>
      <c r="BG604" s="121"/>
      <c r="BH604" s="121"/>
      <c r="BI604" s="122"/>
      <c r="BJ604" s="123"/>
    </row>
    <row r="605">
      <c r="D605" s="100"/>
      <c r="E605" s="48"/>
      <c r="U605" s="50"/>
      <c r="V605" s="50"/>
      <c r="AC605" s="6"/>
      <c r="AI605" s="110"/>
      <c r="AJ605" s="111"/>
      <c r="AK605" s="221"/>
      <c r="AL605" s="54"/>
      <c r="AM605" s="54"/>
      <c r="AN605" s="112"/>
      <c r="AO605" s="113"/>
      <c r="AP605" s="215"/>
      <c r="AQ605" s="216"/>
      <c r="AR605" s="217"/>
      <c r="AS605" s="54"/>
      <c r="AT605" s="115"/>
      <c r="AU605" s="115"/>
      <c r="AV605" s="115"/>
      <c r="AW605" s="116"/>
      <c r="AX605" s="54"/>
      <c r="AY605" s="117"/>
      <c r="AZ605" s="117"/>
      <c r="BA605" s="118"/>
      <c r="BB605" s="116"/>
      <c r="BC605" s="54"/>
      <c r="BD605" s="117"/>
      <c r="BE605" s="218"/>
      <c r="BF605" s="120"/>
      <c r="BG605" s="121"/>
      <c r="BH605" s="121"/>
      <c r="BI605" s="122"/>
      <c r="BJ605" s="123"/>
    </row>
    <row r="606">
      <c r="D606" s="100"/>
      <c r="E606" s="48"/>
      <c r="U606" s="50"/>
      <c r="V606" s="50"/>
      <c r="AC606" s="6"/>
      <c r="AI606" s="110"/>
      <c r="AJ606" s="111"/>
      <c r="AK606" s="221"/>
      <c r="AL606" s="54"/>
      <c r="AM606" s="54"/>
      <c r="AN606" s="112"/>
      <c r="AO606" s="113"/>
      <c r="AP606" s="215"/>
      <c r="AQ606" s="216"/>
      <c r="AR606" s="217"/>
      <c r="AS606" s="54"/>
      <c r="AT606" s="115"/>
      <c r="AU606" s="115"/>
      <c r="AV606" s="115"/>
      <c r="AW606" s="116"/>
      <c r="AX606" s="54"/>
      <c r="AY606" s="117"/>
      <c r="AZ606" s="117"/>
      <c r="BA606" s="118"/>
      <c r="BB606" s="116"/>
      <c r="BC606" s="54"/>
      <c r="BD606" s="117"/>
      <c r="BE606" s="218"/>
      <c r="BF606" s="120"/>
      <c r="BG606" s="121"/>
      <c r="BH606" s="121"/>
      <c r="BI606" s="122"/>
      <c r="BJ606" s="123"/>
    </row>
    <row r="607">
      <c r="D607" s="100"/>
      <c r="E607" s="48"/>
      <c r="U607" s="50"/>
      <c r="V607" s="50"/>
      <c r="AC607" s="6"/>
      <c r="AI607" s="110"/>
      <c r="AJ607" s="111"/>
      <c r="AK607" s="221"/>
      <c r="AL607" s="54"/>
      <c r="AM607" s="54"/>
      <c r="AN607" s="112"/>
      <c r="AO607" s="113"/>
      <c r="AP607" s="215"/>
      <c r="AQ607" s="216"/>
      <c r="AR607" s="217"/>
      <c r="AS607" s="54"/>
      <c r="AT607" s="115"/>
      <c r="AU607" s="115"/>
      <c r="AV607" s="115"/>
      <c r="AW607" s="116"/>
      <c r="AX607" s="54"/>
      <c r="AY607" s="117"/>
      <c r="AZ607" s="117"/>
      <c r="BA607" s="118"/>
      <c r="BB607" s="116"/>
      <c r="BC607" s="54"/>
      <c r="BD607" s="117"/>
      <c r="BE607" s="218"/>
      <c r="BF607" s="120"/>
      <c r="BG607" s="121"/>
      <c r="BH607" s="121"/>
      <c r="BI607" s="122"/>
      <c r="BJ607" s="123"/>
    </row>
    <row r="608">
      <c r="D608" s="100"/>
      <c r="E608" s="48"/>
      <c r="U608" s="50"/>
      <c r="V608" s="50"/>
      <c r="AC608" s="6"/>
      <c r="AI608" s="110"/>
      <c r="AJ608" s="111"/>
      <c r="AK608" s="221"/>
      <c r="AL608" s="54"/>
      <c r="AM608" s="54"/>
      <c r="AN608" s="112"/>
      <c r="AO608" s="113"/>
      <c r="AP608" s="215"/>
      <c r="AQ608" s="216"/>
      <c r="AR608" s="217"/>
      <c r="AS608" s="54"/>
      <c r="AT608" s="115"/>
      <c r="AU608" s="115"/>
      <c r="AV608" s="115"/>
      <c r="AW608" s="116"/>
      <c r="AX608" s="54"/>
      <c r="AY608" s="117"/>
      <c r="AZ608" s="117"/>
      <c r="BA608" s="118"/>
      <c r="BB608" s="116"/>
      <c r="BC608" s="54"/>
      <c r="BD608" s="117"/>
      <c r="BE608" s="218"/>
      <c r="BF608" s="120"/>
      <c r="BG608" s="121"/>
      <c r="BH608" s="121"/>
      <c r="BI608" s="122"/>
      <c r="BJ608" s="123"/>
    </row>
    <row r="609">
      <c r="D609" s="100"/>
      <c r="E609" s="48"/>
      <c r="U609" s="50"/>
      <c r="V609" s="50"/>
      <c r="AC609" s="6"/>
      <c r="AI609" s="110"/>
      <c r="AJ609" s="111"/>
      <c r="AK609" s="221"/>
      <c r="AL609" s="54"/>
      <c r="AM609" s="54"/>
      <c r="AN609" s="112"/>
      <c r="AO609" s="113"/>
      <c r="AP609" s="215"/>
      <c r="AQ609" s="216"/>
      <c r="AR609" s="217"/>
      <c r="AS609" s="54"/>
      <c r="AT609" s="115"/>
      <c r="AU609" s="115"/>
      <c r="AV609" s="115"/>
      <c r="AW609" s="116"/>
      <c r="AX609" s="54"/>
      <c r="AY609" s="117"/>
      <c r="AZ609" s="117"/>
      <c r="BA609" s="118"/>
      <c r="BB609" s="116"/>
      <c r="BC609" s="54"/>
      <c r="BD609" s="117"/>
      <c r="BE609" s="218"/>
      <c r="BF609" s="120"/>
      <c r="BG609" s="121"/>
      <c r="BH609" s="121"/>
      <c r="BI609" s="122"/>
      <c r="BJ609" s="123"/>
    </row>
    <row r="610">
      <c r="D610" s="100"/>
      <c r="E610" s="48"/>
      <c r="U610" s="50"/>
      <c r="V610" s="50"/>
      <c r="AC610" s="6"/>
      <c r="AI610" s="110"/>
      <c r="AJ610" s="111"/>
      <c r="AK610" s="221"/>
      <c r="AL610" s="54"/>
      <c r="AM610" s="54"/>
      <c r="AN610" s="112"/>
      <c r="AO610" s="113"/>
      <c r="AP610" s="215"/>
      <c r="AQ610" s="216"/>
      <c r="AR610" s="217"/>
      <c r="AS610" s="54"/>
      <c r="AT610" s="115"/>
      <c r="AU610" s="115"/>
      <c r="AV610" s="115"/>
      <c r="AW610" s="116"/>
      <c r="AX610" s="54"/>
      <c r="AY610" s="117"/>
      <c r="AZ610" s="117"/>
      <c r="BA610" s="118"/>
      <c r="BB610" s="116"/>
      <c r="BC610" s="54"/>
      <c r="BD610" s="117"/>
      <c r="BE610" s="218"/>
      <c r="BF610" s="120"/>
      <c r="BG610" s="121"/>
      <c r="BH610" s="121"/>
      <c r="BI610" s="122"/>
      <c r="BJ610" s="123"/>
    </row>
    <row r="611">
      <c r="D611" s="100"/>
      <c r="E611" s="48"/>
      <c r="U611" s="50"/>
      <c r="V611" s="50"/>
      <c r="AC611" s="6"/>
      <c r="AI611" s="110"/>
      <c r="AJ611" s="111"/>
      <c r="AK611" s="221"/>
      <c r="AL611" s="54"/>
      <c r="AM611" s="54"/>
      <c r="AN611" s="112"/>
      <c r="AO611" s="113"/>
      <c r="AP611" s="215"/>
      <c r="AQ611" s="216"/>
      <c r="AR611" s="217"/>
      <c r="AS611" s="54"/>
      <c r="AT611" s="115"/>
      <c r="AU611" s="115"/>
      <c r="AV611" s="115"/>
      <c r="AW611" s="116"/>
      <c r="AX611" s="54"/>
      <c r="AY611" s="117"/>
      <c r="AZ611" s="117"/>
      <c r="BA611" s="118"/>
      <c r="BB611" s="116"/>
      <c r="BC611" s="54"/>
      <c r="BD611" s="117"/>
      <c r="BE611" s="218"/>
      <c r="BF611" s="120"/>
      <c r="BG611" s="121"/>
      <c r="BH611" s="121"/>
      <c r="BI611" s="122"/>
      <c r="BJ611" s="123"/>
    </row>
    <row r="612">
      <c r="D612" s="100"/>
      <c r="E612" s="48"/>
      <c r="U612" s="50"/>
      <c r="V612" s="50"/>
      <c r="AC612" s="6"/>
      <c r="AI612" s="110"/>
      <c r="AJ612" s="111"/>
      <c r="AK612" s="221"/>
      <c r="AL612" s="54"/>
      <c r="AM612" s="54"/>
      <c r="AN612" s="112"/>
      <c r="AO612" s="113"/>
      <c r="AP612" s="215"/>
      <c r="AQ612" s="216"/>
      <c r="AR612" s="217"/>
      <c r="AS612" s="54"/>
      <c r="AT612" s="115"/>
      <c r="AU612" s="115"/>
      <c r="AV612" s="115"/>
      <c r="AW612" s="116"/>
      <c r="AX612" s="54"/>
      <c r="AY612" s="117"/>
      <c r="AZ612" s="117"/>
      <c r="BA612" s="118"/>
      <c r="BB612" s="116"/>
      <c r="BC612" s="54"/>
      <c r="BD612" s="117"/>
      <c r="BE612" s="218"/>
      <c r="BF612" s="120"/>
      <c r="BG612" s="121"/>
      <c r="BH612" s="121"/>
      <c r="BI612" s="122"/>
      <c r="BJ612" s="123"/>
    </row>
    <row r="613">
      <c r="D613" s="100"/>
      <c r="E613" s="48"/>
      <c r="U613" s="50"/>
      <c r="V613" s="50"/>
      <c r="AC613" s="6"/>
      <c r="AI613" s="110"/>
      <c r="AJ613" s="111"/>
      <c r="AK613" s="221"/>
      <c r="AL613" s="54"/>
      <c r="AM613" s="54"/>
      <c r="AN613" s="112"/>
      <c r="AO613" s="113"/>
      <c r="AP613" s="215"/>
      <c r="AQ613" s="216"/>
      <c r="AR613" s="217"/>
      <c r="AS613" s="54"/>
      <c r="AT613" s="115"/>
      <c r="AU613" s="115"/>
      <c r="AV613" s="115"/>
      <c r="AW613" s="116"/>
      <c r="AX613" s="54"/>
      <c r="AY613" s="117"/>
      <c r="AZ613" s="117"/>
      <c r="BA613" s="118"/>
      <c r="BB613" s="116"/>
      <c r="BC613" s="54"/>
      <c r="BD613" s="117"/>
      <c r="BE613" s="218"/>
      <c r="BF613" s="120"/>
      <c r="BG613" s="121"/>
      <c r="BH613" s="121"/>
      <c r="BI613" s="122"/>
      <c r="BJ613" s="123"/>
    </row>
    <row r="614">
      <c r="D614" s="100"/>
      <c r="E614" s="48"/>
      <c r="U614" s="50"/>
      <c r="V614" s="50"/>
      <c r="AC614" s="6"/>
      <c r="AI614" s="110"/>
      <c r="AJ614" s="111"/>
      <c r="AK614" s="221"/>
      <c r="AL614" s="54"/>
      <c r="AM614" s="54"/>
      <c r="AN614" s="112"/>
      <c r="AO614" s="113"/>
      <c r="AP614" s="215"/>
      <c r="AQ614" s="216"/>
      <c r="AR614" s="217"/>
      <c r="AS614" s="54"/>
      <c r="AT614" s="115"/>
      <c r="AU614" s="115"/>
      <c r="AV614" s="115"/>
      <c r="AW614" s="116"/>
      <c r="AX614" s="54"/>
      <c r="AY614" s="117"/>
      <c r="AZ614" s="117"/>
      <c r="BA614" s="118"/>
      <c r="BB614" s="116"/>
      <c r="BC614" s="54"/>
      <c r="BD614" s="117"/>
      <c r="BE614" s="218"/>
      <c r="BF614" s="120"/>
      <c r="BG614" s="121"/>
      <c r="BH614" s="121"/>
      <c r="BI614" s="122"/>
      <c r="BJ614" s="123"/>
    </row>
    <row r="615">
      <c r="D615" s="100"/>
      <c r="E615" s="48"/>
      <c r="U615" s="50"/>
      <c r="V615" s="50"/>
      <c r="AC615" s="6"/>
      <c r="AI615" s="110"/>
      <c r="AJ615" s="111"/>
      <c r="AK615" s="221"/>
      <c r="AL615" s="54"/>
      <c r="AM615" s="54"/>
      <c r="AN615" s="112"/>
      <c r="AO615" s="113"/>
      <c r="AP615" s="215"/>
      <c r="AQ615" s="216"/>
      <c r="AR615" s="217"/>
      <c r="AS615" s="54"/>
      <c r="AT615" s="115"/>
      <c r="AU615" s="115"/>
      <c r="AV615" s="115"/>
      <c r="AW615" s="116"/>
      <c r="AX615" s="54"/>
      <c r="AY615" s="117"/>
      <c r="AZ615" s="117"/>
      <c r="BA615" s="118"/>
      <c r="BB615" s="116"/>
      <c r="BC615" s="54"/>
      <c r="BD615" s="117"/>
      <c r="BE615" s="218"/>
      <c r="BF615" s="120"/>
      <c r="BG615" s="121"/>
      <c r="BH615" s="121"/>
      <c r="BI615" s="122"/>
      <c r="BJ615" s="123"/>
    </row>
    <row r="616">
      <c r="D616" s="100"/>
      <c r="E616" s="48"/>
      <c r="U616" s="50"/>
      <c r="V616" s="50"/>
      <c r="AC616" s="6"/>
      <c r="AI616" s="110"/>
      <c r="AJ616" s="111"/>
      <c r="AK616" s="221"/>
      <c r="AL616" s="54"/>
      <c r="AM616" s="54"/>
      <c r="AN616" s="112"/>
      <c r="AO616" s="113"/>
      <c r="AP616" s="215"/>
      <c r="AQ616" s="216"/>
      <c r="AR616" s="217"/>
      <c r="AS616" s="54"/>
      <c r="AT616" s="115"/>
      <c r="AU616" s="115"/>
      <c r="AV616" s="115"/>
      <c r="AW616" s="116"/>
      <c r="AX616" s="54"/>
      <c r="AY616" s="117"/>
      <c r="AZ616" s="117"/>
      <c r="BA616" s="118"/>
      <c r="BB616" s="116"/>
      <c r="BC616" s="54"/>
      <c r="BD616" s="117"/>
      <c r="BE616" s="218"/>
      <c r="BF616" s="120"/>
      <c r="BG616" s="121"/>
      <c r="BH616" s="121"/>
      <c r="BI616" s="122"/>
      <c r="BJ616" s="123"/>
    </row>
    <row r="617">
      <c r="D617" s="100"/>
      <c r="E617" s="48"/>
      <c r="U617" s="50"/>
      <c r="V617" s="50"/>
      <c r="AC617" s="6"/>
      <c r="AI617" s="110"/>
      <c r="AJ617" s="111"/>
      <c r="AK617" s="221"/>
      <c r="AL617" s="54"/>
      <c r="AM617" s="54"/>
      <c r="AN617" s="112"/>
      <c r="AO617" s="113"/>
      <c r="AP617" s="215"/>
      <c r="AQ617" s="216"/>
      <c r="AR617" s="217"/>
      <c r="AS617" s="54"/>
      <c r="AT617" s="115"/>
      <c r="AU617" s="115"/>
      <c r="AV617" s="115"/>
      <c r="AW617" s="116"/>
      <c r="AX617" s="54"/>
      <c r="AY617" s="117"/>
      <c r="AZ617" s="117"/>
      <c r="BA617" s="118"/>
      <c r="BB617" s="116"/>
      <c r="BC617" s="54"/>
      <c r="BD617" s="117"/>
      <c r="BE617" s="218"/>
      <c r="BF617" s="120"/>
      <c r="BG617" s="121"/>
      <c r="BH617" s="121"/>
      <c r="BI617" s="122"/>
      <c r="BJ617" s="123"/>
    </row>
    <row r="618">
      <c r="D618" s="100"/>
      <c r="E618" s="48"/>
      <c r="U618" s="50"/>
      <c r="V618" s="50"/>
      <c r="AC618" s="6"/>
      <c r="AI618" s="110"/>
      <c r="AJ618" s="111"/>
      <c r="AK618" s="221"/>
      <c r="AL618" s="54"/>
      <c r="AM618" s="54"/>
      <c r="AN618" s="112"/>
      <c r="AO618" s="113"/>
      <c r="AP618" s="215"/>
      <c r="AQ618" s="216"/>
      <c r="AR618" s="217"/>
      <c r="AS618" s="54"/>
      <c r="AT618" s="115"/>
      <c r="AU618" s="115"/>
      <c r="AV618" s="115"/>
      <c r="AW618" s="116"/>
      <c r="AX618" s="54"/>
      <c r="AY618" s="117"/>
      <c r="AZ618" s="117"/>
      <c r="BA618" s="118"/>
      <c r="BB618" s="116"/>
      <c r="BC618" s="54"/>
      <c r="BD618" s="117"/>
      <c r="BE618" s="218"/>
      <c r="BF618" s="120"/>
      <c r="BG618" s="121"/>
      <c r="BH618" s="121"/>
      <c r="BI618" s="122"/>
      <c r="BJ618" s="123"/>
    </row>
    <row r="619">
      <c r="D619" s="100"/>
      <c r="E619" s="48"/>
      <c r="U619" s="50"/>
      <c r="V619" s="50"/>
      <c r="AC619" s="6"/>
      <c r="AI619" s="110"/>
      <c r="AJ619" s="111"/>
      <c r="AK619" s="221"/>
      <c r="AL619" s="54"/>
      <c r="AM619" s="54"/>
      <c r="AN619" s="112"/>
      <c r="AO619" s="113"/>
      <c r="AP619" s="215"/>
      <c r="AQ619" s="216"/>
      <c r="AR619" s="217"/>
      <c r="AS619" s="54"/>
      <c r="AT619" s="115"/>
      <c r="AU619" s="115"/>
      <c r="AV619" s="115"/>
      <c r="AW619" s="116"/>
      <c r="AX619" s="54"/>
      <c r="AY619" s="117"/>
      <c r="AZ619" s="117"/>
      <c r="BA619" s="118"/>
      <c r="BB619" s="116"/>
      <c r="BC619" s="54"/>
      <c r="BD619" s="117"/>
      <c r="BE619" s="218"/>
      <c r="BF619" s="120"/>
      <c r="BG619" s="121"/>
      <c r="BH619" s="121"/>
      <c r="BI619" s="122"/>
      <c r="BJ619" s="123"/>
    </row>
    <row r="620">
      <c r="D620" s="100"/>
      <c r="E620" s="48"/>
      <c r="U620" s="50"/>
      <c r="V620" s="50"/>
      <c r="AC620" s="6"/>
      <c r="AI620" s="110"/>
      <c r="AJ620" s="111"/>
      <c r="AK620" s="221"/>
      <c r="AL620" s="54"/>
      <c r="AM620" s="54"/>
      <c r="AN620" s="112"/>
      <c r="AO620" s="113"/>
      <c r="AP620" s="215"/>
      <c r="AQ620" s="216"/>
      <c r="AR620" s="217"/>
      <c r="AS620" s="54"/>
      <c r="AT620" s="115"/>
      <c r="AU620" s="115"/>
      <c r="AV620" s="115"/>
      <c r="AW620" s="116"/>
      <c r="AX620" s="54"/>
      <c r="AY620" s="117"/>
      <c r="AZ620" s="117"/>
      <c r="BA620" s="118"/>
      <c r="BB620" s="116"/>
      <c r="BC620" s="54"/>
      <c r="BD620" s="117"/>
      <c r="BE620" s="218"/>
      <c r="BF620" s="120"/>
      <c r="BG620" s="121"/>
      <c r="BH620" s="121"/>
      <c r="BI620" s="122"/>
      <c r="BJ620" s="123"/>
    </row>
    <row r="621">
      <c r="D621" s="100"/>
      <c r="E621" s="48"/>
      <c r="U621" s="50"/>
      <c r="V621" s="50"/>
      <c r="AC621" s="6"/>
      <c r="AI621" s="110"/>
      <c r="AJ621" s="111"/>
      <c r="AK621" s="221"/>
      <c r="AL621" s="54"/>
      <c r="AM621" s="54"/>
      <c r="AN621" s="112"/>
      <c r="AO621" s="113"/>
      <c r="AP621" s="215"/>
      <c r="AQ621" s="216"/>
      <c r="AR621" s="217"/>
      <c r="AS621" s="54"/>
      <c r="AT621" s="115"/>
      <c r="AU621" s="115"/>
      <c r="AV621" s="115"/>
      <c r="AW621" s="116"/>
      <c r="AX621" s="54"/>
      <c r="AY621" s="117"/>
      <c r="AZ621" s="117"/>
      <c r="BA621" s="118"/>
      <c r="BB621" s="116"/>
      <c r="BC621" s="54"/>
      <c r="BD621" s="117"/>
      <c r="BE621" s="218"/>
      <c r="BF621" s="120"/>
      <c r="BG621" s="121"/>
      <c r="BH621" s="121"/>
      <c r="BI621" s="122"/>
      <c r="BJ621" s="123"/>
    </row>
    <row r="622">
      <c r="D622" s="100"/>
      <c r="E622" s="48"/>
      <c r="U622" s="50"/>
      <c r="V622" s="50"/>
      <c r="AC622" s="6"/>
      <c r="AI622" s="110"/>
      <c r="AJ622" s="111"/>
      <c r="AK622" s="221"/>
      <c r="AL622" s="54"/>
      <c r="AM622" s="54"/>
      <c r="AN622" s="112"/>
      <c r="AO622" s="113"/>
      <c r="AP622" s="215"/>
      <c r="AQ622" s="216"/>
      <c r="AR622" s="217"/>
      <c r="AS622" s="54"/>
      <c r="AT622" s="115"/>
      <c r="AU622" s="115"/>
      <c r="AV622" s="115"/>
      <c r="AW622" s="116"/>
      <c r="AX622" s="54"/>
      <c r="AY622" s="117"/>
      <c r="AZ622" s="117"/>
      <c r="BA622" s="118"/>
      <c r="BB622" s="116"/>
      <c r="BC622" s="54"/>
      <c r="BD622" s="117"/>
      <c r="BE622" s="218"/>
      <c r="BF622" s="120"/>
      <c r="BG622" s="121"/>
      <c r="BH622" s="121"/>
      <c r="BI622" s="122"/>
      <c r="BJ622" s="123"/>
    </row>
    <row r="623">
      <c r="D623" s="100"/>
      <c r="E623" s="48"/>
      <c r="U623" s="50"/>
      <c r="V623" s="50"/>
      <c r="AC623" s="6"/>
      <c r="AI623" s="110"/>
      <c r="AJ623" s="111"/>
      <c r="AK623" s="221"/>
      <c r="AL623" s="54"/>
      <c r="AM623" s="54"/>
      <c r="AN623" s="112"/>
      <c r="AO623" s="113"/>
      <c r="AP623" s="215"/>
      <c r="AQ623" s="216"/>
      <c r="AR623" s="217"/>
      <c r="AS623" s="54"/>
      <c r="AT623" s="115"/>
      <c r="AU623" s="115"/>
      <c r="AV623" s="115"/>
      <c r="AW623" s="116"/>
      <c r="AX623" s="54"/>
      <c r="AY623" s="117"/>
      <c r="AZ623" s="117"/>
      <c r="BA623" s="118"/>
      <c r="BB623" s="116"/>
      <c r="BC623" s="54"/>
      <c r="BD623" s="117"/>
      <c r="BE623" s="218"/>
      <c r="BF623" s="120"/>
      <c r="BG623" s="121"/>
      <c r="BH623" s="121"/>
      <c r="BI623" s="122"/>
      <c r="BJ623" s="123"/>
    </row>
    <row r="624">
      <c r="D624" s="100"/>
      <c r="E624" s="48"/>
      <c r="U624" s="50"/>
      <c r="V624" s="50"/>
      <c r="AC624" s="6"/>
      <c r="AI624" s="110"/>
      <c r="AJ624" s="111"/>
      <c r="AK624" s="221"/>
      <c r="AL624" s="54"/>
      <c r="AM624" s="54"/>
      <c r="AN624" s="112"/>
      <c r="AO624" s="113"/>
      <c r="AP624" s="215"/>
      <c r="AQ624" s="216"/>
      <c r="AR624" s="217"/>
      <c r="AS624" s="54"/>
      <c r="AT624" s="115"/>
      <c r="AU624" s="115"/>
      <c r="AV624" s="115"/>
      <c r="AW624" s="116"/>
      <c r="AX624" s="54"/>
      <c r="AY624" s="117"/>
      <c r="AZ624" s="117"/>
      <c r="BA624" s="118"/>
      <c r="BB624" s="116"/>
      <c r="BC624" s="54"/>
      <c r="BD624" s="117"/>
      <c r="BE624" s="218"/>
      <c r="BF624" s="120"/>
      <c r="BG624" s="121"/>
      <c r="BH624" s="121"/>
      <c r="BI624" s="122"/>
      <c r="BJ624" s="123"/>
    </row>
    <row r="625">
      <c r="D625" s="100"/>
      <c r="E625" s="48"/>
      <c r="U625" s="50"/>
      <c r="V625" s="50"/>
      <c r="AC625" s="6"/>
      <c r="AI625" s="110"/>
      <c r="AJ625" s="111"/>
      <c r="AK625" s="221"/>
      <c r="AL625" s="54"/>
      <c r="AM625" s="54"/>
      <c r="AN625" s="112"/>
      <c r="AO625" s="113"/>
      <c r="AP625" s="215"/>
      <c r="AQ625" s="216"/>
      <c r="AR625" s="217"/>
      <c r="AS625" s="54"/>
      <c r="AT625" s="115"/>
      <c r="AU625" s="115"/>
      <c r="AV625" s="115"/>
      <c r="AW625" s="116"/>
      <c r="AX625" s="54"/>
      <c r="AY625" s="117"/>
      <c r="AZ625" s="117"/>
      <c r="BA625" s="118"/>
      <c r="BB625" s="116"/>
      <c r="BC625" s="54"/>
      <c r="BD625" s="117"/>
      <c r="BE625" s="218"/>
      <c r="BF625" s="120"/>
      <c r="BG625" s="121"/>
      <c r="BH625" s="121"/>
      <c r="BI625" s="122"/>
      <c r="BJ625" s="123"/>
    </row>
    <row r="626">
      <c r="D626" s="100"/>
      <c r="E626" s="48"/>
      <c r="U626" s="50"/>
      <c r="V626" s="50"/>
      <c r="AC626" s="6"/>
      <c r="AI626" s="110"/>
      <c r="AJ626" s="111"/>
      <c r="AK626" s="221"/>
      <c r="AL626" s="54"/>
      <c r="AM626" s="54"/>
      <c r="AN626" s="112"/>
      <c r="AO626" s="113"/>
      <c r="AP626" s="215"/>
      <c r="AQ626" s="216"/>
      <c r="AR626" s="217"/>
      <c r="AS626" s="54"/>
      <c r="AT626" s="115"/>
      <c r="AU626" s="115"/>
      <c r="AV626" s="115"/>
      <c r="AW626" s="116"/>
      <c r="AX626" s="54"/>
      <c r="AY626" s="117"/>
      <c r="AZ626" s="117"/>
      <c r="BA626" s="118"/>
      <c r="BB626" s="116"/>
      <c r="BC626" s="54"/>
      <c r="BD626" s="117"/>
      <c r="BE626" s="218"/>
      <c r="BF626" s="120"/>
      <c r="BG626" s="121"/>
      <c r="BH626" s="121"/>
      <c r="BI626" s="122"/>
      <c r="BJ626" s="123"/>
    </row>
    <row r="627">
      <c r="D627" s="100"/>
      <c r="E627" s="48"/>
      <c r="U627" s="50"/>
      <c r="V627" s="50"/>
      <c r="AC627" s="6"/>
      <c r="AI627" s="110"/>
      <c r="AJ627" s="111"/>
      <c r="AK627" s="221"/>
      <c r="AL627" s="54"/>
      <c r="AM627" s="54"/>
      <c r="AN627" s="112"/>
      <c r="AO627" s="113"/>
      <c r="AP627" s="215"/>
      <c r="AQ627" s="216"/>
      <c r="AR627" s="217"/>
      <c r="AS627" s="54"/>
      <c r="AT627" s="115"/>
      <c r="AU627" s="115"/>
      <c r="AV627" s="115"/>
      <c r="AW627" s="116"/>
      <c r="AX627" s="54"/>
      <c r="AY627" s="117"/>
      <c r="AZ627" s="117"/>
      <c r="BA627" s="118"/>
      <c r="BB627" s="116"/>
      <c r="BC627" s="54"/>
      <c r="BD627" s="117"/>
      <c r="BE627" s="218"/>
      <c r="BF627" s="120"/>
      <c r="BG627" s="121"/>
      <c r="BH627" s="121"/>
      <c r="BI627" s="122"/>
      <c r="BJ627" s="123"/>
    </row>
    <row r="628">
      <c r="D628" s="100"/>
      <c r="E628" s="48"/>
      <c r="U628" s="50"/>
      <c r="V628" s="50"/>
      <c r="AC628" s="6"/>
      <c r="AI628" s="110"/>
      <c r="AJ628" s="111"/>
      <c r="AK628" s="221"/>
      <c r="AL628" s="54"/>
      <c r="AM628" s="54"/>
      <c r="AN628" s="112"/>
      <c r="AO628" s="113"/>
      <c r="AP628" s="215"/>
      <c r="AQ628" s="216"/>
      <c r="AR628" s="217"/>
      <c r="AS628" s="54"/>
      <c r="AT628" s="115"/>
      <c r="AU628" s="115"/>
      <c r="AV628" s="115"/>
      <c r="AW628" s="116"/>
      <c r="AX628" s="54"/>
      <c r="AY628" s="117"/>
      <c r="AZ628" s="117"/>
      <c r="BA628" s="118"/>
      <c r="BB628" s="116"/>
      <c r="BC628" s="54"/>
      <c r="BD628" s="117"/>
      <c r="BE628" s="218"/>
      <c r="BF628" s="120"/>
      <c r="BG628" s="121"/>
      <c r="BH628" s="121"/>
      <c r="BI628" s="122"/>
      <c r="BJ628" s="123"/>
    </row>
    <row r="629">
      <c r="D629" s="100"/>
      <c r="E629" s="48"/>
      <c r="U629" s="50"/>
      <c r="V629" s="50"/>
      <c r="AC629" s="6"/>
      <c r="AI629" s="110"/>
      <c r="AJ629" s="111"/>
      <c r="AK629" s="221"/>
      <c r="AL629" s="54"/>
      <c r="AM629" s="54"/>
      <c r="AN629" s="112"/>
      <c r="AO629" s="113"/>
      <c r="AP629" s="215"/>
      <c r="AQ629" s="216"/>
      <c r="AR629" s="217"/>
      <c r="AS629" s="54"/>
      <c r="AT629" s="115"/>
      <c r="AU629" s="115"/>
      <c r="AV629" s="115"/>
      <c r="AW629" s="116"/>
      <c r="AX629" s="54"/>
      <c r="AY629" s="117"/>
      <c r="AZ629" s="117"/>
      <c r="BA629" s="118"/>
      <c r="BB629" s="116"/>
      <c r="BC629" s="54"/>
      <c r="BD629" s="117"/>
      <c r="BE629" s="218"/>
      <c r="BF629" s="120"/>
      <c r="BG629" s="121"/>
      <c r="BH629" s="121"/>
      <c r="BI629" s="122"/>
      <c r="BJ629" s="123"/>
    </row>
    <row r="630">
      <c r="D630" s="100"/>
      <c r="E630" s="48"/>
      <c r="U630" s="50"/>
      <c r="V630" s="50"/>
      <c r="AC630" s="6"/>
      <c r="AI630" s="110"/>
      <c r="AJ630" s="111"/>
      <c r="AK630" s="221"/>
      <c r="AL630" s="54"/>
      <c r="AM630" s="54"/>
      <c r="AN630" s="112"/>
      <c r="AO630" s="113"/>
      <c r="AP630" s="215"/>
      <c r="AQ630" s="216"/>
      <c r="AR630" s="217"/>
      <c r="AS630" s="54"/>
      <c r="AT630" s="115"/>
      <c r="AU630" s="115"/>
      <c r="AV630" s="115"/>
      <c r="AW630" s="116"/>
      <c r="AX630" s="54"/>
      <c r="AY630" s="117"/>
      <c r="AZ630" s="117"/>
      <c r="BA630" s="118"/>
      <c r="BB630" s="116"/>
      <c r="BC630" s="54"/>
      <c r="BD630" s="117"/>
      <c r="BE630" s="218"/>
      <c r="BF630" s="120"/>
      <c r="BG630" s="121"/>
      <c r="BH630" s="121"/>
      <c r="BI630" s="122"/>
      <c r="BJ630" s="123"/>
    </row>
    <row r="631">
      <c r="D631" s="100"/>
      <c r="E631" s="48"/>
      <c r="U631" s="50"/>
      <c r="V631" s="50"/>
      <c r="AC631" s="6"/>
      <c r="AI631" s="110"/>
      <c r="AJ631" s="111"/>
      <c r="AK631" s="221"/>
      <c r="AL631" s="54"/>
      <c r="AM631" s="54"/>
      <c r="AN631" s="112"/>
      <c r="AO631" s="113"/>
      <c r="AP631" s="215"/>
      <c r="AQ631" s="216"/>
      <c r="AR631" s="217"/>
      <c r="AS631" s="54"/>
      <c r="AT631" s="115"/>
      <c r="AU631" s="115"/>
      <c r="AV631" s="115"/>
      <c r="AW631" s="116"/>
      <c r="AX631" s="54"/>
      <c r="AY631" s="117"/>
      <c r="AZ631" s="117"/>
      <c r="BA631" s="118"/>
      <c r="BB631" s="116"/>
      <c r="BC631" s="54"/>
      <c r="BD631" s="117"/>
      <c r="BE631" s="218"/>
      <c r="BF631" s="120"/>
      <c r="BG631" s="121"/>
      <c r="BH631" s="121"/>
      <c r="BI631" s="122"/>
      <c r="BJ631" s="123"/>
    </row>
    <row r="632">
      <c r="D632" s="100"/>
      <c r="E632" s="48"/>
      <c r="U632" s="50"/>
      <c r="V632" s="50"/>
      <c r="AC632" s="6"/>
      <c r="AI632" s="110"/>
      <c r="AJ632" s="111"/>
      <c r="AK632" s="221"/>
      <c r="AL632" s="54"/>
      <c r="AM632" s="54"/>
      <c r="AN632" s="112"/>
      <c r="AO632" s="113"/>
      <c r="AP632" s="215"/>
      <c r="AQ632" s="216"/>
      <c r="AR632" s="217"/>
      <c r="AS632" s="54"/>
      <c r="AT632" s="115"/>
      <c r="AU632" s="115"/>
      <c r="AV632" s="115"/>
      <c r="AW632" s="116"/>
      <c r="AX632" s="54"/>
      <c r="AY632" s="117"/>
      <c r="AZ632" s="117"/>
      <c r="BA632" s="118"/>
      <c r="BB632" s="116"/>
      <c r="BC632" s="54"/>
      <c r="BD632" s="117"/>
      <c r="BE632" s="218"/>
      <c r="BF632" s="120"/>
      <c r="BG632" s="121"/>
      <c r="BH632" s="121"/>
      <c r="BI632" s="122"/>
      <c r="BJ632" s="123"/>
    </row>
    <row r="633">
      <c r="D633" s="100"/>
      <c r="E633" s="48"/>
      <c r="U633" s="50"/>
      <c r="V633" s="50"/>
      <c r="AC633" s="6"/>
      <c r="AI633" s="110"/>
      <c r="AJ633" s="111"/>
      <c r="AK633" s="221"/>
      <c r="AL633" s="54"/>
      <c r="AM633" s="54"/>
      <c r="AN633" s="112"/>
      <c r="AO633" s="113"/>
      <c r="AP633" s="215"/>
      <c r="AQ633" s="216"/>
      <c r="AR633" s="217"/>
      <c r="AS633" s="54"/>
      <c r="AT633" s="115"/>
      <c r="AU633" s="115"/>
      <c r="AV633" s="115"/>
      <c r="AW633" s="116"/>
      <c r="AX633" s="54"/>
      <c r="AY633" s="117"/>
      <c r="AZ633" s="117"/>
      <c r="BA633" s="118"/>
      <c r="BB633" s="116"/>
      <c r="BC633" s="54"/>
      <c r="BD633" s="117"/>
      <c r="BE633" s="218"/>
      <c r="BF633" s="120"/>
      <c r="BG633" s="121"/>
      <c r="BH633" s="121"/>
      <c r="BI633" s="122"/>
      <c r="BJ633" s="123"/>
    </row>
    <row r="634">
      <c r="D634" s="100"/>
      <c r="E634" s="48"/>
      <c r="U634" s="50"/>
      <c r="V634" s="50"/>
      <c r="AC634" s="6"/>
      <c r="AI634" s="110"/>
      <c r="AJ634" s="111"/>
      <c r="AK634" s="221"/>
      <c r="AL634" s="54"/>
      <c r="AM634" s="54"/>
      <c r="AN634" s="112"/>
      <c r="AO634" s="113"/>
      <c r="AP634" s="215"/>
      <c r="AQ634" s="216"/>
      <c r="AR634" s="217"/>
      <c r="AS634" s="54"/>
      <c r="AT634" s="115"/>
      <c r="AU634" s="115"/>
      <c r="AV634" s="115"/>
      <c r="AW634" s="116"/>
      <c r="AX634" s="54"/>
      <c r="AY634" s="117"/>
      <c r="AZ634" s="117"/>
      <c r="BA634" s="118"/>
      <c r="BB634" s="116"/>
      <c r="BC634" s="54"/>
      <c r="BD634" s="117"/>
      <c r="BE634" s="218"/>
      <c r="BF634" s="120"/>
      <c r="BG634" s="121"/>
      <c r="BH634" s="121"/>
      <c r="BI634" s="122"/>
      <c r="BJ634" s="123"/>
    </row>
    <row r="635">
      <c r="D635" s="100"/>
      <c r="E635" s="48"/>
      <c r="U635" s="50"/>
      <c r="V635" s="50"/>
      <c r="AC635" s="6"/>
      <c r="AI635" s="110"/>
      <c r="AJ635" s="111"/>
      <c r="AK635" s="221"/>
      <c r="AL635" s="54"/>
      <c r="AM635" s="54"/>
      <c r="AN635" s="112"/>
      <c r="AO635" s="113"/>
      <c r="AP635" s="215"/>
      <c r="AQ635" s="216"/>
      <c r="AR635" s="217"/>
      <c r="AS635" s="54"/>
      <c r="AT635" s="115"/>
      <c r="AU635" s="115"/>
      <c r="AV635" s="115"/>
      <c r="AW635" s="116"/>
      <c r="AX635" s="54"/>
      <c r="AY635" s="117"/>
      <c r="AZ635" s="117"/>
      <c r="BA635" s="118"/>
      <c r="BB635" s="116"/>
      <c r="BC635" s="54"/>
      <c r="BD635" s="117"/>
      <c r="BE635" s="218"/>
      <c r="BF635" s="120"/>
      <c r="BG635" s="121"/>
      <c r="BH635" s="121"/>
      <c r="BI635" s="122"/>
      <c r="BJ635" s="123"/>
    </row>
    <row r="636">
      <c r="D636" s="100"/>
      <c r="E636" s="48"/>
      <c r="U636" s="50"/>
      <c r="V636" s="50"/>
      <c r="AC636" s="6"/>
      <c r="AI636" s="110"/>
      <c r="AJ636" s="111"/>
      <c r="AK636" s="221"/>
      <c r="AL636" s="54"/>
      <c r="AM636" s="54"/>
      <c r="AN636" s="112"/>
      <c r="AO636" s="113"/>
      <c r="AP636" s="215"/>
      <c r="AQ636" s="216"/>
      <c r="AR636" s="217"/>
      <c r="AS636" s="54"/>
      <c r="AT636" s="115"/>
      <c r="AU636" s="115"/>
      <c r="AV636" s="115"/>
      <c r="AW636" s="116"/>
      <c r="AX636" s="54"/>
      <c r="AY636" s="117"/>
      <c r="AZ636" s="117"/>
      <c r="BA636" s="118"/>
      <c r="BB636" s="116"/>
      <c r="BC636" s="54"/>
      <c r="BD636" s="117"/>
      <c r="BE636" s="218"/>
      <c r="BF636" s="120"/>
      <c r="BG636" s="121"/>
      <c r="BH636" s="121"/>
      <c r="BI636" s="122"/>
      <c r="BJ636" s="123"/>
    </row>
    <row r="637">
      <c r="D637" s="100"/>
      <c r="E637" s="48"/>
      <c r="U637" s="50"/>
      <c r="V637" s="50"/>
      <c r="AC637" s="6"/>
      <c r="AI637" s="110"/>
      <c r="AJ637" s="111"/>
      <c r="AK637" s="221"/>
      <c r="AL637" s="54"/>
      <c r="AM637" s="54"/>
      <c r="AN637" s="112"/>
      <c r="AO637" s="113"/>
      <c r="AP637" s="215"/>
      <c r="AQ637" s="216"/>
      <c r="AR637" s="217"/>
      <c r="AS637" s="54"/>
      <c r="AT637" s="115"/>
      <c r="AU637" s="115"/>
      <c r="AV637" s="115"/>
      <c r="AW637" s="116"/>
      <c r="AX637" s="54"/>
      <c r="AY637" s="117"/>
      <c r="AZ637" s="117"/>
      <c r="BA637" s="118"/>
      <c r="BB637" s="116"/>
      <c r="BC637" s="54"/>
      <c r="BD637" s="117"/>
      <c r="BE637" s="218"/>
      <c r="BF637" s="120"/>
      <c r="BG637" s="121"/>
      <c r="BH637" s="121"/>
      <c r="BI637" s="122"/>
      <c r="BJ637" s="123"/>
    </row>
    <row r="638">
      <c r="D638" s="100"/>
      <c r="E638" s="48"/>
      <c r="U638" s="50"/>
      <c r="V638" s="50"/>
      <c r="AC638" s="6"/>
      <c r="AI638" s="110"/>
      <c r="AJ638" s="111"/>
      <c r="AK638" s="221"/>
      <c r="AL638" s="54"/>
      <c r="AM638" s="54"/>
      <c r="AN638" s="112"/>
      <c r="AO638" s="113"/>
      <c r="AP638" s="215"/>
      <c r="AQ638" s="216"/>
      <c r="AR638" s="217"/>
      <c r="AS638" s="54"/>
      <c r="AT638" s="115"/>
      <c r="AU638" s="115"/>
      <c r="AV638" s="115"/>
      <c r="AW638" s="116"/>
      <c r="AX638" s="54"/>
      <c r="AY638" s="117"/>
      <c r="AZ638" s="117"/>
      <c r="BA638" s="118"/>
      <c r="BB638" s="116"/>
      <c r="BC638" s="54"/>
      <c r="BD638" s="117"/>
      <c r="BE638" s="218"/>
      <c r="BF638" s="120"/>
      <c r="BG638" s="121"/>
      <c r="BH638" s="121"/>
      <c r="BI638" s="122"/>
      <c r="BJ638" s="123"/>
    </row>
    <row r="639">
      <c r="D639" s="100"/>
      <c r="E639" s="48"/>
      <c r="U639" s="50"/>
      <c r="V639" s="50"/>
      <c r="AC639" s="6"/>
      <c r="AI639" s="110"/>
      <c r="AJ639" s="111"/>
      <c r="AK639" s="221"/>
      <c r="AL639" s="54"/>
      <c r="AM639" s="54"/>
      <c r="AN639" s="112"/>
      <c r="AO639" s="113"/>
      <c r="AP639" s="215"/>
      <c r="AQ639" s="216"/>
      <c r="AR639" s="217"/>
      <c r="AS639" s="54"/>
      <c r="AT639" s="115"/>
      <c r="AU639" s="115"/>
      <c r="AV639" s="115"/>
      <c r="AW639" s="116"/>
      <c r="AX639" s="54"/>
      <c r="AY639" s="117"/>
      <c r="AZ639" s="117"/>
      <c r="BA639" s="118"/>
      <c r="BB639" s="116"/>
      <c r="BC639" s="54"/>
      <c r="BD639" s="117"/>
      <c r="BE639" s="218"/>
      <c r="BF639" s="120"/>
      <c r="BG639" s="121"/>
      <c r="BH639" s="121"/>
      <c r="BI639" s="122"/>
      <c r="BJ639" s="123"/>
    </row>
    <row r="640">
      <c r="D640" s="100"/>
      <c r="E640" s="48"/>
      <c r="U640" s="50"/>
      <c r="V640" s="50"/>
      <c r="AC640" s="6"/>
      <c r="AI640" s="110"/>
      <c r="AJ640" s="111"/>
      <c r="AK640" s="221"/>
      <c r="AL640" s="54"/>
      <c r="AM640" s="54"/>
      <c r="AN640" s="112"/>
      <c r="AO640" s="113"/>
      <c r="AP640" s="215"/>
      <c r="AQ640" s="216"/>
      <c r="AR640" s="217"/>
      <c r="AS640" s="54"/>
      <c r="AT640" s="115"/>
      <c r="AU640" s="115"/>
      <c r="AV640" s="115"/>
      <c r="AW640" s="116"/>
      <c r="AX640" s="54"/>
      <c r="AY640" s="117"/>
      <c r="AZ640" s="117"/>
      <c r="BA640" s="118"/>
      <c r="BB640" s="116"/>
      <c r="BC640" s="54"/>
      <c r="BD640" s="117"/>
      <c r="BE640" s="218"/>
      <c r="BF640" s="120"/>
      <c r="BG640" s="121"/>
      <c r="BH640" s="121"/>
      <c r="BI640" s="122"/>
      <c r="BJ640" s="123"/>
    </row>
    <row r="641">
      <c r="D641" s="100"/>
      <c r="E641" s="48"/>
      <c r="U641" s="50"/>
      <c r="V641" s="50"/>
      <c r="AC641" s="6"/>
      <c r="AI641" s="110"/>
      <c r="AJ641" s="111"/>
      <c r="AK641" s="221"/>
      <c r="AL641" s="54"/>
      <c r="AM641" s="54"/>
      <c r="AN641" s="112"/>
      <c r="AO641" s="113"/>
      <c r="AP641" s="215"/>
      <c r="AQ641" s="216"/>
      <c r="AR641" s="217"/>
      <c r="AS641" s="54"/>
      <c r="AT641" s="115"/>
      <c r="AU641" s="115"/>
      <c r="AV641" s="115"/>
      <c r="AW641" s="116"/>
      <c r="AX641" s="54"/>
      <c r="AY641" s="117"/>
      <c r="AZ641" s="117"/>
      <c r="BA641" s="118"/>
      <c r="BB641" s="116"/>
      <c r="BC641" s="54"/>
      <c r="BD641" s="117"/>
      <c r="BE641" s="218"/>
      <c r="BF641" s="120"/>
      <c r="BG641" s="121"/>
      <c r="BH641" s="121"/>
      <c r="BI641" s="122"/>
      <c r="BJ641" s="123"/>
    </row>
    <row r="642">
      <c r="D642" s="100"/>
      <c r="E642" s="48"/>
      <c r="U642" s="50"/>
      <c r="V642" s="50"/>
      <c r="AC642" s="6"/>
      <c r="AI642" s="110"/>
      <c r="AJ642" s="111"/>
      <c r="AK642" s="221"/>
      <c r="AL642" s="54"/>
      <c r="AM642" s="54"/>
      <c r="AN642" s="112"/>
      <c r="AO642" s="113"/>
      <c r="AP642" s="215"/>
      <c r="AQ642" s="216"/>
      <c r="AR642" s="217"/>
      <c r="AS642" s="54"/>
      <c r="AT642" s="115"/>
      <c r="AU642" s="115"/>
      <c r="AV642" s="115"/>
      <c r="AW642" s="116"/>
      <c r="AX642" s="54"/>
      <c r="AY642" s="117"/>
      <c r="AZ642" s="117"/>
      <c r="BA642" s="118"/>
      <c r="BB642" s="116"/>
      <c r="BC642" s="54"/>
      <c r="BD642" s="117"/>
      <c r="BE642" s="218"/>
      <c r="BF642" s="120"/>
      <c r="BG642" s="121"/>
      <c r="BH642" s="121"/>
      <c r="BI642" s="122"/>
      <c r="BJ642" s="123"/>
    </row>
    <row r="643">
      <c r="D643" s="100"/>
      <c r="E643" s="48"/>
      <c r="U643" s="50"/>
      <c r="V643" s="50"/>
      <c r="AC643" s="6"/>
      <c r="AI643" s="110"/>
      <c r="AJ643" s="111"/>
      <c r="AK643" s="221"/>
      <c r="AL643" s="54"/>
      <c r="AM643" s="54"/>
      <c r="AN643" s="112"/>
      <c r="AO643" s="113"/>
      <c r="AP643" s="215"/>
      <c r="AQ643" s="216"/>
      <c r="AR643" s="217"/>
      <c r="AS643" s="54"/>
      <c r="AT643" s="115"/>
      <c r="AU643" s="115"/>
      <c r="AV643" s="115"/>
      <c r="AW643" s="116"/>
      <c r="AX643" s="54"/>
      <c r="AY643" s="117"/>
      <c r="AZ643" s="117"/>
      <c r="BA643" s="118"/>
      <c r="BB643" s="116"/>
      <c r="BC643" s="54"/>
      <c r="BD643" s="117"/>
      <c r="BE643" s="218"/>
      <c r="BF643" s="120"/>
      <c r="BG643" s="121"/>
      <c r="BH643" s="121"/>
      <c r="BI643" s="122"/>
      <c r="BJ643" s="123"/>
    </row>
    <row r="644">
      <c r="D644" s="100"/>
      <c r="E644" s="48"/>
      <c r="U644" s="50"/>
      <c r="V644" s="50"/>
      <c r="AC644" s="6"/>
      <c r="AI644" s="110"/>
      <c r="AJ644" s="111"/>
      <c r="AK644" s="221"/>
      <c r="AL644" s="54"/>
      <c r="AM644" s="54"/>
      <c r="AN644" s="112"/>
      <c r="AO644" s="113"/>
      <c r="AP644" s="215"/>
      <c r="AQ644" s="216"/>
      <c r="AR644" s="217"/>
      <c r="AS644" s="54"/>
      <c r="AT644" s="115"/>
      <c r="AU644" s="115"/>
      <c r="AV644" s="115"/>
      <c r="AW644" s="116"/>
      <c r="AX644" s="54"/>
      <c r="AY644" s="117"/>
      <c r="AZ644" s="117"/>
      <c r="BA644" s="118"/>
      <c r="BB644" s="116"/>
      <c r="BC644" s="54"/>
      <c r="BD644" s="117"/>
      <c r="BE644" s="218"/>
      <c r="BF644" s="120"/>
      <c r="BG644" s="121"/>
      <c r="BH644" s="121"/>
      <c r="BI644" s="122"/>
      <c r="BJ644" s="123"/>
    </row>
    <row r="645">
      <c r="D645" s="100"/>
      <c r="E645" s="48"/>
      <c r="U645" s="50"/>
      <c r="V645" s="50"/>
      <c r="AC645" s="6"/>
      <c r="AI645" s="110"/>
      <c r="AJ645" s="111"/>
      <c r="AK645" s="221"/>
      <c r="AL645" s="54"/>
      <c r="AM645" s="54"/>
      <c r="AN645" s="112"/>
      <c r="AO645" s="113"/>
      <c r="AP645" s="215"/>
      <c r="AQ645" s="216"/>
      <c r="AR645" s="217"/>
      <c r="AS645" s="54"/>
      <c r="AT645" s="115"/>
      <c r="AU645" s="115"/>
      <c r="AV645" s="115"/>
      <c r="AW645" s="116"/>
      <c r="AX645" s="54"/>
      <c r="AY645" s="117"/>
      <c r="AZ645" s="117"/>
      <c r="BA645" s="118"/>
      <c r="BB645" s="116"/>
      <c r="BC645" s="54"/>
      <c r="BD645" s="117"/>
      <c r="BE645" s="218"/>
      <c r="BF645" s="120"/>
      <c r="BG645" s="121"/>
      <c r="BH645" s="121"/>
      <c r="BI645" s="122"/>
      <c r="BJ645" s="123"/>
    </row>
    <row r="646">
      <c r="D646" s="100"/>
      <c r="E646" s="48"/>
      <c r="U646" s="50"/>
      <c r="V646" s="50"/>
      <c r="AC646" s="6"/>
      <c r="AI646" s="110"/>
      <c r="AJ646" s="111"/>
      <c r="AK646" s="221"/>
      <c r="AL646" s="54"/>
      <c r="AM646" s="54"/>
      <c r="AN646" s="112"/>
      <c r="AO646" s="113"/>
      <c r="AP646" s="215"/>
      <c r="AQ646" s="216"/>
      <c r="AR646" s="217"/>
      <c r="AS646" s="54"/>
      <c r="AT646" s="115"/>
      <c r="AU646" s="115"/>
      <c r="AV646" s="115"/>
      <c r="AW646" s="116"/>
      <c r="AX646" s="54"/>
      <c r="AY646" s="117"/>
      <c r="AZ646" s="117"/>
      <c r="BA646" s="118"/>
      <c r="BB646" s="116"/>
      <c r="BC646" s="54"/>
      <c r="BD646" s="117"/>
      <c r="BE646" s="218"/>
      <c r="BF646" s="120"/>
      <c r="BG646" s="121"/>
      <c r="BH646" s="121"/>
      <c r="BI646" s="122"/>
      <c r="BJ646" s="123"/>
    </row>
    <row r="647">
      <c r="D647" s="100"/>
      <c r="E647" s="48"/>
      <c r="U647" s="50"/>
      <c r="V647" s="50"/>
      <c r="AC647" s="6"/>
      <c r="AI647" s="110"/>
      <c r="AJ647" s="111"/>
      <c r="AK647" s="221"/>
      <c r="AL647" s="54"/>
      <c r="AM647" s="54"/>
      <c r="AN647" s="112"/>
      <c r="AO647" s="113"/>
      <c r="AP647" s="215"/>
      <c r="AQ647" s="216"/>
      <c r="AR647" s="217"/>
      <c r="AS647" s="54"/>
      <c r="AT647" s="115"/>
      <c r="AU647" s="115"/>
      <c r="AV647" s="115"/>
      <c r="AW647" s="116"/>
      <c r="AX647" s="54"/>
      <c r="AY647" s="117"/>
      <c r="AZ647" s="117"/>
      <c r="BA647" s="118"/>
      <c r="BB647" s="116"/>
      <c r="BC647" s="54"/>
      <c r="BD647" s="117"/>
      <c r="BE647" s="218"/>
      <c r="BF647" s="120"/>
      <c r="BG647" s="121"/>
      <c r="BH647" s="121"/>
      <c r="BI647" s="122"/>
      <c r="BJ647" s="123"/>
    </row>
    <row r="648">
      <c r="D648" s="100"/>
      <c r="E648" s="48"/>
      <c r="U648" s="50"/>
      <c r="V648" s="50"/>
      <c r="AC648" s="6"/>
      <c r="AI648" s="110"/>
      <c r="AJ648" s="111"/>
      <c r="AK648" s="221"/>
      <c r="AL648" s="54"/>
      <c r="AM648" s="54"/>
      <c r="AN648" s="112"/>
      <c r="AO648" s="113"/>
      <c r="AP648" s="215"/>
      <c r="AQ648" s="216"/>
      <c r="AR648" s="217"/>
      <c r="AS648" s="54"/>
      <c r="AT648" s="115"/>
      <c r="AU648" s="115"/>
      <c r="AV648" s="115"/>
      <c r="AW648" s="116"/>
      <c r="AX648" s="54"/>
      <c r="AY648" s="117"/>
      <c r="AZ648" s="117"/>
      <c r="BA648" s="118"/>
      <c r="BB648" s="116"/>
      <c r="BC648" s="54"/>
      <c r="BD648" s="117"/>
      <c r="BE648" s="218"/>
      <c r="BF648" s="120"/>
      <c r="BG648" s="121"/>
      <c r="BH648" s="121"/>
      <c r="BI648" s="122"/>
      <c r="BJ648" s="123"/>
    </row>
    <row r="649">
      <c r="D649" s="100"/>
      <c r="E649" s="48"/>
      <c r="U649" s="50"/>
      <c r="V649" s="50"/>
      <c r="AC649" s="6"/>
      <c r="AI649" s="110"/>
      <c r="AJ649" s="111"/>
      <c r="AK649" s="221"/>
      <c r="AL649" s="54"/>
      <c r="AM649" s="54"/>
      <c r="AN649" s="112"/>
      <c r="AO649" s="113"/>
      <c r="AP649" s="215"/>
      <c r="AQ649" s="216"/>
      <c r="AR649" s="217"/>
      <c r="AS649" s="54"/>
      <c r="AT649" s="115"/>
      <c r="AU649" s="115"/>
      <c r="AV649" s="115"/>
      <c r="AW649" s="116"/>
      <c r="AX649" s="54"/>
      <c r="AY649" s="117"/>
      <c r="AZ649" s="117"/>
      <c r="BA649" s="118"/>
      <c r="BB649" s="116"/>
      <c r="BC649" s="54"/>
      <c r="BD649" s="117"/>
      <c r="BE649" s="218"/>
      <c r="BF649" s="120"/>
      <c r="BG649" s="121"/>
      <c r="BH649" s="121"/>
      <c r="BI649" s="122"/>
      <c r="BJ649" s="123"/>
    </row>
    <row r="650">
      <c r="D650" s="100"/>
      <c r="E650" s="48"/>
      <c r="U650" s="50"/>
      <c r="V650" s="50"/>
      <c r="AC650" s="6"/>
      <c r="AI650" s="110"/>
      <c r="AJ650" s="111"/>
      <c r="AK650" s="221"/>
      <c r="AL650" s="54"/>
      <c r="AM650" s="54"/>
      <c r="AN650" s="112"/>
      <c r="AO650" s="113"/>
      <c r="AP650" s="215"/>
      <c r="AQ650" s="216"/>
      <c r="AR650" s="217"/>
      <c r="AS650" s="54"/>
      <c r="AT650" s="115"/>
      <c r="AU650" s="115"/>
      <c r="AV650" s="115"/>
      <c r="AW650" s="116"/>
      <c r="AX650" s="54"/>
      <c r="AY650" s="117"/>
      <c r="AZ650" s="117"/>
      <c r="BA650" s="118"/>
      <c r="BB650" s="116"/>
      <c r="BC650" s="54"/>
      <c r="BD650" s="117"/>
      <c r="BE650" s="218"/>
      <c r="BF650" s="120"/>
      <c r="BG650" s="121"/>
      <c r="BH650" s="121"/>
      <c r="BI650" s="122"/>
      <c r="BJ650" s="123"/>
    </row>
    <row r="651">
      <c r="D651" s="100"/>
      <c r="E651" s="48"/>
      <c r="U651" s="50"/>
      <c r="V651" s="50"/>
      <c r="AC651" s="6"/>
      <c r="AI651" s="110"/>
      <c r="AJ651" s="111"/>
      <c r="AK651" s="221"/>
      <c r="AL651" s="54"/>
      <c r="AM651" s="54"/>
      <c r="AN651" s="112"/>
      <c r="AO651" s="113"/>
      <c r="AP651" s="215"/>
      <c r="AQ651" s="216"/>
      <c r="AR651" s="217"/>
      <c r="AS651" s="54"/>
      <c r="AT651" s="115"/>
      <c r="AU651" s="115"/>
      <c r="AV651" s="115"/>
      <c r="AW651" s="116"/>
      <c r="AX651" s="54"/>
      <c r="AY651" s="117"/>
      <c r="AZ651" s="117"/>
      <c r="BA651" s="118"/>
      <c r="BB651" s="116"/>
      <c r="BC651" s="54"/>
      <c r="BD651" s="117"/>
      <c r="BE651" s="218"/>
      <c r="BF651" s="120"/>
      <c r="BG651" s="121"/>
      <c r="BH651" s="121"/>
      <c r="BI651" s="122"/>
      <c r="BJ651" s="123"/>
    </row>
    <row r="652">
      <c r="D652" s="100"/>
      <c r="E652" s="48"/>
      <c r="U652" s="50"/>
      <c r="V652" s="50"/>
      <c r="AC652" s="6"/>
      <c r="AI652" s="110"/>
      <c r="AJ652" s="111"/>
      <c r="AK652" s="221"/>
      <c r="AL652" s="54"/>
      <c r="AM652" s="54"/>
      <c r="AN652" s="112"/>
      <c r="AO652" s="113"/>
      <c r="AP652" s="215"/>
      <c r="AQ652" s="216"/>
      <c r="AR652" s="217"/>
      <c r="AS652" s="54"/>
      <c r="AT652" s="115"/>
      <c r="AU652" s="115"/>
      <c r="AV652" s="115"/>
      <c r="AW652" s="116"/>
      <c r="AX652" s="54"/>
      <c r="AY652" s="117"/>
      <c r="AZ652" s="117"/>
      <c r="BA652" s="118"/>
      <c r="BB652" s="116"/>
      <c r="BC652" s="54"/>
      <c r="BD652" s="117"/>
      <c r="BE652" s="218"/>
      <c r="BF652" s="120"/>
      <c r="BG652" s="121"/>
      <c r="BH652" s="121"/>
      <c r="BI652" s="122"/>
      <c r="BJ652" s="123"/>
    </row>
    <row r="653">
      <c r="D653" s="100"/>
      <c r="E653" s="48"/>
      <c r="U653" s="50"/>
      <c r="V653" s="50"/>
      <c r="AC653" s="6"/>
      <c r="AI653" s="110"/>
      <c r="AJ653" s="111"/>
      <c r="AK653" s="221"/>
      <c r="AL653" s="54"/>
      <c r="AM653" s="54"/>
      <c r="AN653" s="112"/>
      <c r="AO653" s="113"/>
      <c r="AP653" s="215"/>
      <c r="AQ653" s="216"/>
      <c r="AR653" s="217"/>
      <c r="AS653" s="54"/>
      <c r="AT653" s="115"/>
      <c r="AU653" s="115"/>
      <c r="AV653" s="115"/>
      <c r="AW653" s="116"/>
      <c r="AX653" s="54"/>
      <c r="AY653" s="117"/>
      <c r="AZ653" s="117"/>
      <c r="BA653" s="118"/>
      <c r="BB653" s="116"/>
      <c r="BC653" s="54"/>
      <c r="BD653" s="117"/>
      <c r="BE653" s="218"/>
      <c r="BF653" s="120"/>
      <c r="BG653" s="121"/>
      <c r="BH653" s="121"/>
      <c r="BI653" s="122"/>
      <c r="BJ653" s="123"/>
    </row>
    <row r="654">
      <c r="D654" s="100"/>
      <c r="E654" s="48"/>
      <c r="U654" s="50"/>
      <c r="V654" s="50"/>
      <c r="AC654" s="6"/>
      <c r="AI654" s="110"/>
      <c r="AJ654" s="111"/>
      <c r="AK654" s="221"/>
      <c r="AL654" s="54"/>
      <c r="AM654" s="54"/>
      <c r="AN654" s="112"/>
      <c r="AO654" s="113"/>
      <c r="AP654" s="215"/>
      <c r="AQ654" s="216"/>
      <c r="AR654" s="217"/>
      <c r="AS654" s="54"/>
      <c r="AT654" s="115"/>
      <c r="AU654" s="115"/>
      <c r="AV654" s="115"/>
      <c r="AW654" s="116"/>
      <c r="AX654" s="54"/>
      <c r="AY654" s="117"/>
      <c r="AZ654" s="117"/>
      <c r="BA654" s="118"/>
      <c r="BB654" s="116"/>
      <c r="BC654" s="54"/>
      <c r="BD654" s="117"/>
      <c r="BE654" s="218"/>
      <c r="BF654" s="120"/>
      <c r="BG654" s="121"/>
      <c r="BH654" s="121"/>
      <c r="BI654" s="122"/>
      <c r="BJ654" s="123"/>
    </row>
    <row r="655">
      <c r="D655" s="100"/>
      <c r="E655" s="48"/>
      <c r="U655" s="50"/>
      <c r="V655" s="50"/>
      <c r="AC655" s="6"/>
      <c r="AI655" s="110"/>
      <c r="AJ655" s="111"/>
      <c r="AK655" s="221"/>
      <c r="AL655" s="54"/>
      <c r="AM655" s="54"/>
      <c r="AN655" s="112"/>
      <c r="AO655" s="113"/>
      <c r="AP655" s="215"/>
      <c r="AQ655" s="216"/>
      <c r="AR655" s="217"/>
      <c r="AS655" s="54"/>
      <c r="AT655" s="115"/>
      <c r="AU655" s="115"/>
      <c r="AV655" s="115"/>
      <c r="AW655" s="116"/>
      <c r="AX655" s="54"/>
      <c r="AY655" s="117"/>
      <c r="AZ655" s="117"/>
      <c r="BA655" s="118"/>
      <c r="BB655" s="116"/>
      <c r="BC655" s="54"/>
      <c r="BD655" s="117"/>
      <c r="BE655" s="218"/>
      <c r="BF655" s="120"/>
      <c r="BG655" s="121"/>
      <c r="BH655" s="121"/>
      <c r="BI655" s="122"/>
      <c r="BJ655" s="123"/>
    </row>
    <row r="656">
      <c r="D656" s="100"/>
      <c r="E656" s="48"/>
      <c r="U656" s="50"/>
      <c r="V656" s="50"/>
      <c r="AC656" s="6"/>
      <c r="AI656" s="110"/>
      <c r="AJ656" s="111"/>
      <c r="AK656" s="221"/>
      <c r="AL656" s="54"/>
      <c r="AM656" s="54"/>
      <c r="AN656" s="112"/>
      <c r="AO656" s="113"/>
      <c r="AP656" s="215"/>
      <c r="AQ656" s="216"/>
      <c r="AR656" s="217"/>
      <c r="AS656" s="54"/>
      <c r="AT656" s="115"/>
      <c r="AU656" s="115"/>
      <c r="AV656" s="115"/>
      <c r="AW656" s="116"/>
      <c r="AX656" s="54"/>
      <c r="AY656" s="117"/>
      <c r="AZ656" s="117"/>
      <c r="BA656" s="118"/>
      <c r="BB656" s="116"/>
      <c r="BC656" s="54"/>
      <c r="BD656" s="117"/>
      <c r="BE656" s="218"/>
      <c r="BF656" s="120"/>
      <c r="BG656" s="121"/>
      <c r="BH656" s="121"/>
      <c r="BI656" s="122"/>
      <c r="BJ656" s="123"/>
    </row>
    <row r="657">
      <c r="D657" s="100"/>
      <c r="E657" s="48"/>
      <c r="U657" s="50"/>
      <c r="V657" s="50"/>
      <c r="AC657" s="6"/>
      <c r="AI657" s="110"/>
      <c r="AJ657" s="111"/>
      <c r="AK657" s="221"/>
      <c r="AL657" s="54"/>
      <c r="AM657" s="54"/>
      <c r="AN657" s="112"/>
      <c r="AO657" s="113"/>
      <c r="AP657" s="215"/>
      <c r="AQ657" s="216"/>
      <c r="AR657" s="217"/>
      <c r="AS657" s="54"/>
      <c r="AT657" s="115"/>
      <c r="AU657" s="115"/>
      <c r="AV657" s="115"/>
      <c r="AW657" s="116"/>
      <c r="AX657" s="54"/>
      <c r="AY657" s="117"/>
      <c r="AZ657" s="117"/>
      <c r="BA657" s="118"/>
      <c r="BB657" s="116"/>
      <c r="BC657" s="54"/>
      <c r="BD657" s="117"/>
      <c r="BE657" s="218"/>
      <c r="BF657" s="120"/>
      <c r="BG657" s="121"/>
      <c r="BH657" s="121"/>
      <c r="BI657" s="122"/>
      <c r="BJ657" s="123"/>
    </row>
    <row r="658">
      <c r="D658" s="100"/>
      <c r="E658" s="48"/>
      <c r="U658" s="50"/>
      <c r="V658" s="50"/>
      <c r="AC658" s="6"/>
      <c r="AI658" s="110"/>
      <c r="AJ658" s="111"/>
      <c r="AK658" s="221"/>
      <c r="AL658" s="54"/>
      <c r="AM658" s="54"/>
      <c r="AN658" s="112"/>
      <c r="AO658" s="113"/>
      <c r="AP658" s="215"/>
      <c r="AQ658" s="216"/>
      <c r="AR658" s="217"/>
      <c r="AS658" s="54"/>
      <c r="AT658" s="115"/>
      <c r="AU658" s="115"/>
      <c r="AV658" s="115"/>
      <c r="AW658" s="116"/>
      <c r="AX658" s="54"/>
      <c r="AY658" s="117"/>
      <c r="AZ658" s="117"/>
      <c r="BA658" s="118"/>
      <c r="BB658" s="116"/>
      <c r="BC658" s="54"/>
      <c r="BD658" s="117"/>
      <c r="BE658" s="218"/>
      <c r="BF658" s="120"/>
      <c r="BG658" s="121"/>
      <c r="BH658" s="121"/>
      <c r="BI658" s="122"/>
      <c r="BJ658" s="123"/>
    </row>
    <row r="659">
      <c r="D659" s="100"/>
      <c r="E659" s="48"/>
      <c r="U659" s="50"/>
      <c r="V659" s="50"/>
      <c r="AC659" s="6"/>
      <c r="AI659" s="110"/>
      <c r="AJ659" s="111"/>
      <c r="AK659" s="221"/>
      <c r="AL659" s="54"/>
      <c r="AM659" s="54"/>
      <c r="AN659" s="112"/>
      <c r="AO659" s="113"/>
      <c r="AP659" s="215"/>
      <c r="AQ659" s="216"/>
      <c r="AR659" s="217"/>
      <c r="AS659" s="54"/>
      <c r="AT659" s="115"/>
      <c r="AU659" s="115"/>
      <c r="AV659" s="115"/>
      <c r="AW659" s="116"/>
      <c r="AX659" s="54"/>
      <c r="AY659" s="117"/>
      <c r="AZ659" s="117"/>
      <c r="BA659" s="118"/>
      <c r="BB659" s="116"/>
      <c r="BC659" s="54"/>
      <c r="BD659" s="117"/>
      <c r="BE659" s="218"/>
      <c r="BF659" s="120"/>
      <c r="BG659" s="121"/>
      <c r="BH659" s="121"/>
      <c r="BI659" s="122"/>
      <c r="BJ659" s="123"/>
    </row>
    <row r="660">
      <c r="D660" s="100"/>
      <c r="E660" s="48"/>
      <c r="U660" s="50"/>
      <c r="V660" s="50"/>
      <c r="AC660" s="6"/>
      <c r="AI660" s="110"/>
      <c r="AJ660" s="111"/>
      <c r="AK660" s="221"/>
      <c r="AL660" s="54"/>
      <c r="AM660" s="54"/>
      <c r="AN660" s="112"/>
      <c r="AO660" s="113"/>
      <c r="AP660" s="215"/>
      <c r="AQ660" s="216"/>
      <c r="AR660" s="217"/>
      <c r="AS660" s="54"/>
      <c r="AT660" s="115"/>
      <c r="AU660" s="115"/>
      <c r="AV660" s="115"/>
      <c r="AW660" s="116"/>
      <c r="AX660" s="54"/>
      <c r="AY660" s="117"/>
      <c r="AZ660" s="117"/>
      <c r="BA660" s="118"/>
      <c r="BB660" s="116"/>
      <c r="BC660" s="54"/>
      <c r="BD660" s="117"/>
      <c r="BE660" s="218"/>
      <c r="BF660" s="120"/>
      <c r="BG660" s="121"/>
      <c r="BH660" s="121"/>
      <c r="BI660" s="122"/>
      <c r="BJ660" s="123"/>
    </row>
    <row r="661">
      <c r="D661" s="100"/>
      <c r="E661" s="48"/>
      <c r="U661" s="50"/>
      <c r="V661" s="50"/>
      <c r="AC661" s="6"/>
      <c r="AI661" s="110"/>
      <c r="AJ661" s="111"/>
      <c r="AK661" s="221"/>
      <c r="AL661" s="54"/>
      <c r="AM661" s="54"/>
      <c r="AN661" s="112"/>
      <c r="AO661" s="113"/>
      <c r="AP661" s="215"/>
      <c r="AQ661" s="216"/>
      <c r="AR661" s="217"/>
      <c r="AS661" s="54"/>
      <c r="AT661" s="115"/>
      <c r="AU661" s="115"/>
      <c r="AV661" s="115"/>
      <c r="AW661" s="116"/>
      <c r="AX661" s="54"/>
      <c r="AY661" s="117"/>
      <c r="AZ661" s="117"/>
      <c r="BA661" s="118"/>
      <c r="BB661" s="116"/>
      <c r="BC661" s="54"/>
      <c r="BD661" s="117"/>
      <c r="BE661" s="218"/>
      <c r="BF661" s="120"/>
      <c r="BG661" s="121"/>
      <c r="BH661" s="121"/>
      <c r="BI661" s="122"/>
      <c r="BJ661" s="123"/>
    </row>
    <row r="662">
      <c r="D662" s="100"/>
      <c r="E662" s="48"/>
      <c r="U662" s="50"/>
      <c r="V662" s="50"/>
      <c r="AC662" s="6"/>
      <c r="AI662" s="110"/>
      <c r="AJ662" s="111"/>
      <c r="AK662" s="221"/>
      <c r="AL662" s="54"/>
      <c r="AM662" s="54"/>
      <c r="AN662" s="112"/>
      <c r="AO662" s="113"/>
      <c r="AP662" s="215"/>
      <c r="AQ662" s="216"/>
      <c r="AR662" s="217"/>
      <c r="AS662" s="54"/>
      <c r="AT662" s="115"/>
      <c r="AU662" s="115"/>
      <c r="AV662" s="115"/>
      <c r="AW662" s="116"/>
      <c r="AX662" s="54"/>
      <c r="AY662" s="117"/>
      <c r="AZ662" s="117"/>
      <c r="BA662" s="118"/>
      <c r="BB662" s="116"/>
      <c r="BC662" s="54"/>
      <c r="BD662" s="117"/>
      <c r="BE662" s="218"/>
      <c r="BF662" s="120"/>
      <c r="BG662" s="121"/>
      <c r="BH662" s="121"/>
      <c r="BI662" s="122"/>
      <c r="BJ662" s="123"/>
    </row>
    <row r="663">
      <c r="D663" s="100"/>
      <c r="E663" s="48"/>
      <c r="U663" s="50"/>
      <c r="V663" s="50"/>
      <c r="AC663" s="6"/>
      <c r="AI663" s="110"/>
      <c r="AJ663" s="111"/>
      <c r="AK663" s="221"/>
      <c r="AL663" s="54"/>
      <c r="AM663" s="54"/>
      <c r="AN663" s="112"/>
      <c r="AO663" s="113"/>
      <c r="AP663" s="215"/>
      <c r="AQ663" s="216"/>
      <c r="AR663" s="217"/>
      <c r="AS663" s="54"/>
      <c r="AT663" s="115"/>
      <c r="AU663" s="115"/>
      <c r="AV663" s="115"/>
      <c r="AW663" s="116"/>
      <c r="AX663" s="54"/>
      <c r="AY663" s="117"/>
      <c r="AZ663" s="117"/>
      <c r="BA663" s="118"/>
      <c r="BB663" s="116"/>
      <c r="BC663" s="54"/>
      <c r="BD663" s="117"/>
      <c r="BE663" s="218"/>
      <c r="BF663" s="120"/>
      <c r="BG663" s="121"/>
      <c r="BH663" s="121"/>
      <c r="BI663" s="122"/>
      <c r="BJ663" s="123"/>
    </row>
    <row r="664">
      <c r="D664" s="100"/>
      <c r="E664" s="48"/>
      <c r="U664" s="50"/>
      <c r="V664" s="50"/>
      <c r="AC664" s="6"/>
      <c r="AI664" s="110"/>
      <c r="AJ664" s="111"/>
      <c r="AK664" s="221"/>
      <c r="AL664" s="54"/>
      <c r="AM664" s="54"/>
      <c r="AN664" s="112"/>
      <c r="AO664" s="113"/>
      <c r="AP664" s="215"/>
      <c r="AQ664" s="216"/>
      <c r="AR664" s="217"/>
      <c r="AS664" s="54"/>
      <c r="AT664" s="115"/>
      <c r="AU664" s="115"/>
      <c r="AV664" s="115"/>
      <c r="AW664" s="116"/>
      <c r="AX664" s="54"/>
      <c r="AY664" s="117"/>
      <c r="AZ664" s="117"/>
      <c r="BA664" s="118"/>
      <c r="BB664" s="116"/>
      <c r="BC664" s="54"/>
      <c r="BD664" s="117"/>
      <c r="BE664" s="218"/>
      <c r="BF664" s="120"/>
      <c r="BG664" s="121"/>
      <c r="BH664" s="121"/>
      <c r="BI664" s="122"/>
      <c r="BJ664" s="123"/>
    </row>
    <row r="665">
      <c r="D665" s="100"/>
      <c r="E665" s="48"/>
      <c r="U665" s="50"/>
      <c r="V665" s="50"/>
      <c r="AC665" s="6"/>
      <c r="AI665" s="110"/>
      <c r="AJ665" s="111"/>
      <c r="AK665" s="221"/>
      <c r="AL665" s="54"/>
      <c r="AM665" s="54"/>
      <c r="AN665" s="112"/>
      <c r="AO665" s="113"/>
      <c r="AP665" s="215"/>
      <c r="AQ665" s="216"/>
      <c r="AR665" s="217"/>
      <c r="AS665" s="54"/>
      <c r="AT665" s="115"/>
      <c r="AU665" s="115"/>
      <c r="AV665" s="115"/>
      <c r="AW665" s="116"/>
      <c r="AX665" s="54"/>
      <c r="AY665" s="117"/>
      <c r="AZ665" s="117"/>
      <c r="BA665" s="118"/>
      <c r="BB665" s="116"/>
      <c r="BC665" s="54"/>
      <c r="BD665" s="117"/>
      <c r="BE665" s="218"/>
      <c r="BF665" s="120"/>
      <c r="BG665" s="121"/>
      <c r="BH665" s="121"/>
      <c r="BI665" s="122"/>
      <c r="BJ665" s="123"/>
    </row>
    <row r="666">
      <c r="D666" s="100"/>
      <c r="E666" s="48"/>
      <c r="U666" s="50"/>
      <c r="V666" s="50"/>
      <c r="AC666" s="6"/>
      <c r="AI666" s="110"/>
      <c r="AJ666" s="111"/>
      <c r="AK666" s="221"/>
      <c r="AL666" s="54"/>
      <c r="AM666" s="54"/>
      <c r="AN666" s="112"/>
      <c r="AO666" s="113"/>
      <c r="AP666" s="215"/>
      <c r="AQ666" s="216"/>
      <c r="AR666" s="217"/>
      <c r="AS666" s="54"/>
      <c r="AT666" s="115"/>
      <c r="AU666" s="115"/>
      <c r="AV666" s="115"/>
      <c r="AW666" s="116"/>
      <c r="AX666" s="54"/>
      <c r="AY666" s="117"/>
      <c r="AZ666" s="117"/>
      <c r="BA666" s="118"/>
      <c r="BB666" s="116"/>
      <c r="BC666" s="54"/>
      <c r="BD666" s="117"/>
      <c r="BE666" s="218"/>
      <c r="BF666" s="120"/>
      <c r="BG666" s="121"/>
      <c r="BH666" s="121"/>
      <c r="BI666" s="122"/>
      <c r="BJ666" s="123"/>
    </row>
    <row r="667">
      <c r="D667" s="100"/>
      <c r="E667" s="48"/>
      <c r="U667" s="50"/>
      <c r="V667" s="50"/>
      <c r="AC667" s="6"/>
      <c r="AI667" s="110"/>
      <c r="AJ667" s="111"/>
      <c r="AK667" s="221"/>
      <c r="AL667" s="54"/>
      <c r="AM667" s="54"/>
      <c r="AN667" s="112"/>
      <c r="AO667" s="113"/>
      <c r="AP667" s="215"/>
      <c r="AQ667" s="216"/>
      <c r="AR667" s="217"/>
      <c r="AS667" s="54"/>
      <c r="AT667" s="115"/>
      <c r="AU667" s="115"/>
      <c r="AV667" s="115"/>
      <c r="AW667" s="116"/>
      <c r="AX667" s="54"/>
      <c r="AY667" s="117"/>
      <c r="AZ667" s="117"/>
      <c r="BA667" s="118"/>
      <c r="BB667" s="116"/>
      <c r="BC667" s="54"/>
      <c r="BD667" s="117"/>
      <c r="BE667" s="218"/>
      <c r="BF667" s="120"/>
      <c r="BG667" s="121"/>
      <c r="BH667" s="121"/>
      <c r="BI667" s="122"/>
      <c r="BJ667" s="123"/>
    </row>
    <row r="668">
      <c r="D668" s="100"/>
      <c r="E668" s="48"/>
      <c r="U668" s="50"/>
      <c r="V668" s="50"/>
      <c r="AC668" s="6"/>
      <c r="AI668" s="110"/>
      <c r="AJ668" s="111"/>
      <c r="AK668" s="221"/>
      <c r="AL668" s="54"/>
      <c r="AM668" s="54"/>
      <c r="AN668" s="112"/>
      <c r="AO668" s="113"/>
      <c r="AP668" s="215"/>
      <c r="AQ668" s="216"/>
      <c r="AR668" s="217"/>
      <c r="AS668" s="54"/>
      <c r="AT668" s="115"/>
      <c r="AU668" s="115"/>
      <c r="AV668" s="115"/>
      <c r="AW668" s="116"/>
      <c r="AX668" s="54"/>
      <c r="AY668" s="117"/>
      <c r="AZ668" s="117"/>
      <c r="BA668" s="118"/>
      <c r="BB668" s="116"/>
      <c r="BC668" s="54"/>
      <c r="BD668" s="117"/>
      <c r="BE668" s="218"/>
      <c r="BF668" s="120"/>
      <c r="BG668" s="121"/>
      <c r="BH668" s="121"/>
      <c r="BI668" s="122"/>
      <c r="BJ668" s="123"/>
    </row>
    <row r="669">
      <c r="D669" s="100"/>
      <c r="E669" s="48"/>
      <c r="U669" s="50"/>
      <c r="V669" s="50"/>
      <c r="AC669" s="6"/>
      <c r="AI669" s="110"/>
      <c r="AJ669" s="111"/>
      <c r="AK669" s="221"/>
      <c r="AL669" s="54"/>
      <c r="AM669" s="54"/>
      <c r="AN669" s="112"/>
      <c r="AO669" s="113"/>
      <c r="AP669" s="215"/>
      <c r="AQ669" s="216"/>
      <c r="AR669" s="217"/>
      <c r="AS669" s="54"/>
      <c r="AT669" s="115"/>
      <c r="AU669" s="115"/>
      <c r="AV669" s="115"/>
      <c r="AW669" s="116"/>
      <c r="AX669" s="54"/>
      <c r="AY669" s="117"/>
      <c r="AZ669" s="117"/>
      <c r="BA669" s="118"/>
      <c r="BB669" s="116"/>
      <c r="BC669" s="54"/>
      <c r="BD669" s="117"/>
      <c r="BE669" s="218"/>
      <c r="BF669" s="120"/>
      <c r="BG669" s="121"/>
      <c r="BH669" s="121"/>
      <c r="BI669" s="122"/>
      <c r="BJ669" s="123"/>
    </row>
    <row r="670">
      <c r="D670" s="100"/>
      <c r="E670" s="48"/>
      <c r="U670" s="50"/>
      <c r="V670" s="50"/>
      <c r="AC670" s="6"/>
      <c r="AI670" s="110"/>
      <c r="AJ670" s="111"/>
      <c r="AK670" s="221"/>
      <c r="AL670" s="54"/>
      <c r="AM670" s="54"/>
      <c r="AN670" s="112"/>
      <c r="AO670" s="113"/>
      <c r="AP670" s="215"/>
      <c r="AQ670" s="216"/>
      <c r="AR670" s="217"/>
      <c r="AS670" s="54"/>
      <c r="AT670" s="115"/>
      <c r="AU670" s="115"/>
      <c r="AV670" s="115"/>
      <c r="AW670" s="116"/>
      <c r="AX670" s="54"/>
      <c r="AY670" s="117"/>
      <c r="AZ670" s="117"/>
      <c r="BA670" s="118"/>
      <c r="BB670" s="116"/>
      <c r="BC670" s="54"/>
      <c r="BD670" s="117"/>
      <c r="BE670" s="218"/>
      <c r="BF670" s="120"/>
      <c r="BG670" s="121"/>
      <c r="BH670" s="121"/>
      <c r="BI670" s="122"/>
      <c r="BJ670" s="123"/>
    </row>
    <row r="671">
      <c r="D671" s="100"/>
      <c r="E671" s="48"/>
      <c r="U671" s="50"/>
      <c r="V671" s="50"/>
      <c r="AC671" s="6"/>
      <c r="AI671" s="110"/>
      <c r="AJ671" s="111"/>
      <c r="AK671" s="221"/>
      <c r="AL671" s="54"/>
      <c r="AM671" s="54"/>
      <c r="AN671" s="112"/>
      <c r="AO671" s="113"/>
      <c r="AP671" s="215"/>
      <c r="AQ671" s="216"/>
      <c r="AR671" s="217"/>
      <c r="AS671" s="54"/>
      <c r="AT671" s="115"/>
      <c r="AU671" s="115"/>
      <c r="AV671" s="115"/>
      <c r="AW671" s="116"/>
      <c r="AX671" s="54"/>
      <c r="AY671" s="117"/>
      <c r="AZ671" s="117"/>
      <c r="BA671" s="118"/>
      <c r="BB671" s="116"/>
      <c r="BC671" s="54"/>
      <c r="BD671" s="117"/>
      <c r="BE671" s="218"/>
      <c r="BF671" s="120"/>
      <c r="BG671" s="121"/>
      <c r="BH671" s="121"/>
      <c r="BI671" s="122"/>
      <c r="BJ671" s="123"/>
    </row>
    <row r="672">
      <c r="D672" s="100"/>
      <c r="E672" s="48"/>
      <c r="U672" s="50"/>
      <c r="V672" s="50"/>
      <c r="AC672" s="6"/>
      <c r="AI672" s="110"/>
      <c r="AJ672" s="111"/>
      <c r="AK672" s="221"/>
      <c r="AL672" s="54"/>
      <c r="AM672" s="54"/>
      <c r="AN672" s="112"/>
      <c r="AO672" s="113"/>
      <c r="AP672" s="215"/>
      <c r="AQ672" s="216"/>
      <c r="AR672" s="217"/>
      <c r="AS672" s="54"/>
      <c r="AT672" s="115"/>
      <c r="AU672" s="115"/>
      <c r="AV672" s="115"/>
      <c r="AW672" s="116"/>
      <c r="AX672" s="54"/>
      <c r="AY672" s="117"/>
      <c r="AZ672" s="117"/>
      <c r="BA672" s="118"/>
      <c r="BB672" s="116"/>
      <c r="BC672" s="54"/>
      <c r="BD672" s="117"/>
      <c r="BE672" s="218"/>
      <c r="BF672" s="120"/>
      <c r="BG672" s="121"/>
      <c r="BH672" s="121"/>
      <c r="BI672" s="122"/>
      <c r="BJ672" s="123"/>
    </row>
    <row r="673">
      <c r="D673" s="100"/>
      <c r="E673" s="48"/>
      <c r="U673" s="50"/>
      <c r="V673" s="50"/>
      <c r="AC673" s="6"/>
      <c r="AI673" s="110"/>
      <c r="AJ673" s="111"/>
      <c r="AK673" s="221"/>
      <c r="AL673" s="54"/>
      <c r="AM673" s="54"/>
      <c r="AN673" s="112"/>
      <c r="AO673" s="113"/>
      <c r="AP673" s="215"/>
      <c r="AQ673" s="216"/>
      <c r="AR673" s="217"/>
      <c r="AS673" s="54"/>
      <c r="AT673" s="115"/>
      <c r="AU673" s="115"/>
      <c r="AV673" s="115"/>
      <c r="AW673" s="116"/>
      <c r="AX673" s="54"/>
      <c r="AY673" s="117"/>
      <c r="AZ673" s="117"/>
      <c r="BA673" s="118"/>
      <c r="BB673" s="116"/>
      <c r="BC673" s="54"/>
      <c r="BD673" s="117"/>
      <c r="BE673" s="218"/>
      <c r="BF673" s="120"/>
      <c r="BG673" s="121"/>
      <c r="BH673" s="121"/>
      <c r="BI673" s="122"/>
      <c r="BJ673" s="123"/>
    </row>
    <row r="674">
      <c r="D674" s="100"/>
      <c r="E674" s="48"/>
      <c r="U674" s="50"/>
      <c r="V674" s="50"/>
      <c r="AC674" s="6"/>
      <c r="AI674" s="110"/>
      <c r="AJ674" s="111"/>
      <c r="AK674" s="221"/>
      <c r="AL674" s="54"/>
      <c r="AM674" s="54"/>
      <c r="AN674" s="112"/>
      <c r="AO674" s="113"/>
      <c r="AP674" s="215"/>
      <c r="AQ674" s="216"/>
      <c r="AR674" s="217"/>
      <c r="AS674" s="54"/>
      <c r="AT674" s="115"/>
      <c r="AU674" s="115"/>
      <c r="AV674" s="115"/>
      <c r="AW674" s="116"/>
      <c r="AX674" s="54"/>
      <c r="AY674" s="117"/>
      <c r="AZ674" s="117"/>
      <c r="BA674" s="118"/>
      <c r="BB674" s="116"/>
      <c r="BC674" s="54"/>
      <c r="BD674" s="117"/>
      <c r="BE674" s="218"/>
      <c r="BF674" s="120"/>
      <c r="BG674" s="121"/>
      <c r="BH674" s="121"/>
      <c r="BI674" s="122"/>
      <c r="BJ674" s="123"/>
    </row>
    <row r="675">
      <c r="D675" s="100"/>
      <c r="E675" s="48"/>
      <c r="U675" s="50"/>
      <c r="V675" s="50"/>
      <c r="AC675" s="6"/>
      <c r="AI675" s="110"/>
      <c r="AJ675" s="111"/>
      <c r="AK675" s="221"/>
      <c r="AL675" s="54"/>
      <c r="AM675" s="54"/>
      <c r="AN675" s="112"/>
      <c r="AO675" s="113"/>
      <c r="AP675" s="215"/>
      <c r="AQ675" s="216"/>
      <c r="AR675" s="217"/>
      <c r="AS675" s="54"/>
      <c r="AT675" s="115"/>
      <c r="AU675" s="115"/>
      <c r="AV675" s="115"/>
      <c r="AW675" s="116"/>
      <c r="AX675" s="54"/>
      <c r="AY675" s="117"/>
      <c r="AZ675" s="117"/>
      <c r="BA675" s="118"/>
      <c r="BB675" s="116"/>
      <c r="BC675" s="54"/>
      <c r="BD675" s="117"/>
      <c r="BE675" s="218"/>
      <c r="BF675" s="120"/>
      <c r="BG675" s="121"/>
      <c r="BH675" s="121"/>
      <c r="BI675" s="122"/>
      <c r="BJ675" s="123"/>
    </row>
    <row r="676">
      <c r="D676" s="100"/>
      <c r="E676" s="48"/>
      <c r="U676" s="50"/>
      <c r="V676" s="50"/>
      <c r="AC676" s="6"/>
      <c r="AI676" s="110"/>
      <c r="AJ676" s="111"/>
      <c r="AK676" s="221"/>
      <c r="AL676" s="54"/>
      <c r="AM676" s="54"/>
      <c r="AN676" s="112"/>
      <c r="AO676" s="113"/>
      <c r="AP676" s="215"/>
      <c r="AQ676" s="216"/>
      <c r="AR676" s="217"/>
      <c r="AS676" s="54"/>
      <c r="AT676" s="115"/>
      <c r="AU676" s="115"/>
      <c r="AV676" s="115"/>
      <c r="AW676" s="116"/>
      <c r="AX676" s="54"/>
      <c r="AY676" s="117"/>
      <c r="AZ676" s="117"/>
      <c r="BA676" s="118"/>
      <c r="BB676" s="116"/>
      <c r="BC676" s="54"/>
      <c r="BD676" s="117"/>
      <c r="BE676" s="218"/>
      <c r="BF676" s="120"/>
      <c r="BG676" s="121"/>
      <c r="BH676" s="121"/>
      <c r="BI676" s="122"/>
      <c r="BJ676" s="123"/>
    </row>
    <row r="677">
      <c r="D677" s="100"/>
      <c r="E677" s="48"/>
      <c r="U677" s="50"/>
      <c r="V677" s="50"/>
      <c r="AC677" s="6"/>
      <c r="AI677" s="110"/>
      <c r="AJ677" s="111"/>
      <c r="AK677" s="221"/>
      <c r="AL677" s="54"/>
      <c r="AM677" s="54"/>
      <c r="AN677" s="112"/>
      <c r="AO677" s="113"/>
      <c r="AP677" s="215"/>
      <c r="AQ677" s="216"/>
      <c r="AR677" s="217"/>
      <c r="AS677" s="54"/>
      <c r="AT677" s="115"/>
      <c r="AU677" s="115"/>
      <c r="AV677" s="115"/>
      <c r="AW677" s="116"/>
      <c r="AX677" s="54"/>
      <c r="AY677" s="117"/>
      <c r="AZ677" s="117"/>
      <c r="BA677" s="118"/>
      <c r="BB677" s="116"/>
      <c r="BC677" s="54"/>
      <c r="BD677" s="117"/>
      <c r="BE677" s="218"/>
      <c r="BF677" s="120"/>
      <c r="BG677" s="121"/>
      <c r="BH677" s="121"/>
      <c r="BI677" s="122"/>
      <c r="BJ677" s="123"/>
    </row>
    <row r="678">
      <c r="D678" s="100"/>
      <c r="E678" s="48"/>
      <c r="U678" s="50"/>
      <c r="V678" s="50"/>
      <c r="AC678" s="6"/>
      <c r="AI678" s="110"/>
      <c r="AJ678" s="111"/>
      <c r="AK678" s="221"/>
      <c r="AL678" s="54"/>
      <c r="AM678" s="54"/>
      <c r="AN678" s="112"/>
      <c r="AO678" s="113"/>
      <c r="AP678" s="215"/>
      <c r="AQ678" s="216"/>
      <c r="AR678" s="217"/>
      <c r="AS678" s="54"/>
      <c r="AT678" s="115"/>
      <c r="AU678" s="115"/>
      <c r="AV678" s="115"/>
      <c r="AW678" s="116"/>
      <c r="AX678" s="54"/>
      <c r="AY678" s="117"/>
      <c r="AZ678" s="117"/>
      <c r="BA678" s="118"/>
      <c r="BB678" s="116"/>
      <c r="BC678" s="54"/>
      <c r="BD678" s="117"/>
      <c r="BE678" s="218"/>
      <c r="BF678" s="120"/>
      <c r="BG678" s="121"/>
      <c r="BH678" s="121"/>
      <c r="BI678" s="122"/>
      <c r="BJ678" s="123"/>
    </row>
    <row r="679">
      <c r="D679" s="100"/>
      <c r="E679" s="48"/>
      <c r="U679" s="50"/>
      <c r="V679" s="50"/>
      <c r="AC679" s="6"/>
      <c r="AI679" s="110"/>
      <c r="AJ679" s="111"/>
      <c r="AK679" s="221"/>
      <c r="AL679" s="54"/>
      <c r="AM679" s="54"/>
      <c r="AN679" s="112"/>
      <c r="AO679" s="113"/>
      <c r="AP679" s="215"/>
      <c r="AQ679" s="216"/>
      <c r="AR679" s="217"/>
      <c r="AS679" s="54"/>
      <c r="AT679" s="115"/>
      <c r="AU679" s="115"/>
      <c r="AV679" s="115"/>
      <c r="AW679" s="116"/>
      <c r="AX679" s="54"/>
      <c r="AY679" s="117"/>
      <c r="AZ679" s="117"/>
      <c r="BA679" s="118"/>
      <c r="BB679" s="116"/>
      <c r="BC679" s="54"/>
      <c r="BD679" s="117"/>
      <c r="BE679" s="218"/>
      <c r="BF679" s="120"/>
      <c r="BG679" s="121"/>
      <c r="BH679" s="121"/>
      <c r="BI679" s="122"/>
      <c r="BJ679" s="123"/>
    </row>
    <row r="680">
      <c r="D680" s="100"/>
      <c r="E680" s="48"/>
      <c r="U680" s="50"/>
      <c r="V680" s="50"/>
      <c r="AC680" s="6"/>
      <c r="AI680" s="110"/>
      <c r="AJ680" s="111"/>
      <c r="AK680" s="221"/>
      <c r="AL680" s="54"/>
      <c r="AM680" s="54"/>
      <c r="AN680" s="112"/>
      <c r="AO680" s="113"/>
      <c r="AP680" s="215"/>
      <c r="AQ680" s="216"/>
      <c r="AR680" s="217"/>
      <c r="AS680" s="54"/>
      <c r="AT680" s="115"/>
      <c r="AU680" s="115"/>
      <c r="AV680" s="115"/>
      <c r="AW680" s="116"/>
      <c r="AX680" s="54"/>
      <c r="AY680" s="117"/>
      <c r="AZ680" s="117"/>
      <c r="BA680" s="118"/>
      <c r="BB680" s="116"/>
      <c r="BC680" s="54"/>
      <c r="BD680" s="117"/>
      <c r="BE680" s="218"/>
      <c r="BF680" s="120"/>
      <c r="BG680" s="121"/>
      <c r="BH680" s="121"/>
      <c r="BI680" s="122"/>
      <c r="BJ680" s="123"/>
    </row>
    <row r="681">
      <c r="D681" s="100"/>
      <c r="E681" s="48"/>
      <c r="U681" s="50"/>
      <c r="V681" s="50"/>
      <c r="AC681" s="6"/>
      <c r="AI681" s="110"/>
      <c r="AJ681" s="111"/>
      <c r="AK681" s="221"/>
      <c r="AL681" s="54"/>
      <c r="AM681" s="54"/>
      <c r="AN681" s="112"/>
      <c r="AO681" s="113"/>
      <c r="AP681" s="215"/>
      <c r="AQ681" s="216"/>
      <c r="AR681" s="217"/>
      <c r="AS681" s="54"/>
      <c r="AT681" s="115"/>
      <c r="AU681" s="115"/>
      <c r="AV681" s="115"/>
      <c r="AW681" s="116"/>
      <c r="AX681" s="54"/>
      <c r="AY681" s="117"/>
      <c r="AZ681" s="117"/>
      <c r="BA681" s="118"/>
      <c r="BB681" s="116"/>
      <c r="BC681" s="54"/>
      <c r="BD681" s="117"/>
      <c r="BE681" s="218"/>
      <c r="BF681" s="120"/>
      <c r="BG681" s="121"/>
      <c r="BH681" s="121"/>
      <c r="BI681" s="122"/>
      <c r="BJ681" s="123"/>
    </row>
    <row r="682">
      <c r="D682" s="100"/>
      <c r="E682" s="48"/>
      <c r="U682" s="50"/>
      <c r="V682" s="50"/>
      <c r="AC682" s="6"/>
      <c r="AI682" s="110"/>
      <c r="AJ682" s="111"/>
      <c r="AK682" s="221"/>
      <c r="AL682" s="54"/>
      <c r="AM682" s="54"/>
      <c r="AN682" s="112"/>
      <c r="AO682" s="113"/>
      <c r="AP682" s="215"/>
      <c r="AQ682" s="216"/>
      <c r="AR682" s="217"/>
      <c r="AS682" s="54"/>
      <c r="AT682" s="115"/>
      <c r="AU682" s="115"/>
      <c r="AV682" s="115"/>
      <c r="AW682" s="116"/>
      <c r="AX682" s="54"/>
      <c r="AY682" s="117"/>
      <c r="AZ682" s="117"/>
      <c r="BA682" s="118"/>
      <c r="BB682" s="116"/>
      <c r="BC682" s="54"/>
      <c r="BD682" s="117"/>
      <c r="BE682" s="218"/>
      <c r="BF682" s="120"/>
      <c r="BG682" s="121"/>
      <c r="BH682" s="121"/>
      <c r="BI682" s="122"/>
      <c r="BJ682" s="123"/>
    </row>
    <row r="683">
      <c r="D683" s="100"/>
      <c r="E683" s="48"/>
      <c r="U683" s="50"/>
      <c r="V683" s="50"/>
      <c r="AC683" s="6"/>
      <c r="AI683" s="110"/>
      <c r="AJ683" s="111"/>
      <c r="AK683" s="221"/>
      <c r="AL683" s="54"/>
      <c r="AM683" s="54"/>
      <c r="AN683" s="112"/>
      <c r="AO683" s="113"/>
      <c r="AP683" s="215"/>
      <c r="AQ683" s="216"/>
      <c r="AR683" s="217"/>
      <c r="AS683" s="54"/>
      <c r="AT683" s="115"/>
      <c r="AU683" s="115"/>
      <c r="AV683" s="115"/>
      <c r="AW683" s="116"/>
      <c r="AX683" s="54"/>
      <c r="AY683" s="117"/>
      <c r="AZ683" s="117"/>
      <c r="BA683" s="118"/>
      <c r="BB683" s="116"/>
      <c r="BC683" s="54"/>
      <c r="BD683" s="117"/>
      <c r="BE683" s="218"/>
      <c r="BF683" s="120"/>
      <c r="BG683" s="121"/>
      <c r="BH683" s="121"/>
      <c r="BI683" s="122"/>
      <c r="BJ683" s="123"/>
    </row>
    <row r="684">
      <c r="D684" s="100"/>
      <c r="E684" s="48"/>
      <c r="U684" s="50"/>
      <c r="V684" s="50"/>
      <c r="AC684" s="6"/>
      <c r="AI684" s="110"/>
      <c r="AJ684" s="111"/>
      <c r="AK684" s="221"/>
      <c r="AL684" s="54"/>
      <c r="AM684" s="54"/>
      <c r="AN684" s="112"/>
      <c r="AO684" s="113"/>
      <c r="AP684" s="215"/>
      <c r="AQ684" s="216"/>
      <c r="AR684" s="217"/>
      <c r="AS684" s="54"/>
      <c r="AT684" s="115"/>
      <c r="AU684" s="115"/>
      <c r="AV684" s="115"/>
      <c r="AW684" s="116"/>
      <c r="AX684" s="54"/>
      <c r="AY684" s="117"/>
      <c r="AZ684" s="117"/>
      <c r="BA684" s="118"/>
      <c r="BB684" s="116"/>
      <c r="BC684" s="54"/>
      <c r="BD684" s="117"/>
      <c r="BE684" s="218"/>
      <c r="BF684" s="120"/>
      <c r="BG684" s="121"/>
      <c r="BH684" s="121"/>
      <c r="BI684" s="122"/>
      <c r="BJ684" s="123"/>
    </row>
    <row r="685">
      <c r="D685" s="100"/>
      <c r="E685" s="48"/>
      <c r="U685" s="50"/>
      <c r="V685" s="50"/>
      <c r="AC685" s="6"/>
      <c r="AI685" s="110"/>
      <c r="AJ685" s="111"/>
      <c r="AK685" s="221"/>
      <c r="AL685" s="54"/>
      <c r="AM685" s="54"/>
      <c r="AN685" s="112"/>
      <c r="AO685" s="113"/>
      <c r="AP685" s="215"/>
      <c r="AQ685" s="216"/>
      <c r="AR685" s="217"/>
      <c r="AS685" s="54"/>
      <c r="AT685" s="115"/>
      <c r="AU685" s="115"/>
      <c r="AV685" s="115"/>
      <c r="AW685" s="116"/>
      <c r="AX685" s="54"/>
      <c r="AY685" s="117"/>
      <c r="AZ685" s="117"/>
      <c r="BA685" s="118"/>
      <c r="BB685" s="116"/>
      <c r="BC685" s="54"/>
      <c r="BD685" s="117"/>
      <c r="BE685" s="218"/>
      <c r="BF685" s="120"/>
      <c r="BG685" s="121"/>
      <c r="BH685" s="121"/>
      <c r="BI685" s="122"/>
      <c r="BJ685" s="123"/>
    </row>
    <row r="686">
      <c r="D686" s="100"/>
      <c r="E686" s="48"/>
      <c r="U686" s="50"/>
      <c r="V686" s="50"/>
      <c r="AC686" s="6"/>
      <c r="AI686" s="110"/>
      <c r="AJ686" s="111"/>
      <c r="AK686" s="221"/>
      <c r="AL686" s="54"/>
      <c r="AM686" s="54"/>
      <c r="AN686" s="112"/>
      <c r="AO686" s="113"/>
      <c r="AP686" s="215"/>
      <c r="AQ686" s="216"/>
      <c r="AR686" s="217"/>
      <c r="AS686" s="54"/>
      <c r="AT686" s="115"/>
      <c r="AU686" s="115"/>
      <c r="AV686" s="115"/>
      <c r="AW686" s="116"/>
      <c r="AX686" s="54"/>
      <c r="AY686" s="117"/>
      <c r="AZ686" s="117"/>
      <c r="BA686" s="118"/>
      <c r="BB686" s="116"/>
      <c r="BC686" s="54"/>
      <c r="BD686" s="117"/>
      <c r="BE686" s="218"/>
      <c r="BF686" s="120"/>
      <c r="BG686" s="121"/>
      <c r="BH686" s="121"/>
      <c r="BI686" s="122"/>
      <c r="BJ686" s="123"/>
    </row>
    <row r="687">
      <c r="D687" s="100"/>
      <c r="E687" s="48"/>
      <c r="U687" s="50"/>
      <c r="V687" s="50"/>
      <c r="AC687" s="6"/>
      <c r="AI687" s="110"/>
      <c r="AJ687" s="111"/>
      <c r="AK687" s="221"/>
      <c r="AL687" s="54"/>
      <c r="AM687" s="54"/>
      <c r="AN687" s="112"/>
      <c r="AO687" s="113"/>
      <c r="AP687" s="215"/>
      <c r="AQ687" s="216"/>
      <c r="AR687" s="217"/>
      <c r="AS687" s="54"/>
      <c r="AT687" s="115"/>
      <c r="AU687" s="115"/>
      <c r="AV687" s="115"/>
      <c r="AW687" s="116"/>
      <c r="AX687" s="54"/>
      <c r="AY687" s="117"/>
      <c r="AZ687" s="117"/>
      <c r="BA687" s="118"/>
      <c r="BB687" s="116"/>
      <c r="BC687" s="54"/>
      <c r="BD687" s="117"/>
      <c r="BE687" s="218"/>
      <c r="BF687" s="120"/>
      <c r="BG687" s="121"/>
      <c r="BH687" s="121"/>
      <c r="BI687" s="122"/>
      <c r="BJ687" s="123"/>
    </row>
    <row r="688">
      <c r="D688" s="100"/>
      <c r="E688" s="48"/>
      <c r="U688" s="50"/>
      <c r="V688" s="50"/>
      <c r="AC688" s="6"/>
      <c r="AI688" s="110"/>
      <c r="AJ688" s="111"/>
      <c r="AK688" s="221"/>
      <c r="AL688" s="54"/>
      <c r="AM688" s="54"/>
      <c r="AN688" s="112"/>
      <c r="AO688" s="113"/>
      <c r="AP688" s="215"/>
      <c r="AQ688" s="216"/>
      <c r="AR688" s="217"/>
      <c r="AS688" s="54"/>
      <c r="AT688" s="115"/>
      <c r="AU688" s="115"/>
      <c r="AV688" s="115"/>
      <c r="AW688" s="116"/>
      <c r="AX688" s="54"/>
      <c r="AY688" s="117"/>
      <c r="AZ688" s="117"/>
      <c r="BA688" s="118"/>
      <c r="BB688" s="116"/>
      <c r="BC688" s="54"/>
      <c r="BD688" s="117"/>
      <c r="BE688" s="218"/>
      <c r="BF688" s="120"/>
      <c r="BG688" s="121"/>
      <c r="BH688" s="121"/>
      <c r="BI688" s="122"/>
      <c r="BJ688" s="123"/>
    </row>
    <row r="689">
      <c r="D689" s="100"/>
      <c r="E689" s="48"/>
      <c r="U689" s="50"/>
      <c r="V689" s="50"/>
      <c r="AC689" s="6"/>
      <c r="AI689" s="110"/>
      <c r="AJ689" s="111"/>
      <c r="AK689" s="221"/>
      <c r="AL689" s="54"/>
      <c r="AM689" s="54"/>
      <c r="AN689" s="112"/>
      <c r="AO689" s="113"/>
      <c r="AP689" s="215"/>
      <c r="AQ689" s="216"/>
      <c r="AR689" s="217"/>
      <c r="AS689" s="54"/>
      <c r="AT689" s="115"/>
      <c r="AU689" s="115"/>
      <c r="AV689" s="115"/>
      <c r="AW689" s="116"/>
      <c r="AX689" s="54"/>
      <c r="AY689" s="117"/>
      <c r="AZ689" s="117"/>
      <c r="BA689" s="118"/>
      <c r="BB689" s="116"/>
      <c r="BC689" s="54"/>
      <c r="BD689" s="117"/>
      <c r="BE689" s="218"/>
      <c r="BF689" s="120"/>
      <c r="BG689" s="121"/>
      <c r="BH689" s="121"/>
      <c r="BI689" s="122"/>
      <c r="BJ689" s="123"/>
    </row>
    <row r="690">
      <c r="D690" s="100"/>
      <c r="E690" s="48"/>
      <c r="U690" s="50"/>
      <c r="V690" s="50"/>
      <c r="AC690" s="6"/>
      <c r="AI690" s="110"/>
      <c r="AJ690" s="111"/>
      <c r="AK690" s="221"/>
      <c r="AL690" s="54"/>
      <c r="AM690" s="54"/>
      <c r="AN690" s="112"/>
      <c r="AO690" s="113"/>
      <c r="AP690" s="215"/>
      <c r="AQ690" s="216"/>
      <c r="AR690" s="217"/>
      <c r="AS690" s="54"/>
      <c r="AT690" s="115"/>
      <c r="AU690" s="115"/>
      <c r="AV690" s="115"/>
      <c r="AW690" s="116"/>
      <c r="AX690" s="54"/>
      <c r="AY690" s="117"/>
      <c r="AZ690" s="117"/>
      <c r="BA690" s="118"/>
      <c r="BB690" s="116"/>
      <c r="BC690" s="54"/>
      <c r="BD690" s="117"/>
      <c r="BE690" s="218"/>
      <c r="BF690" s="120"/>
      <c r="BG690" s="121"/>
      <c r="BH690" s="121"/>
      <c r="BI690" s="122"/>
      <c r="BJ690" s="123"/>
    </row>
    <row r="691">
      <c r="D691" s="100"/>
      <c r="E691" s="48"/>
      <c r="U691" s="50"/>
      <c r="V691" s="50"/>
      <c r="AC691" s="6"/>
      <c r="AI691" s="110"/>
      <c r="AJ691" s="111"/>
      <c r="AK691" s="221"/>
      <c r="AL691" s="54"/>
      <c r="AM691" s="54"/>
      <c r="AN691" s="112"/>
      <c r="AO691" s="113"/>
      <c r="AP691" s="215"/>
      <c r="AQ691" s="216"/>
      <c r="AR691" s="217"/>
      <c r="AS691" s="54"/>
      <c r="AT691" s="115"/>
      <c r="AU691" s="115"/>
      <c r="AV691" s="115"/>
      <c r="AW691" s="116"/>
      <c r="AX691" s="54"/>
      <c r="AY691" s="117"/>
      <c r="AZ691" s="117"/>
      <c r="BA691" s="118"/>
      <c r="BB691" s="116"/>
      <c r="BC691" s="54"/>
      <c r="BD691" s="117"/>
      <c r="BE691" s="218"/>
      <c r="BF691" s="120"/>
      <c r="BG691" s="121"/>
      <c r="BH691" s="121"/>
      <c r="BI691" s="122"/>
      <c r="BJ691" s="123"/>
    </row>
    <row r="692">
      <c r="D692" s="100"/>
      <c r="E692" s="48"/>
      <c r="U692" s="50"/>
      <c r="V692" s="50"/>
      <c r="AC692" s="6"/>
      <c r="AI692" s="110"/>
      <c r="AJ692" s="111"/>
      <c r="AK692" s="221"/>
      <c r="AL692" s="54"/>
      <c r="AM692" s="54"/>
      <c r="AN692" s="112"/>
      <c r="AO692" s="113"/>
      <c r="AP692" s="215"/>
      <c r="AQ692" s="216"/>
      <c r="AR692" s="217"/>
      <c r="AS692" s="54"/>
      <c r="AT692" s="115"/>
      <c r="AU692" s="115"/>
      <c r="AV692" s="115"/>
      <c r="AW692" s="116"/>
      <c r="AX692" s="54"/>
      <c r="AY692" s="117"/>
      <c r="AZ692" s="117"/>
      <c r="BA692" s="118"/>
      <c r="BB692" s="116"/>
      <c r="BC692" s="54"/>
      <c r="BD692" s="117"/>
      <c r="BE692" s="218"/>
      <c r="BF692" s="120"/>
      <c r="BG692" s="121"/>
      <c r="BH692" s="121"/>
      <c r="BI692" s="122"/>
      <c r="BJ692" s="123"/>
    </row>
    <row r="693">
      <c r="D693" s="100"/>
      <c r="E693" s="48"/>
      <c r="U693" s="50"/>
      <c r="V693" s="50"/>
      <c r="AC693" s="6"/>
      <c r="AI693" s="110"/>
      <c r="AJ693" s="111"/>
      <c r="AK693" s="221"/>
      <c r="AL693" s="54"/>
      <c r="AM693" s="54"/>
      <c r="AN693" s="112"/>
      <c r="AO693" s="113"/>
      <c r="AP693" s="215"/>
      <c r="AQ693" s="216"/>
      <c r="AR693" s="217"/>
      <c r="AS693" s="54"/>
      <c r="AT693" s="115"/>
      <c r="AU693" s="115"/>
      <c r="AV693" s="115"/>
      <c r="AW693" s="116"/>
      <c r="AX693" s="54"/>
      <c r="AY693" s="117"/>
      <c r="AZ693" s="117"/>
      <c r="BA693" s="118"/>
      <c r="BB693" s="116"/>
      <c r="BC693" s="54"/>
      <c r="BD693" s="117"/>
      <c r="BE693" s="218"/>
      <c r="BF693" s="120"/>
      <c r="BG693" s="121"/>
      <c r="BH693" s="121"/>
      <c r="BI693" s="122"/>
      <c r="BJ693" s="123"/>
    </row>
    <row r="694">
      <c r="D694" s="100"/>
      <c r="E694" s="48"/>
      <c r="U694" s="50"/>
      <c r="V694" s="50"/>
      <c r="AC694" s="6"/>
      <c r="AI694" s="110"/>
      <c r="AJ694" s="111"/>
      <c r="AK694" s="221"/>
      <c r="AL694" s="54"/>
      <c r="AM694" s="54"/>
      <c r="AN694" s="112"/>
      <c r="AO694" s="113"/>
      <c r="AP694" s="215"/>
      <c r="AQ694" s="216"/>
      <c r="AR694" s="217"/>
      <c r="AS694" s="54"/>
      <c r="AT694" s="115"/>
      <c r="AU694" s="115"/>
      <c r="AV694" s="115"/>
      <c r="AW694" s="116"/>
      <c r="AX694" s="54"/>
      <c r="AY694" s="117"/>
      <c r="AZ694" s="117"/>
      <c r="BA694" s="118"/>
      <c r="BB694" s="116"/>
      <c r="BC694" s="54"/>
      <c r="BD694" s="117"/>
      <c r="BE694" s="218"/>
      <c r="BF694" s="120"/>
      <c r="BG694" s="121"/>
      <c r="BH694" s="121"/>
      <c r="BI694" s="122"/>
      <c r="BJ694" s="123"/>
    </row>
    <row r="695">
      <c r="D695" s="100"/>
      <c r="E695" s="48"/>
      <c r="U695" s="50"/>
      <c r="V695" s="50"/>
      <c r="AC695" s="6"/>
      <c r="AI695" s="110"/>
      <c r="AJ695" s="111"/>
      <c r="AK695" s="221"/>
      <c r="AL695" s="54"/>
      <c r="AM695" s="54"/>
      <c r="AN695" s="112"/>
      <c r="AO695" s="113"/>
      <c r="AP695" s="215"/>
      <c r="AQ695" s="216"/>
      <c r="AR695" s="217"/>
      <c r="AS695" s="54"/>
      <c r="AT695" s="115"/>
      <c r="AU695" s="115"/>
      <c r="AV695" s="115"/>
      <c r="AW695" s="116"/>
      <c r="AX695" s="54"/>
      <c r="AY695" s="117"/>
      <c r="AZ695" s="117"/>
      <c r="BA695" s="118"/>
      <c r="BB695" s="116"/>
      <c r="BC695" s="54"/>
      <c r="BD695" s="117"/>
      <c r="BE695" s="218"/>
      <c r="BF695" s="120"/>
      <c r="BG695" s="121"/>
      <c r="BH695" s="121"/>
      <c r="BI695" s="122"/>
      <c r="BJ695" s="123"/>
    </row>
    <row r="696">
      <c r="D696" s="100"/>
      <c r="E696" s="48"/>
      <c r="U696" s="50"/>
      <c r="V696" s="50"/>
      <c r="AC696" s="6"/>
      <c r="AI696" s="110"/>
      <c r="AJ696" s="111"/>
      <c r="AK696" s="221"/>
      <c r="AL696" s="54"/>
      <c r="AM696" s="54"/>
      <c r="AN696" s="112"/>
      <c r="AO696" s="113"/>
      <c r="AP696" s="215"/>
      <c r="AQ696" s="216"/>
      <c r="AR696" s="217"/>
      <c r="AS696" s="54"/>
      <c r="AT696" s="115"/>
      <c r="AU696" s="115"/>
      <c r="AV696" s="115"/>
      <c r="AW696" s="116"/>
      <c r="AX696" s="54"/>
      <c r="AY696" s="117"/>
      <c r="AZ696" s="117"/>
      <c r="BA696" s="118"/>
      <c r="BB696" s="116"/>
      <c r="BC696" s="54"/>
      <c r="BD696" s="117"/>
      <c r="BE696" s="218"/>
      <c r="BF696" s="120"/>
      <c r="BG696" s="121"/>
      <c r="BH696" s="121"/>
      <c r="BI696" s="122"/>
      <c r="BJ696" s="123"/>
    </row>
    <row r="697">
      <c r="D697" s="100"/>
      <c r="E697" s="48"/>
      <c r="U697" s="50"/>
      <c r="V697" s="50"/>
      <c r="AC697" s="6"/>
      <c r="AI697" s="110"/>
      <c r="AJ697" s="111"/>
      <c r="AK697" s="221"/>
      <c r="AL697" s="54"/>
      <c r="AM697" s="54"/>
      <c r="AN697" s="112"/>
      <c r="AO697" s="113"/>
      <c r="AP697" s="215"/>
      <c r="AQ697" s="216"/>
      <c r="AR697" s="217"/>
      <c r="AS697" s="54"/>
      <c r="AT697" s="115"/>
      <c r="AU697" s="115"/>
      <c r="AV697" s="115"/>
      <c r="AW697" s="116"/>
      <c r="AX697" s="54"/>
      <c r="AY697" s="117"/>
      <c r="AZ697" s="117"/>
      <c r="BA697" s="118"/>
      <c r="BB697" s="116"/>
      <c r="BC697" s="54"/>
      <c r="BD697" s="117"/>
      <c r="BE697" s="218"/>
      <c r="BF697" s="120"/>
      <c r="BG697" s="121"/>
      <c r="BH697" s="121"/>
      <c r="BI697" s="122"/>
      <c r="BJ697" s="123"/>
    </row>
    <row r="698">
      <c r="D698" s="100"/>
      <c r="E698" s="48"/>
      <c r="U698" s="50"/>
      <c r="V698" s="50"/>
      <c r="AC698" s="6"/>
      <c r="AI698" s="110"/>
      <c r="AJ698" s="111"/>
      <c r="AK698" s="221"/>
      <c r="AL698" s="54"/>
      <c r="AM698" s="54"/>
      <c r="AN698" s="112"/>
      <c r="AO698" s="113"/>
      <c r="AP698" s="215"/>
      <c r="AQ698" s="216"/>
      <c r="AR698" s="217"/>
      <c r="AS698" s="54"/>
      <c r="AT698" s="115"/>
      <c r="AU698" s="115"/>
      <c r="AV698" s="115"/>
      <c r="AW698" s="116"/>
      <c r="AX698" s="54"/>
      <c r="AY698" s="117"/>
      <c r="AZ698" s="117"/>
      <c r="BA698" s="118"/>
      <c r="BB698" s="116"/>
      <c r="BC698" s="54"/>
      <c r="BD698" s="117"/>
      <c r="BE698" s="218"/>
      <c r="BF698" s="120"/>
      <c r="BG698" s="121"/>
      <c r="BH698" s="121"/>
      <c r="BI698" s="122"/>
      <c r="BJ698" s="123"/>
    </row>
    <row r="699">
      <c r="D699" s="100"/>
      <c r="E699" s="48"/>
      <c r="U699" s="50"/>
      <c r="V699" s="50"/>
      <c r="AC699" s="6"/>
      <c r="AI699" s="110"/>
      <c r="AJ699" s="111"/>
      <c r="AK699" s="221"/>
      <c r="AL699" s="54"/>
      <c r="AM699" s="54"/>
      <c r="AN699" s="112"/>
      <c r="AO699" s="113"/>
      <c r="AP699" s="215"/>
      <c r="AQ699" s="216"/>
      <c r="AR699" s="217"/>
      <c r="AS699" s="54"/>
      <c r="AT699" s="115"/>
      <c r="AU699" s="115"/>
      <c r="AV699" s="115"/>
      <c r="AW699" s="116"/>
      <c r="AX699" s="54"/>
      <c r="AY699" s="117"/>
      <c r="AZ699" s="117"/>
      <c r="BA699" s="118"/>
      <c r="BB699" s="116"/>
      <c r="BC699" s="54"/>
      <c r="BD699" s="117"/>
      <c r="BE699" s="218"/>
      <c r="BF699" s="120"/>
      <c r="BG699" s="121"/>
      <c r="BH699" s="121"/>
      <c r="BI699" s="122"/>
      <c r="BJ699" s="123"/>
    </row>
    <row r="700">
      <c r="D700" s="100"/>
      <c r="E700" s="48"/>
      <c r="U700" s="50"/>
      <c r="V700" s="50"/>
      <c r="AC700" s="6"/>
      <c r="AI700" s="110"/>
      <c r="AJ700" s="111"/>
      <c r="AK700" s="221"/>
      <c r="AL700" s="54"/>
      <c r="AM700" s="54"/>
      <c r="AN700" s="112"/>
      <c r="AO700" s="113"/>
      <c r="AP700" s="215"/>
      <c r="AQ700" s="216"/>
      <c r="AR700" s="217"/>
      <c r="AS700" s="54"/>
      <c r="AT700" s="115"/>
      <c r="AU700" s="115"/>
      <c r="AV700" s="115"/>
      <c r="AW700" s="116"/>
      <c r="AX700" s="54"/>
      <c r="AY700" s="117"/>
      <c r="AZ700" s="117"/>
      <c r="BA700" s="118"/>
      <c r="BB700" s="116"/>
      <c r="BC700" s="54"/>
      <c r="BD700" s="117"/>
      <c r="BE700" s="218"/>
      <c r="BF700" s="120"/>
      <c r="BG700" s="121"/>
      <c r="BH700" s="121"/>
      <c r="BI700" s="122"/>
      <c r="BJ700" s="123"/>
    </row>
    <row r="701">
      <c r="D701" s="100"/>
      <c r="E701" s="48"/>
      <c r="U701" s="50"/>
      <c r="V701" s="50"/>
      <c r="AC701" s="6"/>
      <c r="AI701" s="110"/>
      <c r="AJ701" s="111"/>
      <c r="AK701" s="221"/>
      <c r="AL701" s="54"/>
      <c r="AM701" s="54"/>
      <c r="AN701" s="112"/>
      <c r="AO701" s="113"/>
      <c r="AP701" s="215"/>
      <c r="AQ701" s="216"/>
      <c r="AR701" s="217"/>
      <c r="AS701" s="54"/>
      <c r="AT701" s="115"/>
      <c r="AU701" s="115"/>
      <c r="AV701" s="115"/>
      <c r="AW701" s="116"/>
      <c r="AX701" s="54"/>
      <c r="AY701" s="117"/>
      <c r="AZ701" s="117"/>
      <c r="BA701" s="118"/>
      <c r="BB701" s="116"/>
      <c r="BC701" s="54"/>
      <c r="BD701" s="117"/>
      <c r="BE701" s="218"/>
      <c r="BF701" s="120"/>
      <c r="BG701" s="121"/>
      <c r="BH701" s="121"/>
      <c r="BI701" s="122"/>
      <c r="BJ701" s="123"/>
    </row>
    <row r="702">
      <c r="D702" s="100"/>
      <c r="E702" s="48"/>
      <c r="U702" s="50"/>
      <c r="V702" s="50"/>
      <c r="AC702" s="6"/>
      <c r="AI702" s="110"/>
      <c r="AJ702" s="111"/>
      <c r="AK702" s="221"/>
      <c r="AL702" s="54"/>
      <c r="AM702" s="54"/>
      <c r="AN702" s="112"/>
      <c r="AO702" s="113"/>
      <c r="AP702" s="215"/>
      <c r="AQ702" s="216"/>
      <c r="AR702" s="217"/>
      <c r="AS702" s="54"/>
      <c r="AT702" s="115"/>
      <c r="AU702" s="115"/>
      <c r="AV702" s="115"/>
      <c r="AW702" s="116"/>
      <c r="AX702" s="54"/>
      <c r="AY702" s="117"/>
      <c r="AZ702" s="117"/>
      <c r="BA702" s="118"/>
      <c r="BB702" s="116"/>
      <c r="BC702" s="54"/>
      <c r="BD702" s="117"/>
      <c r="BE702" s="218"/>
      <c r="BF702" s="120"/>
      <c r="BG702" s="121"/>
      <c r="BH702" s="121"/>
      <c r="BI702" s="122"/>
      <c r="BJ702" s="123"/>
    </row>
    <row r="703">
      <c r="D703" s="100"/>
      <c r="E703" s="48"/>
      <c r="U703" s="50"/>
      <c r="V703" s="50"/>
      <c r="AC703" s="6"/>
      <c r="AI703" s="110"/>
      <c r="AJ703" s="111"/>
      <c r="AK703" s="221"/>
      <c r="AL703" s="54"/>
      <c r="AM703" s="54"/>
      <c r="AN703" s="112"/>
      <c r="AO703" s="113"/>
      <c r="AP703" s="215"/>
      <c r="AQ703" s="216"/>
      <c r="AR703" s="217"/>
      <c r="AS703" s="54"/>
      <c r="AT703" s="115"/>
      <c r="AU703" s="115"/>
      <c r="AV703" s="115"/>
      <c r="AW703" s="116"/>
      <c r="AX703" s="54"/>
      <c r="AY703" s="117"/>
      <c r="AZ703" s="117"/>
      <c r="BA703" s="118"/>
      <c r="BB703" s="116"/>
      <c r="BC703" s="54"/>
      <c r="BD703" s="117"/>
      <c r="BE703" s="218"/>
      <c r="BF703" s="120"/>
      <c r="BG703" s="121"/>
      <c r="BH703" s="121"/>
      <c r="BI703" s="122"/>
      <c r="BJ703" s="123"/>
    </row>
    <row r="704">
      <c r="D704" s="100"/>
      <c r="E704" s="48"/>
      <c r="U704" s="50"/>
      <c r="V704" s="50"/>
      <c r="AC704" s="6"/>
      <c r="AI704" s="110"/>
      <c r="AJ704" s="111"/>
      <c r="AK704" s="221"/>
      <c r="AL704" s="54"/>
      <c r="AM704" s="54"/>
      <c r="AN704" s="112"/>
      <c r="AO704" s="113"/>
      <c r="AP704" s="215"/>
      <c r="AQ704" s="216"/>
      <c r="AR704" s="217"/>
      <c r="AS704" s="54"/>
      <c r="AT704" s="115"/>
      <c r="AU704" s="115"/>
      <c r="AV704" s="115"/>
      <c r="AW704" s="116"/>
      <c r="AX704" s="54"/>
      <c r="AY704" s="117"/>
      <c r="AZ704" s="117"/>
      <c r="BA704" s="118"/>
      <c r="BB704" s="116"/>
      <c r="BC704" s="54"/>
      <c r="BD704" s="117"/>
      <c r="BE704" s="218"/>
      <c r="BF704" s="120"/>
      <c r="BG704" s="121"/>
      <c r="BH704" s="121"/>
      <c r="BI704" s="122"/>
      <c r="BJ704" s="123"/>
    </row>
    <row r="705">
      <c r="D705" s="100"/>
      <c r="E705" s="48"/>
      <c r="U705" s="50"/>
      <c r="V705" s="50"/>
      <c r="AC705" s="6"/>
      <c r="AI705" s="110"/>
      <c r="AJ705" s="111"/>
      <c r="AK705" s="221"/>
      <c r="AL705" s="54"/>
      <c r="AM705" s="54"/>
      <c r="AN705" s="112"/>
      <c r="AO705" s="113"/>
      <c r="AP705" s="215"/>
      <c r="AQ705" s="216"/>
      <c r="AR705" s="217"/>
      <c r="AS705" s="54"/>
      <c r="AT705" s="115"/>
      <c r="AU705" s="115"/>
      <c r="AV705" s="115"/>
      <c r="AW705" s="116"/>
      <c r="AX705" s="54"/>
      <c r="AY705" s="117"/>
      <c r="AZ705" s="117"/>
      <c r="BA705" s="118"/>
      <c r="BB705" s="116"/>
      <c r="BC705" s="54"/>
      <c r="BD705" s="117"/>
      <c r="BE705" s="218"/>
      <c r="BF705" s="120"/>
      <c r="BG705" s="121"/>
      <c r="BH705" s="121"/>
      <c r="BI705" s="122"/>
      <c r="BJ705" s="123"/>
    </row>
    <row r="706">
      <c r="D706" s="100"/>
      <c r="E706" s="48"/>
      <c r="U706" s="50"/>
      <c r="V706" s="50"/>
      <c r="AC706" s="6"/>
      <c r="AI706" s="110"/>
      <c r="AJ706" s="111"/>
      <c r="AK706" s="221"/>
      <c r="AL706" s="54"/>
      <c r="AM706" s="54"/>
      <c r="AN706" s="112"/>
      <c r="AO706" s="113"/>
      <c r="AP706" s="215"/>
      <c r="AQ706" s="216"/>
      <c r="AR706" s="217"/>
      <c r="AS706" s="54"/>
      <c r="AT706" s="115"/>
      <c r="AU706" s="115"/>
      <c r="AV706" s="115"/>
      <c r="AW706" s="116"/>
      <c r="AX706" s="54"/>
      <c r="AY706" s="117"/>
      <c r="AZ706" s="117"/>
      <c r="BA706" s="118"/>
      <c r="BB706" s="116"/>
      <c r="BC706" s="54"/>
      <c r="BD706" s="117"/>
      <c r="BE706" s="218"/>
      <c r="BF706" s="120"/>
      <c r="BG706" s="121"/>
      <c r="BH706" s="121"/>
      <c r="BI706" s="122"/>
      <c r="BJ706" s="123"/>
    </row>
    <row r="707">
      <c r="D707" s="100"/>
      <c r="E707" s="48"/>
      <c r="U707" s="50"/>
      <c r="V707" s="50"/>
      <c r="AC707" s="6"/>
      <c r="AI707" s="110"/>
      <c r="AJ707" s="111"/>
      <c r="AK707" s="221"/>
      <c r="AL707" s="54"/>
      <c r="AM707" s="54"/>
      <c r="AN707" s="112"/>
      <c r="AO707" s="113"/>
      <c r="AP707" s="215"/>
      <c r="AQ707" s="216"/>
      <c r="AR707" s="217"/>
      <c r="AS707" s="54"/>
      <c r="AT707" s="115"/>
      <c r="AU707" s="115"/>
      <c r="AV707" s="115"/>
      <c r="AW707" s="116"/>
      <c r="AX707" s="54"/>
      <c r="AY707" s="117"/>
      <c r="AZ707" s="117"/>
      <c r="BA707" s="118"/>
      <c r="BB707" s="116"/>
      <c r="BC707" s="54"/>
      <c r="BD707" s="117"/>
      <c r="BE707" s="218"/>
      <c r="BF707" s="120"/>
      <c r="BG707" s="121"/>
      <c r="BH707" s="121"/>
      <c r="BI707" s="122"/>
      <c r="BJ707" s="123"/>
    </row>
    <row r="708">
      <c r="D708" s="100"/>
      <c r="E708" s="48"/>
      <c r="U708" s="50"/>
      <c r="V708" s="50"/>
      <c r="AC708" s="6"/>
      <c r="AI708" s="110"/>
      <c r="AJ708" s="111"/>
      <c r="AK708" s="221"/>
      <c r="AL708" s="54"/>
      <c r="AM708" s="54"/>
      <c r="AN708" s="112"/>
      <c r="AO708" s="113"/>
      <c r="AP708" s="215"/>
      <c r="AQ708" s="216"/>
      <c r="AR708" s="217"/>
      <c r="AS708" s="54"/>
      <c r="AT708" s="115"/>
      <c r="AU708" s="115"/>
      <c r="AV708" s="115"/>
      <c r="AW708" s="116"/>
      <c r="AX708" s="54"/>
      <c r="AY708" s="117"/>
      <c r="AZ708" s="117"/>
      <c r="BA708" s="118"/>
      <c r="BB708" s="116"/>
      <c r="BC708" s="54"/>
      <c r="BD708" s="117"/>
      <c r="BE708" s="218"/>
      <c r="BF708" s="120"/>
      <c r="BG708" s="121"/>
      <c r="BH708" s="121"/>
      <c r="BI708" s="122"/>
      <c r="BJ708" s="123"/>
    </row>
    <row r="709">
      <c r="D709" s="100"/>
      <c r="E709" s="48"/>
      <c r="U709" s="50"/>
      <c r="V709" s="50"/>
      <c r="AC709" s="6"/>
      <c r="AI709" s="110"/>
      <c r="AJ709" s="111"/>
      <c r="AK709" s="221"/>
      <c r="AL709" s="54"/>
      <c r="AM709" s="54"/>
      <c r="AN709" s="112"/>
      <c r="AO709" s="113"/>
      <c r="AP709" s="215"/>
      <c r="AQ709" s="216"/>
      <c r="AR709" s="217"/>
      <c r="AS709" s="54"/>
      <c r="AT709" s="115"/>
      <c r="AU709" s="115"/>
      <c r="AV709" s="115"/>
      <c r="AW709" s="116"/>
      <c r="AX709" s="54"/>
      <c r="AY709" s="117"/>
      <c r="AZ709" s="117"/>
      <c r="BA709" s="118"/>
      <c r="BB709" s="116"/>
      <c r="BC709" s="54"/>
      <c r="BD709" s="117"/>
      <c r="BE709" s="218"/>
      <c r="BF709" s="120"/>
      <c r="BG709" s="121"/>
      <c r="BH709" s="121"/>
      <c r="BI709" s="122"/>
      <c r="BJ709" s="123"/>
    </row>
    <row r="710">
      <c r="D710" s="100"/>
      <c r="E710" s="48"/>
      <c r="U710" s="50"/>
      <c r="V710" s="50"/>
      <c r="AC710" s="6"/>
      <c r="AI710" s="110"/>
      <c r="AJ710" s="111"/>
      <c r="AK710" s="221"/>
      <c r="AL710" s="54"/>
      <c r="AM710" s="54"/>
      <c r="AN710" s="112"/>
      <c r="AO710" s="113"/>
      <c r="AP710" s="215"/>
      <c r="AQ710" s="216"/>
      <c r="AR710" s="217"/>
      <c r="AS710" s="54"/>
      <c r="AT710" s="115"/>
      <c r="AU710" s="115"/>
      <c r="AV710" s="115"/>
      <c r="AW710" s="116"/>
      <c r="AX710" s="54"/>
      <c r="AY710" s="117"/>
      <c r="AZ710" s="117"/>
      <c r="BA710" s="118"/>
      <c r="BB710" s="116"/>
      <c r="BC710" s="54"/>
      <c r="BD710" s="117"/>
      <c r="BE710" s="218"/>
      <c r="BF710" s="120"/>
      <c r="BG710" s="121"/>
      <c r="BH710" s="121"/>
      <c r="BI710" s="122"/>
      <c r="BJ710" s="123"/>
    </row>
    <row r="711">
      <c r="D711" s="100"/>
      <c r="E711" s="48"/>
      <c r="U711" s="50"/>
      <c r="V711" s="50"/>
      <c r="AC711" s="6"/>
      <c r="AI711" s="110"/>
      <c r="AJ711" s="111"/>
      <c r="AK711" s="221"/>
      <c r="AL711" s="54"/>
      <c r="AM711" s="54"/>
      <c r="AN711" s="112"/>
      <c r="AO711" s="113"/>
      <c r="AP711" s="215"/>
      <c r="AQ711" s="216"/>
      <c r="AR711" s="217"/>
      <c r="AS711" s="54"/>
      <c r="AT711" s="115"/>
      <c r="AU711" s="115"/>
      <c r="AV711" s="115"/>
      <c r="AW711" s="116"/>
      <c r="AX711" s="54"/>
      <c r="AY711" s="117"/>
      <c r="AZ711" s="117"/>
      <c r="BA711" s="118"/>
      <c r="BB711" s="116"/>
      <c r="BC711" s="54"/>
      <c r="BD711" s="117"/>
      <c r="BE711" s="218"/>
      <c r="BF711" s="120"/>
      <c r="BG711" s="121"/>
      <c r="BH711" s="121"/>
      <c r="BI711" s="122"/>
      <c r="BJ711" s="123"/>
    </row>
    <row r="712">
      <c r="D712" s="100"/>
      <c r="E712" s="48"/>
      <c r="U712" s="50"/>
      <c r="V712" s="50"/>
      <c r="AC712" s="6"/>
      <c r="AI712" s="110"/>
      <c r="AJ712" s="111"/>
      <c r="AK712" s="221"/>
      <c r="AL712" s="54"/>
      <c r="AM712" s="54"/>
      <c r="AN712" s="112"/>
      <c r="AO712" s="113"/>
      <c r="AP712" s="215"/>
      <c r="AQ712" s="216"/>
      <c r="AR712" s="217"/>
      <c r="AS712" s="54"/>
      <c r="AT712" s="115"/>
      <c r="AU712" s="115"/>
      <c r="AV712" s="115"/>
      <c r="AW712" s="116"/>
      <c r="AX712" s="54"/>
      <c r="AY712" s="117"/>
      <c r="AZ712" s="117"/>
      <c r="BA712" s="118"/>
      <c r="BB712" s="116"/>
      <c r="BC712" s="54"/>
      <c r="BD712" s="117"/>
      <c r="BE712" s="218"/>
      <c r="BF712" s="120"/>
      <c r="BG712" s="121"/>
      <c r="BH712" s="121"/>
      <c r="BI712" s="122"/>
      <c r="BJ712" s="123"/>
    </row>
    <row r="713">
      <c r="D713" s="100"/>
      <c r="E713" s="48"/>
      <c r="U713" s="50"/>
      <c r="V713" s="50"/>
      <c r="AC713" s="6"/>
      <c r="AI713" s="110"/>
      <c r="AJ713" s="111"/>
      <c r="AK713" s="221"/>
      <c r="AL713" s="54"/>
      <c r="AM713" s="54"/>
      <c r="AN713" s="112"/>
      <c r="AO713" s="113"/>
      <c r="AP713" s="215"/>
      <c r="AQ713" s="216"/>
      <c r="AR713" s="217"/>
      <c r="AS713" s="54"/>
      <c r="AT713" s="115"/>
      <c r="AU713" s="115"/>
      <c r="AV713" s="115"/>
      <c r="AW713" s="116"/>
      <c r="AX713" s="54"/>
      <c r="AY713" s="117"/>
      <c r="AZ713" s="117"/>
      <c r="BA713" s="118"/>
      <c r="BB713" s="116"/>
      <c r="BC713" s="54"/>
      <c r="BD713" s="117"/>
      <c r="BE713" s="218"/>
      <c r="BF713" s="120"/>
      <c r="BG713" s="121"/>
      <c r="BH713" s="121"/>
      <c r="BI713" s="122"/>
      <c r="BJ713" s="123"/>
    </row>
    <row r="714">
      <c r="D714" s="100"/>
      <c r="E714" s="48"/>
      <c r="U714" s="50"/>
      <c r="V714" s="50"/>
      <c r="AC714" s="6"/>
      <c r="AI714" s="110"/>
      <c r="AJ714" s="111"/>
      <c r="AK714" s="221"/>
      <c r="AL714" s="54"/>
      <c r="AM714" s="54"/>
      <c r="AN714" s="112"/>
      <c r="AO714" s="113"/>
      <c r="AP714" s="215"/>
      <c r="AQ714" s="216"/>
      <c r="AR714" s="217"/>
      <c r="AS714" s="54"/>
      <c r="AT714" s="115"/>
      <c r="AU714" s="115"/>
      <c r="AV714" s="115"/>
      <c r="AW714" s="116"/>
      <c r="AX714" s="54"/>
      <c r="AY714" s="117"/>
      <c r="AZ714" s="117"/>
      <c r="BA714" s="118"/>
      <c r="BB714" s="116"/>
      <c r="BC714" s="54"/>
      <c r="BD714" s="117"/>
      <c r="BE714" s="218"/>
      <c r="BF714" s="120"/>
      <c r="BG714" s="121"/>
      <c r="BH714" s="121"/>
      <c r="BI714" s="122"/>
      <c r="BJ714" s="123"/>
    </row>
    <row r="715">
      <c r="D715" s="100"/>
      <c r="E715" s="48"/>
      <c r="U715" s="50"/>
      <c r="V715" s="50"/>
      <c r="AC715" s="6"/>
      <c r="AI715" s="110"/>
      <c r="AJ715" s="111"/>
      <c r="AK715" s="221"/>
      <c r="AL715" s="54"/>
      <c r="AM715" s="54"/>
      <c r="AN715" s="112"/>
      <c r="AO715" s="113"/>
      <c r="AP715" s="215"/>
      <c r="AQ715" s="216"/>
      <c r="AR715" s="217"/>
      <c r="AS715" s="54"/>
      <c r="AT715" s="115"/>
      <c r="AU715" s="115"/>
      <c r="AV715" s="115"/>
      <c r="AW715" s="116"/>
      <c r="AX715" s="54"/>
      <c r="AY715" s="117"/>
      <c r="AZ715" s="117"/>
      <c r="BA715" s="118"/>
      <c r="BB715" s="116"/>
      <c r="BC715" s="54"/>
      <c r="BD715" s="117"/>
      <c r="BE715" s="218"/>
      <c r="BF715" s="120"/>
      <c r="BG715" s="121"/>
      <c r="BH715" s="121"/>
      <c r="BI715" s="122"/>
      <c r="BJ715" s="123"/>
    </row>
    <row r="716">
      <c r="D716" s="100"/>
      <c r="E716" s="48"/>
      <c r="U716" s="50"/>
      <c r="V716" s="50"/>
      <c r="AC716" s="6"/>
      <c r="AI716" s="110"/>
      <c r="AJ716" s="111"/>
      <c r="AK716" s="221"/>
      <c r="AL716" s="54"/>
      <c r="AM716" s="54"/>
      <c r="AN716" s="112"/>
      <c r="AO716" s="113"/>
      <c r="AP716" s="215"/>
      <c r="AQ716" s="216"/>
      <c r="AR716" s="217"/>
      <c r="AS716" s="54"/>
      <c r="AT716" s="115"/>
      <c r="AU716" s="115"/>
      <c r="AV716" s="115"/>
      <c r="AW716" s="116"/>
      <c r="AX716" s="54"/>
      <c r="AY716" s="117"/>
      <c r="AZ716" s="117"/>
      <c r="BA716" s="118"/>
      <c r="BB716" s="116"/>
      <c r="BC716" s="54"/>
      <c r="BD716" s="117"/>
      <c r="BE716" s="218"/>
      <c r="BF716" s="120"/>
      <c r="BG716" s="121"/>
      <c r="BH716" s="121"/>
      <c r="BI716" s="122"/>
      <c r="BJ716" s="123"/>
    </row>
    <row r="717">
      <c r="D717" s="100"/>
      <c r="E717" s="48"/>
      <c r="U717" s="50"/>
      <c r="V717" s="50"/>
      <c r="AC717" s="6"/>
      <c r="AI717" s="110"/>
      <c r="AJ717" s="111"/>
      <c r="AK717" s="221"/>
      <c r="AL717" s="54"/>
      <c r="AM717" s="54"/>
      <c r="AN717" s="112"/>
      <c r="AO717" s="113"/>
      <c r="AP717" s="215"/>
      <c r="AQ717" s="216"/>
      <c r="AR717" s="217"/>
      <c r="AS717" s="54"/>
      <c r="AT717" s="115"/>
      <c r="AU717" s="115"/>
      <c r="AV717" s="115"/>
      <c r="AW717" s="116"/>
      <c r="AX717" s="54"/>
      <c r="AY717" s="117"/>
      <c r="AZ717" s="117"/>
      <c r="BA717" s="118"/>
      <c r="BB717" s="116"/>
      <c r="BC717" s="54"/>
      <c r="BD717" s="117"/>
      <c r="BE717" s="218"/>
      <c r="BF717" s="120"/>
      <c r="BG717" s="121"/>
      <c r="BH717" s="121"/>
      <c r="BI717" s="122"/>
      <c r="BJ717" s="123"/>
    </row>
    <row r="718">
      <c r="D718" s="100"/>
      <c r="E718" s="48"/>
      <c r="U718" s="50"/>
      <c r="V718" s="50"/>
      <c r="AC718" s="6"/>
      <c r="AI718" s="110"/>
      <c r="AJ718" s="111"/>
      <c r="AK718" s="221"/>
      <c r="AL718" s="54"/>
      <c r="AM718" s="54"/>
      <c r="AN718" s="112"/>
      <c r="AO718" s="113"/>
      <c r="AP718" s="215"/>
      <c r="AQ718" s="216"/>
      <c r="AR718" s="217"/>
      <c r="AS718" s="54"/>
      <c r="AT718" s="115"/>
      <c r="AU718" s="115"/>
      <c r="AV718" s="115"/>
      <c r="AW718" s="116"/>
      <c r="AX718" s="54"/>
      <c r="AY718" s="117"/>
      <c r="AZ718" s="117"/>
      <c r="BA718" s="118"/>
      <c r="BB718" s="116"/>
      <c r="BC718" s="54"/>
      <c r="BD718" s="117"/>
      <c r="BE718" s="218"/>
      <c r="BF718" s="120"/>
      <c r="BG718" s="121"/>
      <c r="BH718" s="121"/>
      <c r="BI718" s="122"/>
      <c r="BJ718" s="123"/>
    </row>
    <row r="719">
      <c r="D719" s="100"/>
      <c r="E719" s="48"/>
      <c r="U719" s="50"/>
      <c r="V719" s="50"/>
      <c r="AC719" s="6"/>
      <c r="AI719" s="110"/>
      <c r="AJ719" s="111"/>
      <c r="AK719" s="221"/>
      <c r="AL719" s="54"/>
      <c r="AM719" s="54"/>
      <c r="AN719" s="112"/>
      <c r="AO719" s="113"/>
      <c r="AP719" s="215"/>
      <c r="AQ719" s="216"/>
      <c r="AR719" s="217"/>
      <c r="AS719" s="54"/>
      <c r="AT719" s="115"/>
      <c r="AU719" s="115"/>
      <c r="AV719" s="115"/>
      <c r="AW719" s="116"/>
      <c r="AX719" s="54"/>
      <c r="AY719" s="117"/>
      <c r="AZ719" s="117"/>
      <c r="BA719" s="118"/>
      <c r="BB719" s="116"/>
      <c r="BC719" s="54"/>
      <c r="BD719" s="117"/>
      <c r="BE719" s="218"/>
      <c r="BF719" s="120"/>
      <c r="BG719" s="121"/>
      <c r="BH719" s="121"/>
      <c r="BI719" s="122"/>
      <c r="BJ719" s="123"/>
    </row>
    <row r="720">
      <c r="D720" s="100"/>
      <c r="E720" s="48"/>
      <c r="U720" s="50"/>
      <c r="V720" s="50"/>
      <c r="AC720" s="6"/>
      <c r="AI720" s="110"/>
      <c r="AJ720" s="111"/>
      <c r="AK720" s="221"/>
      <c r="AL720" s="54"/>
      <c r="AM720" s="54"/>
      <c r="AN720" s="112"/>
      <c r="AO720" s="113"/>
      <c r="AP720" s="215"/>
      <c r="AQ720" s="216"/>
      <c r="AR720" s="217"/>
      <c r="AS720" s="54"/>
      <c r="AT720" s="115"/>
      <c r="AU720" s="115"/>
      <c r="AV720" s="115"/>
      <c r="AW720" s="116"/>
      <c r="AX720" s="54"/>
      <c r="AY720" s="117"/>
      <c r="AZ720" s="117"/>
      <c r="BA720" s="118"/>
      <c r="BB720" s="116"/>
      <c r="BC720" s="54"/>
      <c r="BD720" s="117"/>
      <c r="BE720" s="218"/>
      <c r="BF720" s="120"/>
      <c r="BG720" s="121"/>
      <c r="BH720" s="121"/>
      <c r="BI720" s="122"/>
      <c r="BJ720" s="123"/>
    </row>
    <row r="721">
      <c r="D721" s="100"/>
      <c r="E721" s="48"/>
      <c r="U721" s="50"/>
      <c r="V721" s="50"/>
      <c r="AC721" s="6"/>
      <c r="AI721" s="110"/>
      <c r="AJ721" s="111"/>
      <c r="AK721" s="221"/>
      <c r="AL721" s="54"/>
      <c r="AM721" s="54"/>
      <c r="AN721" s="112"/>
      <c r="AO721" s="113"/>
      <c r="AP721" s="215"/>
      <c r="AQ721" s="216"/>
      <c r="AR721" s="217"/>
      <c r="AS721" s="54"/>
      <c r="AT721" s="115"/>
      <c r="AU721" s="115"/>
      <c r="AV721" s="115"/>
      <c r="AW721" s="116"/>
      <c r="AX721" s="54"/>
      <c r="AY721" s="117"/>
      <c r="AZ721" s="117"/>
      <c r="BA721" s="118"/>
      <c r="BB721" s="116"/>
      <c r="BC721" s="54"/>
      <c r="BD721" s="117"/>
      <c r="BE721" s="218"/>
      <c r="BF721" s="120"/>
      <c r="BG721" s="121"/>
      <c r="BH721" s="121"/>
      <c r="BI721" s="122"/>
      <c r="BJ721" s="123"/>
    </row>
    <row r="722">
      <c r="D722" s="100"/>
      <c r="E722" s="48"/>
      <c r="U722" s="50"/>
      <c r="V722" s="50"/>
      <c r="AC722" s="6"/>
      <c r="AI722" s="110"/>
      <c r="AJ722" s="111"/>
      <c r="AK722" s="221"/>
      <c r="AL722" s="54"/>
      <c r="AM722" s="54"/>
      <c r="AN722" s="112"/>
      <c r="AO722" s="113"/>
      <c r="AP722" s="215"/>
      <c r="AQ722" s="216"/>
      <c r="AR722" s="217"/>
      <c r="AS722" s="54"/>
      <c r="AT722" s="115"/>
      <c r="AU722" s="115"/>
      <c r="AV722" s="115"/>
      <c r="AW722" s="116"/>
      <c r="AX722" s="54"/>
      <c r="AY722" s="117"/>
      <c r="AZ722" s="117"/>
      <c r="BA722" s="118"/>
      <c r="BB722" s="116"/>
      <c r="BC722" s="54"/>
      <c r="BD722" s="117"/>
      <c r="BE722" s="218"/>
      <c r="BF722" s="120"/>
      <c r="BG722" s="121"/>
      <c r="BH722" s="121"/>
      <c r="BI722" s="122"/>
      <c r="BJ722" s="123"/>
    </row>
    <row r="723">
      <c r="D723" s="100"/>
      <c r="E723" s="48"/>
      <c r="U723" s="50"/>
      <c r="V723" s="50"/>
      <c r="AC723" s="6"/>
      <c r="AI723" s="110"/>
      <c r="AJ723" s="111"/>
      <c r="AK723" s="221"/>
      <c r="AL723" s="54"/>
      <c r="AM723" s="54"/>
      <c r="AN723" s="112"/>
      <c r="AO723" s="113"/>
      <c r="AP723" s="215"/>
      <c r="AQ723" s="216"/>
      <c r="AR723" s="217"/>
      <c r="AS723" s="54"/>
      <c r="AT723" s="115"/>
      <c r="AU723" s="115"/>
      <c r="AV723" s="115"/>
      <c r="AW723" s="116"/>
      <c r="AX723" s="54"/>
      <c r="AY723" s="117"/>
      <c r="AZ723" s="117"/>
      <c r="BA723" s="118"/>
      <c r="BB723" s="116"/>
      <c r="BC723" s="54"/>
      <c r="BD723" s="117"/>
      <c r="BE723" s="218"/>
      <c r="BF723" s="120"/>
      <c r="BG723" s="121"/>
      <c r="BH723" s="121"/>
      <c r="BI723" s="122"/>
      <c r="BJ723" s="123"/>
    </row>
    <row r="724">
      <c r="D724" s="100"/>
      <c r="E724" s="48"/>
      <c r="U724" s="50"/>
      <c r="V724" s="50"/>
      <c r="AC724" s="6"/>
      <c r="AI724" s="110"/>
      <c r="AJ724" s="111"/>
      <c r="AK724" s="221"/>
      <c r="AL724" s="54"/>
      <c r="AM724" s="54"/>
      <c r="AN724" s="112"/>
      <c r="AO724" s="113"/>
      <c r="AP724" s="215"/>
      <c r="AQ724" s="216"/>
      <c r="AR724" s="217"/>
      <c r="AS724" s="54"/>
      <c r="AT724" s="115"/>
      <c r="AU724" s="115"/>
      <c r="AV724" s="115"/>
      <c r="AW724" s="116"/>
      <c r="AX724" s="54"/>
      <c r="AY724" s="117"/>
      <c r="AZ724" s="117"/>
      <c r="BA724" s="118"/>
      <c r="BB724" s="116"/>
      <c r="BC724" s="54"/>
      <c r="BD724" s="117"/>
      <c r="BE724" s="218"/>
      <c r="BF724" s="120"/>
      <c r="BG724" s="121"/>
      <c r="BH724" s="121"/>
      <c r="BI724" s="122"/>
      <c r="BJ724" s="123"/>
    </row>
    <row r="725">
      <c r="D725" s="100"/>
      <c r="E725" s="48"/>
      <c r="U725" s="50"/>
      <c r="V725" s="50"/>
      <c r="AC725" s="6"/>
      <c r="AI725" s="110"/>
      <c r="AJ725" s="111"/>
      <c r="AK725" s="221"/>
      <c r="AL725" s="54"/>
      <c r="AM725" s="54"/>
      <c r="AN725" s="112"/>
      <c r="AO725" s="113"/>
      <c r="AP725" s="215"/>
      <c r="AQ725" s="216"/>
      <c r="AR725" s="217"/>
      <c r="AS725" s="54"/>
      <c r="AT725" s="115"/>
      <c r="AU725" s="115"/>
      <c r="AV725" s="115"/>
      <c r="AW725" s="116"/>
      <c r="AX725" s="54"/>
      <c r="AY725" s="117"/>
      <c r="AZ725" s="117"/>
      <c r="BA725" s="118"/>
      <c r="BB725" s="116"/>
      <c r="BC725" s="54"/>
      <c r="BD725" s="117"/>
      <c r="BE725" s="218"/>
      <c r="BF725" s="120"/>
      <c r="BG725" s="121"/>
      <c r="BH725" s="121"/>
      <c r="BI725" s="122"/>
      <c r="BJ725" s="123"/>
    </row>
    <row r="726">
      <c r="D726" s="100"/>
      <c r="E726" s="48"/>
      <c r="U726" s="50"/>
      <c r="V726" s="50"/>
      <c r="AC726" s="6"/>
      <c r="AI726" s="110"/>
      <c r="AJ726" s="111"/>
      <c r="AK726" s="221"/>
      <c r="AL726" s="54"/>
      <c r="AM726" s="54"/>
      <c r="AN726" s="112"/>
      <c r="AO726" s="113"/>
      <c r="AP726" s="215"/>
      <c r="AQ726" s="216"/>
      <c r="AR726" s="217"/>
      <c r="AS726" s="54"/>
      <c r="AT726" s="115"/>
      <c r="AU726" s="115"/>
      <c r="AV726" s="115"/>
      <c r="AW726" s="116"/>
      <c r="AX726" s="54"/>
      <c r="AY726" s="117"/>
      <c r="AZ726" s="117"/>
      <c r="BA726" s="118"/>
      <c r="BB726" s="116"/>
      <c r="BC726" s="54"/>
      <c r="BD726" s="117"/>
      <c r="BE726" s="218"/>
      <c r="BF726" s="120"/>
      <c r="BG726" s="121"/>
      <c r="BH726" s="121"/>
      <c r="BI726" s="122"/>
      <c r="BJ726" s="123"/>
    </row>
    <row r="727">
      <c r="D727" s="100"/>
      <c r="E727" s="48"/>
      <c r="U727" s="50"/>
      <c r="V727" s="50"/>
      <c r="AC727" s="6"/>
      <c r="AI727" s="110"/>
      <c r="AJ727" s="111"/>
      <c r="AK727" s="221"/>
      <c r="AL727" s="54"/>
      <c r="AM727" s="54"/>
      <c r="AN727" s="112"/>
      <c r="AO727" s="113"/>
      <c r="AP727" s="215"/>
      <c r="AQ727" s="216"/>
      <c r="AR727" s="217"/>
      <c r="AS727" s="54"/>
      <c r="AT727" s="115"/>
      <c r="AU727" s="115"/>
      <c r="AV727" s="115"/>
      <c r="AW727" s="116"/>
      <c r="AX727" s="54"/>
      <c r="AY727" s="117"/>
      <c r="AZ727" s="117"/>
      <c r="BA727" s="118"/>
      <c r="BB727" s="116"/>
      <c r="BC727" s="54"/>
      <c r="BD727" s="117"/>
      <c r="BE727" s="218"/>
      <c r="BF727" s="120"/>
      <c r="BG727" s="121"/>
      <c r="BH727" s="121"/>
      <c r="BI727" s="122"/>
      <c r="BJ727" s="123"/>
    </row>
    <row r="728">
      <c r="D728" s="100"/>
      <c r="E728" s="48"/>
      <c r="U728" s="50"/>
      <c r="V728" s="50"/>
      <c r="AC728" s="6"/>
      <c r="AI728" s="110"/>
      <c r="AJ728" s="111"/>
      <c r="AK728" s="221"/>
      <c r="AL728" s="54"/>
      <c r="AM728" s="54"/>
      <c r="AN728" s="112"/>
      <c r="AO728" s="113"/>
      <c r="AP728" s="215"/>
      <c r="AQ728" s="216"/>
      <c r="AR728" s="217"/>
      <c r="AS728" s="54"/>
      <c r="AT728" s="115"/>
      <c r="AU728" s="115"/>
      <c r="AV728" s="115"/>
      <c r="AW728" s="116"/>
      <c r="AX728" s="54"/>
      <c r="AY728" s="117"/>
      <c r="AZ728" s="117"/>
      <c r="BA728" s="118"/>
      <c r="BB728" s="116"/>
      <c r="BC728" s="54"/>
      <c r="BD728" s="117"/>
      <c r="BE728" s="218"/>
      <c r="BF728" s="120"/>
      <c r="BG728" s="121"/>
      <c r="BH728" s="121"/>
      <c r="BI728" s="122"/>
      <c r="BJ728" s="123"/>
    </row>
    <row r="729">
      <c r="D729" s="100"/>
      <c r="E729" s="48"/>
      <c r="U729" s="50"/>
      <c r="V729" s="50"/>
      <c r="AC729" s="6"/>
      <c r="AI729" s="110"/>
      <c r="AJ729" s="111"/>
      <c r="AK729" s="221"/>
      <c r="AL729" s="54"/>
      <c r="AM729" s="54"/>
      <c r="AN729" s="112"/>
      <c r="AO729" s="113"/>
      <c r="AP729" s="215"/>
      <c r="AQ729" s="216"/>
      <c r="AR729" s="217"/>
      <c r="AS729" s="54"/>
      <c r="AT729" s="115"/>
      <c r="AU729" s="115"/>
      <c r="AV729" s="115"/>
      <c r="AW729" s="116"/>
      <c r="AX729" s="54"/>
      <c r="AY729" s="117"/>
      <c r="AZ729" s="117"/>
      <c r="BA729" s="118"/>
      <c r="BB729" s="116"/>
      <c r="BC729" s="54"/>
      <c r="BD729" s="117"/>
      <c r="BE729" s="218"/>
      <c r="BF729" s="120"/>
      <c r="BG729" s="121"/>
      <c r="BH729" s="121"/>
      <c r="BI729" s="122"/>
      <c r="BJ729" s="123"/>
    </row>
    <row r="730">
      <c r="D730" s="100"/>
      <c r="E730" s="48"/>
      <c r="U730" s="50"/>
      <c r="V730" s="50"/>
      <c r="AC730" s="6"/>
      <c r="AI730" s="110"/>
      <c r="AJ730" s="111"/>
      <c r="AK730" s="221"/>
      <c r="AL730" s="54"/>
      <c r="AM730" s="54"/>
      <c r="AN730" s="112"/>
      <c r="AO730" s="113"/>
      <c r="AP730" s="215"/>
      <c r="AQ730" s="216"/>
      <c r="AR730" s="217"/>
      <c r="AS730" s="54"/>
      <c r="AT730" s="115"/>
      <c r="AU730" s="115"/>
      <c r="AV730" s="115"/>
      <c r="AW730" s="116"/>
      <c r="AX730" s="54"/>
      <c r="AY730" s="117"/>
      <c r="AZ730" s="117"/>
      <c r="BA730" s="118"/>
      <c r="BB730" s="116"/>
      <c r="BC730" s="54"/>
      <c r="BD730" s="117"/>
      <c r="BE730" s="218"/>
      <c r="BF730" s="120"/>
      <c r="BG730" s="121"/>
      <c r="BH730" s="121"/>
      <c r="BI730" s="122"/>
      <c r="BJ730" s="123"/>
    </row>
    <row r="731">
      <c r="D731" s="100"/>
      <c r="E731" s="48"/>
      <c r="U731" s="50"/>
      <c r="V731" s="50"/>
      <c r="AC731" s="6"/>
      <c r="AI731" s="110"/>
      <c r="AJ731" s="111"/>
      <c r="AK731" s="221"/>
      <c r="AL731" s="54"/>
      <c r="AM731" s="54"/>
      <c r="AN731" s="112"/>
      <c r="AO731" s="113"/>
      <c r="AP731" s="215"/>
      <c r="AQ731" s="216"/>
      <c r="AR731" s="217"/>
      <c r="AS731" s="54"/>
      <c r="AT731" s="115"/>
      <c r="AU731" s="115"/>
      <c r="AV731" s="115"/>
      <c r="AW731" s="116"/>
      <c r="AX731" s="54"/>
      <c r="AY731" s="117"/>
      <c r="AZ731" s="117"/>
      <c r="BA731" s="118"/>
      <c r="BB731" s="116"/>
      <c r="BC731" s="54"/>
      <c r="BD731" s="117"/>
      <c r="BE731" s="218"/>
      <c r="BF731" s="120"/>
      <c r="BG731" s="121"/>
      <c r="BH731" s="121"/>
      <c r="BI731" s="122"/>
      <c r="BJ731" s="123"/>
    </row>
    <row r="732">
      <c r="D732" s="100"/>
      <c r="E732" s="48"/>
      <c r="U732" s="50"/>
      <c r="V732" s="50"/>
      <c r="AC732" s="6"/>
      <c r="AI732" s="110"/>
      <c r="AJ732" s="111"/>
      <c r="AK732" s="221"/>
      <c r="AL732" s="54"/>
      <c r="AM732" s="54"/>
      <c r="AN732" s="112"/>
      <c r="AO732" s="113"/>
      <c r="AP732" s="215"/>
      <c r="AQ732" s="216"/>
      <c r="AR732" s="217"/>
      <c r="AS732" s="54"/>
      <c r="AT732" s="115"/>
      <c r="AU732" s="115"/>
      <c r="AV732" s="115"/>
      <c r="AW732" s="116"/>
      <c r="AX732" s="54"/>
      <c r="AY732" s="117"/>
      <c r="AZ732" s="117"/>
      <c r="BA732" s="118"/>
      <c r="BB732" s="116"/>
      <c r="BC732" s="54"/>
      <c r="BD732" s="117"/>
      <c r="BE732" s="218"/>
      <c r="BF732" s="120"/>
      <c r="BG732" s="121"/>
      <c r="BH732" s="121"/>
      <c r="BI732" s="122"/>
      <c r="BJ732" s="123"/>
    </row>
    <row r="733">
      <c r="D733" s="100"/>
      <c r="E733" s="48"/>
      <c r="U733" s="50"/>
      <c r="V733" s="50"/>
      <c r="AC733" s="6"/>
      <c r="AI733" s="110"/>
      <c r="AJ733" s="111"/>
      <c r="AK733" s="221"/>
      <c r="AL733" s="54"/>
      <c r="AM733" s="54"/>
      <c r="AN733" s="112"/>
      <c r="AO733" s="113"/>
      <c r="AP733" s="215"/>
      <c r="AQ733" s="216"/>
      <c r="AR733" s="217"/>
      <c r="AS733" s="54"/>
      <c r="AT733" s="115"/>
      <c r="AU733" s="115"/>
      <c r="AV733" s="115"/>
      <c r="AW733" s="116"/>
      <c r="AX733" s="54"/>
      <c r="AY733" s="117"/>
      <c r="AZ733" s="117"/>
      <c r="BA733" s="118"/>
      <c r="BB733" s="116"/>
      <c r="BC733" s="54"/>
      <c r="BD733" s="117"/>
      <c r="BE733" s="218"/>
      <c r="BF733" s="120"/>
      <c r="BG733" s="121"/>
      <c r="BH733" s="121"/>
      <c r="BI733" s="122"/>
      <c r="BJ733" s="123"/>
    </row>
    <row r="734">
      <c r="D734" s="100"/>
      <c r="E734" s="48"/>
      <c r="U734" s="50"/>
      <c r="V734" s="50"/>
      <c r="AC734" s="6"/>
      <c r="AI734" s="110"/>
      <c r="AJ734" s="111"/>
      <c r="AK734" s="221"/>
      <c r="AL734" s="54"/>
      <c r="AM734" s="54"/>
      <c r="AN734" s="112"/>
      <c r="AO734" s="113"/>
      <c r="AP734" s="215"/>
      <c r="AQ734" s="216"/>
      <c r="AR734" s="217"/>
      <c r="AS734" s="54"/>
      <c r="AT734" s="115"/>
      <c r="AU734" s="115"/>
      <c r="AV734" s="115"/>
      <c r="AW734" s="116"/>
      <c r="AX734" s="54"/>
      <c r="AY734" s="117"/>
      <c r="AZ734" s="117"/>
      <c r="BA734" s="118"/>
      <c r="BB734" s="116"/>
      <c r="BC734" s="54"/>
      <c r="BD734" s="117"/>
      <c r="BE734" s="218"/>
      <c r="BF734" s="120"/>
      <c r="BG734" s="121"/>
      <c r="BH734" s="121"/>
      <c r="BI734" s="122"/>
      <c r="BJ734" s="123"/>
    </row>
    <row r="735">
      <c r="D735" s="100"/>
      <c r="E735" s="48"/>
      <c r="U735" s="50"/>
      <c r="V735" s="50"/>
      <c r="AC735" s="6"/>
      <c r="AI735" s="110"/>
      <c r="AJ735" s="111"/>
      <c r="AK735" s="221"/>
      <c r="AL735" s="54"/>
      <c r="AM735" s="54"/>
      <c r="AN735" s="112"/>
      <c r="AO735" s="113"/>
      <c r="AP735" s="215"/>
      <c r="AQ735" s="216"/>
      <c r="AR735" s="217"/>
      <c r="AS735" s="54"/>
      <c r="AT735" s="115"/>
      <c r="AU735" s="115"/>
      <c r="AV735" s="115"/>
      <c r="AW735" s="116"/>
      <c r="AX735" s="54"/>
      <c r="AY735" s="117"/>
      <c r="AZ735" s="117"/>
      <c r="BA735" s="118"/>
      <c r="BB735" s="116"/>
      <c r="BC735" s="54"/>
      <c r="BD735" s="117"/>
      <c r="BE735" s="218"/>
      <c r="BF735" s="120"/>
      <c r="BG735" s="121"/>
      <c r="BH735" s="121"/>
      <c r="BI735" s="122"/>
      <c r="BJ735" s="123"/>
    </row>
    <row r="736">
      <c r="D736" s="100"/>
      <c r="E736" s="48"/>
      <c r="U736" s="50"/>
      <c r="V736" s="50"/>
      <c r="AC736" s="6"/>
      <c r="AI736" s="110"/>
      <c r="AJ736" s="111"/>
      <c r="AK736" s="221"/>
      <c r="AL736" s="54"/>
      <c r="AM736" s="54"/>
      <c r="AN736" s="112"/>
      <c r="AO736" s="113"/>
      <c r="AP736" s="215"/>
      <c r="AQ736" s="216"/>
      <c r="AR736" s="217"/>
      <c r="AS736" s="54"/>
      <c r="AT736" s="115"/>
      <c r="AU736" s="115"/>
      <c r="AV736" s="115"/>
      <c r="AW736" s="116"/>
      <c r="AX736" s="54"/>
      <c r="AY736" s="117"/>
      <c r="AZ736" s="117"/>
      <c r="BA736" s="118"/>
      <c r="BB736" s="116"/>
      <c r="BC736" s="54"/>
      <c r="BD736" s="117"/>
      <c r="BE736" s="218"/>
      <c r="BF736" s="120"/>
      <c r="BG736" s="121"/>
      <c r="BH736" s="121"/>
      <c r="BI736" s="122"/>
      <c r="BJ736" s="123"/>
    </row>
    <row r="737">
      <c r="D737" s="100"/>
      <c r="E737" s="48"/>
      <c r="U737" s="50"/>
      <c r="V737" s="50"/>
      <c r="AC737" s="6"/>
      <c r="AI737" s="110"/>
      <c r="AJ737" s="111"/>
      <c r="AK737" s="221"/>
      <c r="AL737" s="54"/>
      <c r="AM737" s="54"/>
      <c r="AN737" s="112"/>
      <c r="AO737" s="113"/>
      <c r="AP737" s="215"/>
      <c r="AQ737" s="216"/>
      <c r="AR737" s="217"/>
      <c r="AS737" s="54"/>
      <c r="AT737" s="115"/>
      <c r="AU737" s="115"/>
      <c r="AV737" s="115"/>
      <c r="AW737" s="116"/>
      <c r="AX737" s="54"/>
      <c r="AY737" s="117"/>
      <c r="AZ737" s="117"/>
      <c r="BA737" s="118"/>
      <c r="BB737" s="116"/>
      <c r="BC737" s="54"/>
      <c r="BD737" s="117"/>
      <c r="BE737" s="218"/>
      <c r="BF737" s="120"/>
      <c r="BG737" s="121"/>
      <c r="BH737" s="121"/>
      <c r="BI737" s="122"/>
      <c r="BJ737" s="123"/>
    </row>
    <row r="738">
      <c r="D738" s="100"/>
      <c r="E738" s="48"/>
      <c r="U738" s="50"/>
      <c r="V738" s="50"/>
      <c r="AC738" s="6"/>
      <c r="AI738" s="110"/>
      <c r="AJ738" s="111"/>
      <c r="AK738" s="221"/>
      <c r="AL738" s="54"/>
      <c r="AM738" s="54"/>
      <c r="AN738" s="112"/>
      <c r="AO738" s="113"/>
      <c r="AP738" s="215"/>
      <c r="AQ738" s="216"/>
      <c r="AR738" s="217"/>
      <c r="AS738" s="54"/>
      <c r="AT738" s="115"/>
      <c r="AU738" s="115"/>
      <c r="AV738" s="115"/>
      <c r="AW738" s="116"/>
      <c r="AX738" s="54"/>
      <c r="AY738" s="117"/>
      <c r="AZ738" s="117"/>
      <c r="BA738" s="118"/>
      <c r="BB738" s="116"/>
      <c r="BC738" s="54"/>
      <c r="BD738" s="117"/>
      <c r="BE738" s="218"/>
      <c r="BF738" s="120"/>
      <c r="BG738" s="121"/>
      <c r="BH738" s="121"/>
      <c r="BI738" s="122"/>
      <c r="BJ738" s="123"/>
    </row>
    <row r="739">
      <c r="D739" s="100"/>
      <c r="E739" s="48"/>
      <c r="U739" s="50"/>
      <c r="V739" s="50"/>
      <c r="AC739" s="6"/>
      <c r="AI739" s="110"/>
      <c r="AJ739" s="111"/>
      <c r="AK739" s="221"/>
      <c r="AL739" s="54"/>
      <c r="AM739" s="54"/>
      <c r="AN739" s="112"/>
      <c r="AO739" s="113"/>
      <c r="AP739" s="215"/>
      <c r="AQ739" s="216"/>
      <c r="AR739" s="217"/>
      <c r="AS739" s="54"/>
      <c r="AT739" s="115"/>
      <c r="AU739" s="115"/>
      <c r="AV739" s="115"/>
      <c r="AW739" s="116"/>
      <c r="AX739" s="54"/>
      <c r="AY739" s="117"/>
      <c r="AZ739" s="117"/>
      <c r="BA739" s="118"/>
      <c r="BB739" s="116"/>
      <c r="BC739" s="54"/>
      <c r="BD739" s="117"/>
      <c r="BE739" s="218"/>
      <c r="BF739" s="120"/>
      <c r="BG739" s="121"/>
      <c r="BH739" s="121"/>
      <c r="BI739" s="122"/>
      <c r="BJ739" s="123"/>
    </row>
    <row r="740">
      <c r="D740" s="100"/>
      <c r="E740" s="48"/>
      <c r="U740" s="50"/>
      <c r="V740" s="50"/>
      <c r="AC740" s="6"/>
      <c r="AI740" s="110"/>
      <c r="AJ740" s="111"/>
      <c r="AK740" s="221"/>
      <c r="AL740" s="54"/>
      <c r="AM740" s="54"/>
      <c r="AN740" s="112"/>
      <c r="AO740" s="113"/>
      <c r="AP740" s="215"/>
      <c r="AQ740" s="216"/>
      <c r="AR740" s="217"/>
      <c r="AS740" s="54"/>
      <c r="AT740" s="115"/>
      <c r="AU740" s="115"/>
      <c r="AV740" s="115"/>
      <c r="AW740" s="116"/>
      <c r="AX740" s="54"/>
      <c r="AY740" s="117"/>
      <c r="AZ740" s="117"/>
      <c r="BA740" s="118"/>
      <c r="BB740" s="116"/>
      <c r="BC740" s="54"/>
      <c r="BD740" s="117"/>
      <c r="BE740" s="218"/>
      <c r="BF740" s="120"/>
      <c r="BG740" s="121"/>
      <c r="BH740" s="121"/>
      <c r="BI740" s="122"/>
      <c r="BJ740" s="123"/>
    </row>
    <row r="741">
      <c r="D741" s="100"/>
      <c r="E741" s="48"/>
      <c r="U741" s="50"/>
      <c r="V741" s="50"/>
      <c r="AC741" s="6"/>
      <c r="AI741" s="110"/>
      <c r="AJ741" s="111"/>
      <c r="AK741" s="221"/>
      <c r="AL741" s="54"/>
      <c r="AM741" s="54"/>
      <c r="AN741" s="112"/>
      <c r="AO741" s="113"/>
      <c r="AP741" s="215"/>
      <c r="AQ741" s="216"/>
      <c r="AR741" s="217"/>
      <c r="AS741" s="54"/>
      <c r="AT741" s="115"/>
      <c r="AU741" s="115"/>
      <c r="AV741" s="115"/>
      <c r="AW741" s="116"/>
      <c r="AX741" s="54"/>
      <c r="AY741" s="117"/>
      <c r="AZ741" s="117"/>
      <c r="BA741" s="118"/>
      <c r="BB741" s="116"/>
      <c r="BC741" s="54"/>
      <c r="BD741" s="117"/>
      <c r="BE741" s="218"/>
      <c r="BF741" s="120"/>
      <c r="BG741" s="121"/>
      <c r="BH741" s="121"/>
      <c r="BI741" s="122"/>
      <c r="BJ741" s="123"/>
    </row>
    <row r="742">
      <c r="D742" s="100"/>
      <c r="E742" s="48"/>
      <c r="U742" s="50"/>
      <c r="V742" s="50"/>
      <c r="AC742" s="6"/>
      <c r="AI742" s="110"/>
      <c r="AJ742" s="111"/>
      <c r="AK742" s="221"/>
      <c r="AL742" s="54"/>
      <c r="AM742" s="54"/>
      <c r="AN742" s="112"/>
      <c r="AO742" s="113"/>
      <c r="AP742" s="215"/>
      <c r="AQ742" s="216"/>
      <c r="AR742" s="217"/>
      <c r="AS742" s="54"/>
      <c r="AT742" s="115"/>
      <c r="AU742" s="115"/>
      <c r="AV742" s="115"/>
      <c r="AW742" s="116"/>
      <c r="AX742" s="54"/>
      <c r="AY742" s="117"/>
      <c r="AZ742" s="117"/>
      <c r="BA742" s="118"/>
      <c r="BB742" s="116"/>
      <c r="BC742" s="54"/>
      <c r="BD742" s="117"/>
      <c r="BE742" s="218"/>
      <c r="BF742" s="120"/>
      <c r="BG742" s="121"/>
      <c r="BH742" s="121"/>
      <c r="BI742" s="122"/>
      <c r="BJ742" s="123"/>
    </row>
    <row r="743">
      <c r="D743" s="100"/>
      <c r="E743" s="48"/>
      <c r="U743" s="50"/>
      <c r="V743" s="50"/>
      <c r="AC743" s="6"/>
      <c r="AI743" s="110"/>
      <c r="AJ743" s="111"/>
      <c r="AK743" s="221"/>
      <c r="AL743" s="54"/>
      <c r="AM743" s="54"/>
      <c r="AN743" s="112"/>
      <c r="AO743" s="113"/>
      <c r="AP743" s="215"/>
      <c r="AQ743" s="216"/>
      <c r="AR743" s="217"/>
      <c r="AS743" s="54"/>
      <c r="AT743" s="115"/>
      <c r="AU743" s="115"/>
      <c r="AV743" s="115"/>
      <c r="AW743" s="116"/>
      <c r="AX743" s="54"/>
      <c r="AY743" s="117"/>
      <c r="AZ743" s="117"/>
      <c r="BA743" s="118"/>
      <c r="BB743" s="116"/>
      <c r="BC743" s="54"/>
      <c r="BD743" s="117"/>
      <c r="BE743" s="218"/>
      <c r="BF743" s="120"/>
      <c r="BG743" s="121"/>
      <c r="BH743" s="121"/>
      <c r="BI743" s="122"/>
      <c r="BJ743" s="123"/>
    </row>
    <row r="744">
      <c r="D744" s="100"/>
      <c r="E744" s="48"/>
      <c r="U744" s="50"/>
      <c r="V744" s="50"/>
      <c r="AC744" s="6"/>
      <c r="AI744" s="110"/>
      <c r="AJ744" s="111"/>
      <c r="AK744" s="221"/>
      <c r="AL744" s="54"/>
      <c r="AM744" s="54"/>
      <c r="AN744" s="112"/>
      <c r="AO744" s="113"/>
      <c r="AP744" s="215"/>
      <c r="AQ744" s="216"/>
      <c r="AR744" s="217"/>
      <c r="AS744" s="54"/>
      <c r="AT744" s="115"/>
      <c r="AU744" s="115"/>
      <c r="AV744" s="115"/>
      <c r="AW744" s="116"/>
      <c r="AX744" s="54"/>
      <c r="AY744" s="117"/>
      <c r="AZ744" s="117"/>
      <c r="BA744" s="118"/>
      <c r="BB744" s="116"/>
      <c r="BC744" s="54"/>
      <c r="BD744" s="117"/>
      <c r="BE744" s="218"/>
      <c r="BF744" s="120"/>
      <c r="BG744" s="121"/>
      <c r="BH744" s="121"/>
      <c r="BI744" s="122"/>
      <c r="BJ744" s="123"/>
    </row>
    <row r="745">
      <c r="D745" s="100"/>
      <c r="E745" s="48"/>
      <c r="U745" s="50"/>
      <c r="V745" s="50"/>
      <c r="AC745" s="6"/>
      <c r="AI745" s="110"/>
      <c r="AJ745" s="111"/>
      <c r="AK745" s="221"/>
      <c r="AL745" s="54"/>
      <c r="AM745" s="54"/>
      <c r="AN745" s="112"/>
      <c r="AO745" s="113"/>
      <c r="AP745" s="215"/>
      <c r="AQ745" s="216"/>
      <c r="AR745" s="217"/>
      <c r="AS745" s="54"/>
      <c r="AT745" s="115"/>
      <c r="AU745" s="115"/>
      <c r="AV745" s="115"/>
      <c r="AW745" s="116"/>
      <c r="AX745" s="54"/>
      <c r="AY745" s="117"/>
      <c r="AZ745" s="117"/>
      <c r="BA745" s="118"/>
      <c r="BB745" s="116"/>
      <c r="BC745" s="54"/>
      <c r="BD745" s="117"/>
      <c r="BE745" s="218"/>
      <c r="BF745" s="120"/>
      <c r="BG745" s="121"/>
      <c r="BH745" s="121"/>
      <c r="BI745" s="122"/>
      <c r="BJ745" s="123"/>
    </row>
    <row r="746">
      <c r="D746" s="100"/>
      <c r="E746" s="48"/>
      <c r="U746" s="50"/>
      <c r="V746" s="50"/>
      <c r="AC746" s="6"/>
      <c r="AI746" s="110"/>
      <c r="AJ746" s="111"/>
      <c r="AK746" s="221"/>
      <c r="AL746" s="54"/>
      <c r="AM746" s="54"/>
      <c r="AN746" s="112"/>
      <c r="AO746" s="113"/>
      <c r="AP746" s="215"/>
      <c r="AQ746" s="216"/>
      <c r="AR746" s="217"/>
      <c r="AS746" s="54"/>
      <c r="AT746" s="115"/>
      <c r="AU746" s="115"/>
      <c r="AV746" s="115"/>
      <c r="AW746" s="116"/>
      <c r="AX746" s="54"/>
      <c r="AY746" s="117"/>
      <c r="AZ746" s="117"/>
      <c r="BA746" s="118"/>
      <c r="BB746" s="116"/>
      <c r="BC746" s="54"/>
      <c r="BD746" s="117"/>
      <c r="BE746" s="218"/>
      <c r="BF746" s="120"/>
      <c r="BG746" s="121"/>
      <c r="BH746" s="121"/>
      <c r="BI746" s="122"/>
      <c r="BJ746" s="123"/>
    </row>
    <row r="747">
      <c r="D747" s="100"/>
      <c r="E747" s="48"/>
      <c r="U747" s="50"/>
      <c r="V747" s="50"/>
      <c r="AC747" s="6"/>
      <c r="AI747" s="110"/>
      <c r="AJ747" s="111"/>
      <c r="AK747" s="221"/>
      <c r="AL747" s="54"/>
      <c r="AM747" s="54"/>
      <c r="AN747" s="112"/>
      <c r="AO747" s="113"/>
      <c r="AP747" s="215"/>
      <c r="AQ747" s="216"/>
      <c r="AR747" s="217"/>
      <c r="AS747" s="54"/>
      <c r="AT747" s="115"/>
      <c r="AU747" s="115"/>
      <c r="AV747" s="115"/>
      <c r="AW747" s="116"/>
      <c r="AX747" s="54"/>
      <c r="AY747" s="117"/>
      <c r="AZ747" s="117"/>
      <c r="BA747" s="118"/>
      <c r="BB747" s="116"/>
      <c r="BC747" s="54"/>
      <c r="BD747" s="117"/>
      <c r="BE747" s="218"/>
      <c r="BF747" s="120"/>
      <c r="BG747" s="121"/>
      <c r="BH747" s="121"/>
      <c r="BI747" s="122"/>
      <c r="BJ747" s="123"/>
    </row>
    <row r="748">
      <c r="D748" s="100"/>
      <c r="E748" s="48"/>
      <c r="U748" s="50"/>
      <c r="V748" s="50"/>
      <c r="AC748" s="6"/>
      <c r="AI748" s="110"/>
      <c r="AJ748" s="111"/>
      <c r="AK748" s="221"/>
      <c r="AL748" s="54"/>
      <c r="AM748" s="54"/>
      <c r="AN748" s="112"/>
      <c r="AO748" s="113"/>
      <c r="AP748" s="215"/>
      <c r="AQ748" s="216"/>
      <c r="AR748" s="217"/>
      <c r="AS748" s="54"/>
      <c r="AT748" s="115"/>
      <c r="AU748" s="115"/>
      <c r="AV748" s="115"/>
      <c r="AW748" s="116"/>
      <c r="AX748" s="54"/>
      <c r="AY748" s="117"/>
      <c r="AZ748" s="117"/>
      <c r="BA748" s="118"/>
      <c r="BB748" s="116"/>
      <c r="BC748" s="54"/>
      <c r="BD748" s="117"/>
      <c r="BE748" s="218"/>
      <c r="BF748" s="120"/>
      <c r="BG748" s="121"/>
      <c r="BH748" s="121"/>
      <c r="BI748" s="122"/>
      <c r="BJ748" s="123"/>
    </row>
    <row r="749">
      <c r="D749" s="100"/>
      <c r="E749" s="48"/>
      <c r="U749" s="50"/>
      <c r="V749" s="50"/>
      <c r="AC749" s="6"/>
      <c r="AI749" s="110"/>
      <c r="AJ749" s="111"/>
      <c r="AK749" s="221"/>
      <c r="AL749" s="54"/>
      <c r="AM749" s="54"/>
      <c r="AN749" s="112"/>
      <c r="AO749" s="113"/>
      <c r="AP749" s="215"/>
      <c r="AQ749" s="216"/>
      <c r="AR749" s="217"/>
      <c r="AS749" s="54"/>
      <c r="AT749" s="115"/>
      <c r="AU749" s="115"/>
      <c r="AV749" s="115"/>
      <c r="AW749" s="116"/>
      <c r="AX749" s="54"/>
      <c r="AY749" s="117"/>
      <c r="AZ749" s="117"/>
      <c r="BA749" s="118"/>
      <c r="BB749" s="116"/>
      <c r="BC749" s="54"/>
      <c r="BD749" s="117"/>
      <c r="BE749" s="218"/>
      <c r="BF749" s="120"/>
      <c r="BG749" s="121"/>
      <c r="BH749" s="121"/>
      <c r="BI749" s="122"/>
      <c r="BJ749" s="123"/>
    </row>
    <row r="750">
      <c r="D750" s="100"/>
      <c r="E750" s="48"/>
      <c r="U750" s="50"/>
      <c r="V750" s="50"/>
      <c r="AC750" s="6"/>
      <c r="AI750" s="110"/>
      <c r="AJ750" s="111"/>
      <c r="AK750" s="221"/>
      <c r="AL750" s="54"/>
      <c r="AM750" s="54"/>
      <c r="AN750" s="112"/>
      <c r="AO750" s="113"/>
      <c r="AP750" s="215"/>
      <c r="AQ750" s="216"/>
      <c r="AR750" s="217"/>
      <c r="AS750" s="54"/>
      <c r="AT750" s="115"/>
      <c r="AU750" s="115"/>
      <c r="AV750" s="115"/>
      <c r="AW750" s="116"/>
      <c r="AX750" s="54"/>
      <c r="AY750" s="117"/>
      <c r="AZ750" s="117"/>
      <c r="BA750" s="118"/>
      <c r="BB750" s="116"/>
      <c r="BC750" s="54"/>
      <c r="BD750" s="117"/>
      <c r="BE750" s="218"/>
      <c r="BF750" s="120"/>
      <c r="BG750" s="121"/>
      <c r="BH750" s="121"/>
      <c r="BI750" s="122"/>
      <c r="BJ750" s="123"/>
    </row>
    <row r="751">
      <c r="D751" s="100"/>
      <c r="E751" s="48"/>
      <c r="U751" s="50"/>
      <c r="V751" s="50"/>
      <c r="AC751" s="6"/>
      <c r="AI751" s="110"/>
      <c r="AJ751" s="111"/>
      <c r="AK751" s="221"/>
      <c r="AL751" s="54"/>
      <c r="AM751" s="54"/>
      <c r="AN751" s="112"/>
      <c r="AO751" s="113"/>
      <c r="AP751" s="215"/>
      <c r="AQ751" s="216"/>
      <c r="AR751" s="217"/>
      <c r="AS751" s="54"/>
      <c r="AT751" s="115"/>
      <c r="AU751" s="115"/>
      <c r="AV751" s="115"/>
      <c r="AW751" s="116"/>
      <c r="AX751" s="54"/>
      <c r="AY751" s="117"/>
      <c r="AZ751" s="117"/>
      <c r="BA751" s="118"/>
      <c r="BB751" s="116"/>
      <c r="BC751" s="54"/>
      <c r="BD751" s="117"/>
      <c r="BE751" s="218"/>
      <c r="BF751" s="120"/>
      <c r="BG751" s="121"/>
      <c r="BH751" s="121"/>
      <c r="BI751" s="122"/>
      <c r="BJ751" s="123"/>
    </row>
    <row r="752">
      <c r="D752" s="100"/>
      <c r="E752" s="48"/>
      <c r="U752" s="50"/>
      <c r="V752" s="50"/>
      <c r="AC752" s="6"/>
      <c r="AI752" s="110"/>
      <c r="AJ752" s="111"/>
      <c r="AK752" s="221"/>
      <c r="AL752" s="54"/>
      <c r="AM752" s="54"/>
      <c r="AN752" s="112"/>
      <c r="AO752" s="113"/>
      <c r="AP752" s="215"/>
      <c r="AQ752" s="216"/>
      <c r="AR752" s="217"/>
      <c r="AS752" s="54"/>
      <c r="AT752" s="115"/>
      <c r="AU752" s="115"/>
      <c r="AV752" s="115"/>
      <c r="AW752" s="116"/>
      <c r="AX752" s="54"/>
      <c r="AY752" s="117"/>
      <c r="AZ752" s="117"/>
      <c r="BA752" s="118"/>
      <c r="BB752" s="116"/>
      <c r="BC752" s="54"/>
      <c r="BD752" s="117"/>
      <c r="BE752" s="218"/>
      <c r="BF752" s="120"/>
      <c r="BG752" s="121"/>
      <c r="BH752" s="121"/>
      <c r="BI752" s="122"/>
      <c r="BJ752" s="123"/>
    </row>
    <row r="753">
      <c r="D753" s="100"/>
      <c r="E753" s="48"/>
      <c r="U753" s="50"/>
      <c r="V753" s="50"/>
      <c r="AC753" s="6"/>
      <c r="AI753" s="110"/>
      <c r="AJ753" s="111"/>
      <c r="AK753" s="221"/>
      <c r="AL753" s="54"/>
      <c r="AM753" s="54"/>
      <c r="AN753" s="112"/>
      <c r="AO753" s="113"/>
      <c r="AP753" s="215"/>
      <c r="AQ753" s="216"/>
      <c r="AR753" s="217"/>
      <c r="AS753" s="54"/>
      <c r="AT753" s="115"/>
      <c r="AU753" s="115"/>
      <c r="AV753" s="115"/>
      <c r="AW753" s="116"/>
      <c r="AX753" s="54"/>
      <c r="AY753" s="117"/>
      <c r="AZ753" s="117"/>
      <c r="BA753" s="118"/>
      <c r="BB753" s="116"/>
      <c r="BC753" s="54"/>
      <c r="BD753" s="117"/>
      <c r="BE753" s="218"/>
      <c r="BF753" s="120"/>
      <c r="BG753" s="121"/>
      <c r="BH753" s="121"/>
      <c r="BI753" s="122"/>
      <c r="BJ753" s="123"/>
    </row>
    <row r="754">
      <c r="D754" s="100"/>
      <c r="E754" s="48"/>
      <c r="U754" s="50"/>
      <c r="V754" s="50"/>
      <c r="AC754" s="6"/>
      <c r="AI754" s="110"/>
      <c r="AJ754" s="111"/>
      <c r="AK754" s="221"/>
      <c r="AL754" s="54"/>
      <c r="AM754" s="54"/>
      <c r="AN754" s="112"/>
      <c r="AO754" s="113"/>
      <c r="AP754" s="215"/>
      <c r="AQ754" s="216"/>
      <c r="AR754" s="217"/>
      <c r="AS754" s="54"/>
      <c r="AT754" s="115"/>
      <c r="AU754" s="115"/>
      <c r="AV754" s="115"/>
      <c r="AW754" s="116"/>
      <c r="AX754" s="54"/>
      <c r="AY754" s="117"/>
      <c r="AZ754" s="117"/>
      <c r="BA754" s="118"/>
      <c r="BB754" s="116"/>
      <c r="BC754" s="54"/>
      <c r="BD754" s="117"/>
      <c r="BE754" s="218"/>
      <c r="BF754" s="120"/>
      <c r="BG754" s="121"/>
      <c r="BH754" s="121"/>
      <c r="BI754" s="122"/>
      <c r="BJ754" s="123"/>
    </row>
    <row r="755">
      <c r="D755" s="100"/>
      <c r="E755" s="48"/>
      <c r="U755" s="50"/>
      <c r="V755" s="50"/>
      <c r="AC755" s="6"/>
      <c r="AI755" s="110"/>
      <c r="AJ755" s="111"/>
      <c r="AK755" s="221"/>
      <c r="AL755" s="54"/>
      <c r="AM755" s="54"/>
      <c r="AN755" s="112"/>
      <c r="AO755" s="113"/>
      <c r="AP755" s="215"/>
      <c r="AQ755" s="216"/>
      <c r="AR755" s="217"/>
      <c r="AS755" s="54"/>
      <c r="AT755" s="115"/>
      <c r="AU755" s="115"/>
      <c r="AV755" s="115"/>
      <c r="AW755" s="116"/>
      <c r="AX755" s="54"/>
      <c r="AY755" s="117"/>
      <c r="AZ755" s="117"/>
      <c r="BA755" s="118"/>
      <c r="BB755" s="116"/>
      <c r="BC755" s="54"/>
      <c r="BD755" s="117"/>
      <c r="BE755" s="218"/>
      <c r="BF755" s="120"/>
      <c r="BG755" s="121"/>
      <c r="BH755" s="121"/>
      <c r="BI755" s="122"/>
      <c r="BJ755" s="123"/>
    </row>
    <row r="756">
      <c r="D756" s="100"/>
      <c r="E756" s="48"/>
      <c r="U756" s="50"/>
      <c r="V756" s="50"/>
      <c r="AC756" s="6"/>
      <c r="AI756" s="110"/>
      <c r="AJ756" s="111"/>
      <c r="AK756" s="221"/>
      <c r="AL756" s="54"/>
      <c r="AM756" s="54"/>
      <c r="AN756" s="112"/>
      <c r="AO756" s="113"/>
      <c r="AP756" s="215"/>
      <c r="AQ756" s="216"/>
      <c r="AR756" s="217"/>
      <c r="AS756" s="54"/>
      <c r="AT756" s="115"/>
      <c r="AU756" s="115"/>
      <c r="AV756" s="115"/>
      <c r="AW756" s="116"/>
      <c r="AX756" s="54"/>
      <c r="AY756" s="117"/>
      <c r="AZ756" s="117"/>
      <c r="BA756" s="118"/>
      <c r="BB756" s="116"/>
      <c r="BC756" s="54"/>
      <c r="BD756" s="117"/>
      <c r="BE756" s="218"/>
      <c r="BF756" s="120"/>
      <c r="BG756" s="121"/>
      <c r="BH756" s="121"/>
      <c r="BI756" s="122"/>
      <c r="BJ756" s="123"/>
    </row>
    <row r="757">
      <c r="D757" s="100"/>
      <c r="E757" s="48"/>
      <c r="U757" s="50"/>
      <c r="V757" s="50"/>
      <c r="AC757" s="6"/>
      <c r="AI757" s="110"/>
      <c r="AJ757" s="111"/>
      <c r="AK757" s="221"/>
      <c r="AL757" s="54"/>
      <c r="AM757" s="54"/>
      <c r="AN757" s="112"/>
      <c r="AO757" s="113"/>
      <c r="AP757" s="215"/>
      <c r="AQ757" s="216"/>
      <c r="AR757" s="217"/>
      <c r="AS757" s="54"/>
      <c r="AT757" s="115"/>
      <c r="AU757" s="115"/>
      <c r="AV757" s="115"/>
      <c r="AW757" s="116"/>
      <c r="AX757" s="54"/>
      <c r="AY757" s="117"/>
      <c r="AZ757" s="117"/>
      <c r="BA757" s="118"/>
      <c r="BB757" s="116"/>
      <c r="BC757" s="54"/>
      <c r="BD757" s="117"/>
      <c r="BE757" s="218"/>
      <c r="BF757" s="120"/>
      <c r="BG757" s="121"/>
      <c r="BH757" s="121"/>
      <c r="BI757" s="122"/>
      <c r="BJ757" s="123"/>
    </row>
    <row r="758">
      <c r="D758" s="100"/>
      <c r="E758" s="48"/>
      <c r="U758" s="50"/>
      <c r="V758" s="50"/>
      <c r="AC758" s="6"/>
      <c r="AI758" s="110"/>
      <c r="AJ758" s="111"/>
      <c r="AK758" s="221"/>
      <c r="AL758" s="54"/>
      <c r="AM758" s="54"/>
      <c r="AN758" s="112"/>
      <c r="AO758" s="113"/>
      <c r="AP758" s="215"/>
      <c r="AQ758" s="216"/>
      <c r="AR758" s="217"/>
      <c r="AS758" s="54"/>
      <c r="AT758" s="115"/>
      <c r="AU758" s="115"/>
      <c r="AV758" s="115"/>
      <c r="AW758" s="116"/>
      <c r="AX758" s="54"/>
      <c r="AY758" s="117"/>
      <c r="AZ758" s="117"/>
      <c r="BA758" s="118"/>
      <c r="BB758" s="116"/>
      <c r="BC758" s="54"/>
      <c r="BD758" s="117"/>
      <c r="BE758" s="218"/>
      <c r="BF758" s="120"/>
      <c r="BG758" s="121"/>
      <c r="BH758" s="121"/>
      <c r="BI758" s="122"/>
      <c r="BJ758" s="123"/>
    </row>
    <row r="759">
      <c r="D759" s="100"/>
      <c r="E759" s="48"/>
      <c r="U759" s="50"/>
      <c r="V759" s="50"/>
      <c r="AC759" s="6"/>
      <c r="AI759" s="110"/>
      <c r="AJ759" s="111"/>
      <c r="AK759" s="221"/>
      <c r="AL759" s="54"/>
      <c r="AM759" s="54"/>
      <c r="AN759" s="112"/>
      <c r="AO759" s="113"/>
      <c r="AP759" s="215"/>
      <c r="AQ759" s="216"/>
      <c r="AR759" s="217"/>
      <c r="AS759" s="54"/>
      <c r="AT759" s="115"/>
      <c r="AU759" s="115"/>
      <c r="AV759" s="115"/>
      <c r="AW759" s="116"/>
      <c r="AX759" s="54"/>
      <c r="AY759" s="117"/>
      <c r="AZ759" s="117"/>
      <c r="BA759" s="118"/>
      <c r="BB759" s="116"/>
      <c r="BC759" s="54"/>
      <c r="BD759" s="117"/>
      <c r="BE759" s="218"/>
      <c r="BF759" s="120"/>
      <c r="BG759" s="121"/>
      <c r="BH759" s="121"/>
      <c r="BI759" s="122"/>
      <c r="BJ759" s="123"/>
    </row>
    <row r="760">
      <c r="D760" s="100"/>
      <c r="E760" s="48"/>
      <c r="U760" s="50"/>
      <c r="V760" s="50"/>
      <c r="AC760" s="6"/>
      <c r="AI760" s="110"/>
      <c r="AJ760" s="111"/>
      <c r="AK760" s="221"/>
      <c r="AL760" s="54"/>
      <c r="AM760" s="54"/>
      <c r="AN760" s="112"/>
      <c r="AO760" s="113"/>
      <c r="AP760" s="215"/>
      <c r="AQ760" s="216"/>
      <c r="AR760" s="217"/>
      <c r="AS760" s="54"/>
      <c r="AT760" s="115"/>
      <c r="AU760" s="115"/>
      <c r="AV760" s="115"/>
      <c r="AW760" s="116"/>
      <c r="AX760" s="54"/>
      <c r="AY760" s="117"/>
      <c r="AZ760" s="117"/>
      <c r="BA760" s="118"/>
      <c r="BB760" s="116"/>
      <c r="BC760" s="54"/>
      <c r="BD760" s="117"/>
      <c r="BE760" s="218"/>
      <c r="BF760" s="120"/>
      <c r="BG760" s="121"/>
      <c r="BH760" s="121"/>
      <c r="BI760" s="122"/>
      <c r="BJ760" s="123"/>
    </row>
    <row r="761">
      <c r="D761" s="100"/>
      <c r="E761" s="48"/>
      <c r="U761" s="50"/>
      <c r="V761" s="50"/>
      <c r="AC761" s="6"/>
      <c r="AI761" s="110"/>
      <c r="AJ761" s="111"/>
      <c r="AK761" s="221"/>
      <c r="AL761" s="54"/>
      <c r="AM761" s="54"/>
      <c r="AN761" s="112"/>
      <c r="AO761" s="113"/>
      <c r="AP761" s="215"/>
      <c r="AQ761" s="216"/>
      <c r="AR761" s="217"/>
      <c r="AS761" s="54"/>
      <c r="AT761" s="115"/>
      <c r="AU761" s="115"/>
      <c r="AV761" s="115"/>
      <c r="AW761" s="116"/>
      <c r="AX761" s="54"/>
      <c r="AY761" s="117"/>
      <c r="AZ761" s="117"/>
      <c r="BA761" s="118"/>
      <c r="BB761" s="116"/>
      <c r="BC761" s="54"/>
      <c r="BD761" s="117"/>
      <c r="BE761" s="218"/>
      <c r="BF761" s="120"/>
      <c r="BG761" s="121"/>
      <c r="BH761" s="121"/>
      <c r="BI761" s="122"/>
      <c r="BJ761" s="123"/>
    </row>
    <row r="762">
      <c r="D762" s="100"/>
      <c r="E762" s="48"/>
      <c r="U762" s="50"/>
      <c r="V762" s="50"/>
      <c r="AC762" s="6"/>
      <c r="AI762" s="110"/>
      <c r="AJ762" s="111"/>
      <c r="AK762" s="221"/>
      <c r="AL762" s="54"/>
      <c r="AM762" s="54"/>
      <c r="AN762" s="112"/>
      <c r="AO762" s="113"/>
      <c r="AP762" s="215"/>
      <c r="AQ762" s="216"/>
      <c r="AR762" s="217"/>
      <c r="AS762" s="54"/>
      <c r="AT762" s="115"/>
      <c r="AU762" s="115"/>
      <c r="AV762" s="115"/>
      <c r="AW762" s="116"/>
      <c r="AX762" s="54"/>
      <c r="AY762" s="117"/>
      <c r="AZ762" s="117"/>
      <c r="BA762" s="118"/>
      <c r="BB762" s="116"/>
      <c r="BC762" s="54"/>
      <c r="BD762" s="117"/>
      <c r="BE762" s="218"/>
      <c r="BF762" s="120"/>
      <c r="BG762" s="121"/>
      <c r="BH762" s="121"/>
      <c r="BI762" s="122"/>
      <c r="BJ762" s="123"/>
    </row>
    <row r="763">
      <c r="D763" s="100"/>
      <c r="E763" s="48"/>
      <c r="U763" s="50"/>
      <c r="V763" s="50"/>
      <c r="AC763" s="6"/>
      <c r="AI763" s="110"/>
      <c r="AJ763" s="111"/>
      <c r="AK763" s="221"/>
      <c r="AL763" s="54"/>
      <c r="AM763" s="54"/>
      <c r="AN763" s="112"/>
      <c r="AO763" s="113"/>
      <c r="AP763" s="215"/>
      <c r="AQ763" s="216"/>
      <c r="AR763" s="217"/>
      <c r="AS763" s="54"/>
      <c r="AT763" s="115"/>
      <c r="AU763" s="115"/>
      <c r="AV763" s="115"/>
      <c r="AW763" s="116"/>
      <c r="AX763" s="54"/>
      <c r="AY763" s="117"/>
      <c r="AZ763" s="117"/>
      <c r="BA763" s="118"/>
      <c r="BB763" s="116"/>
      <c r="BC763" s="54"/>
      <c r="BD763" s="117"/>
      <c r="BE763" s="218"/>
      <c r="BF763" s="120"/>
      <c r="BG763" s="121"/>
      <c r="BH763" s="121"/>
      <c r="BI763" s="122"/>
      <c r="BJ763" s="123"/>
    </row>
    <row r="764">
      <c r="D764" s="100"/>
      <c r="E764" s="48"/>
      <c r="U764" s="50"/>
      <c r="V764" s="50"/>
      <c r="AC764" s="6"/>
      <c r="AI764" s="110"/>
      <c r="AJ764" s="111"/>
      <c r="AK764" s="221"/>
      <c r="AL764" s="54"/>
      <c r="AM764" s="54"/>
      <c r="AN764" s="112"/>
      <c r="AO764" s="113"/>
      <c r="AP764" s="215"/>
      <c r="AQ764" s="216"/>
      <c r="AR764" s="217"/>
      <c r="AS764" s="54"/>
      <c r="AT764" s="115"/>
      <c r="AU764" s="115"/>
      <c r="AV764" s="115"/>
      <c r="AW764" s="116"/>
      <c r="AX764" s="54"/>
      <c r="AY764" s="117"/>
      <c r="AZ764" s="117"/>
      <c r="BA764" s="118"/>
      <c r="BB764" s="116"/>
      <c r="BC764" s="54"/>
      <c r="BD764" s="117"/>
      <c r="BE764" s="218"/>
      <c r="BF764" s="120"/>
      <c r="BG764" s="121"/>
      <c r="BH764" s="121"/>
      <c r="BI764" s="122"/>
      <c r="BJ764" s="123"/>
    </row>
    <row r="765">
      <c r="D765" s="100"/>
      <c r="E765" s="48"/>
      <c r="U765" s="50"/>
      <c r="V765" s="50"/>
      <c r="AC765" s="6"/>
      <c r="AI765" s="110"/>
      <c r="AJ765" s="111"/>
      <c r="AK765" s="221"/>
      <c r="AL765" s="54"/>
      <c r="AM765" s="54"/>
      <c r="AN765" s="112"/>
      <c r="AO765" s="113"/>
      <c r="AP765" s="215"/>
      <c r="AQ765" s="216"/>
      <c r="AR765" s="217"/>
      <c r="AS765" s="54"/>
      <c r="AT765" s="115"/>
      <c r="AU765" s="115"/>
      <c r="AV765" s="115"/>
      <c r="AW765" s="116"/>
      <c r="AX765" s="54"/>
      <c r="AY765" s="117"/>
      <c r="AZ765" s="117"/>
      <c r="BA765" s="118"/>
      <c r="BB765" s="116"/>
      <c r="BC765" s="54"/>
      <c r="BD765" s="117"/>
      <c r="BE765" s="218"/>
      <c r="BF765" s="120"/>
      <c r="BG765" s="121"/>
      <c r="BH765" s="121"/>
      <c r="BI765" s="122"/>
      <c r="BJ765" s="123"/>
    </row>
    <row r="766">
      <c r="D766" s="100"/>
      <c r="E766" s="48"/>
      <c r="U766" s="50"/>
      <c r="V766" s="50"/>
      <c r="AC766" s="6"/>
      <c r="AI766" s="110"/>
      <c r="AJ766" s="111"/>
      <c r="AK766" s="221"/>
      <c r="AL766" s="54"/>
      <c r="AM766" s="54"/>
      <c r="AN766" s="112"/>
      <c r="AO766" s="113"/>
      <c r="AP766" s="215"/>
      <c r="AQ766" s="216"/>
      <c r="AR766" s="217"/>
      <c r="AS766" s="54"/>
      <c r="AT766" s="115"/>
      <c r="AU766" s="115"/>
      <c r="AV766" s="115"/>
      <c r="AW766" s="116"/>
      <c r="AX766" s="54"/>
      <c r="AY766" s="117"/>
      <c r="AZ766" s="117"/>
      <c r="BA766" s="118"/>
      <c r="BB766" s="116"/>
      <c r="BC766" s="54"/>
      <c r="BD766" s="117"/>
      <c r="BE766" s="218"/>
      <c r="BF766" s="120"/>
      <c r="BG766" s="121"/>
      <c r="BH766" s="121"/>
      <c r="BI766" s="122"/>
      <c r="BJ766" s="123"/>
    </row>
    <row r="767">
      <c r="D767" s="100"/>
      <c r="E767" s="48"/>
      <c r="U767" s="50"/>
      <c r="V767" s="50"/>
      <c r="AC767" s="6"/>
      <c r="AI767" s="110"/>
      <c r="AJ767" s="111"/>
      <c r="AK767" s="221"/>
      <c r="AL767" s="54"/>
      <c r="AM767" s="54"/>
      <c r="AN767" s="112"/>
      <c r="AO767" s="113"/>
      <c r="AP767" s="215"/>
      <c r="AQ767" s="216"/>
      <c r="AR767" s="217"/>
      <c r="AS767" s="54"/>
      <c r="AT767" s="115"/>
      <c r="AU767" s="115"/>
      <c r="AV767" s="115"/>
      <c r="AW767" s="116"/>
      <c r="AX767" s="54"/>
      <c r="AY767" s="117"/>
      <c r="AZ767" s="117"/>
      <c r="BA767" s="118"/>
      <c r="BB767" s="116"/>
      <c r="BC767" s="54"/>
      <c r="BD767" s="117"/>
      <c r="BE767" s="218"/>
      <c r="BF767" s="120"/>
      <c r="BG767" s="121"/>
      <c r="BH767" s="121"/>
      <c r="BI767" s="122"/>
      <c r="BJ767" s="123"/>
    </row>
    <row r="768">
      <c r="D768" s="100"/>
      <c r="E768" s="48"/>
      <c r="U768" s="50"/>
      <c r="V768" s="50"/>
      <c r="AC768" s="6"/>
      <c r="AI768" s="110"/>
      <c r="AJ768" s="111"/>
      <c r="AK768" s="221"/>
      <c r="AL768" s="54"/>
      <c r="AM768" s="54"/>
      <c r="AN768" s="112"/>
      <c r="AO768" s="113"/>
      <c r="AP768" s="215"/>
      <c r="AQ768" s="216"/>
      <c r="AR768" s="217"/>
      <c r="AS768" s="54"/>
      <c r="AT768" s="115"/>
      <c r="AU768" s="115"/>
      <c r="AV768" s="115"/>
      <c r="AW768" s="116"/>
      <c r="AX768" s="54"/>
      <c r="AY768" s="117"/>
      <c r="AZ768" s="117"/>
      <c r="BA768" s="118"/>
      <c r="BB768" s="116"/>
      <c r="BC768" s="54"/>
      <c r="BD768" s="117"/>
      <c r="BE768" s="218"/>
      <c r="BF768" s="120"/>
      <c r="BG768" s="121"/>
      <c r="BH768" s="121"/>
      <c r="BI768" s="122"/>
      <c r="BJ768" s="123"/>
    </row>
    <row r="769">
      <c r="D769" s="100"/>
      <c r="E769" s="48"/>
      <c r="U769" s="50"/>
      <c r="V769" s="50"/>
      <c r="AC769" s="6"/>
      <c r="AI769" s="110"/>
      <c r="AJ769" s="111"/>
      <c r="AK769" s="221"/>
      <c r="AL769" s="54"/>
      <c r="AM769" s="54"/>
      <c r="AN769" s="112"/>
      <c r="AO769" s="113"/>
      <c r="AP769" s="215"/>
      <c r="AQ769" s="216"/>
      <c r="AR769" s="217"/>
      <c r="AS769" s="54"/>
      <c r="AT769" s="115"/>
      <c r="AU769" s="115"/>
      <c r="AV769" s="115"/>
      <c r="AW769" s="116"/>
      <c r="AX769" s="54"/>
      <c r="AY769" s="117"/>
      <c r="AZ769" s="117"/>
      <c r="BA769" s="118"/>
      <c r="BB769" s="116"/>
      <c r="BC769" s="54"/>
      <c r="BD769" s="117"/>
      <c r="BE769" s="218"/>
      <c r="BF769" s="120"/>
      <c r="BG769" s="121"/>
      <c r="BH769" s="121"/>
      <c r="BI769" s="122"/>
      <c r="BJ769" s="123"/>
    </row>
    <row r="770">
      <c r="D770" s="100"/>
      <c r="E770" s="48"/>
      <c r="U770" s="50"/>
      <c r="V770" s="50"/>
      <c r="AC770" s="6"/>
      <c r="AI770" s="110"/>
      <c r="AJ770" s="111"/>
      <c r="AK770" s="221"/>
      <c r="AL770" s="54"/>
      <c r="AM770" s="54"/>
      <c r="AN770" s="112"/>
      <c r="AO770" s="113"/>
      <c r="AP770" s="215"/>
      <c r="AQ770" s="216"/>
      <c r="AR770" s="217"/>
      <c r="AS770" s="54"/>
      <c r="AT770" s="115"/>
      <c r="AU770" s="115"/>
      <c r="AV770" s="115"/>
      <c r="AW770" s="116"/>
      <c r="AX770" s="54"/>
      <c r="AY770" s="117"/>
      <c r="AZ770" s="117"/>
      <c r="BA770" s="118"/>
      <c r="BB770" s="116"/>
      <c r="BC770" s="54"/>
      <c r="BD770" s="117"/>
      <c r="BE770" s="218"/>
      <c r="BF770" s="120"/>
      <c r="BG770" s="121"/>
      <c r="BH770" s="121"/>
      <c r="BI770" s="122"/>
      <c r="BJ770" s="123"/>
    </row>
    <row r="771">
      <c r="D771" s="100"/>
      <c r="E771" s="48"/>
      <c r="U771" s="50"/>
      <c r="V771" s="50"/>
      <c r="AC771" s="6"/>
      <c r="AI771" s="110"/>
      <c r="AJ771" s="111"/>
      <c r="AK771" s="221"/>
      <c r="AL771" s="54"/>
      <c r="AM771" s="54"/>
      <c r="AN771" s="112"/>
      <c r="AO771" s="113"/>
      <c r="AP771" s="215"/>
      <c r="AQ771" s="216"/>
      <c r="AR771" s="217"/>
      <c r="AS771" s="54"/>
      <c r="AT771" s="115"/>
      <c r="AU771" s="115"/>
      <c r="AV771" s="115"/>
      <c r="AW771" s="116"/>
      <c r="AX771" s="54"/>
      <c r="AY771" s="117"/>
      <c r="AZ771" s="117"/>
      <c r="BA771" s="118"/>
      <c r="BB771" s="116"/>
      <c r="BC771" s="54"/>
      <c r="BD771" s="117"/>
      <c r="BE771" s="218"/>
      <c r="BF771" s="120"/>
      <c r="BG771" s="121"/>
      <c r="BH771" s="121"/>
      <c r="BI771" s="122"/>
      <c r="BJ771" s="123"/>
    </row>
    <row r="772">
      <c r="D772" s="100"/>
      <c r="E772" s="48"/>
      <c r="U772" s="50"/>
      <c r="V772" s="50"/>
      <c r="AC772" s="6"/>
      <c r="AI772" s="110"/>
      <c r="AJ772" s="111"/>
      <c r="AK772" s="221"/>
      <c r="AL772" s="54"/>
      <c r="AM772" s="54"/>
      <c r="AN772" s="112"/>
      <c r="AO772" s="113"/>
      <c r="AP772" s="215"/>
      <c r="AQ772" s="216"/>
      <c r="AR772" s="217"/>
      <c r="AS772" s="54"/>
      <c r="AT772" s="115"/>
      <c r="AU772" s="115"/>
      <c r="AV772" s="115"/>
      <c r="AW772" s="116"/>
      <c r="AX772" s="54"/>
      <c r="AY772" s="117"/>
      <c r="AZ772" s="117"/>
      <c r="BA772" s="118"/>
      <c r="BB772" s="116"/>
      <c r="BC772" s="54"/>
      <c r="BD772" s="117"/>
      <c r="BE772" s="218"/>
      <c r="BF772" s="120"/>
      <c r="BG772" s="121"/>
      <c r="BH772" s="121"/>
      <c r="BI772" s="122"/>
      <c r="BJ772" s="123"/>
    </row>
    <row r="773">
      <c r="D773" s="100"/>
      <c r="E773" s="48"/>
      <c r="U773" s="50"/>
      <c r="V773" s="50"/>
      <c r="AC773" s="6"/>
      <c r="AI773" s="110"/>
      <c r="AJ773" s="111"/>
      <c r="AK773" s="221"/>
      <c r="AL773" s="54"/>
      <c r="AM773" s="54"/>
      <c r="AN773" s="112"/>
      <c r="AO773" s="113"/>
      <c r="AP773" s="215"/>
      <c r="AQ773" s="216"/>
      <c r="AR773" s="217"/>
      <c r="AS773" s="54"/>
      <c r="AT773" s="115"/>
      <c r="AU773" s="115"/>
      <c r="AV773" s="115"/>
      <c r="AW773" s="116"/>
      <c r="AX773" s="54"/>
      <c r="AY773" s="117"/>
      <c r="AZ773" s="117"/>
      <c r="BA773" s="118"/>
      <c r="BB773" s="116"/>
      <c r="BC773" s="54"/>
      <c r="BD773" s="117"/>
      <c r="BE773" s="218"/>
      <c r="BF773" s="120"/>
      <c r="BG773" s="121"/>
      <c r="BH773" s="121"/>
      <c r="BI773" s="122"/>
      <c r="BJ773" s="123"/>
    </row>
    <row r="774">
      <c r="D774" s="100"/>
      <c r="E774" s="48"/>
      <c r="U774" s="50"/>
      <c r="V774" s="50"/>
      <c r="AC774" s="6"/>
      <c r="AI774" s="110"/>
      <c r="AJ774" s="111"/>
      <c r="AK774" s="221"/>
      <c r="AL774" s="54"/>
      <c r="AM774" s="54"/>
      <c r="AN774" s="112"/>
      <c r="AO774" s="113"/>
      <c r="AP774" s="215"/>
      <c r="AQ774" s="216"/>
      <c r="AR774" s="217"/>
      <c r="AS774" s="54"/>
      <c r="AT774" s="115"/>
      <c r="AU774" s="115"/>
      <c r="AV774" s="115"/>
      <c r="AW774" s="116"/>
      <c r="AX774" s="54"/>
      <c r="AY774" s="117"/>
      <c r="AZ774" s="117"/>
      <c r="BA774" s="118"/>
      <c r="BB774" s="116"/>
      <c r="BC774" s="54"/>
      <c r="BD774" s="117"/>
      <c r="BE774" s="218"/>
      <c r="BF774" s="120"/>
      <c r="BG774" s="121"/>
      <c r="BH774" s="121"/>
      <c r="BI774" s="122"/>
      <c r="BJ774" s="123"/>
    </row>
    <row r="775">
      <c r="D775" s="100"/>
      <c r="E775" s="48"/>
      <c r="U775" s="50"/>
      <c r="V775" s="50"/>
      <c r="AC775" s="6"/>
      <c r="AI775" s="110"/>
      <c r="AJ775" s="111"/>
      <c r="AK775" s="221"/>
      <c r="AL775" s="54"/>
      <c r="AM775" s="54"/>
      <c r="AN775" s="112"/>
      <c r="AO775" s="113"/>
      <c r="AP775" s="215"/>
      <c r="AQ775" s="216"/>
      <c r="AR775" s="217"/>
      <c r="AS775" s="54"/>
      <c r="AT775" s="115"/>
      <c r="AU775" s="115"/>
      <c r="AV775" s="115"/>
      <c r="AW775" s="116"/>
      <c r="AX775" s="54"/>
      <c r="AY775" s="117"/>
      <c r="AZ775" s="117"/>
      <c r="BA775" s="118"/>
      <c r="BB775" s="116"/>
      <c r="BC775" s="54"/>
      <c r="BD775" s="117"/>
      <c r="BE775" s="218"/>
      <c r="BF775" s="120"/>
      <c r="BG775" s="121"/>
      <c r="BH775" s="121"/>
      <c r="BI775" s="122"/>
      <c r="BJ775" s="123"/>
    </row>
    <row r="776">
      <c r="D776" s="100"/>
      <c r="E776" s="48"/>
      <c r="U776" s="50"/>
      <c r="V776" s="50"/>
      <c r="AC776" s="6"/>
      <c r="AI776" s="110"/>
      <c r="AJ776" s="111"/>
      <c r="AK776" s="221"/>
      <c r="AL776" s="54"/>
      <c r="AM776" s="54"/>
      <c r="AN776" s="112"/>
      <c r="AO776" s="113"/>
      <c r="AP776" s="215"/>
      <c r="AQ776" s="216"/>
      <c r="AR776" s="217"/>
      <c r="AS776" s="54"/>
      <c r="AT776" s="115"/>
      <c r="AU776" s="115"/>
      <c r="AV776" s="115"/>
      <c r="AW776" s="116"/>
      <c r="AX776" s="54"/>
      <c r="AY776" s="117"/>
      <c r="AZ776" s="117"/>
      <c r="BA776" s="118"/>
      <c r="BB776" s="116"/>
      <c r="BC776" s="54"/>
      <c r="BD776" s="117"/>
      <c r="BE776" s="218"/>
      <c r="BF776" s="120"/>
      <c r="BG776" s="121"/>
      <c r="BH776" s="121"/>
      <c r="BI776" s="122"/>
      <c r="BJ776" s="123"/>
    </row>
    <row r="777">
      <c r="D777" s="100"/>
      <c r="E777" s="48"/>
      <c r="U777" s="50"/>
      <c r="V777" s="50"/>
      <c r="AC777" s="6"/>
      <c r="AI777" s="110"/>
      <c r="AJ777" s="111"/>
      <c r="AK777" s="221"/>
      <c r="AL777" s="54"/>
      <c r="AM777" s="54"/>
      <c r="AN777" s="112"/>
      <c r="AO777" s="113"/>
      <c r="AP777" s="215"/>
      <c r="AQ777" s="216"/>
      <c r="AR777" s="217"/>
      <c r="AS777" s="54"/>
      <c r="AT777" s="115"/>
      <c r="AU777" s="115"/>
      <c r="AV777" s="115"/>
      <c r="AW777" s="116"/>
      <c r="AX777" s="54"/>
      <c r="AY777" s="117"/>
      <c r="AZ777" s="117"/>
      <c r="BA777" s="118"/>
      <c r="BB777" s="116"/>
      <c r="BC777" s="54"/>
      <c r="BD777" s="117"/>
      <c r="BE777" s="218"/>
      <c r="BF777" s="120"/>
      <c r="BG777" s="121"/>
      <c r="BH777" s="121"/>
      <c r="BI777" s="122"/>
      <c r="BJ777" s="123"/>
    </row>
    <row r="778">
      <c r="D778" s="100"/>
      <c r="E778" s="48"/>
      <c r="U778" s="50"/>
      <c r="V778" s="50"/>
      <c r="AC778" s="6"/>
      <c r="AI778" s="110"/>
      <c r="AJ778" s="111"/>
      <c r="AK778" s="221"/>
      <c r="AL778" s="54"/>
      <c r="AM778" s="54"/>
      <c r="AN778" s="112"/>
      <c r="AO778" s="113"/>
      <c r="AP778" s="215"/>
      <c r="AQ778" s="216"/>
      <c r="AR778" s="217"/>
      <c r="AS778" s="54"/>
      <c r="AT778" s="115"/>
      <c r="AU778" s="115"/>
      <c r="AV778" s="115"/>
      <c r="AW778" s="116"/>
      <c r="AX778" s="54"/>
      <c r="AY778" s="117"/>
      <c r="AZ778" s="117"/>
      <c r="BA778" s="118"/>
      <c r="BB778" s="116"/>
      <c r="BC778" s="54"/>
      <c r="BD778" s="117"/>
      <c r="BE778" s="218"/>
      <c r="BF778" s="120"/>
      <c r="BG778" s="121"/>
      <c r="BH778" s="121"/>
      <c r="BI778" s="122"/>
      <c r="BJ778" s="123"/>
    </row>
    <row r="779">
      <c r="D779" s="100"/>
      <c r="E779" s="48"/>
      <c r="U779" s="50"/>
      <c r="V779" s="50"/>
      <c r="AC779" s="6"/>
      <c r="AI779" s="110"/>
      <c r="AJ779" s="111"/>
      <c r="AK779" s="221"/>
      <c r="AL779" s="54"/>
      <c r="AM779" s="54"/>
      <c r="AN779" s="112"/>
      <c r="AO779" s="113"/>
      <c r="AP779" s="215"/>
      <c r="AQ779" s="216"/>
      <c r="AR779" s="217"/>
      <c r="AS779" s="54"/>
      <c r="AT779" s="115"/>
      <c r="AU779" s="115"/>
      <c r="AV779" s="115"/>
      <c r="AW779" s="116"/>
      <c r="AX779" s="54"/>
      <c r="AY779" s="117"/>
      <c r="AZ779" s="117"/>
      <c r="BA779" s="118"/>
      <c r="BB779" s="116"/>
      <c r="BC779" s="54"/>
      <c r="BD779" s="117"/>
      <c r="BE779" s="218"/>
      <c r="BF779" s="120"/>
      <c r="BG779" s="121"/>
      <c r="BH779" s="121"/>
      <c r="BI779" s="122"/>
      <c r="BJ779" s="123"/>
    </row>
    <row r="780">
      <c r="D780" s="100"/>
      <c r="E780" s="48"/>
      <c r="U780" s="50"/>
      <c r="V780" s="50"/>
      <c r="AC780" s="6"/>
      <c r="AI780" s="110"/>
      <c r="AJ780" s="111"/>
      <c r="AK780" s="221"/>
      <c r="AL780" s="54"/>
      <c r="AM780" s="54"/>
      <c r="AN780" s="112"/>
      <c r="AO780" s="113"/>
      <c r="AP780" s="215"/>
      <c r="AQ780" s="216"/>
      <c r="AR780" s="217"/>
      <c r="AS780" s="54"/>
      <c r="AT780" s="115"/>
      <c r="AU780" s="115"/>
      <c r="AV780" s="115"/>
      <c r="AW780" s="116"/>
      <c r="AX780" s="54"/>
      <c r="AY780" s="117"/>
      <c r="AZ780" s="117"/>
      <c r="BA780" s="118"/>
      <c r="BB780" s="116"/>
      <c r="BC780" s="54"/>
      <c r="BD780" s="117"/>
      <c r="BE780" s="218"/>
      <c r="BF780" s="120"/>
      <c r="BG780" s="121"/>
      <c r="BH780" s="121"/>
      <c r="BI780" s="122"/>
      <c r="BJ780" s="123"/>
    </row>
    <row r="781">
      <c r="D781" s="100"/>
      <c r="E781" s="48"/>
      <c r="U781" s="50"/>
      <c r="V781" s="50"/>
      <c r="AC781" s="6"/>
      <c r="AI781" s="110"/>
      <c r="AJ781" s="111"/>
      <c r="AK781" s="221"/>
      <c r="AL781" s="54"/>
      <c r="AM781" s="54"/>
      <c r="AN781" s="112"/>
      <c r="AO781" s="113"/>
      <c r="AP781" s="215"/>
      <c r="AQ781" s="216"/>
      <c r="AR781" s="217"/>
      <c r="AS781" s="54"/>
      <c r="AT781" s="115"/>
      <c r="AU781" s="115"/>
      <c r="AV781" s="115"/>
      <c r="AW781" s="116"/>
      <c r="AX781" s="54"/>
      <c r="AY781" s="117"/>
      <c r="AZ781" s="117"/>
      <c r="BA781" s="118"/>
      <c r="BB781" s="116"/>
      <c r="BC781" s="54"/>
      <c r="BD781" s="117"/>
      <c r="BE781" s="218"/>
      <c r="BF781" s="120"/>
      <c r="BG781" s="121"/>
      <c r="BH781" s="121"/>
      <c r="BI781" s="122"/>
      <c r="BJ781" s="123"/>
    </row>
    <row r="782">
      <c r="D782" s="100"/>
      <c r="E782" s="48"/>
      <c r="U782" s="50"/>
      <c r="V782" s="50"/>
      <c r="AC782" s="6"/>
      <c r="AI782" s="110"/>
      <c r="AJ782" s="111"/>
      <c r="AK782" s="221"/>
      <c r="AL782" s="54"/>
      <c r="AM782" s="54"/>
      <c r="AN782" s="112"/>
      <c r="AO782" s="113"/>
      <c r="AP782" s="215"/>
      <c r="AQ782" s="216"/>
      <c r="AR782" s="217"/>
      <c r="AS782" s="54"/>
      <c r="AT782" s="115"/>
      <c r="AU782" s="115"/>
      <c r="AV782" s="115"/>
      <c r="AW782" s="116"/>
      <c r="AX782" s="54"/>
      <c r="AY782" s="117"/>
      <c r="AZ782" s="117"/>
      <c r="BA782" s="118"/>
      <c r="BB782" s="116"/>
      <c r="BC782" s="54"/>
      <c r="BD782" s="117"/>
      <c r="BE782" s="218"/>
      <c r="BF782" s="120"/>
      <c r="BG782" s="121"/>
      <c r="BH782" s="121"/>
      <c r="BI782" s="122"/>
      <c r="BJ782" s="123"/>
    </row>
    <row r="783">
      <c r="D783" s="100"/>
      <c r="E783" s="48"/>
      <c r="U783" s="50"/>
      <c r="V783" s="50"/>
      <c r="AC783" s="6"/>
      <c r="AI783" s="110"/>
      <c r="AJ783" s="111"/>
      <c r="AK783" s="221"/>
      <c r="AL783" s="54"/>
      <c r="AM783" s="54"/>
      <c r="AN783" s="112"/>
      <c r="AO783" s="113"/>
      <c r="AP783" s="215"/>
      <c r="AQ783" s="216"/>
      <c r="AR783" s="217"/>
      <c r="AS783" s="54"/>
      <c r="AT783" s="115"/>
      <c r="AU783" s="115"/>
      <c r="AV783" s="115"/>
      <c r="AW783" s="116"/>
      <c r="AX783" s="54"/>
      <c r="AY783" s="117"/>
      <c r="AZ783" s="117"/>
      <c r="BA783" s="118"/>
      <c r="BB783" s="116"/>
      <c r="BC783" s="54"/>
      <c r="BD783" s="117"/>
      <c r="BE783" s="218"/>
      <c r="BF783" s="120"/>
      <c r="BG783" s="121"/>
      <c r="BH783" s="121"/>
      <c r="BI783" s="122"/>
      <c r="BJ783" s="123"/>
    </row>
    <row r="784">
      <c r="D784" s="100"/>
      <c r="E784" s="48"/>
      <c r="U784" s="50"/>
      <c r="V784" s="50"/>
      <c r="AC784" s="6"/>
      <c r="AI784" s="110"/>
      <c r="AJ784" s="111"/>
      <c r="AK784" s="221"/>
      <c r="AL784" s="54"/>
      <c r="AM784" s="54"/>
      <c r="AN784" s="112"/>
      <c r="AO784" s="113"/>
      <c r="AP784" s="215"/>
      <c r="AQ784" s="216"/>
      <c r="AR784" s="217"/>
      <c r="AS784" s="54"/>
      <c r="AT784" s="115"/>
      <c r="AU784" s="115"/>
      <c r="AV784" s="115"/>
      <c r="AW784" s="116"/>
      <c r="AX784" s="54"/>
      <c r="AY784" s="117"/>
      <c r="AZ784" s="117"/>
      <c r="BA784" s="118"/>
      <c r="BB784" s="116"/>
      <c r="BC784" s="54"/>
      <c r="BD784" s="117"/>
      <c r="BE784" s="218"/>
      <c r="BF784" s="120"/>
      <c r="BG784" s="121"/>
      <c r="BH784" s="121"/>
      <c r="BI784" s="122"/>
      <c r="BJ784" s="123"/>
    </row>
    <row r="785">
      <c r="D785" s="100"/>
      <c r="E785" s="48"/>
      <c r="U785" s="50"/>
      <c r="V785" s="50"/>
      <c r="AC785" s="6"/>
      <c r="AI785" s="110"/>
      <c r="AJ785" s="111"/>
      <c r="AK785" s="221"/>
      <c r="AL785" s="54"/>
      <c r="AM785" s="54"/>
      <c r="AN785" s="112"/>
      <c r="AO785" s="113"/>
      <c r="AP785" s="215"/>
      <c r="AQ785" s="216"/>
      <c r="AR785" s="217"/>
      <c r="AS785" s="54"/>
      <c r="AT785" s="115"/>
      <c r="AU785" s="115"/>
      <c r="AV785" s="115"/>
      <c r="AW785" s="116"/>
      <c r="AX785" s="54"/>
      <c r="AY785" s="117"/>
      <c r="AZ785" s="117"/>
      <c r="BA785" s="118"/>
      <c r="BB785" s="116"/>
      <c r="BC785" s="54"/>
      <c r="BD785" s="117"/>
      <c r="BE785" s="218"/>
      <c r="BF785" s="120"/>
      <c r="BG785" s="121"/>
      <c r="BH785" s="121"/>
      <c r="BI785" s="122"/>
      <c r="BJ785" s="123"/>
    </row>
    <row r="786">
      <c r="D786" s="100"/>
      <c r="E786" s="48"/>
      <c r="U786" s="50"/>
      <c r="V786" s="50"/>
      <c r="AC786" s="6"/>
      <c r="AI786" s="110"/>
      <c r="AJ786" s="111"/>
      <c r="AK786" s="221"/>
      <c r="AL786" s="54"/>
      <c r="AM786" s="54"/>
      <c r="AN786" s="112"/>
      <c r="AO786" s="113"/>
      <c r="AP786" s="215"/>
      <c r="AQ786" s="216"/>
      <c r="AR786" s="217"/>
      <c r="AS786" s="54"/>
      <c r="AT786" s="115"/>
      <c r="AU786" s="115"/>
      <c r="AV786" s="115"/>
      <c r="AW786" s="116"/>
      <c r="AX786" s="54"/>
      <c r="AY786" s="117"/>
      <c r="AZ786" s="117"/>
      <c r="BA786" s="118"/>
      <c r="BB786" s="116"/>
      <c r="BC786" s="54"/>
      <c r="BD786" s="117"/>
      <c r="BE786" s="218"/>
      <c r="BF786" s="120"/>
      <c r="BG786" s="121"/>
      <c r="BH786" s="121"/>
      <c r="BI786" s="122"/>
      <c r="BJ786" s="123"/>
    </row>
    <row r="787">
      <c r="D787" s="100"/>
      <c r="E787" s="48"/>
      <c r="U787" s="50"/>
      <c r="V787" s="50"/>
      <c r="AC787" s="6"/>
      <c r="AI787" s="110"/>
      <c r="AJ787" s="111"/>
      <c r="AK787" s="221"/>
      <c r="AL787" s="54"/>
      <c r="AM787" s="54"/>
      <c r="AN787" s="112"/>
      <c r="AO787" s="113"/>
      <c r="AP787" s="215"/>
      <c r="AQ787" s="216"/>
      <c r="AR787" s="217"/>
      <c r="AS787" s="54"/>
      <c r="AT787" s="115"/>
      <c r="AU787" s="115"/>
      <c r="AV787" s="115"/>
      <c r="AW787" s="116"/>
      <c r="AX787" s="54"/>
      <c r="AY787" s="117"/>
      <c r="AZ787" s="117"/>
      <c r="BA787" s="118"/>
      <c r="BB787" s="116"/>
      <c r="BC787" s="54"/>
      <c r="BD787" s="117"/>
      <c r="BE787" s="218"/>
      <c r="BF787" s="120"/>
      <c r="BG787" s="121"/>
      <c r="BH787" s="121"/>
      <c r="BI787" s="122"/>
      <c r="BJ787" s="123"/>
    </row>
    <row r="788">
      <c r="D788" s="100"/>
      <c r="E788" s="48"/>
      <c r="U788" s="50"/>
      <c r="V788" s="50"/>
      <c r="AC788" s="6"/>
      <c r="AI788" s="110"/>
      <c r="AJ788" s="111"/>
      <c r="AK788" s="221"/>
      <c r="AL788" s="54"/>
      <c r="AM788" s="54"/>
      <c r="AN788" s="112"/>
      <c r="AO788" s="113"/>
      <c r="AP788" s="215"/>
      <c r="AQ788" s="216"/>
      <c r="AR788" s="217"/>
      <c r="AS788" s="54"/>
      <c r="AT788" s="115"/>
      <c r="AU788" s="115"/>
      <c r="AV788" s="115"/>
      <c r="AW788" s="116"/>
      <c r="AX788" s="54"/>
      <c r="AY788" s="117"/>
      <c r="AZ788" s="117"/>
      <c r="BA788" s="118"/>
      <c r="BB788" s="116"/>
      <c r="BC788" s="54"/>
      <c r="BD788" s="117"/>
      <c r="BE788" s="218"/>
      <c r="BF788" s="120"/>
      <c r="BG788" s="121"/>
      <c r="BH788" s="121"/>
      <c r="BI788" s="122"/>
      <c r="BJ788" s="123"/>
    </row>
    <row r="789">
      <c r="D789" s="100"/>
      <c r="E789" s="48"/>
      <c r="U789" s="50"/>
      <c r="V789" s="50"/>
      <c r="AC789" s="6"/>
      <c r="AI789" s="110"/>
      <c r="AJ789" s="111"/>
      <c r="AK789" s="221"/>
      <c r="AL789" s="54"/>
      <c r="AM789" s="54"/>
      <c r="AN789" s="112"/>
      <c r="AO789" s="113"/>
      <c r="AP789" s="215"/>
      <c r="AQ789" s="216"/>
      <c r="AR789" s="217"/>
      <c r="AS789" s="54"/>
      <c r="AT789" s="115"/>
      <c r="AU789" s="115"/>
      <c r="AV789" s="115"/>
      <c r="AW789" s="116"/>
      <c r="AX789" s="54"/>
      <c r="AY789" s="117"/>
      <c r="AZ789" s="117"/>
      <c r="BA789" s="118"/>
      <c r="BB789" s="116"/>
      <c r="BC789" s="54"/>
      <c r="BD789" s="117"/>
      <c r="BE789" s="218"/>
      <c r="BF789" s="120"/>
      <c r="BG789" s="121"/>
      <c r="BH789" s="121"/>
      <c r="BI789" s="122"/>
      <c r="BJ789" s="123"/>
    </row>
    <row r="790">
      <c r="D790" s="100"/>
      <c r="E790" s="48"/>
      <c r="U790" s="50"/>
      <c r="V790" s="50"/>
      <c r="AC790" s="6"/>
      <c r="AI790" s="110"/>
      <c r="AJ790" s="111"/>
      <c r="AK790" s="221"/>
      <c r="AL790" s="54"/>
      <c r="AM790" s="54"/>
      <c r="AN790" s="112"/>
      <c r="AO790" s="113"/>
      <c r="AP790" s="215"/>
      <c r="AQ790" s="216"/>
      <c r="AR790" s="217"/>
      <c r="AS790" s="54"/>
      <c r="AT790" s="115"/>
      <c r="AU790" s="115"/>
      <c r="AV790" s="115"/>
      <c r="AW790" s="116"/>
      <c r="AX790" s="54"/>
      <c r="AY790" s="117"/>
      <c r="AZ790" s="117"/>
      <c r="BA790" s="118"/>
      <c r="BB790" s="116"/>
      <c r="BC790" s="54"/>
      <c r="BD790" s="117"/>
      <c r="BE790" s="218"/>
      <c r="BF790" s="120"/>
      <c r="BG790" s="121"/>
      <c r="BH790" s="121"/>
      <c r="BI790" s="122"/>
      <c r="BJ790" s="123"/>
    </row>
    <row r="791">
      <c r="D791" s="100"/>
      <c r="E791" s="48"/>
      <c r="U791" s="50"/>
      <c r="V791" s="50"/>
      <c r="AC791" s="6"/>
      <c r="AI791" s="110"/>
      <c r="AJ791" s="111"/>
      <c r="AK791" s="221"/>
      <c r="AL791" s="54"/>
      <c r="AM791" s="54"/>
      <c r="AN791" s="112"/>
      <c r="AO791" s="113"/>
      <c r="AP791" s="215"/>
      <c r="AQ791" s="216"/>
      <c r="AR791" s="217"/>
      <c r="AS791" s="54"/>
      <c r="AT791" s="115"/>
      <c r="AU791" s="115"/>
      <c r="AV791" s="115"/>
      <c r="AW791" s="116"/>
      <c r="AX791" s="54"/>
      <c r="AY791" s="117"/>
      <c r="AZ791" s="117"/>
      <c r="BA791" s="118"/>
      <c r="BB791" s="116"/>
      <c r="BC791" s="54"/>
      <c r="BD791" s="117"/>
      <c r="BE791" s="218"/>
      <c r="BF791" s="120"/>
      <c r="BG791" s="121"/>
      <c r="BH791" s="121"/>
      <c r="BI791" s="122"/>
      <c r="BJ791" s="123"/>
    </row>
    <row r="792">
      <c r="D792" s="100"/>
      <c r="E792" s="48"/>
      <c r="U792" s="50"/>
      <c r="V792" s="50"/>
      <c r="AC792" s="6"/>
      <c r="AI792" s="110"/>
      <c r="AJ792" s="111"/>
      <c r="AK792" s="221"/>
      <c r="AL792" s="54"/>
      <c r="AM792" s="54"/>
      <c r="AN792" s="112"/>
      <c r="AO792" s="113"/>
      <c r="AP792" s="215"/>
      <c r="AQ792" s="216"/>
      <c r="AR792" s="217"/>
      <c r="AS792" s="54"/>
      <c r="AT792" s="115"/>
      <c r="AU792" s="115"/>
      <c r="AV792" s="115"/>
      <c r="AW792" s="116"/>
      <c r="AX792" s="54"/>
      <c r="AY792" s="117"/>
      <c r="AZ792" s="117"/>
      <c r="BA792" s="118"/>
      <c r="BB792" s="116"/>
      <c r="BC792" s="54"/>
      <c r="BD792" s="117"/>
      <c r="BE792" s="218"/>
      <c r="BF792" s="120"/>
      <c r="BG792" s="121"/>
      <c r="BH792" s="121"/>
      <c r="BI792" s="122"/>
      <c r="BJ792" s="123"/>
    </row>
    <row r="793">
      <c r="D793" s="100"/>
      <c r="E793" s="48"/>
      <c r="U793" s="50"/>
      <c r="V793" s="50"/>
      <c r="AC793" s="6"/>
      <c r="AI793" s="110"/>
      <c r="AJ793" s="111"/>
      <c r="AK793" s="221"/>
      <c r="AL793" s="54"/>
      <c r="AM793" s="54"/>
      <c r="AN793" s="112"/>
      <c r="AO793" s="113"/>
      <c r="AP793" s="215"/>
      <c r="AQ793" s="216"/>
      <c r="AR793" s="217"/>
      <c r="AS793" s="54"/>
      <c r="AT793" s="115"/>
      <c r="AU793" s="115"/>
      <c r="AV793" s="115"/>
      <c r="AW793" s="116"/>
      <c r="AX793" s="54"/>
      <c r="AY793" s="117"/>
      <c r="AZ793" s="117"/>
      <c r="BA793" s="118"/>
      <c r="BB793" s="116"/>
      <c r="BC793" s="54"/>
      <c r="BD793" s="117"/>
      <c r="BE793" s="218"/>
      <c r="BF793" s="120"/>
      <c r="BG793" s="121"/>
      <c r="BH793" s="121"/>
      <c r="BI793" s="122"/>
      <c r="BJ793" s="123"/>
    </row>
    <row r="794">
      <c r="D794" s="100"/>
      <c r="E794" s="48"/>
      <c r="U794" s="50"/>
      <c r="V794" s="50"/>
      <c r="AC794" s="6"/>
      <c r="AI794" s="110"/>
      <c r="AJ794" s="111"/>
      <c r="AK794" s="221"/>
      <c r="AL794" s="54"/>
      <c r="AM794" s="54"/>
      <c r="AN794" s="112"/>
      <c r="AO794" s="113"/>
      <c r="AP794" s="215"/>
      <c r="AQ794" s="216"/>
      <c r="AR794" s="217"/>
      <c r="AS794" s="54"/>
      <c r="AT794" s="115"/>
      <c r="AU794" s="115"/>
      <c r="AV794" s="115"/>
      <c r="AW794" s="116"/>
      <c r="AX794" s="54"/>
      <c r="AY794" s="117"/>
      <c r="AZ794" s="117"/>
      <c r="BA794" s="118"/>
      <c r="BB794" s="116"/>
      <c r="BC794" s="54"/>
      <c r="BD794" s="117"/>
      <c r="BE794" s="218"/>
      <c r="BF794" s="120"/>
      <c r="BG794" s="121"/>
      <c r="BH794" s="121"/>
      <c r="BI794" s="122"/>
      <c r="BJ794" s="123"/>
    </row>
    <row r="795">
      <c r="D795" s="100"/>
      <c r="E795" s="48"/>
      <c r="U795" s="50"/>
      <c r="V795" s="50"/>
      <c r="AC795" s="6"/>
      <c r="AI795" s="110"/>
      <c r="AJ795" s="111"/>
      <c r="AK795" s="221"/>
      <c r="AL795" s="54"/>
      <c r="AM795" s="54"/>
      <c r="AN795" s="112"/>
      <c r="AO795" s="113"/>
      <c r="AP795" s="215"/>
      <c r="AQ795" s="216"/>
      <c r="AR795" s="217"/>
      <c r="AS795" s="54"/>
      <c r="AT795" s="115"/>
      <c r="AU795" s="115"/>
      <c r="AV795" s="115"/>
      <c r="AW795" s="116"/>
      <c r="AX795" s="54"/>
      <c r="AY795" s="117"/>
      <c r="AZ795" s="117"/>
      <c r="BA795" s="118"/>
      <c r="BB795" s="116"/>
      <c r="BC795" s="54"/>
      <c r="BD795" s="117"/>
      <c r="BE795" s="218"/>
      <c r="BF795" s="120"/>
      <c r="BG795" s="121"/>
      <c r="BH795" s="121"/>
      <c r="BI795" s="122"/>
      <c r="BJ795" s="123"/>
    </row>
    <row r="796">
      <c r="D796" s="100"/>
      <c r="E796" s="48"/>
      <c r="U796" s="50"/>
      <c r="V796" s="50"/>
      <c r="AC796" s="6"/>
      <c r="AI796" s="110"/>
      <c r="AJ796" s="111"/>
      <c r="AK796" s="221"/>
      <c r="AL796" s="54"/>
      <c r="AM796" s="54"/>
      <c r="AN796" s="112"/>
      <c r="AO796" s="113"/>
      <c r="AP796" s="215"/>
      <c r="AQ796" s="216"/>
      <c r="AR796" s="217"/>
      <c r="AS796" s="54"/>
      <c r="AT796" s="115"/>
      <c r="AU796" s="115"/>
      <c r="AV796" s="115"/>
      <c r="AW796" s="116"/>
      <c r="AX796" s="54"/>
      <c r="AY796" s="117"/>
      <c r="AZ796" s="117"/>
      <c r="BA796" s="118"/>
      <c r="BB796" s="116"/>
      <c r="BC796" s="54"/>
      <c r="BD796" s="117"/>
      <c r="BE796" s="218"/>
      <c r="BF796" s="120"/>
      <c r="BG796" s="121"/>
      <c r="BH796" s="121"/>
      <c r="BI796" s="122"/>
      <c r="BJ796" s="123"/>
    </row>
    <row r="797">
      <c r="D797" s="100"/>
      <c r="E797" s="48"/>
      <c r="U797" s="50"/>
      <c r="V797" s="50"/>
      <c r="AC797" s="6"/>
      <c r="AI797" s="110"/>
      <c r="AJ797" s="111"/>
      <c r="AK797" s="221"/>
      <c r="AL797" s="54"/>
      <c r="AM797" s="54"/>
      <c r="AN797" s="112"/>
      <c r="AO797" s="113"/>
      <c r="AP797" s="215"/>
      <c r="AQ797" s="216"/>
      <c r="AR797" s="217"/>
      <c r="AS797" s="54"/>
      <c r="AT797" s="115"/>
      <c r="AU797" s="115"/>
      <c r="AV797" s="115"/>
      <c r="AW797" s="116"/>
      <c r="AX797" s="54"/>
      <c r="AY797" s="117"/>
      <c r="AZ797" s="117"/>
      <c r="BA797" s="118"/>
      <c r="BB797" s="116"/>
      <c r="BC797" s="54"/>
      <c r="BD797" s="117"/>
      <c r="BE797" s="218"/>
      <c r="BF797" s="120"/>
      <c r="BG797" s="121"/>
      <c r="BH797" s="121"/>
      <c r="BI797" s="122"/>
      <c r="BJ797" s="123"/>
    </row>
    <row r="798">
      <c r="D798" s="100"/>
      <c r="E798" s="48"/>
      <c r="U798" s="50"/>
      <c r="V798" s="50"/>
      <c r="AC798" s="6"/>
      <c r="AI798" s="110"/>
      <c r="AJ798" s="111"/>
      <c r="AK798" s="221"/>
      <c r="AL798" s="54"/>
      <c r="AM798" s="54"/>
      <c r="AN798" s="112"/>
      <c r="AO798" s="113"/>
      <c r="AP798" s="215"/>
      <c r="AQ798" s="216"/>
      <c r="AR798" s="217"/>
      <c r="AS798" s="54"/>
      <c r="AT798" s="115"/>
      <c r="AU798" s="115"/>
      <c r="AV798" s="115"/>
      <c r="AW798" s="116"/>
      <c r="AX798" s="54"/>
      <c r="AY798" s="117"/>
      <c r="AZ798" s="117"/>
      <c r="BA798" s="118"/>
      <c r="BB798" s="116"/>
      <c r="BC798" s="54"/>
      <c r="BD798" s="117"/>
      <c r="BE798" s="218"/>
      <c r="BF798" s="120"/>
      <c r="BG798" s="121"/>
      <c r="BH798" s="121"/>
      <c r="BI798" s="122"/>
      <c r="BJ798" s="123"/>
    </row>
    <row r="799">
      <c r="D799" s="100"/>
      <c r="E799" s="48"/>
      <c r="U799" s="50"/>
      <c r="V799" s="50"/>
      <c r="AC799" s="6"/>
      <c r="AI799" s="110"/>
      <c r="AJ799" s="111"/>
      <c r="AK799" s="221"/>
      <c r="AL799" s="54"/>
      <c r="AM799" s="54"/>
      <c r="AN799" s="112"/>
      <c r="AO799" s="113"/>
      <c r="AP799" s="215"/>
      <c r="AQ799" s="216"/>
      <c r="AR799" s="217"/>
      <c r="AS799" s="54"/>
      <c r="AT799" s="115"/>
      <c r="AU799" s="115"/>
      <c r="AV799" s="115"/>
      <c r="AW799" s="116"/>
      <c r="AX799" s="54"/>
      <c r="AY799" s="117"/>
      <c r="AZ799" s="117"/>
      <c r="BA799" s="118"/>
      <c r="BB799" s="116"/>
      <c r="BC799" s="54"/>
      <c r="BD799" s="117"/>
      <c r="BE799" s="218"/>
      <c r="BF799" s="120"/>
      <c r="BG799" s="121"/>
      <c r="BH799" s="121"/>
      <c r="BI799" s="122"/>
      <c r="BJ799" s="123"/>
    </row>
    <row r="800">
      <c r="D800" s="100"/>
      <c r="E800" s="48"/>
      <c r="U800" s="50"/>
      <c r="V800" s="50"/>
      <c r="AC800" s="6"/>
      <c r="AI800" s="110"/>
      <c r="AJ800" s="111"/>
      <c r="AK800" s="221"/>
      <c r="AL800" s="54"/>
      <c r="AM800" s="54"/>
      <c r="AN800" s="112"/>
      <c r="AO800" s="113"/>
      <c r="AP800" s="215"/>
      <c r="AQ800" s="216"/>
      <c r="AR800" s="217"/>
      <c r="AS800" s="54"/>
      <c r="AT800" s="115"/>
      <c r="AU800" s="115"/>
      <c r="AV800" s="115"/>
      <c r="AW800" s="116"/>
      <c r="AX800" s="54"/>
      <c r="AY800" s="117"/>
      <c r="AZ800" s="117"/>
      <c r="BA800" s="118"/>
      <c r="BB800" s="116"/>
      <c r="BC800" s="54"/>
      <c r="BD800" s="117"/>
      <c r="BE800" s="218"/>
      <c r="BF800" s="120"/>
      <c r="BG800" s="121"/>
      <c r="BH800" s="121"/>
      <c r="BI800" s="122"/>
      <c r="BJ800" s="123"/>
    </row>
    <row r="801">
      <c r="D801" s="100"/>
      <c r="E801" s="48"/>
      <c r="U801" s="50"/>
      <c r="V801" s="50"/>
      <c r="AC801" s="6"/>
      <c r="AI801" s="110"/>
      <c r="AJ801" s="111"/>
      <c r="AK801" s="221"/>
      <c r="AL801" s="54"/>
      <c r="AM801" s="54"/>
      <c r="AN801" s="112"/>
      <c r="AO801" s="113"/>
      <c r="AP801" s="215"/>
      <c r="AQ801" s="216"/>
      <c r="AR801" s="217"/>
      <c r="AS801" s="54"/>
      <c r="AT801" s="115"/>
      <c r="AU801" s="115"/>
      <c r="AV801" s="115"/>
      <c r="AW801" s="116"/>
      <c r="AX801" s="54"/>
      <c r="AY801" s="117"/>
      <c r="AZ801" s="117"/>
      <c r="BA801" s="118"/>
      <c r="BB801" s="116"/>
      <c r="BC801" s="54"/>
      <c r="BD801" s="117"/>
      <c r="BE801" s="218"/>
      <c r="BF801" s="120"/>
      <c r="BG801" s="121"/>
      <c r="BH801" s="121"/>
      <c r="BI801" s="122"/>
      <c r="BJ801" s="123"/>
    </row>
    <row r="802">
      <c r="D802" s="100"/>
      <c r="E802" s="48"/>
      <c r="U802" s="50"/>
      <c r="V802" s="50"/>
      <c r="AC802" s="6"/>
      <c r="AI802" s="110"/>
      <c r="AJ802" s="111"/>
      <c r="AK802" s="221"/>
      <c r="AL802" s="54"/>
      <c r="AM802" s="54"/>
      <c r="AN802" s="112"/>
      <c r="AO802" s="113"/>
      <c r="AP802" s="215"/>
      <c r="AQ802" s="216"/>
      <c r="AR802" s="217"/>
      <c r="AS802" s="54"/>
      <c r="AT802" s="115"/>
      <c r="AU802" s="115"/>
      <c r="AV802" s="115"/>
      <c r="AW802" s="116"/>
      <c r="AX802" s="54"/>
      <c r="AY802" s="117"/>
      <c r="AZ802" s="117"/>
      <c r="BA802" s="118"/>
      <c r="BB802" s="116"/>
      <c r="BC802" s="54"/>
      <c r="BD802" s="117"/>
      <c r="BE802" s="218"/>
      <c r="BF802" s="120"/>
      <c r="BG802" s="121"/>
      <c r="BH802" s="121"/>
      <c r="BI802" s="122"/>
      <c r="BJ802" s="123"/>
    </row>
    <row r="803">
      <c r="D803" s="100"/>
      <c r="E803" s="48"/>
      <c r="U803" s="50"/>
      <c r="V803" s="50"/>
      <c r="AC803" s="6"/>
      <c r="AI803" s="110"/>
      <c r="AJ803" s="111"/>
      <c r="AK803" s="221"/>
      <c r="AL803" s="54"/>
      <c r="AM803" s="54"/>
      <c r="AN803" s="112"/>
      <c r="AO803" s="113"/>
      <c r="AP803" s="215"/>
      <c r="AQ803" s="216"/>
      <c r="AR803" s="217"/>
      <c r="AS803" s="54"/>
      <c r="AT803" s="115"/>
      <c r="AU803" s="115"/>
      <c r="AV803" s="115"/>
      <c r="AW803" s="116"/>
      <c r="AX803" s="54"/>
      <c r="AY803" s="117"/>
      <c r="AZ803" s="117"/>
      <c r="BA803" s="118"/>
      <c r="BB803" s="116"/>
      <c r="BC803" s="54"/>
      <c r="BD803" s="117"/>
      <c r="BE803" s="218"/>
      <c r="BF803" s="120"/>
      <c r="BG803" s="121"/>
      <c r="BH803" s="121"/>
      <c r="BI803" s="122"/>
      <c r="BJ803" s="123"/>
    </row>
    <row r="804">
      <c r="D804" s="100"/>
      <c r="E804" s="48"/>
      <c r="U804" s="50"/>
      <c r="V804" s="50"/>
      <c r="AC804" s="6"/>
      <c r="AI804" s="110"/>
      <c r="AJ804" s="111"/>
      <c r="AK804" s="221"/>
      <c r="AL804" s="54"/>
      <c r="AM804" s="54"/>
      <c r="AN804" s="112"/>
      <c r="AO804" s="113"/>
      <c r="AP804" s="215"/>
      <c r="AQ804" s="216"/>
      <c r="AR804" s="217"/>
      <c r="AS804" s="54"/>
      <c r="AT804" s="115"/>
      <c r="AU804" s="115"/>
      <c r="AV804" s="115"/>
      <c r="AW804" s="116"/>
      <c r="AX804" s="54"/>
      <c r="AY804" s="117"/>
      <c r="AZ804" s="117"/>
      <c r="BA804" s="118"/>
      <c r="BB804" s="116"/>
      <c r="BC804" s="54"/>
      <c r="BD804" s="117"/>
      <c r="BE804" s="218"/>
      <c r="BF804" s="120"/>
      <c r="BG804" s="121"/>
      <c r="BH804" s="121"/>
      <c r="BI804" s="122"/>
      <c r="BJ804" s="123"/>
    </row>
    <row r="805">
      <c r="D805" s="100"/>
      <c r="E805" s="48"/>
      <c r="U805" s="50"/>
      <c r="V805" s="50"/>
      <c r="AC805" s="6"/>
      <c r="AI805" s="110"/>
      <c r="AJ805" s="111"/>
      <c r="AK805" s="221"/>
      <c r="AL805" s="54"/>
      <c r="AM805" s="54"/>
      <c r="AN805" s="112"/>
      <c r="AO805" s="113"/>
      <c r="AP805" s="215"/>
      <c r="AQ805" s="216"/>
      <c r="AR805" s="217"/>
      <c r="AS805" s="54"/>
      <c r="AT805" s="115"/>
      <c r="AU805" s="115"/>
      <c r="AV805" s="115"/>
      <c r="AW805" s="116"/>
      <c r="AX805" s="54"/>
      <c r="AY805" s="117"/>
      <c r="AZ805" s="117"/>
      <c r="BA805" s="118"/>
      <c r="BB805" s="116"/>
      <c r="BC805" s="54"/>
      <c r="BD805" s="117"/>
      <c r="BE805" s="218"/>
      <c r="BF805" s="120"/>
      <c r="BG805" s="121"/>
      <c r="BH805" s="121"/>
      <c r="BI805" s="122"/>
      <c r="BJ805" s="123"/>
    </row>
    <row r="806">
      <c r="D806" s="100"/>
      <c r="E806" s="48"/>
      <c r="U806" s="50"/>
      <c r="V806" s="50"/>
      <c r="AC806" s="6"/>
      <c r="AI806" s="110"/>
      <c r="AJ806" s="111"/>
      <c r="AK806" s="221"/>
      <c r="AL806" s="54"/>
      <c r="AM806" s="54"/>
      <c r="AN806" s="112"/>
      <c r="AO806" s="113"/>
      <c r="AP806" s="215"/>
      <c r="AQ806" s="216"/>
      <c r="AR806" s="217"/>
      <c r="AS806" s="54"/>
      <c r="AT806" s="115"/>
      <c r="AU806" s="115"/>
      <c r="AV806" s="115"/>
      <c r="AW806" s="116"/>
      <c r="AX806" s="54"/>
      <c r="AY806" s="117"/>
      <c r="AZ806" s="117"/>
      <c r="BA806" s="118"/>
      <c r="BB806" s="116"/>
      <c r="BC806" s="54"/>
      <c r="BD806" s="117"/>
      <c r="BE806" s="218"/>
      <c r="BF806" s="120"/>
      <c r="BG806" s="121"/>
      <c r="BH806" s="121"/>
      <c r="BI806" s="122"/>
      <c r="BJ806" s="123"/>
    </row>
    <row r="807">
      <c r="D807" s="100"/>
      <c r="E807" s="48"/>
      <c r="U807" s="50"/>
      <c r="V807" s="50"/>
      <c r="AC807" s="6"/>
      <c r="AI807" s="110"/>
      <c r="AJ807" s="111"/>
      <c r="AK807" s="221"/>
      <c r="AL807" s="54"/>
      <c r="AM807" s="54"/>
      <c r="AN807" s="112"/>
      <c r="AO807" s="113"/>
      <c r="AP807" s="215"/>
      <c r="AQ807" s="216"/>
      <c r="AR807" s="217"/>
      <c r="AS807" s="54"/>
      <c r="AT807" s="115"/>
      <c r="AU807" s="115"/>
      <c r="AV807" s="115"/>
      <c r="AW807" s="116"/>
      <c r="AX807" s="54"/>
      <c r="AY807" s="117"/>
      <c r="AZ807" s="117"/>
      <c r="BA807" s="118"/>
      <c r="BB807" s="116"/>
      <c r="BC807" s="54"/>
      <c r="BD807" s="117"/>
      <c r="BE807" s="218"/>
      <c r="BF807" s="120"/>
      <c r="BG807" s="121"/>
      <c r="BH807" s="121"/>
      <c r="BI807" s="122"/>
      <c r="BJ807" s="123"/>
    </row>
    <row r="808">
      <c r="D808" s="100"/>
      <c r="E808" s="48"/>
      <c r="U808" s="50"/>
      <c r="V808" s="50"/>
      <c r="AC808" s="6"/>
      <c r="AI808" s="110"/>
      <c r="AJ808" s="111"/>
      <c r="AK808" s="221"/>
      <c r="AL808" s="54"/>
      <c r="AM808" s="54"/>
      <c r="AN808" s="112"/>
      <c r="AO808" s="113"/>
      <c r="AP808" s="215"/>
      <c r="AQ808" s="216"/>
      <c r="AR808" s="217"/>
      <c r="AS808" s="54"/>
      <c r="AT808" s="115"/>
      <c r="AU808" s="115"/>
      <c r="AV808" s="115"/>
      <c r="AW808" s="116"/>
      <c r="AX808" s="54"/>
      <c r="AY808" s="117"/>
      <c r="AZ808" s="117"/>
      <c r="BA808" s="118"/>
      <c r="BB808" s="116"/>
      <c r="BC808" s="54"/>
      <c r="BD808" s="117"/>
      <c r="BE808" s="218"/>
      <c r="BF808" s="120"/>
      <c r="BG808" s="121"/>
      <c r="BH808" s="121"/>
      <c r="BI808" s="122"/>
      <c r="BJ808" s="123"/>
    </row>
    <row r="809">
      <c r="D809" s="100"/>
      <c r="E809" s="48"/>
      <c r="U809" s="50"/>
      <c r="V809" s="50"/>
      <c r="AC809" s="6"/>
      <c r="AI809" s="110"/>
      <c r="AJ809" s="111"/>
      <c r="AK809" s="221"/>
      <c r="AL809" s="54"/>
      <c r="AM809" s="54"/>
      <c r="AN809" s="112"/>
      <c r="AO809" s="113"/>
      <c r="AP809" s="215"/>
      <c r="AQ809" s="216"/>
      <c r="AR809" s="217"/>
      <c r="AS809" s="54"/>
      <c r="AT809" s="115"/>
      <c r="AU809" s="115"/>
      <c r="AV809" s="115"/>
      <c r="AW809" s="116"/>
      <c r="AX809" s="54"/>
      <c r="AY809" s="117"/>
      <c r="AZ809" s="117"/>
      <c r="BA809" s="118"/>
      <c r="BB809" s="116"/>
      <c r="BC809" s="54"/>
      <c r="BD809" s="117"/>
      <c r="BE809" s="218"/>
      <c r="BF809" s="120"/>
      <c r="BG809" s="121"/>
      <c r="BH809" s="121"/>
      <c r="BI809" s="122"/>
      <c r="BJ809" s="123"/>
    </row>
    <row r="810">
      <c r="D810" s="100"/>
      <c r="E810" s="48"/>
      <c r="U810" s="50"/>
      <c r="V810" s="50"/>
      <c r="AC810" s="6"/>
      <c r="AI810" s="110"/>
      <c r="AJ810" s="111"/>
      <c r="AK810" s="221"/>
      <c r="AL810" s="54"/>
      <c r="AM810" s="54"/>
      <c r="AN810" s="112"/>
      <c r="AO810" s="113"/>
      <c r="AP810" s="215"/>
      <c r="AQ810" s="216"/>
      <c r="AR810" s="217"/>
      <c r="AS810" s="54"/>
      <c r="AT810" s="115"/>
      <c r="AU810" s="115"/>
      <c r="AV810" s="115"/>
      <c r="AW810" s="116"/>
      <c r="AX810" s="54"/>
      <c r="AY810" s="117"/>
      <c r="AZ810" s="117"/>
      <c r="BA810" s="118"/>
      <c r="BB810" s="116"/>
      <c r="BC810" s="54"/>
      <c r="BD810" s="117"/>
      <c r="BE810" s="218"/>
      <c r="BF810" s="120"/>
      <c r="BG810" s="121"/>
      <c r="BH810" s="121"/>
      <c r="BI810" s="122"/>
      <c r="BJ810" s="123"/>
    </row>
    <row r="811">
      <c r="D811" s="100"/>
      <c r="E811" s="48"/>
      <c r="U811" s="50"/>
      <c r="V811" s="50"/>
      <c r="AC811" s="6"/>
      <c r="AI811" s="110"/>
      <c r="AJ811" s="111"/>
      <c r="AK811" s="221"/>
      <c r="AL811" s="54"/>
      <c r="AM811" s="54"/>
      <c r="AN811" s="112"/>
      <c r="AO811" s="113"/>
      <c r="AP811" s="215"/>
      <c r="AQ811" s="216"/>
      <c r="AR811" s="217"/>
      <c r="AS811" s="54"/>
      <c r="AT811" s="115"/>
      <c r="AU811" s="115"/>
      <c r="AV811" s="115"/>
      <c r="AW811" s="116"/>
      <c r="AX811" s="54"/>
      <c r="AY811" s="117"/>
      <c r="AZ811" s="117"/>
      <c r="BA811" s="118"/>
      <c r="BB811" s="116"/>
      <c r="BC811" s="54"/>
      <c r="BD811" s="117"/>
      <c r="BE811" s="218"/>
      <c r="BF811" s="120"/>
      <c r="BG811" s="121"/>
      <c r="BH811" s="121"/>
      <c r="BI811" s="122"/>
      <c r="BJ811" s="123"/>
    </row>
    <row r="812">
      <c r="D812" s="100"/>
      <c r="E812" s="48"/>
      <c r="U812" s="50"/>
      <c r="V812" s="50"/>
      <c r="AC812" s="6"/>
      <c r="AI812" s="110"/>
      <c r="AJ812" s="111"/>
      <c r="AK812" s="221"/>
      <c r="AL812" s="54"/>
      <c r="AM812" s="54"/>
      <c r="AN812" s="112"/>
      <c r="AO812" s="113"/>
      <c r="AP812" s="215"/>
      <c r="AQ812" s="216"/>
      <c r="AR812" s="217"/>
      <c r="AS812" s="54"/>
      <c r="AT812" s="115"/>
      <c r="AU812" s="115"/>
      <c r="AV812" s="115"/>
      <c r="AW812" s="116"/>
      <c r="AX812" s="54"/>
      <c r="AY812" s="117"/>
      <c r="AZ812" s="117"/>
      <c r="BA812" s="118"/>
      <c r="BB812" s="116"/>
      <c r="BC812" s="54"/>
      <c r="BD812" s="117"/>
      <c r="BE812" s="218"/>
      <c r="BF812" s="120"/>
      <c r="BG812" s="121"/>
      <c r="BH812" s="121"/>
      <c r="BI812" s="122"/>
      <c r="BJ812" s="123"/>
    </row>
    <row r="813">
      <c r="D813" s="100"/>
      <c r="E813" s="48"/>
      <c r="U813" s="50"/>
      <c r="V813" s="50"/>
      <c r="AC813" s="6"/>
      <c r="AI813" s="110"/>
      <c r="AJ813" s="111"/>
      <c r="AK813" s="221"/>
      <c r="AL813" s="54"/>
      <c r="AM813" s="54"/>
      <c r="AN813" s="112"/>
      <c r="AO813" s="113"/>
      <c r="AP813" s="215"/>
      <c r="AQ813" s="216"/>
      <c r="AR813" s="217"/>
      <c r="AS813" s="54"/>
      <c r="AT813" s="115"/>
      <c r="AU813" s="115"/>
      <c r="AV813" s="115"/>
      <c r="AW813" s="116"/>
      <c r="AX813" s="54"/>
      <c r="AY813" s="117"/>
      <c r="AZ813" s="117"/>
      <c r="BA813" s="118"/>
      <c r="BB813" s="116"/>
      <c r="BC813" s="54"/>
      <c r="BD813" s="117"/>
      <c r="BE813" s="218"/>
      <c r="BF813" s="120"/>
      <c r="BG813" s="121"/>
      <c r="BH813" s="121"/>
      <c r="BI813" s="122"/>
      <c r="BJ813" s="123"/>
    </row>
    <row r="814">
      <c r="D814" s="100"/>
      <c r="E814" s="48"/>
      <c r="U814" s="50"/>
      <c r="V814" s="50"/>
      <c r="AC814" s="6"/>
      <c r="AI814" s="110"/>
      <c r="AJ814" s="111"/>
      <c r="AK814" s="221"/>
      <c r="AL814" s="54"/>
      <c r="AM814" s="54"/>
      <c r="AN814" s="112"/>
      <c r="AO814" s="113"/>
      <c r="AP814" s="215"/>
      <c r="AQ814" s="216"/>
      <c r="AR814" s="217"/>
      <c r="AS814" s="54"/>
      <c r="AT814" s="115"/>
      <c r="AU814" s="115"/>
      <c r="AV814" s="115"/>
      <c r="AW814" s="116"/>
      <c r="AX814" s="54"/>
      <c r="AY814" s="117"/>
      <c r="AZ814" s="117"/>
      <c r="BA814" s="118"/>
      <c r="BB814" s="116"/>
      <c r="BC814" s="54"/>
      <c r="BD814" s="117"/>
      <c r="BE814" s="218"/>
      <c r="BF814" s="120"/>
      <c r="BG814" s="121"/>
      <c r="BH814" s="121"/>
      <c r="BI814" s="122"/>
      <c r="BJ814" s="123"/>
    </row>
    <row r="815">
      <c r="D815" s="100"/>
      <c r="E815" s="48"/>
      <c r="U815" s="50"/>
      <c r="V815" s="50"/>
      <c r="AC815" s="6"/>
      <c r="AI815" s="110"/>
      <c r="AJ815" s="111"/>
      <c r="AK815" s="221"/>
      <c r="AL815" s="54"/>
      <c r="AM815" s="54"/>
      <c r="AN815" s="112"/>
      <c r="AO815" s="113"/>
      <c r="AP815" s="215"/>
      <c r="AQ815" s="216"/>
      <c r="AR815" s="217"/>
      <c r="AS815" s="54"/>
      <c r="AT815" s="115"/>
      <c r="AU815" s="115"/>
      <c r="AV815" s="115"/>
      <c r="AW815" s="116"/>
      <c r="AX815" s="54"/>
      <c r="AY815" s="117"/>
      <c r="AZ815" s="117"/>
      <c r="BA815" s="118"/>
      <c r="BB815" s="116"/>
      <c r="BC815" s="54"/>
      <c r="BD815" s="117"/>
      <c r="BE815" s="218"/>
      <c r="BF815" s="120"/>
      <c r="BG815" s="121"/>
      <c r="BH815" s="121"/>
      <c r="BI815" s="122"/>
      <c r="BJ815" s="123"/>
    </row>
    <row r="816">
      <c r="D816" s="100"/>
      <c r="E816" s="48"/>
      <c r="U816" s="50"/>
      <c r="V816" s="50"/>
      <c r="AC816" s="6"/>
      <c r="AI816" s="110"/>
      <c r="AJ816" s="111"/>
      <c r="AK816" s="221"/>
      <c r="AL816" s="54"/>
      <c r="AM816" s="54"/>
      <c r="AN816" s="112"/>
      <c r="AO816" s="113"/>
      <c r="AP816" s="215"/>
      <c r="AQ816" s="216"/>
      <c r="AR816" s="217"/>
      <c r="AS816" s="54"/>
      <c r="AT816" s="115"/>
      <c r="AU816" s="115"/>
      <c r="AV816" s="115"/>
      <c r="AW816" s="116"/>
      <c r="AX816" s="54"/>
      <c r="AY816" s="117"/>
      <c r="AZ816" s="117"/>
      <c r="BA816" s="118"/>
      <c r="BB816" s="116"/>
      <c r="BC816" s="54"/>
      <c r="BD816" s="117"/>
      <c r="BE816" s="218"/>
      <c r="BF816" s="120"/>
      <c r="BG816" s="121"/>
      <c r="BH816" s="121"/>
      <c r="BI816" s="122"/>
      <c r="BJ816" s="123"/>
    </row>
    <row r="817">
      <c r="D817" s="100"/>
      <c r="E817" s="48"/>
      <c r="U817" s="50"/>
      <c r="V817" s="50"/>
      <c r="AC817" s="6"/>
      <c r="AI817" s="110"/>
      <c r="AJ817" s="111"/>
      <c r="AK817" s="221"/>
      <c r="AL817" s="54"/>
      <c r="AM817" s="54"/>
      <c r="AN817" s="112"/>
      <c r="AO817" s="113"/>
      <c r="AP817" s="215"/>
      <c r="AQ817" s="216"/>
      <c r="AR817" s="217"/>
      <c r="AS817" s="54"/>
      <c r="AT817" s="115"/>
      <c r="AU817" s="115"/>
      <c r="AV817" s="115"/>
      <c r="AW817" s="116"/>
      <c r="AX817" s="54"/>
      <c r="AY817" s="117"/>
      <c r="AZ817" s="117"/>
      <c r="BA817" s="118"/>
      <c r="BB817" s="116"/>
      <c r="BC817" s="54"/>
      <c r="BD817" s="117"/>
      <c r="BE817" s="218"/>
      <c r="BF817" s="120"/>
      <c r="BG817" s="121"/>
      <c r="BH817" s="121"/>
      <c r="BI817" s="122"/>
      <c r="BJ817" s="123"/>
    </row>
    <row r="818">
      <c r="D818" s="100"/>
      <c r="E818" s="48"/>
      <c r="U818" s="50"/>
      <c r="V818" s="50"/>
      <c r="AC818" s="6"/>
      <c r="AI818" s="110"/>
      <c r="AJ818" s="111"/>
      <c r="AK818" s="221"/>
      <c r="AL818" s="54"/>
      <c r="AM818" s="54"/>
      <c r="AN818" s="112"/>
      <c r="AO818" s="113"/>
      <c r="AP818" s="215"/>
      <c r="AQ818" s="216"/>
      <c r="AR818" s="217"/>
      <c r="AS818" s="54"/>
      <c r="AT818" s="115"/>
      <c r="AU818" s="115"/>
      <c r="AV818" s="115"/>
      <c r="AW818" s="116"/>
      <c r="AX818" s="54"/>
      <c r="AY818" s="117"/>
      <c r="AZ818" s="117"/>
      <c r="BA818" s="118"/>
      <c r="BB818" s="116"/>
      <c r="BC818" s="54"/>
      <c r="BD818" s="117"/>
      <c r="BE818" s="218"/>
      <c r="BF818" s="120"/>
      <c r="BG818" s="121"/>
      <c r="BH818" s="121"/>
      <c r="BI818" s="122"/>
      <c r="BJ818" s="123"/>
    </row>
    <row r="819">
      <c r="D819" s="100"/>
      <c r="E819" s="48"/>
      <c r="U819" s="50"/>
      <c r="V819" s="50"/>
      <c r="AC819" s="6"/>
      <c r="AI819" s="110"/>
      <c r="AJ819" s="111"/>
      <c r="AK819" s="221"/>
      <c r="AL819" s="54"/>
      <c r="AM819" s="54"/>
      <c r="AN819" s="112"/>
      <c r="AO819" s="113"/>
      <c r="AP819" s="215"/>
      <c r="AQ819" s="216"/>
      <c r="AR819" s="217"/>
      <c r="AS819" s="54"/>
      <c r="AT819" s="115"/>
      <c r="AU819" s="115"/>
      <c r="AV819" s="115"/>
      <c r="AW819" s="116"/>
      <c r="AX819" s="54"/>
      <c r="AY819" s="117"/>
      <c r="AZ819" s="117"/>
      <c r="BA819" s="118"/>
      <c r="BB819" s="116"/>
      <c r="BC819" s="54"/>
      <c r="BD819" s="117"/>
      <c r="BE819" s="218"/>
      <c r="BF819" s="120"/>
      <c r="BG819" s="121"/>
      <c r="BH819" s="121"/>
      <c r="BI819" s="122"/>
      <c r="BJ819" s="123"/>
    </row>
    <row r="820">
      <c r="D820" s="100"/>
      <c r="E820" s="48"/>
      <c r="U820" s="50"/>
      <c r="V820" s="50"/>
      <c r="AC820" s="6"/>
      <c r="AI820" s="110"/>
      <c r="AJ820" s="111"/>
      <c r="AK820" s="221"/>
      <c r="AL820" s="54"/>
      <c r="AM820" s="54"/>
      <c r="AN820" s="112"/>
      <c r="AO820" s="113"/>
      <c r="AP820" s="215"/>
      <c r="AQ820" s="216"/>
      <c r="AR820" s="217"/>
      <c r="AS820" s="54"/>
      <c r="AT820" s="115"/>
      <c r="AU820" s="115"/>
      <c r="AV820" s="115"/>
      <c r="AW820" s="116"/>
      <c r="AX820" s="54"/>
      <c r="AY820" s="117"/>
      <c r="AZ820" s="117"/>
      <c r="BA820" s="118"/>
      <c r="BB820" s="116"/>
      <c r="BC820" s="54"/>
      <c r="BD820" s="117"/>
      <c r="BE820" s="218"/>
      <c r="BF820" s="120"/>
      <c r="BG820" s="121"/>
      <c r="BH820" s="121"/>
      <c r="BI820" s="122"/>
      <c r="BJ820" s="123"/>
    </row>
    <row r="821">
      <c r="D821" s="100"/>
      <c r="E821" s="48"/>
      <c r="U821" s="50"/>
      <c r="V821" s="50"/>
      <c r="AC821" s="6"/>
      <c r="AI821" s="110"/>
      <c r="AJ821" s="111"/>
      <c r="AK821" s="221"/>
      <c r="AL821" s="54"/>
      <c r="AM821" s="54"/>
      <c r="AN821" s="112"/>
      <c r="AO821" s="113"/>
      <c r="AP821" s="215"/>
      <c r="AQ821" s="216"/>
      <c r="AR821" s="217"/>
      <c r="AS821" s="54"/>
      <c r="AT821" s="115"/>
      <c r="AU821" s="115"/>
      <c r="AV821" s="115"/>
      <c r="AW821" s="116"/>
      <c r="AX821" s="54"/>
      <c r="AY821" s="117"/>
      <c r="AZ821" s="117"/>
      <c r="BA821" s="118"/>
      <c r="BB821" s="116"/>
      <c r="BC821" s="54"/>
      <c r="BD821" s="117"/>
      <c r="BE821" s="218"/>
      <c r="BF821" s="120"/>
      <c r="BG821" s="121"/>
      <c r="BH821" s="121"/>
      <c r="BI821" s="122"/>
      <c r="BJ821" s="123"/>
    </row>
    <row r="822">
      <c r="D822" s="100"/>
      <c r="E822" s="48"/>
      <c r="U822" s="50"/>
      <c r="V822" s="50"/>
      <c r="AC822" s="6"/>
      <c r="AI822" s="110"/>
      <c r="AJ822" s="111"/>
      <c r="AK822" s="221"/>
      <c r="AL822" s="54"/>
      <c r="AM822" s="54"/>
      <c r="AN822" s="112"/>
      <c r="AO822" s="113"/>
      <c r="AP822" s="215"/>
      <c r="AQ822" s="216"/>
      <c r="AR822" s="217"/>
      <c r="AS822" s="54"/>
      <c r="AT822" s="115"/>
      <c r="AU822" s="115"/>
      <c r="AV822" s="115"/>
      <c r="AW822" s="116"/>
      <c r="AX822" s="54"/>
      <c r="AY822" s="117"/>
      <c r="AZ822" s="117"/>
      <c r="BA822" s="118"/>
      <c r="BB822" s="116"/>
      <c r="BC822" s="54"/>
      <c r="BD822" s="117"/>
      <c r="BE822" s="218"/>
      <c r="BF822" s="120"/>
      <c r="BG822" s="121"/>
      <c r="BH822" s="121"/>
      <c r="BI822" s="122"/>
      <c r="BJ822" s="123"/>
    </row>
    <row r="823">
      <c r="D823" s="100"/>
      <c r="E823" s="48"/>
      <c r="U823" s="50"/>
      <c r="V823" s="50"/>
      <c r="AC823" s="6"/>
      <c r="AI823" s="110"/>
      <c r="AJ823" s="111"/>
      <c r="AK823" s="221"/>
      <c r="AL823" s="54"/>
      <c r="AM823" s="54"/>
      <c r="AN823" s="112"/>
      <c r="AO823" s="113"/>
      <c r="AP823" s="215"/>
      <c r="AQ823" s="216"/>
      <c r="AR823" s="217"/>
      <c r="AS823" s="54"/>
      <c r="AT823" s="115"/>
      <c r="AU823" s="115"/>
      <c r="AV823" s="115"/>
      <c r="AW823" s="116"/>
      <c r="AX823" s="54"/>
      <c r="AY823" s="117"/>
      <c r="AZ823" s="117"/>
      <c r="BA823" s="118"/>
      <c r="BB823" s="116"/>
      <c r="BC823" s="54"/>
      <c r="BD823" s="117"/>
      <c r="BE823" s="218"/>
      <c r="BF823" s="120"/>
      <c r="BG823" s="121"/>
      <c r="BH823" s="121"/>
      <c r="BI823" s="122"/>
      <c r="BJ823" s="123"/>
    </row>
    <row r="824">
      <c r="D824" s="100"/>
      <c r="E824" s="48"/>
      <c r="U824" s="50"/>
      <c r="V824" s="50"/>
      <c r="AC824" s="6"/>
      <c r="AI824" s="110"/>
      <c r="AJ824" s="111"/>
      <c r="AK824" s="221"/>
      <c r="AL824" s="54"/>
      <c r="AM824" s="54"/>
      <c r="AN824" s="112"/>
      <c r="AO824" s="113"/>
      <c r="AP824" s="215"/>
      <c r="AQ824" s="216"/>
      <c r="AR824" s="217"/>
      <c r="AS824" s="54"/>
      <c r="AT824" s="115"/>
      <c r="AU824" s="115"/>
      <c r="AV824" s="115"/>
      <c r="AW824" s="116"/>
      <c r="AX824" s="54"/>
      <c r="AY824" s="117"/>
      <c r="AZ824" s="117"/>
      <c r="BA824" s="118"/>
      <c r="BB824" s="116"/>
      <c r="BC824" s="54"/>
      <c r="BD824" s="117"/>
      <c r="BE824" s="218"/>
      <c r="BF824" s="120"/>
      <c r="BG824" s="121"/>
      <c r="BH824" s="121"/>
      <c r="BI824" s="122"/>
      <c r="BJ824" s="123"/>
    </row>
    <row r="825">
      <c r="D825" s="100"/>
      <c r="E825" s="48"/>
      <c r="U825" s="50"/>
      <c r="V825" s="50"/>
      <c r="AC825" s="6"/>
      <c r="AI825" s="110"/>
      <c r="AJ825" s="111"/>
      <c r="AK825" s="221"/>
      <c r="AL825" s="54"/>
      <c r="AM825" s="54"/>
      <c r="AN825" s="112"/>
      <c r="AO825" s="113"/>
      <c r="AP825" s="215"/>
      <c r="AQ825" s="216"/>
      <c r="AR825" s="217"/>
      <c r="AS825" s="54"/>
      <c r="AT825" s="115"/>
      <c r="AU825" s="115"/>
      <c r="AV825" s="115"/>
      <c r="AW825" s="116"/>
      <c r="AX825" s="54"/>
      <c r="AY825" s="117"/>
      <c r="AZ825" s="117"/>
      <c r="BA825" s="118"/>
      <c r="BB825" s="116"/>
      <c r="BC825" s="54"/>
      <c r="BD825" s="117"/>
      <c r="BE825" s="218"/>
      <c r="BF825" s="120"/>
      <c r="BG825" s="121"/>
      <c r="BH825" s="121"/>
      <c r="BI825" s="122"/>
      <c r="BJ825" s="123"/>
    </row>
    <row r="826">
      <c r="D826" s="100"/>
      <c r="E826" s="48"/>
      <c r="U826" s="50"/>
      <c r="V826" s="50"/>
      <c r="AC826" s="6"/>
      <c r="AI826" s="110"/>
      <c r="AJ826" s="111"/>
      <c r="AK826" s="221"/>
      <c r="AL826" s="54"/>
      <c r="AM826" s="54"/>
      <c r="AN826" s="112"/>
      <c r="AO826" s="113"/>
      <c r="AP826" s="215"/>
      <c r="AQ826" s="216"/>
      <c r="AR826" s="217"/>
      <c r="AS826" s="54"/>
      <c r="AT826" s="115"/>
      <c r="AU826" s="115"/>
      <c r="AV826" s="115"/>
      <c r="AW826" s="116"/>
      <c r="AX826" s="54"/>
      <c r="AY826" s="117"/>
      <c r="AZ826" s="117"/>
      <c r="BA826" s="118"/>
      <c r="BB826" s="116"/>
      <c r="BC826" s="54"/>
      <c r="BD826" s="117"/>
      <c r="BE826" s="218"/>
      <c r="BF826" s="120"/>
      <c r="BG826" s="121"/>
      <c r="BH826" s="121"/>
      <c r="BI826" s="122"/>
      <c r="BJ826" s="123"/>
    </row>
    <row r="827">
      <c r="D827" s="100"/>
      <c r="E827" s="48"/>
      <c r="U827" s="50"/>
      <c r="V827" s="50"/>
      <c r="AC827" s="6"/>
      <c r="AI827" s="110"/>
      <c r="AJ827" s="111"/>
      <c r="AK827" s="221"/>
      <c r="AL827" s="54"/>
      <c r="AM827" s="54"/>
      <c r="AN827" s="112"/>
      <c r="AO827" s="113"/>
      <c r="AP827" s="215"/>
      <c r="AQ827" s="216"/>
      <c r="AR827" s="217"/>
      <c r="AS827" s="54"/>
      <c r="AT827" s="115"/>
      <c r="AU827" s="115"/>
      <c r="AV827" s="115"/>
      <c r="AW827" s="116"/>
      <c r="AX827" s="54"/>
      <c r="AY827" s="117"/>
      <c r="AZ827" s="117"/>
      <c r="BA827" s="118"/>
      <c r="BB827" s="116"/>
      <c r="BC827" s="54"/>
      <c r="BD827" s="117"/>
      <c r="BE827" s="218"/>
      <c r="BF827" s="120"/>
      <c r="BG827" s="121"/>
      <c r="BH827" s="121"/>
      <c r="BI827" s="122"/>
      <c r="BJ827" s="123"/>
    </row>
    <row r="828">
      <c r="D828" s="100"/>
      <c r="E828" s="48"/>
      <c r="U828" s="50"/>
      <c r="V828" s="50"/>
      <c r="AC828" s="6"/>
      <c r="AI828" s="110"/>
      <c r="AJ828" s="111"/>
      <c r="AK828" s="221"/>
      <c r="AL828" s="54"/>
      <c r="AM828" s="54"/>
      <c r="AN828" s="112"/>
      <c r="AO828" s="113"/>
      <c r="AP828" s="215"/>
      <c r="AQ828" s="216"/>
      <c r="AR828" s="217"/>
      <c r="AS828" s="54"/>
      <c r="AT828" s="115"/>
      <c r="AU828" s="115"/>
      <c r="AV828" s="115"/>
      <c r="AW828" s="116"/>
      <c r="AX828" s="54"/>
      <c r="AY828" s="117"/>
      <c r="AZ828" s="117"/>
      <c r="BA828" s="118"/>
      <c r="BB828" s="116"/>
      <c r="BC828" s="54"/>
      <c r="BD828" s="117"/>
      <c r="BE828" s="218"/>
      <c r="BF828" s="120"/>
      <c r="BG828" s="121"/>
      <c r="BH828" s="121"/>
      <c r="BI828" s="122"/>
      <c r="BJ828" s="123"/>
    </row>
    <row r="829">
      <c r="D829" s="100"/>
      <c r="E829" s="48"/>
      <c r="U829" s="50"/>
      <c r="V829" s="50"/>
      <c r="AC829" s="6"/>
      <c r="AI829" s="110"/>
      <c r="AJ829" s="111"/>
      <c r="AK829" s="221"/>
      <c r="AL829" s="54"/>
      <c r="AM829" s="54"/>
      <c r="AN829" s="112"/>
      <c r="AO829" s="113"/>
      <c r="AP829" s="215"/>
      <c r="AQ829" s="216"/>
      <c r="AR829" s="217"/>
      <c r="AS829" s="54"/>
      <c r="AT829" s="115"/>
      <c r="AU829" s="115"/>
      <c r="AV829" s="115"/>
      <c r="AW829" s="116"/>
      <c r="AX829" s="54"/>
      <c r="AY829" s="117"/>
      <c r="AZ829" s="117"/>
      <c r="BA829" s="118"/>
      <c r="BB829" s="116"/>
      <c r="BC829" s="54"/>
      <c r="BD829" s="117"/>
      <c r="BE829" s="218"/>
      <c r="BF829" s="120"/>
      <c r="BG829" s="121"/>
      <c r="BH829" s="121"/>
      <c r="BI829" s="122"/>
      <c r="BJ829" s="123"/>
    </row>
    <row r="830">
      <c r="D830" s="100"/>
      <c r="E830" s="48"/>
      <c r="U830" s="50"/>
      <c r="V830" s="50"/>
      <c r="AC830" s="6"/>
      <c r="AI830" s="110"/>
      <c r="AJ830" s="111"/>
      <c r="AK830" s="221"/>
      <c r="AL830" s="54"/>
      <c r="AM830" s="54"/>
      <c r="AN830" s="112"/>
      <c r="AO830" s="113"/>
      <c r="AP830" s="215"/>
      <c r="AQ830" s="216"/>
      <c r="AR830" s="217"/>
      <c r="AS830" s="54"/>
      <c r="AT830" s="115"/>
      <c r="AU830" s="115"/>
      <c r="AV830" s="115"/>
      <c r="AW830" s="116"/>
      <c r="AX830" s="54"/>
      <c r="AY830" s="117"/>
      <c r="AZ830" s="117"/>
      <c r="BA830" s="118"/>
      <c r="BB830" s="116"/>
      <c r="BC830" s="54"/>
      <c r="BD830" s="117"/>
      <c r="BE830" s="218"/>
      <c r="BF830" s="120"/>
      <c r="BG830" s="121"/>
      <c r="BH830" s="121"/>
      <c r="BI830" s="122"/>
      <c r="BJ830" s="123"/>
    </row>
    <row r="831">
      <c r="D831" s="100"/>
      <c r="E831" s="48"/>
      <c r="U831" s="50"/>
      <c r="V831" s="50"/>
      <c r="AC831" s="6"/>
      <c r="AI831" s="110"/>
      <c r="AJ831" s="111"/>
      <c r="AK831" s="221"/>
      <c r="AL831" s="54"/>
      <c r="AM831" s="54"/>
      <c r="AN831" s="112"/>
      <c r="AO831" s="113"/>
      <c r="AP831" s="215"/>
      <c r="AQ831" s="216"/>
      <c r="AR831" s="217"/>
      <c r="AS831" s="54"/>
      <c r="AT831" s="115"/>
      <c r="AU831" s="115"/>
      <c r="AV831" s="115"/>
      <c r="AW831" s="116"/>
      <c r="AX831" s="54"/>
      <c r="AY831" s="117"/>
      <c r="AZ831" s="117"/>
      <c r="BA831" s="118"/>
      <c r="BB831" s="116"/>
      <c r="BC831" s="54"/>
      <c r="BD831" s="117"/>
      <c r="BE831" s="218"/>
      <c r="BF831" s="120"/>
      <c r="BG831" s="121"/>
      <c r="BH831" s="121"/>
      <c r="BI831" s="122"/>
      <c r="BJ831" s="123"/>
    </row>
    <row r="832">
      <c r="D832" s="100"/>
      <c r="E832" s="48"/>
      <c r="U832" s="50"/>
      <c r="V832" s="50"/>
      <c r="AC832" s="6"/>
      <c r="AI832" s="110"/>
      <c r="AJ832" s="111"/>
      <c r="AK832" s="221"/>
      <c r="AL832" s="54"/>
      <c r="AM832" s="54"/>
      <c r="AN832" s="112"/>
      <c r="AO832" s="113"/>
      <c r="AP832" s="215"/>
      <c r="AQ832" s="216"/>
      <c r="AR832" s="217"/>
      <c r="AS832" s="54"/>
      <c r="AT832" s="115"/>
      <c r="AU832" s="115"/>
      <c r="AV832" s="115"/>
      <c r="AW832" s="116"/>
      <c r="AX832" s="54"/>
      <c r="AY832" s="117"/>
      <c r="AZ832" s="117"/>
      <c r="BA832" s="118"/>
      <c r="BB832" s="116"/>
      <c r="BC832" s="54"/>
      <c r="BD832" s="117"/>
      <c r="BE832" s="218"/>
      <c r="BF832" s="120"/>
      <c r="BG832" s="121"/>
      <c r="BH832" s="121"/>
      <c r="BI832" s="122"/>
      <c r="BJ832" s="123"/>
    </row>
    <row r="833">
      <c r="D833" s="100"/>
      <c r="E833" s="48"/>
      <c r="U833" s="50"/>
      <c r="V833" s="50"/>
      <c r="AC833" s="6"/>
      <c r="AI833" s="110"/>
      <c r="AJ833" s="111"/>
      <c r="AK833" s="221"/>
      <c r="AL833" s="54"/>
      <c r="AM833" s="54"/>
      <c r="AN833" s="112"/>
      <c r="AO833" s="113"/>
      <c r="AP833" s="215"/>
      <c r="AQ833" s="216"/>
      <c r="AR833" s="217"/>
      <c r="AS833" s="54"/>
      <c r="AT833" s="115"/>
      <c r="AU833" s="115"/>
      <c r="AV833" s="115"/>
      <c r="AW833" s="116"/>
      <c r="AX833" s="54"/>
      <c r="AY833" s="117"/>
      <c r="AZ833" s="117"/>
      <c r="BA833" s="118"/>
      <c r="BB833" s="116"/>
      <c r="BC833" s="54"/>
      <c r="BD833" s="117"/>
      <c r="BE833" s="218"/>
      <c r="BF833" s="120"/>
      <c r="BG833" s="121"/>
      <c r="BH833" s="121"/>
      <c r="BI833" s="122"/>
      <c r="BJ833" s="123"/>
    </row>
    <row r="834">
      <c r="D834" s="100"/>
      <c r="E834" s="48"/>
      <c r="U834" s="50"/>
      <c r="V834" s="50"/>
      <c r="AC834" s="6"/>
      <c r="AI834" s="110"/>
      <c r="AJ834" s="111"/>
      <c r="AK834" s="221"/>
      <c r="AL834" s="54"/>
      <c r="AM834" s="54"/>
      <c r="AN834" s="112"/>
      <c r="AO834" s="113"/>
      <c r="AP834" s="215"/>
      <c r="AQ834" s="216"/>
      <c r="AR834" s="217"/>
      <c r="AS834" s="54"/>
      <c r="AT834" s="115"/>
      <c r="AU834" s="115"/>
      <c r="AV834" s="115"/>
      <c r="AW834" s="116"/>
      <c r="AX834" s="54"/>
      <c r="AY834" s="117"/>
      <c r="AZ834" s="117"/>
      <c r="BA834" s="118"/>
      <c r="BB834" s="116"/>
      <c r="BC834" s="54"/>
      <c r="BD834" s="117"/>
      <c r="BE834" s="218"/>
      <c r="BF834" s="120"/>
      <c r="BG834" s="121"/>
      <c r="BH834" s="121"/>
      <c r="BI834" s="122"/>
      <c r="BJ834" s="123"/>
    </row>
    <row r="835">
      <c r="D835" s="100"/>
      <c r="E835" s="48"/>
      <c r="U835" s="50"/>
      <c r="V835" s="50"/>
      <c r="AC835" s="6"/>
      <c r="AI835" s="110"/>
      <c r="AJ835" s="111"/>
      <c r="AK835" s="221"/>
      <c r="AL835" s="54"/>
      <c r="AM835" s="54"/>
      <c r="AN835" s="112"/>
      <c r="AO835" s="113"/>
      <c r="AP835" s="215"/>
      <c r="AQ835" s="216"/>
      <c r="AR835" s="217"/>
      <c r="AS835" s="54"/>
      <c r="AT835" s="115"/>
      <c r="AU835" s="115"/>
      <c r="AV835" s="115"/>
      <c r="AW835" s="116"/>
      <c r="AX835" s="54"/>
      <c r="AY835" s="117"/>
      <c r="AZ835" s="117"/>
      <c r="BA835" s="118"/>
      <c r="BB835" s="116"/>
      <c r="BC835" s="54"/>
      <c r="BD835" s="117"/>
      <c r="BE835" s="218"/>
      <c r="BF835" s="120"/>
      <c r="BG835" s="121"/>
      <c r="BH835" s="121"/>
      <c r="BI835" s="122"/>
      <c r="BJ835" s="123"/>
    </row>
    <row r="836">
      <c r="D836" s="100"/>
      <c r="E836" s="48"/>
      <c r="U836" s="50"/>
      <c r="V836" s="50"/>
      <c r="AC836" s="6"/>
      <c r="AI836" s="110"/>
      <c r="AJ836" s="111"/>
      <c r="AK836" s="221"/>
      <c r="AL836" s="54"/>
      <c r="AM836" s="54"/>
      <c r="AN836" s="112"/>
      <c r="AO836" s="113"/>
      <c r="AP836" s="215"/>
      <c r="AQ836" s="216"/>
      <c r="AR836" s="217"/>
      <c r="AS836" s="54"/>
      <c r="AT836" s="115"/>
      <c r="AU836" s="115"/>
      <c r="AV836" s="115"/>
      <c r="AW836" s="116"/>
      <c r="AX836" s="54"/>
      <c r="AY836" s="117"/>
      <c r="AZ836" s="117"/>
      <c r="BA836" s="118"/>
      <c r="BB836" s="116"/>
      <c r="BC836" s="54"/>
      <c r="BD836" s="117"/>
      <c r="BE836" s="218"/>
      <c r="BF836" s="120"/>
      <c r="BG836" s="121"/>
      <c r="BH836" s="121"/>
      <c r="BI836" s="122"/>
      <c r="BJ836" s="123"/>
    </row>
    <row r="837">
      <c r="D837" s="100"/>
      <c r="E837" s="48"/>
      <c r="U837" s="50"/>
      <c r="V837" s="50"/>
      <c r="AC837" s="6"/>
      <c r="AI837" s="110"/>
      <c r="AJ837" s="111"/>
      <c r="AK837" s="221"/>
      <c r="AL837" s="54"/>
      <c r="AM837" s="54"/>
      <c r="AN837" s="112"/>
      <c r="AO837" s="113"/>
      <c r="AP837" s="215"/>
      <c r="AQ837" s="216"/>
      <c r="AR837" s="217"/>
      <c r="AS837" s="54"/>
      <c r="AT837" s="115"/>
      <c r="AU837" s="115"/>
      <c r="AV837" s="115"/>
      <c r="AW837" s="116"/>
      <c r="AX837" s="54"/>
      <c r="AY837" s="117"/>
      <c r="AZ837" s="117"/>
      <c r="BA837" s="118"/>
      <c r="BB837" s="116"/>
      <c r="BC837" s="54"/>
      <c r="BD837" s="117"/>
      <c r="BE837" s="218"/>
      <c r="BF837" s="120"/>
      <c r="BG837" s="121"/>
      <c r="BH837" s="121"/>
      <c r="BI837" s="122"/>
      <c r="BJ837" s="123"/>
    </row>
    <row r="838">
      <c r="D838" s="100"/>
      <c r="E838" s="48"/>
      <c r="U838" s="50"/>
      <c r="V838" s="50"/>
      <c r="AC838" s="6"/>
      <c r="AI838" s="110"/>
      <c r="AJ838" s="111"/>
      <c r="AK838" s="221"/>
      <c r="AL838" s="54"/>
      <c r="AM838" s="54"/>
      <c r="AN838" s="112"/>
      <c r="AO838" s="113"/>
      <c r="AP838" s="215"/>
      <c r="AQ838" s="216"/>
      <c r="AR838" s="217"/>
      <c r="AS838" s="54"/>
      <c r="AT838" s="115"/>
      <c r="AU838" s="115"/>
      <c r="AV838" s="115"/>
      <c r="AW838" s="116"/>
      <c r="AX838" s="54"/>
      <c r="AY838" s="117"/>
      <c r="AZ838" s="117"/>
      <c r="BA838" s="118"/>
      <c r="BB838" s="116"/>
      <c r="BC838" s="54"/>
      <c r="BD838" s="117"/>
      <c r="BE838" s="218"/>
      <c r="BF838" s="120"/>
      <c r="BG838" s="121"/>
      <c r="BH838" s="121"/>
      <c r="BI838" s="122"/>
      <c r="BJ838" s="123"/>
    </row>
    <row r="839">
      <c r="D839" s="100"/>
      <c r="E839" s="48"/>
      <c r="U839" s="50"/>
      <c r="V839" s="50"/>
      <c r="AC839" s="6"/>
      <c r="AI839" s="110"/>
      <c r="AJ839" s="111"/>
      <c r="AK839" s="221"/>
      <c r="AL839" s="54"/>
      <c r="AM839" s="54"/>
      <c r="AN839" s="112"/>
      <c r="AO839" s="113"/>
      <c r="AP839" s="215"/>
      <c r="AQ839" s="216"/>
      <c r="AR839" s="217"/>
      <c r="AS839" s="54"/>
      <c r="AT839" s="115"/>
      <c r="AU839" s="115"/>
      <c r="AV839" s="115"/>
      <c r="AW839" s="116"/>
      <c r="AX839" s="54"/>
      <c r="AY839" s="117"/>
      <c r="AZ839" s="117"/>
      <c r="BA839" s="118"/>
      <c r="BB839" s="116"/>
      <c r="BC839" s="54"/>
      <c r="BD839" s="117"/>
      <c r="BE839" s="218"/>
      <c r="BF839" s="120"/>
      <c r="BG839" s="121"/>
      <c r="BH839" s="121"/>
      <c r="BI839" s="122"/>
      <c r="BJ839" s="123"/>
    </row>
    <row r="840">
      <c r="D840" s="100"/>
      <c r="E840" s="48"/>
      <c r="U840" s="50"/>
      <c r="V840" s="50"/>
      <c r="AC840" s="6"/>
      <c r="AI840" s="110"/>
      <c r="AJ840" s="111"/>
      <c r="AK840" s="221"/>
      <c r="AL840" s="54"/>
      <c r="AM840" s="54"/>
      <c r="AN840" s="112"/>
      <c r="AO840" s="113"/>
      <c r="AP840" s="215"/>
      <c r="AQ840" s="216"/>
      <c r="AR840" s="217"/>
      <c r="AS840" s="54"/>
      <c r="AT840" s="115"/>
      <c r="AU840" s="115"/>
      <c r="AV840" s="115"/>
      <c r="AW840" s="116"/>
      <c r="AX840" s="54"/>
      <c r="AY840" s="117"/>
      <c r="AZ840" s="117"/>
      <c r="BA840" s="118"/>
      <c r="BB840" s="116"/>
      <c r="BC840" s="54"/>
      <c r="BD840" s="117"/>
      <c r="BE840" s="218"/>
      <c r="BF840" s="120"/>
      <c r="BG840" s="121"/>
      <c r="BH840" s="121"/>
      <c r="BI840" s="122"/>
      <c r="BJ840" s="123"/>
    </row>
    <row r="841">
      <c r="D841" s="100"/>
      <c r="E841" s="48"/>
      <c r="U841" s="50"/>
      <c r="V841" s="50"/>
      <c r="AC841" s="6"/>
      <c r="AI841" s="110"/>
      <c r="AJ841" s="111"/>
      <c r="AK841" s="221"/>
      <c r="AL841" s="54"/>
      <c r="AM841" s="54"/>
      <c r="AN841" s="112"/>
      <c r="AO841" s="113"/>
      <c r="AP841" s="215"/>
      <c r="AQ841" s="216"/>
      <c r="AR841" s="217"/>
      <c r="AS841" s="54"/>
      <c r="AT841" s="115"/>
      <c r="AU841" s="115"/>
      <c r="AV841" s="115"/>
      <c r="AW841" s="116"/>
      <c r="AX841" s="54"/>
      <c r="AY841" s="117"/>
      <c r="AZ841" s="117"/>
      <c r="BA841" s="118"/>
      <c r="BB841" s="116"/>
      <c r="BC841" s="54"/>
      <c r="BD841" s="117"/>
      <c r="BE841" s="218"/>
      <c r="BF841" s="120"/>
      <c r="BG841" s="121"/>
      <c r="BH841" s="121"/>
      <c r="BI841" s="122"/>
      <c r="BJ841" s="123"/>
    </row>
    <row r="842">
      <c r="D842" s="100"/>
      <c r="E842" s="48"/>
      <c r="U842" s="50"/>
      <c r="V842" s="50"/>
      <c r="AC842" s="6"/>
      <c r="AI842" s="110"/>
      <c r="AJ842" s="111"/>
      <c r="AK842" s="221"/>
      <c r="AL842" s="54"/>
      <c r="AM842" s="54"/>
      <c r="AN842" s="112"/>
      <c r="AO842" s="113"/>
      <c r="AP842" s="215"/>
      <c r="AQ842" s="216"/>
      <c r="AR842" s="217"/>
      <c r="AS842" s="54"/>
      <c r="AT842" s="115"/>
      <c r="AU842" s="115"/>
      <c r="AV842" s="115"/>
      <c r="AW842" s="116"/>
      <c r="AX842" s="54"/>
      <c r="AY842" s="117"/>
      <c r="AZ842" s="117"/>
      <c r="BA842" s="118"/>
      <c r="BB842" s="116"/>
      <c r="BC842" s="54"/>
      <c r="BD842" s="117"/>
      <c r="BE842" s="218"/>
      <c r="BF842" s="120"/>
      <c r="BG842" s="121"/>
      <c r="BH842" s="121"/>
      <c r="BI842" s="122"/>
      <c r="BJ842" s="123"/>
    </row>
    <row r="843">
      <c r="D843" s="100"/>
      <c r="E843" s="48"/>
      <c r="U843" s="50"/>
      <c r="V843" s="50"/>
      <c r="AC843" s="6"/>
      <c r="AI843" s="110"/>
      <c r="AJ843" s="111"/>
      <c r="AK843" s="221"/>
      <c r="AL843" s="54"/>
      <c r="AM843" s="54"/>
      <c r="AN843" s="112"/>
      <c r="AO843" s="113"/>
      <c r="AP843" s="215"/>
      <c r="AQ843" s="216"/>
      <c r="AR843" s="217"/>
      <c r="AS843" s="54"/>
      <c r="AT843" s="115"/>
      <c r="AU843" s="115"/>
      <c r="AV843" s="115"/>
      <c r="AW843" s="116"/>
      <c r="AX843" s="54"/>
      <c r="AY843" s="117"/>
      <c r="AZ843" s="117"/>
      <c r="BA843" s="118"/>
      <c r="BB843" s="116"/>
      <c r="BC843" s="54"/>
      <c r="BD843" s="117"/>
      <c r="BE843" s="218"/>
      <c r="BF843" s="120"/>
      <c r="BG843" s="121"/>
      <c r="BH843" s="121"/>
      <c r="BI843" s="122"/>
      <c r="BJ843" s="123"/>
    </row>
    <row r="844">
      <c r="D844" s="100"/>
      <c r="E844" s="48"/>
      <c r="U844" s="50"/>
      <c r="V844" s="50"/>
      <c r="AC844" s="6"/>
      <c r="AI844" s="110"/>
      <c r="AJ844" s="111"/>
      <c r="AK844" s="221"/>
      <c r="AL844" s="54"/>
      <c r="AM844" s="54"/>
      <c r="AN844" s="112"/>
      <c r="AO844" s="113"/>
      <c r="AP844" s="215"/>
      <c r="AQ844" s="216"/>
      <c r="AR844" s="217"/>
      <c r="AS844" s="54"/>
      <c r="AT844" s="115"/>
      <c r="AU844" s="115"/>
      <c r="AV844" s="115"/>
      <c r="AW844" s="116"/>
      <c r="AX844" s="54"/>
      <c r="AY844" s="117"/>
      <c r="AZ844" s="117"/>
      <c r="BA844" s="118"/>
      <c r="BB844" s="116"/>
      <c r="BC844" s="54"/>
      <c r="BD844" s="117"/>
      <c r="BE844" s="218"/>
      <c r="BF844" s="120"/>
      <c r="BG844" s="121"/>
      <c r="BH844" s="121"/>
      <c r="BI844" s="122"/>
      <c r="BJ844" s="123"/>
    </row>
    <row r="845">
      <c r="D845" s="100"/>
      <c r="E845" s="48"/>
      <c r="U845" s="50"/>
      <c r="V845" s="50"/>
      <c r="AC845" s="6"/>
      <c r="AI845" s="110"/>
      <c r="AJ845" s="111"/>
      <c r="AK845" s="221"/>
      <c r="AL845" s="54"/>
      <c r="AM845" s="54"/>
      <c r="AN845" s="112"/>
      <c r="AO845" s="113"/>
      <c r="AP845" s="215"/>
      <c r="AQ845" s="216"/>
      <c r="AR845" s="217"/>
      <c r="AS845" s="54"/>
      <c r="AT845" s="115"/>
      <c r="AU845" s="115"/>
      <c r="AV845" s="115"/>
      <c r="AW845" s="116"/>
      <c r="AX845" s="54"/>
      <c r="AY845" s="117"/>
      <c r="AZ845" s="117"/>
      <c r="BA845" s="118"/>
      <c r="BB845" s="116"/>
      <c r="BC845" s="54"/>
      <c r="BD845" s="117"/>
      <c r="BE845" s="218"/>
      <c r="BF845" s="120"/>
      <c r="BG845" s="121"/>
      <c r="BH845" s="121"/>
      <c r="BI845" s="122"/>
      <c r="BJ845" s="123"/>
    </row>
    <row r="846">
      <c r="D846" s="100"/>
      <c r="E846" s="48"/>
      <c r="U846" s="50"/>
      <c r="V846" s="50"/>
      <c r="AC846" s="6"/>
      <c r="AI846" s="110"/>
      <c r="AJ846" s="111"/>
      <c r="AK846" s="221"/>
      <c r="AL846" s="54"/>
      <c r="AM846" s="54"/>
      <c r="AN846" s="112"/>
      <c r="AO846" s="113"/>
      <c r="AP846" s="215"/>
      <c r="AQ846" s="216"/>
      <c r="AR846" s="217"/>
      <c r="AS846" s="54"/>
      <c r="AT846" s="115"/>
      <c r="AU846" s="115"/>
      <c r="AV846" s="115"/>
      <c r="AW846" s="116"/>
      <c r="AX846" s="54"/>
      <c r="AY846" s="117"/>
      <c r="AZ846" s="117"/>
      <c r="BA846" s="118"/>
      <c r="BB846" s="116"/>
      <c r="BC846" s="54"/>
      <c r="BD846" s="117"/>
      <c r="BE846" s="218"/>
      <c r="BF846" s="120"/>
      <c r="BG846" s="121"/>
      <c r="BH846" s="121"/>
      <c r="BI846" s="122"/>
      <c r="BJ846" s="123"/>
    </row>
    <row r="847">
      <c r="D847" s="100"/>
      <c r="E847" s="48"/>
      <c r="U847" s="50"/>
      <c r="V847" s="50"/>
      <c r="AC847" s="6"/>
      <c r="AI847" s="110"/>
      <c r="AJ847" s="111"/>
      <c r="AK847" s="221"/>
      <c r="AL847" s="54"/>
      <c r="AM847" s="54"/>
      <c r="AN847" s="112"/>
      <c r="AO847" s="113"/>
      <c r="AP847" s="215"/>
      <c r="AQ847" s="216"/>
      <c r="AR847" s="217"/>
      <c r="AS847" s="54"/>
      <c r="AT847" s="115"/>
      <c r="AU847" s="115"/>
      <c r="AV847" s="115"/>
      <c r="AW847" s="116"/>
      <c r="AX847" s="54"/>
      <c r="AY847" s="117"/>
      <c r="AZ847" s="117"/>
      <c r="BA847" s="118"/>
      <c r="BB847" s="116"/>
      <c r="BC847" s="54"/>
      <c r="BD847" s="117"/>
      <c r="BE847" s="218"/>
      <c r="BF847" s="120"/>
      <c r="BG847" s="121"/>
      <c r="BH847" s="121"/>
      <c r="BI847" s="122"/>
      <c r="BJ847" s="123"/>
    </row>
    <row r="848">
      <c r="D848" s="100"/>
      <c r="E848" s="48"/>
      <c r="U848" s="50"/>
      <c r="V848" s="50"/>
      <c r="AC848" s="6"/>
      <c r="AI848" s="110"/>
      <c r="AJ848" s="111"/>
      <c r="AK848" s="221"/>
      <c r="AL848" s="54"/>
      <c r="AM848" s="54"/>
      <c r="AN848" s="112"/>
      <c r="AO848" s="113"/>
      <c r="AP848" s="215"/>
      <c r="AQ848" s="216"/>
      <c r="AR848" s="217"/>
      <c r="AS848" s="54"/>
      <c r="AT848" s="115"/>
      <c r="AU848" s="115"/>
      <c r="AV848" s="115"/>
      <c r="AW848" s="116"/>
      <c r="AX848" s="54"/>
      <c r="AY848" s="117"/>
      <c r="AZ848" s="117"/>
      <c r="BA848" s="118"/>
      <c r="BB848" s="116"/>
      <c r="BC848" s="54"/>
      <c r="BD848" s="117"/>
      <c r="BE848" s="218"/>
      <c r="BF848" s="120"/>
      <c r="BG848" s="121"/>
      <c r="BH848" s="121"/>
      <c r="BI848" s="122"/>
      <c r="BJ848" s="123"/>
    </row>
    <row r="849">
      <c r="D849" s="100"/>
      <c r="E849" s="48"/>
      <c r="U849" s="50"/>
      <c r="V849" s="50"/>
      <c r="AC849" s="6"/>
      <c r="AI849" s="110"/>
      <c r="AJ849" s="111"/>
      <c r="AK849" s="221"/>
      <c r="AL849" s="54"/>
      <c r="AM849" s="54"/>
      <c r="AN849" s="112"/>
      <c r="AO849" s="113"/>
      <c r="AP849" s="215"/>
      <c r="AQ849" s="216"/>
      <c r="AR849" s="217"/>
      <c r="AS849" s="54"/>
      <c r="AT849" s="115"/>
      <c r="AU849" s="115"/>
      <c r="AV849" s="115"/>
      <c r="AW849" s="116"/>
      <c r="AX849" s="54"/>
      <c r="AY849" s="117"/>
      <c r="AZ849" s="117"/>
      <c r="BA849" s="118"/>
      <c r="BB849" s="116"/>
      <c r="BC849" s="54"/>
      <c r="BD849" s="117"/>
      <c r="BE849" s="218"/>
      <c r="BF849" s="120"/>
      <c r="BG849" s="121"/>
      <c r="BH849" s="121"/>
      <c r="BI849" s="122"/>
      <c r="BJ849" s="123"/>
    </row>
    <row r="850">
      <c r="D850" s="100"/>
      <c r="E850" s="48"/>
      <c r="U850" s="50"/>
      <c r="V850" s="50"/>
      <c r="AC850" s="6"/>
      <c r="AI850" s="110"/>
      <c r="AJ850" s="111"/>
      <c r="AK850" s="221"/>
      <c r="AL850" s="54"/>
      <c r="AM850" s="54"/>
      <c r="AN850" s="112"/>
      <c r="AO850" s="113"/>
      <c r="AP850" s="215"/>
      <c r="AQ850" s="216"/>
      <c r="AR850" s="217"/>
      <c r="AS850" s="54"/>
      <c r="AT850" s="115"/>
      <c r="AU850" s="115"/>
      <c r="AV850" s="115"/>
      <c r="AW850" s="116"/>
      <c r="AX850" s="54"/>
      <c r="AY850" s="117"/>
      <c r="AZ850" s="117"/>
      <c r="BA850" s="118"/>
      <c r="BB850" s="116"/>
      <c r="BC850" s="54"/>
      <c r="BD850" s="117"/>
      <c r="BE850" s="218"/>
      <c r="BF850" s="120"/>
      <c r="BG850" s="121"/>
      <c r="BH850" s="121"/>
      <c r="BI850" s="122"/>
      <c r="BJ850" s="123"/>
    </row>
    <row r="851">
      <c r="D851" s="100"/>
      <c r="E851" s="48"/>
      <c r="U851" s="50"/>
      <c r="V851" s="50"/>
      <c r="AC851" s="6"/>
      <c r="AI851" s="110"/>
      <c r="AJ851" s="111"/>
      <c r="AK851" s="221"/>
      <c r="AL851" s="54"/>
      <c r="AM851" s="54"/>
      <c r="AN851" s="112"/>
      <c r="AO851" s="113"/>
      <c r="AP851" s="215"/>
      <c r="AQ851" s="216"/>
      <c r="AR851" s="217"/>
      <c r="AS851" s="54"/>
      <c r="AT851" s="115"/>
      <c r="AU851" s="115"/>
      <c r="AV851" s="115"/>
      <c r="AW851" s="116"/>
      <c r="AX851" s="54"/>
      <c r="AY851" s="117"/>
      <c r="AZ851" s="117"/>
      <c r="BA851" s="118"/>
      <c r="BB851" s="116"/>
      <c r="BC851" s="54"/>
      <c r="BD851" s="117"/>
      <c r="BE851" s="218"/>
      <c r="BF851" s="120"/>
      <c r="BG851" s="121"/>
      <c r="BH851" s="121"/>
      <c r="BI851" s="122"/>
      <c r="BJ851" s="123"/>
    </row>
    <row r="852">
      <c r="D852" s="100"/>
      <c r="E852" s="48"/>
      <c r="U852" s="50"/>
      <c r="V852" s="50"/>
      <c r="AC852" s="6"/>
      <c r="AI852" s="110"/>
      <c r="AJ852" s="111"/>
      <c r="AK852" s="221"/>
      <c r="AL852" s="54"/>
      <c r="AM852" s="54"/>
      <c r="AN852" s="112"/>
      <c r="AO852" s="113"/>
      <c r="AP852" s="215"/>
      <c r="AQ852" s="216"/>
      <c r="AR852" s="217"/>
      <c r="AS852" s="54"/>
      <c r="AT852" s="115"/>
      <c r="AU852" s="115"/>
      <c r="AV852" s="115"/>
      <c r="AW852" s="116"/>
      <c r="AX852" s="54"/>
      <c r="AY852" s="117"/>
      <c r="AZ852" s="117"/>
      <c r="BA852" s="118"/>
      <c r="BB852" s="116"/>
      <c r="BC852" s="54"/>
      <c r="BD852" s="117"/>
      <c r="BE852" s="218"/>
      <c r="BF852" s="120"/>
      <c r="BG852" s="121"/>
      <c r="BH852" s="121"/>
      <c r="BI852" s="122"/>
      <c r="BJ852" s="123"/>
    </row>
    <row r="853">
      <c r="D853" s="100"/>
      <c r="E853" s="48"/>
      <c r="U853" s="50"/>
      <c r="V853" s="50"/>
      <c r="AC853" s="6"/>
      <c r="AI853" s="110"/>
      <c r="AJ853" s="111"/>
      <c r="AK853" s="221"/>
      <c r="AL853" s="54"/>
      <c r="AM853" s="54"/>
      <c r="AN853" s="112"/>
      <c r="AO853" s="113"/>
      <c r="AP853" s="215"/>
      <c r="AQ853" s="216"/>
      <c r="AR853" s="217"/>
      <c r="AS853" s="54"/>
      <c r="AT853" s="115"/>
      <c r="AU853" s="115"/>
      <c r="AV853" s="115"/>
      <c r="AW853" s="116"/>
      <c r="AX853" s="54"/>
      <c r="AY853" s="117"/>
      <c r="AZ853" s="117"/>
      <c r="BA853" s="118"/>
      <c r="BB853" s="116"/>
      <c r="BC853" s="54"/>
      <c r="BD853" s="117"/>
      <c r="BE853" s="218"/>
      <c r="BF853" s="120"/>
      <c r="BG853" s="121"/>
      <c r="BH853" s="121"/>
      <c r="BI853" s="122"/>
      <c r="BJ853" s="123"/>
    </row>
    <row r="854">
      <c r="D854" s="100"/>
      <c r="E854" s="48"/>
      <c r="U854" s="50"/>
      <c r="V854" s="50"/>
      <c r="AC854" s="6"/>
      <c r="AI854" s="110"/>
      <c r="AJ854" s="111"/>
      <c r="AK854" s="221"/>
      <c r="AL854" s="54"/>
      <c r="AM854" s="54"/>
      <c r="AN854" s="112"/>
      <c r="AO854" s="113"/>
      <c r="AP854" s="215"/>
      <c r="AQ854" s="216"/>
      <c r="AR854" s="217"/>
      <c r="AS854" s="54"/>
      <c r="AT854" s="115"/>
      <c r="AU854" s="115"/>
      <c r="AV854" s="115"/>
      <c r="AW854" s="116"/>
      <c r="AX854" s="54"/>
      <c r="AY854" s="117"/>
      <c r="AZ854" s="117"/>
      <c r="BA854" s="118"/>
      <c r="BB854" s="116"/>
      <c r="BC854" s="54"/>
      <c r="BD854" s="117"/>
      <c r="BE854" s="218"/>
      <c r="BF854" s="120"/>
      <c r="BG854" s="121"/>
      <c r="BH854" s="121"/>
      <c r="BI854" s="122"/>
      <c r="BJ854" s="123"/>
    </row>
    <row r="855">
      <c r="D855" s="100"/>
      <c r="E855" s="48"/>
      <c r="U855" s="50"/>
      <c r="V855" s="50"/>
      <c r="AC855" s="6"/>
      <c r="AI855" s="110"/>
      <c r="AJ855" s="111"/>
      <c r="AK855" s="221"/>
      <c r="AL855" s="54"/>
      <c r="AM855" s="54"/>
      <c r="AN855" s="112"/>
      <c r="AO855" s="113"/>
      <c r="AP855" s="215"/>
      <c r="AQ855" s="216"/>
      <c r="AR855" s="217"/>
      <c r="AS855" s="54"/>
      <c r="AT855" s="115"/>
      <c r="AU855" s="115"/>
      <c r="AV855" s="115"/>
      <c r="AW855" s="116"/>
      <c r="AX855" s="54"/>
      <c r="AY855" s="117"/>
      <c r="AZ855" s="117"/>
      <c r="BA855" s="118"/>
      <c r="BB855" s="116"/>
      <c r="BC855" s="54"/>
      <c r="BD855" s="117"/>
      <c r="BE855" s="218"/>
      <c r="BF855" s="120"/>
      <c r="BG855" s="121"/>
      <c r="BH855" s="121"/>
      <c r="BI855" s="122"/>
      <c r="BJ855" s="123"/>
    </row>
    <row r="856">
      <c r="D856" s="100"/>
      <c r="E856" s="48"/>
      <c r="U856" s="50"/>
      <c r="V856" s="50"/>
      <c r="AC856" s="6"/>
      <c r="AI856" s="110"/>
      <c r="AJ856" s="111"/>
      <c r="AK856" s="221"/>
      <c r="AL856" s="54"/>
      <c r="AM856" s="54"/>
      <c r="AN856" s="112"/>
      <c r="AO856" s="113"/>
      <c r="AP856" s="215"/>
      <c r="AQ856" s="216"/>
      <c r="AR856" s="217"/>
      <c r="AS856" s="54"/>
      <c r="AT856" s="115"/>
      <c r="AU856" s="115"/>
      <c r="AV856" s="115"/>
      <c r="AW856" s="116"/>
      <c r="AX856" s="54"/>
      <c r="AY856" s="117"/>
      <c r="AZ856" s="117"/>
      <c r="BA856" s="118"/>
      <c r="BB856" s="116"/>
      <c r="BC856" s="54"/>
      <c r="BD856" s="117"/>
      <c r="BE856" s="218"/>
      <c r="BF856" s="120"/>
      <c r="BG856" s="121"/>
      <c r="BH856" s="121"/>
      <c r="BI856" s="122"/>
      <c r="BJ856" s="123"/>
    </row>
    <row r="857">
      <c r="D857" s="100"/>
      <c r="E857" s="48"/>
      <c r="U857" s="50"/>
      <c r="V857" s="50"/>
      <c r="AC857" s="6"/>
      <c r="AI857" s="110"/>
      <c r="AJ857" s="111"/>
      <c r="AK857" s="221"/>
      <c r="AL857" s="54"/>
      <c r="AM857" s="54"/>
      <c r="AN857" s="112"/>
      <c r="AO857" s="113"/>
      <c r="AP857" s="215"/>
      <c r="AQ857" s="216"/>
      <c r="AR857" s="217"/>
      <c r="AS857" s="54"/>
      <c r="AT857" s="115"/>
      <c r="AU857" s="115"/>
      <c r="AV857" s="115"/>
      <c r="AW857" s="116"/>
      <c r="AX857" s="54"/>
      <c r="AY857" s="117"/>
      <c r="AZ857" s="117"/>
      <c r="BA857" s="118"/>
      <c r="BB857" s="116"/>
      <c r="BC857" s="54"/>
      <c r="BD857" s="117"/>
      <c r="BE857" s="218"/>
      <c r="BF857" s="120"/>
      <c r="BG857" s="121"/>
      <c r="BH857" s="121"/>
      <c r="BI857" s="122"/>
      <c r="BJ857" s="123"/>
    </row>
    <row r="858">
      <c r="D858" s="100"/>
      <c r="E858" s="48"/>
      <c r="U858" s="50"/>
      <c r="V858" s="50"/>
      <c r="AC858" s="6"/>
      <c r="AI858" s="110"/>
      <c r="AJ858" s="111"/>
      <c r="AK858" s="221"/>
      <c r="AL858" s="54"/>
      <c r="AM858" s="54"/>
      <c r="AN858" s="112"/>
      <c r="AO858" s="113"/>
      <c r="AP858" s="215"/>
      <c r="AQ858" s="216"/>
      <c r="AR858" s="217"/>
      <c r="AS858" s="54"/>
      <c r="AT858" s="115"/>
      <c r="AU858" s="115"/>
      <c r="AV858" s="115"/>
      <c r="AW858" s="116"/>
      <c r="AX858" s="54"/>
      <c r="AY858" s="117"/>
      <c r="AZ858" s="117"/>
      <c r="BA858" s="118"/>
      <c r="BB858" s="116"/>
      <c r="BC858" s="54"/>
      <c r="BD858" s="117"/>
      <c r="BE858" s="218"/>
      <c r="BF858" s="120"/>
      <c r="BG858" s="121"/>
      <c r="BH858" s="121"/>
      <c r="BI858" s="122"/>
      <c r="BJ858" s="123"/>
    </row>
    <row r="859">
      <c r="D859" s="100"/>
      <c r="E859" s="48"/>
      <c r="U859" s="50"/>
      <c r="V859" s="50"/>
      <c r="AC859" s="6"/>
      <c r="AI859" s="110"/>
      <c r="AJ859" s="111"/>
      <c r="AK859" s="221"/>
      <c r="AL859" s="54"/>
      <c r="AM859" s="54"/>
      <c r="AN859" s="112"/>
      <c r="AO859" s="113"/>
      <c r="AP859" s="215"/>
      <c r="AQ859" s="216"/>
      <c r="AR859" s="217"/>
      <c r="AS859" s="54"/>
      <c r="AT859" s="115"/>
      <c r="AU859" s="115"/>
      <c r="AV859" s="115"/>
      <c r="AW859" s="116"/>
      <c r="AX859" s="54"/>
      <c r="AY859" s="117"/>
      <c r="AZ859" s="117"/>
      <c r="BA859" s="118"/>
      <c r="BB859" s="116"/>
      <c r="BC859" s="54"/>
      <c r="BD859" s="117"/>
      <c r="BE859" s="218"/>
      <c r="BF859" s="120"/>
      <c r="BG859" s="121"/>
      <c r="BH859" s="121"/>
      <c r="BI859" s="122"/>
      <c r="BJ859" s="123"/>
    </row>
    <row r="860">
      <c r="D860" s="100"/>
      <c r="E860" s="48"/>
      <c r="U860" s="50"/>
      <c r="V860" s="50"/>
      <c r="AC860" s="6"/>
      <c r="AI860" s="110"/>
      <c r="AJ860" s="111"/>
      <c r="AK860" s="221"/>
      <c r="AL860" s="54"/>
      <c r="AM860" s="54"/>
      <c r="AN860" s="112"/>
      <c r="AO860" s="113"/>
      <c r="AP860" s="215"/>
      <c r="AQ860" s="216"/>
      <c r="AR860" s="217"/>
      <c r="AS860" s="54"/>
      <c r="AT860" s="115"/>
      <c r="AU860" s="115"/>
      <c r="AV860" s="115"/>
      <c r="AW860" s="116"/>
      <c r="AX860" s="54"/>
      <c r="AY860" s="117"/>
      <c r="AZ860" s="117"/>
      <c r="BA860" s="118"/>
      <c r="BB860" s="116"/>
      <c r="BC860" s="54"/>
      <c r="BD860" s="117"/>
      <c r="BE860" s="218"/>
      <c r="BF860" s="120"/>
      <c r="BG860" s="121"/>
      <c r="BH860" s="121"/>
      <c r="BI860" s="122"/>
      <c r="BJ860" s="123"/>
    </row>
    <row r="861">
      <c r="D861" s="100"/>
      <c r="E861" s="48"/>
      <c r="U861" s="50"/>
      <c r="V861" s="50"/>
      <c r="AC861" s="6"/>
      <c r="AI861" s="110"/>
      <c r="AJ861" s="111"/>
      <c r="AK861" s="221"/>
      <c r="AL861" s="54"/>
      <c r="AM861" s="54"/>
      <c r="AN861" s="112"/>
      <c r="AO861" s="113"/>
      <c r="AP861" s="215"/>
      <c r="AQ861" s="216"/>
      <c r="AR861" s="217"/>
      <c r="AS861" s="54"/>
      <c r="AT861" s="115"/>
      <c r="AU861" s="115"/>
      <c r="AV861" s="115"/>
      <c r="AW861" s="116"/>
      <c r="AX861" s="54"/>
      <c r="AY861" s="117"/>
      <c r="AZ861" s="117"/>
      <c r="BA861" s="118"/>
      <c r="BB861" s="116"/>
      <c r="BC861" s="54"/>
      <c r="BD861" s="117"/>
      <c r="BE861" s="218"/>
      <c r="BF861" s="120"/>
      <c r="BG861" s="121"/>
      <c r="BH861" s="121"/>
      <c r="BI861" s="122"/>
      <c r="BJ861" s="123"/>
    </row>
    <row r="862">
      <c r="D862" s="100"/>
      <c r="E862" s="48"/>
      <c r="U862" s="50"/>
      <c r="V862" s="50"/>
      <c r="AC862" s="6"/>
      <c r="AI862" s="110"/>
      <c r="AJ862" s="111"/>
      <c r="AK862" s="221"/>
      <c r="AL862" s="54"/>
      <c r="AM862" s="54"/>
      <c r="AN862" s="112"/>
      <c r="AO862" s="113"/>
      <c r="AP862" s="215"/>
      <c r="AQ862" s="216"/>
      <c r="AR862" s="217"/>
      <c r="AS862" s="54"/>
      <c r="AT862" s="115"/>
      <c r="AU862" s="115"/>
      <c r="AV862" s="115"/>
      <c r="AW862" s="116"/>
      <c r="AX862" s="54"/>
      <c r="AY862" s="117"/>
      <c r="AZ862" s="117"/>
      <c r="BA862" s="118"/>
      <c r="BB862" s="116"/>
      <c r="BC862" s="54"/>
      <c r="BD862" s="117"/>
      <c r="BE862" s="218"/>
      <c r="BF862" s="120"/>
      <c r="BG862" s="121"/>
      <c r="BH862" s="121"/>
      <c r="BI862" s="122"/>
      <c r="BJ862" s="123"/>
    </row>
    <row r="863">
      <c r="D863" s="100"/>
      <c r="E863" s="48"/>
      <c r="U863" s="50"/>
      <c r="V863" s="50"/>
      <c r="AC863" s="6"/>
      <c r="AI863" s="110"/>
      <c r="AJ863" s="111"/>
      <c r="AK863" s="221"/>
      <c r="AL863" s="54"/>
      <c r="AM863" s="54"/>
      <c r="AN863" s="112"/>
      <c r="AO863" s="113"/>
      <c r="AP863" s="215"/>
      <c r="AQ863" s="216"/>
      <c r="AR863" s="217"/>
      <c r="AS863" s="54"/>
      <c r="AT863" s="115"/>
      <c r="AU863" s="115"/>
      <c r="AV863" s="115"/>
      <c r="AW863" s="116"/>
      <c r="AX863" s="54"/>
      <c r="AY863" s="117"/>
      <c r="AZ863" s="117"/>
      <c r="BA863" s="118"/>
      <c r="BB863" s="116"/>
      <c r="BC863" s="54"/>
      <c r="BD863" s="117"/>
      <c r="BE863" s="218"/>
      <c r="BF863" s="120"/>
      <c r="BG863" s="121"/>
      <c r="BH863" s="121"/>
      <c r="BI863" s="122"/>
      <c r="BJ863" s="123"/>
    </row>
    <row r="864">
      <c r="D864" s="100"/>
      <c r="E864" s="48"/>
      <c r="U864" s="50"/>
      <c r="V864" s="50"/>
      <c r="AC864" s="6"/>
      <c r="AI864" s="110"/>
      <c r="AJ864" s="111"/>
      <c r="AK864" s="221"/>
      <c r="AL864" s="54"/>
      <c r="AM864" s="54"/>
      <c r="AN864" s="112"/>
      <c r="AO864" s="113"/>
      <c r="AP864" s="215"/>
      <c r="AQ864" s="216"/>
      <c r="AR864" s="217"/>
      <c r="AS864" s="54"/>
      <c r="AT864" s="115"/>
      <c r="AU864" s="115"/>
      <c r="AV864" s="115"/>
      <c r="AW864" s="116"/>
      <c r="AX864" s="54"/>
      <c r="AY864" s="117"/>
      <c r="AZ864" s="117"/>
      <c r="BA864" s="118"/>
      <c r="BB864" s="116"/>
      <c r="BC864" s="54"/>
      <c r="BD864" s="117"/>
      <c r="BE864" s="218"/>
      <c r="BF864" s="120"/>
      <c r="BG864" s="121"/>
      <c r="BH864" s="121"/>
      <c r="BI864" s="122"/>
      <c r="BJ864" s="123"/>
    </row>
    <row r="865">
      <c r="D865" s="100"/>
      <c r="E865" s="48"/>
      <c r="U865" s="50"/>
      <c r="V865" s="50"/>
      <c r="AC865" s="6"/>
      <c r="AI865" s="110"/>
      <c r="AJ865" s="111"/>
      <c r="AK865" s="221"/>
      <c r="AL865" s="54"/>
      <c r="AM865" s="54"/>
      <c r="AN865" s="112"/>
      <c r="AO865" s="113"/>
      <c r="AP865" s="215"/>
      <c r="AQ865" s="216"/>
      <c r="AR865" s="217"/>
      <c r="AS865" s="54"/>
      <c r="AT865" s="115"/>
      <c r="AU865" s="115"/>
      <c r="AV865" s="115"/>
      <c r="AW865" s="116"/>
      <c r="AX865" s="54"/>
      <c r="AY865" s="117"/>
      <c r="AZ865" s="117"/>
      <c r="BA865" s="118"/>
      <c r="BB865" s="116"/>
      <c r="BC865" s="54"/>
      <c r="BD865" s="117"/>
      <c r="BE865" s="218"/>
      <c r="BF865" s="120"/>
      <c r="BG865" s="121"/>
      <c r="BH865" s="121"/>
      <c r="BI865" s="122"/>
      <c r="BJ865" s="123"/>
    </row>
    <row r="866">
      <c r="D866" s="100"/>
      <c r="E866" s="48"/>
      <c r="U866" s="50"/>
      <c r="V866" s="50"/>
      <c r="AC866" s="6"/>
      <c r="AI866" s="110"/>
      <c r="AJ866" s="111"/>
      <c r="AK866" s="221"/>
      <c r="AL866" s="54"/>
      <c r="AM866" s="54"/>
      <c r="AN866" s="112"/>
      <c r="AO866" s="113"/>
      <c r="AP866" s="215"/>
      <c r="AQ866" s="216"/>
      <c r="AR866" s="217"/>
      <c r="AS866" s="54"/>
      <c r="AT866" s="115"/>
      <c r="AU866" s="115"/>
      <c r="AV866" s="115"/>
      <c r="AW866" s="116"/>
      <c r="AX866" s="54"/>
      <c r="AY866" s="117"/>
      <c r="AZ866" s="117"/>
      <c r="BA866" s="118"/>
      <c r="BB866" s="116"/>
      <c r="BC866" s="54"/>
      <c r="BD866" s="117"/>
      <c r="BE866" s="218"/>
      <c r="BF866" s="120"/>
      <c r="BG866" s="121"/>
      <c r="BH866" s="121"/>
      <c r="BI866" s="122"/>
      <c r="BJ866" s="123"/>
    </row>
    <row r="867">
      <c r="D867" s="100"/>
      <c r="E867" s="48"/>
      <c r="U867" s="50"/>
      <c r="V867" s="50"/>
      <c r="AC867" s="6"/>
      <c r="AI867" s="110"/>
      <c r="AJ867" s="111"/>
      <c r="AK867" s="221"/>
      <c r="AL867" s="54"/>
      <c r="AM867" s="54"/>
      <c r="AN867" s="112"/>
      <c r="AO867" s="113"/>
      <c r="AP867" s="215"/>
      <c r="AQ867" s="216"/>
      <c r="AR867" s="217"/>
      <c r="AS867" s="54"/>
      <c r="AT867" s="115"/>
      <c r="AU867" s="115"/>
      <c r="AV867" s="115"/>
      <c r="AW867" s="116"/>
      <c r="AX867" s="54"/>
      <c r="AY867" s="117"/>
      <c r="AZ867" s="117"/>
      <c r="BA867" s="118"/>
      <c r="BB867" s="116"/>
      <c r="BC867" s="54"/>
      <c r="BD867" s="117"/>
      <c r="BE867" s="218"/>
      <c r="BF867" s="120"/>
      <c r="BG867" s="121"/>
      <c r="BH867" s="121"/>
      <c r="BI867" s="122"/>
      <c r="BJ867" s="123"/>
    </row>
    <row r="868">
      <c r="D868" s="100"/>
      <c r="E868" s="48"/>
      <c r="U868" s="50"/>
      <c r="V868" s="50"/>
      <c r="AC868" s="6"/>
      <c r="AI868" s="110"/>
      <c r="AJ868" s="111"/>
      <c r="AK868" s="221"/>
      <c r="AL868" s="54"/>
      <c r="AM868" s="54"/>
      <c r="AN868" s="112"/>
      <c r="AO868" s="113"/>
      <c r="AP868" s="215"/>
      <c r="AQ868" s="216"/>
      <c r="AR868" s="217"/>
      <c r="AS868" s="54"/>
      <c r="AT868" s="115"/>
      <c r="AU868" s="115"/>
      <c r="AV868" s="115"/>
      <c r="AW868" s="116"/>
      <c r="AX868" s="54"/>
      <c r="AY868" s="117"/>
      <c r="AZ868" s="117"/>
      <c r="BA868" s="118"/>
      <c r="BB868" s="116"/>
      <c r="BC868" s="54"/>
      <c r="BD868" s="117"/>
      <c r="BE868" s="218"/>
      <c r="BF868" s="120"/>
      <c r="BG868" s="121"/>
      <c r="BH868" s="121"/>
      <c r="BI868" s="122"/>
      <c r="BJ868" s="123"/>
    </row>
    <row r="869">
      <c r="D869" s="100"/>
      <c r="E869" s="48"/>
      <c r="U869" s="50"/>
      <c r="V869" s="50"/>
      <c r="AC869" s="6"/>
      <c r="AI869" s="110"/>
      <c r="AJ869" s="111"/>
      <c r="AK869" s="221"/>
      <c r="AL869" s="54"/>
      <c r="AM869" s="54"/>
      <c r="AN869" s="112"/>
      <c r="AO869" s="113"/>
      <c r="AP869" s="215"/>
      <c r="AQ869" s="216"/>
      <c r="AR869" s="217"/>
      <c r="AS869" s="54"/>
      <c r="AT869" s="115"/>
      <c r="AU869" s="115"/>
      <c r="AV869" s="115"/>
      <c r="AW869" s="116"/>
      <c r="AX869" s="54"/>
      <c r="AY869" s="117"/>
      <c r="AZ869" s="117"/>
      <c r="BA869" s="118"/>
      <c r="BB869" s="116"/>
      <c r="BC869" s="54"/>
      <c r="BD869" s="117"/>
      <c r="BE869" s="218"/>
      <c r="BF869" s="120"/>
      <c r="BG869" s="121"/>
      <c r="BH869" s="121"/>
      <c r="BI869" s="122"/>
      <c r="BJ869" s="123"/>
    </row>
    <row r="870">
      <c r="D870" s="100"/>
      <c r="E870" s="48"/>
      <c r="U870" s="50"/>
      <c r="V870" s="50"/>
      <c r="AC870" s="6"/>
      <c r="AI870" s="110"/>
      <c r="AJ870" s="111"/>
      <c r="AK870" s="221"/>
      <c r="AL870" s="54"/>
      <c r="AM870" s="54"/>
      <c r="AN870" s="112"/>
      <c r="AO870" s="113"/>
      <c r="AP870" s="215"/>
      <c r="AQ870" s="216"/>
      <c r="AR870" s="217"/>
      <c r="AS870" s="54"/>
      <c r="AT870" s="115"/>
      <c r="AU870" s="115"/>
      <c r="AV870" s="115"/>
      <c r="AW870" s="116"/>
      <c r="AX870" s="54"/>
      <c r="AY870" s="117"/>
      <c r="AZ870" s="117"/>
      <c r="BA870" s="118"/>
      <c r="BB870" s="116"/>
      <c r="BC870" s="54"/>
      <c r="BD870" s="117"/>
      <c r="BE870" s="218"/>
      <c r="BF870" s="120"/>
      <c r="BG870" s="121"/>
      <c r="BH870" s="121"/>
      <c r="BI870" s="122"/>
      <c r="BJ870" s="123"/>
    </row>
    <row r="871">
      <c r="D871" s="100"/>
      <c r="E871" s="48"/>
      <c r="U871" s="50"/>
      <c r="V871" s="50"/>
      <c r="AC871" s="6"/>
      <c r="AI871" s="110"/>
      <c r="AJ871" s="111"/>
      <c r="AK871" s="221"/>
      <c r="AL871" s="54"/>
      <c r="AM871" s="54"/>
      <c r="AN871" s="112"/>
      <c r="AO871" s="113"/>
      <c r="AP871" s="215"/>
      <c r="AQ871" s="216"/>
      <c r="AR871" s="217"/>
      <c r="AS871" s="54"/>
      <c r="AT871" s="115"/>
      <c r="AU871" s="115"/>
      <c r="AV871" s="115"/>
      <c r="AW871" s="116"/>
      <c r="AX871" s="54"/>
      <c r="AY871" s="117"/>
      <c r="AZ871" s="117"/>
      <c r="BA871" s="118"/>
      <c r="BB871" s="116"/>
      <c r="BC871" s="54"/>
      <c r="BD871" s="117"/>
      <c r="BE871" s="218"/>
      <c r="BF871" s="120"/>
      <c r="BG871" s="121"/>
      <c r="BH871" s="121"/>
      <c r="BI871" s="122"/>
      <c r="BJ871" s="123"/>
    </row>
    <row r="872">
      <c r="D872" s="100"/>
      <c r="E872" s="48"/>
      <c r="U872" s="50"/>
      <c r="V872" s="50"/>
      <c r="AC872" s="6"/>
      <c r="AI872" s="110"/>
      <c r="AJ872" s="111"/>
      <c r="AK872" s="221"/>
      <c r="AL872" s="54"/>
      <c r="AM872" s="54"/>
      <c r="AN872" s="112"/>
      <c r="AO872" s="113"/>
      <c r="AP872" s="215"/>
      <c r="AQ872" s="216"/>
      <c r="AR872" s="217"/>
      <c r="AS872" s="54"/>
      <c r="AT872" s="115"/>
      <c r="AU872" s="115"/>
      <c r="AV872" s="115"/>
      <c r="AW872" s="116"/>
      <c r="AX872" s="54"/>
      <c r="AY872" s="117"/>
      <c r="AZ872" s="117"/>
      <c r="BA872" s="118"/>
      <c r="BB872" s="116"/>
      <c r="BC872" s="54"/>
      <c r="BD872" s="117"/>
      <c r="BE872" s="218"/>
      <c r="BF872" s="120"/>
      <c r="BG872" s="121"/>
      <c r="BH872" s="121"/>
      <c r="BI872" s="122"/>
      <c r="BJ872" s="123"/>
    </row>
    <row r="873">
      <c r="D873" s="100"/>
      <c r="E873" s="48"/>
      <c r="U873" s="50"/>
      <c r="V873" s="50"/>
      <c r="AC873" s="6"/>
      <c r="AI873" s="110"/>
      <c r="AJ873" s="111"/>
      <c r="AK873" s="221"/>
      <c r="AL873" s="54"/>
      <c r="AM873" s="54"/>
      <c r="AN873" s="112"/>
      <c r="AO873" s="113"/>
      <c r="AP873" s="215"/>
      <c r="AQ873" s="216"/>
      <c r="AR873" s="217"/>
      <c r="AS873" s="54"/>
      <c r="AT873" s="115"/>
      <c r="AU873" s="115"/>
      <c r="AV873" s="115"/>
      <c r="AW873" s="116"/>
      <c r="AX873" s="54"/>
      <c r="AY873" s="117"/>
      <c r="AZ873" s="117"/>
      <c r="BA873" s="118"/>
      <c r="BB873" s="116"/>
      <c r="BC873" s="54"/>
      <c r="BD873" s="117"/>
      <c r="BE873" s="218"/>
      <c r="BF873" s="120"/>
      <c r="BG873" s="121"/>
      <c r="BH873" s="121"/>
      <c r="BI873" s="122"/>
      <c r="BJ873" s="123"/>
    </row>
    <row r="874">
      <c r="D874" s="100"/>
      <c r="E874" s="48"/>
      <c r="U874" s="50"/>
      <c r="V874" s="50"/>
      <c r="AC874" s="6"/>
      <c r="AI874" s="110"/>
      <c r="AJ874" s="111"/>
      <c r="AK874" s="221"/>
      <c r="AL874" s="54"/>
      <c r="AM874" s="54"/>
      <c r="AN874" s="112"/>
      <c r="AO874" s="113"/>
      <c r="AP874" s="215"/>
      <c r="AQ874" s="216"/>
      <c r="AR874" s="217"/>
      <c r="AS874" s="54"/>
      <c r="AT874" s="115"/>
      <c r="AU874" s="115"/>
      <c r="AV874" s="115"/>
      <c r="AW874" s="116"/>
      <c r="AX874" s="54"/>
      <c r="AY874" s="117"/>
      <c r="AZ874" s="117"/>
      <c r="BA874" s="118"/>
      <c r="BB874" s="116"/>
      <c r="BC874" s="54"/>
      <c r="BD874" s="117"/>
      <c r="BE874" s="218"/>
      <c r="BF874" s="120"/>
      <c r="BG874" s="121"/>
      <c r="BH874" s="121"/>
      <c r="BI874" s="122"/>
      <c r="BJ874" s="123"/>
    </row>
    <row r="875">
      <c r="D875" s="100"/>
      <c r="E875" s="48"/>
      <c r="U875" s="50"/>
      <c r="V875" s="50"/>
      <c r="AC875" s="6"/>
      <c r="AI875" s="110"/>
      <c r="AJ875" s="111"/>
      <c r="AK875" s="221"/>
      <c r="AL875" s="54"/>
      <c r="AM875" s="54"/>
      <c r="AN875" s="112"/>
      <c r="AO875" s="113"/>
      <c r="AP875" s="215"/>
      <c r="AQ875" s="216"/>
      <c r="AR875" s="217"/>
      <c r="AS875" s="54"/>
      <c r="AT875" s="115"/>
      <c r="AU875" s="115"/>
      <c r="AV875" s="115"/>
      <c r="AW875" s="116"/>
      <c r="AX875" s="54"/>
      <c r="AY875" s="117"/>
      <c r="AZ875" s="117"/>
      <c r="BA875" s="118"/>
      <c r="BB875" s="116"/>
      <c r="BC875" s="54"/>
      <c r="BD875" s="117"/>
      <c r="BE875" s="218"/>
      <c r="BF875" s="120"/>
      <c r="BG875" s="121"/>
      <c r="BH875" s="121"/>
      <c r="BI875" s="122"/>
      <c r="BJ875" s="123"/>
    </row>
    <row r="876">
      <c r="D876" s="100"/>
      <c r="E876" s="48"/>
      <c r="U876" s="50"/>
      <c r="V876" s="50"/>
      <c r="AC876" s="6"/>
      <c r="AI876" s="110"/>
      <c r="AJ876" s="111"/>
      <c r="AK876" s="221"/>
      <c r="AL876" s="54"/>
      <c r="AM876" s="54"/>
      <c r="AN876" s="112"/>
      <c r="AO876" s="113"/>
      <c r="AP876" s="215"/>
      <c r="AQ876" s="216"/>
      <c r="AR876" s="217"/>
      <c r="AS876" s="54"/>
      <c r="AT876" s="115"/>
      <c r="AU876" s="115"/>
      <c r="AV876" s="115"/>
      <c r="AW876" s="116"/>
      <c r="AX876" s="54"/>
      <c r="AY876" s="117"/>
      <c r="AZ876" s="117"/>
      <c r="BA876" s="118"/>
      <c r="BB876" s="116"/>
      <c r="BC876" s="54"/>
      <c r="BD876" s="117"/>
      <c r="BE876" s="218"/>
      <c r="BF876" s="120"/>
      <c r="BG876" s="121"/>
      <c r="BH876" s="121"/>
      <c r="BI876" s="122"/>
      <c r="BJ876" s="123"/>
    </row>
    <row r="877">
      <c r="D877" s="100"/>
      <c r="E877" s="48"/>
      <c r="U877" s="50"/>
      <c r="V877" s="50"/>
      <c r="AC877" s="6"/>
      <c r="AI877" s="110"/>
      <c r="AJ877" s="111"/>
      <c r="AK877" s="221"/>
      <c r="AL877" s="54"/>
      <c r="AM877" s="54"/>
      <c r="AN877" s="112"/>
      <c r="AO877" s="113"/>
      <c r="AP877" s="215"/>
      <c r="AQ877" s="216"/>
      <c r="AR877" s="217"/>
      <c r="AS877" s="54"/>
      <c r="AT877" s="115"/>
      <c r="AU877" s="115"/>
      <c r="AV877" s="115"/>
      <c r="AW877" s="116"/>
      <c r="AX877" s="54"/>
      <c r="AY877" s="117"/>
      <c r="AZ877" s="117"/>
      <c r="BA877" s="118"/>
      <c r="BB877" s="116"/>
      <c r="BC877" s="54"/>
      <c r="BD877" s="117"/>
      <c r="BE877" s="218"/>
      <c r="BF877" s="120"/>
      <c r="BG877" s="121"/>
      <c r="BH877" s="121"/>
      <c r="BI877" s="122"/>
      <c r="BJ877" s="123"/>
    </row>
    <row r="878">
      <c r="D878" s="100"/>
      <c r="E878" s="48"/>
      <c r="U878" s="50"/>
      <c r="V878" s="50"/>
      <c r="AC878" s="6"/>
      <c r="AI878" s="110"/>
      <c r="AJ878" s="111"/>
      <c r="AK878" s="221"/>
      <c r="AL878" s="54"/>
      <c r="AM878" s="54"/>
      <c r="AN878" s="112"/>
      <c r="AO878" s="113"/>
      <c r="AP878" s="215"/>
      <c r="AQ878" s="216"/>
      <c r="AR878" s="217"/>
      <c r="AS878" s="54"/>
      <c r="AT878" s="115"/>
      <c r="AU878" s="115"/>
      <c r="AV878" s="115"/>
      <c r="AW878" s="116"/>
      <c r="AX878" s="54"/>
      <c r="AY878" s="117"/>
      <c r="AZ878" s="117"/>
      <c r="BA878" s="118"/>
      <c r="BB878" s="116"/>
      <c r="BC878" s="54"/>
      <c r="BD878" s="117"/>
      <c r="BE878" s="218"/>
      <c r="BF878" s="120"/>
      <c r="BG878" s="121"/>
      <c r="BH878" s="121"/>
      <c r="BI878" s="122"/>
      <c r="BJ878" s="123"/>
    </row>
    <row r="879">
      <c r="D879" s="100"/>
      <c r="E879" s="48"/>
      <c r="U879" s="50"/>
      <c r="V879" s="50"/>
      <c r="AC879" s="6"/>
      <c r="AI879" s="110"/>
      <c r="AJ879" s="111"/>
      <c r="AK879" s="221"/>
      <c r="AL879" s="54"/>
      <c r="AM879" s="54"/>
      <c r="AN879" s="112"/>
      <c r="AO879" s="113"/>
      <c r="AP879" s="215"/>
      <c r="AQ879" s="216"/>
      <c r="AR879" s="217"/>
      <c r="AS879" s="54"/>
      <c r="AT879" s="115"/>
      <c r="AU879" s="115"/>
      <c r="AV879" s="115"/>
      <c r="AW879" s="116"/>
      <c r="AX879" s="54"/>
      <c r="AY879" s="117"/>
      <c r="AZ879" s="117"/>
      <c r="BA879" s="118"/>
      <c r="BB879" s="116"/>
      <c r="BC879" s="54"/>
      <c r="BD879" s="117"/>
      <c r="BE879" s="218"/>
      <c r="BF879" s="120"/>
      <c r="BG879" s="121"/>
      <c r="BH879" s="121"/>
      <c r="BI879" s="122"/>
      <c r="BJ879" s="123"/>
    </row>
    <row r="880">
      <c r="D880" s="100"/>
      <c r="E880" s="48"/>
      <c r="U880" s="50"/>
      <c r="V880" s="50"/>
      <c r="AC880" s="6"/>
      <c r="AI880" s="110"/>
      <c r="AJ880" s="111"/>
      <c r="AK880" s="221"/>
      <c r="AL880" s="54"/>
      <c r="AM880" s="54"/>
      <c r="AN880" s="112"/>
      <c r="AO880" s="113"/>
      <c r="AP880" s="215"/>
      <c r="AQ880" s="216"/>
      <c r="AR880" s="217"/>
      <c r="AS880" s="54"/>
      <c r="AT880" s="115"/>
      <c r="AU880" s="115"/>
      <c r="AV880" s="115"/>
      <c r="AW880" s="116"/>
      <c r="AX880" s="54"/>
      <c r="AY880" s="117"/>
      <c r="AZ880" s="117"/>
      <c r="BA880" s="118"/>
      <c r="BB880" s="116"/>
      <c r="BC880" s="54"/>
      <c r="BD880" s="117"/>
      <c r="BE880" s="218"/>
      <c r="BF880" s="120"/>
      <c r="BG880" s="121"/>
      <c r="BH880" s="121"/>
      <c r="BI880" s="122"/>
      <c r="BJ880" s="123"/>
    </row>
    <row r="881">
      <c r="D881" s="100"/>
      <c r="E881" s="48"/>
      <c r="U881" s="50"/>
      <c r="V881" s="50"/>
      <c r="AC881" s="6"/>
      <c r="AI881" s="110"/>
      <c r="AJ881" s="111"/>
      <c r="AK881" s="221"/>
      <c r="AL881" s="54"/>
      <c r="AM881" s="54"/>
      <c r="AN881" s="112"/>
      <c r="AO881" s="113"/>
      <c r="AP881" s="215"/>
      <c r="AQ881" s="216"/>
      <c r="AR881" s="217"/>
      <c r="AS881" s="54"/>
      <c r="AT881" s="115"/>
      <c r="AU881" s="115"/>
      <c r="AV881" s="115"/>
      <c r="AW881" s="116"/>
      <c r="AX881" s="54"/>
      <c r="AY881" s="117"/>
      <c r="AZ881" s="117"/>
      <c r="BA881" s="118"/>
      <c r="BB881" s="116"/>
      <c r="BC881" s="54"/>
      <c r="BD881" s="117"/>
      <c r="BE881" s="218"/>
      <c r="BF881" s="120"/>
      <c r="BG881" s="121"/>
      <c r="BH881" s="121"/>
      <c r="BI881" s="122"/>
      <c r="BJ881" s="123"/>
    </row>
    <row r="882">
      <c r="D882" s="100"/>
      <c r="E882" s="48"/>
      <c r="U882" s="50"/>
      <c r="V882" s="50"/>
      <c r="AC882" s="6"/>
      <c r="AI882" s="110"/>
      <c r="AJ882" s="111"/>
      <c r="AK882" s="221"/>
      <c r="AL882" s="54"/>
      <c r="AM882" s="54"/>
      <c r="AN882" s="112"/>
      <c r="AO882" s="113"/>
      <c r="AP882" s="215"/>
      <c r="AQ882" s="216"/>
      <c r="AR882" s="217"/>
      <c r="AS882" s="54"/>
      <c r="AT882" s="115"/>
      <c r="AU882" s="115"/>
      <c r="AV882" s="115"/>
      <c r="AW882" s="116"/>
      <c r="AX882" s="54"/>
      <c r="AY882" s="117"/>
      <c r="AZ882" s="117"/>
      <c r="BA882" s="118"/>
      <c r="BB882" s="116"/>
      <c r="BC882" s="54"/>
      <c r="BD882" s="117"/>
      <c r="BE882" s="218"/>
      <c r="BF882" s="120"/>
      <c r="BG882" s="121"/>
      <c r="BH882" s="121"/>
      <c r="BI882" s="122"/>
      <c r="BJ882" s="123"/>
    </row>
    <row r="883">
      <c r="D883" s="100"/>
      <c r="E883" s="48"/>
      <c r="U883" s="50"/>
      <c r="V883" s="50"/>
      <c r="AC883" s="6"/>
      <c r="AI883" s="110"/>
      <c r="AJ883" s="111"/>
      <c r="AK883" s="221"/>
      <c r="AL883" s="54"/>
      <c r="AM883" s="54"/>
      <c r="AN883" s="112"/>
      <c r="AO883" s="113"/>
      <c r="AP883" s="215"/>
      <c r="AQ883" s="216"/>
      <c r="AR883" s="217"/>
      <c r="AS883" s="54"/>
      <c r="AT883" s="115"/>
      <c r="AU883" s="115"/>
      <c r="AV883" s="115"/>
      <c r="AW883" s="116"/>
      <c r="AX883" s="54"/>
      <c r="AY883" s="117"/>
      <c r="AZ883" s="117"/>
      <c r="BA883" s="118"/>
      <c r="BB883" s="116"/>
      <c r="BC883" s="54"/>
      <c r="BD883" s="117"/>
      <c r="BE883" s="218"/>
      <c r="BF883" s="120"/>
      <c r="BG883" s="121"/>
      <c r="BH883" s="121"/>
      <c r="BI883" s="122"/>
      <c r="BJ883" s="123"/>
    </row>
    <row r="884">
      <c r="D884" s="100"/>
      <c r="E884" s="48"/>
      <c r="U884" s="50"/>
      <c r="V884" s="50"/>
      <c r="AC884" s="6"/>
      <c r="AI884" s="110"/>
      <c r="AJ884" s="111"/>
      <c r="AK884" s="221"/>
      <c r="AL884" s="54"/>
      <c r="AM884" s="54"/>
      <c r="AN884" s="112"/>
      <c r="AO884" s="113"/>
      <c r="AP884" s="215"/>
      <c r="AQ884" s="216"/>
      <c r="AR884" s="217"/>
      <c r="AS884" s="54"/>
      <c r="AT884" s="115"/>
      <c r="AU884" s="115"/>
      <c r="AV884" s="115"/>
      <c r="AW884" s="116"/>
      <c r="AX884" s="54"/>
      <c r="AY884" s="117"/>
      <c r="AZ884" s="117"/>
      <c r="BA884" s="118"/>
      <c r="BB884" s="116"/>
      <c r="BC884" s="54"/>
      <c r="BD884" s="117"/>
      <c r="BE884" s="218"/>
      <c r="BF884" s="120"/>
      <c r="BG884" s="121"/>
      <c r="BH884" s="121"/>
      <c r="BI884" s="122"/>
      <c r="BJ884" s="123"/>
    </row>
    <row r="885">
      <c r="D885" s="100"/>
      <c r="E885" s="48"/>
      <c r="U885" s="50"/>
      <c r="V885" s="50"/>
      <c r="AC885" s="6"/>
      <c r="AI885" s="110"/>
      <c r="AJ885" s="111"/>
      <c r="AK885" s="221"/>
      <c r="AL885" s="54"/>
      <c r="AM885" s="54"/>
      <c r="AN885" s="112"/>
      <c r="AO885" s="113"/>
      <c r="AP885" s="215"/>
      <c r="AQ885" s="216"/>
      <c r="AR885" s="217"/>
      <c r="AS885" s="54"/>
      <c r="AT885" s="115"/>
      <c r="AU885" s="115"/>
      <c r="AV885" s="115"/>
      <c r="AW885" s="116"/>
      <c r="AX885" s="54"/>
      <c r="AY885" s="117"/>
      <c r="AZ885" s="117"/>
      <c r="BA885" s="118"/>
      <c r="BB885" s="116"/>
      <c r="BC885" s="54"/>
      <c r="BD885" s="117"/>
      <c r="BE885" s="218"/>
      <c r="BF885" s="120"/>
      <c r="BG885" s="121"/>
      <c r="BH885" s="121"/>
      <c r="BI885" s="122"/>
      <c r="BJ885" s="123"/>
    </row>
    <row r="886">
      <c r="D886" s="100"/>
      <c r="E886" s="48"/>
      <c r="U886" s="50"/>
      <c r="V886" s="50"/>
      <c r="AC886" s="6"/>
      <c r="AI886" s="110"/>
      <c r="AJ886" s="111"/>
      <c r="AK886" s="221"/>
      <c r="AL886" s="54"/>
      <c r="AM886" s="54"/>
      <c r="AN886" s="112"/>
      <c r="AO886" s="113"/>
      <c r="AP886" s="215"/>
      <c r="AQ886" s="216"/>
      <c r="AR886" s="217"/>
      <c r="AS886" s="54"/>
      <c r="AT886" s="115"/>
      <c r="AU886" s="115"/>
      <c r="AV886" s="115"/>
      <c r="AW886" s="116"/>
      <c r="AX886" s="54"/>
      <c r="AY886" s="117"/>
      <c r="AZ886" s="117"/>
      <c r="BA886" s="118"/>
      <c r="BB886" s="116"/>
      <c r="BC886" s="54"/>
      <c r="BD886" s="117"/>
      <c r="BE886" s="218"/>
      <c r="BF886" s="120"/>
      <c r="BG886" s="121"/>
      <c r="BH886" s="121"/>
      <c r="BI886" s="122"/>
      <c r="BJ886" s="123"/>
    </row>
    <row r="887">
      <c r="D887" s="100"/>
      <c r="E887" s="48"/>
      <c r="U887" s="50"/>
      <c r="V887" s="50"/>
      <c r="AC887" s="6"/>
      <c r="AI887" s="110"/>
      <c r="AJ887" s="111"/>
      <c r="AK887" s="221"/>
      <c r="AL887" s="54"/>
      <c r="AM887" s="54"/>
      <c r="AN887" s="112"/>
      <c r="AO887" s="113"/>
      <c r="AP887" s="215"/>
      <c r="AQ887" s="216"/>
      <c r="AR887" s="217"/>
      <c r="AS887" s="54"/>
      <c r="AT887" s="115"/>
      <c r="AU887" s="115"/>
      <c r="AV887" s="115"/>
      <c r="AW887" s="116"/>
      <c r="AX887" s="54"/>
      <c r="AY887" s="117"/>
      <c r="AZ887" s="117"/>
      <c r="BA887" s="118"/>
      <c r="BB887" s="116"/>
      <c r="BC887" s="54"/>
      <c r="BD887" s="117"/>
      <c r="BE887" s="218"/>
      <c r="BF887" s="120"/>
      <c r="BG887" s="121"/>
      <c r="BH887" s="121"/>
      <c r="BI887" s="122"/>
      <c r="BJ887" s="123"/>
    </row>
    <row r="888">
      <c r="D888" s="100"/>
      <c r="E888" s="48"/>
      <c r="U888" s="50"/>
      <c r="V888" s="50"/>
      <c r="AC888" s="6"/>
      <c r="AI888" s="110"/>
      <c r="AJ888" s="111"/>
      <c r="AK888" s="221"/>
      <c r="AL888" s="54"/>
      <c r="AM888" s="54"/>
      <c r="AN888" s="112"/>
      <c r="AO888" s="113"/>
      <c r="AP888" s="215"/>
      <c r="AQ888" s="216"/>
      <c r="AR888" s="217"/>
      <c r="AS888" s="54"/>
      <c r="AT888" s="115"/>
      <c r="AU888" s="115"/>
      <c r="AV888" s="115"/>
      <c r="AW888" s="116"/>
      <c r="AX888" s="54"/>
      <c r="AY888" s="117"/>
      <c r="AZ888" s="117"/>
      <c r="BA888" s="118"/>
      <c r="BB888" s="116"/>
      <c r="BC888" s="54"/>
      <c r="BD888" s="117"/>
      <c r="BE888" s="218"/>
      <c r="BF888" s="120"/>
      <c r="BG888" s="121"/>
      <c r="BH888" s="121"/>
      <c r="BI888" s="122"/>
      <c r="BJ888" s="123"/>
    </row>
    <row r="889">
      <c r="D889" s="100"/>
      <c r="E889" s="48"/>
      <c r="U889" s="50"/>
      <c r="V889" s="50"/>
      <c r="AC889" s="6"/>
      <c r="AI889" s="110"/>
      <c r="AJ889" s="111"/>
      <c r="AK889" s="221"/>
      <c r="AL889" s="54"/>
      <c r="AM889" s="54"/>
      <c r="AN889" s="112"/>
      <c r="AO889" s="113"/>
      <c r="AP889" s="215"/>
      <c r="AQ889" s="216"/>
      <c r="AR889" s="217"/>
      <c r="AS889" s="54"/>
      <c r="AT889" s="115"/>
      <c r="AU889" s="115"/>
      <c r="AV889" s="115"/>
      <c r="AW889" s="116"/>
      <c r="AX889" s="54"/>
      <c r="AY889" s="117"/>
      <c r="AZ889" s="117"/>
      <c r="BA889" s="118"/>
      <c r="BB889" s="116"/>
      <c r="BC889" s="54"/>
      <c r="BD889" s="117"/>
      <c r="BE889" s="218"/>
      <c r="BF889" s="120"/>
      <c r="BG889" s="121"/>
      <c r="BH889" s="121"/>
      <c r="BI889" s="122"/>
      <c r="BJ889" s="123"/>
    </row>
    <row r="890">
      <c r="D890" s="100"/>
      <c r="E890" s="48"/>
      <c r="U890" s="50"/>
      <c r="V890" s="50"/>
      <c r="AC890" s="6"/>
      <c r="AI890" s="110"/>
      <c r="AJ890" s="111"/>
      <c r="AK890" s="221"/>
      <c r="AL890" s="54"/>
      <c r="AM890" s="54"/>
      <c r="AN890" s="112"/>
      <c r="AO890" s="113"/>
      <c r="AP890" s="215"/>
      <c r="AQ890" s="216"/>
      <c r="AR890" s="217"/>
      <c r="AS890" s="54"/>
      <c r="AT890" s="115"/>
      <c r="AU890" s="115"/>
      <c r="AV890" s="115"/>
      <c r="AW890" s="116"/>
      <c r="AX890" s="54"/>
      <c r="AY890" s="117"/>
      <c r="AZ890" s="117"/>
      <c r="BA890" s="118"/>
      <c r="BB890" s="116"/>
      <c r="BC890" s="54"/>
      <c r="BD890" s="117"/>
      <c r="BE890" s="218"/>
      <c r="BF890" s="120"/>
      <c r="BG890" s="121"/>
      <c r="BH890" s="121"/>
      <c r="BI890" s="122"/>
      <c r="BJ890" s="123"/>
    </row>
    <row r="891">
      <c r="D891" s="100"/>
      <c r="E891" s="48"/>
      <c r="U891" s="50"/>
      <c r="V891" s="50"/>
      <c r="AC891" s="6"/>
      <c r="AI891" s="110"/>
      <c r="AJ891" s="111"/>
      <c r="AK891" s="221"/>
      <c r="AL891" s="54"/>
      <c r="AM891" s="54"/>
      <c r="AN891" s="112"/>
      <c r="AO891" s="113"/>
      <c r="AP891" s="215"/>
      <c r="AQ891" s="216"/>
      <c r="AR891" s="217"/>
      <c r="AS891" s="54"/>
      <c r="AT891" s="115"/>
      <c r="AU891" s="115"/>
      <c r="AV891" s="115"/>
      <c r="AW891" s="116"/>
      <c r="AX891" s="54"/>
      <c r="AY891" s="117"/>
      <c r="AZ891" s="117"/>
      <c r="BA891" s="118"/>
      <c r="BB891" s="116"/>
      <c r="BC891" s="54"/>
      <c r="BD891" s="117"/>
      <c r="BE891" s="218"/>
      <c r="BF891" s="120"/>
      <c r="BG891" s="121"/>
      <c r="BH891" s="121"/>
      <c r="BI891" s="122"/>
      <c r="BJ891" s="123"/>
    </row>
    <row r="892">
      <c r="D892" s="100"/>
      <c r="E892" s="48"/>
      <c r="U892" s="50"/>
      <c r="V892" s="50"/>
      <c r="AC892" s="6"/>
      <c r="AI892" s="110"/>
      <c r="AJ892" s="111"/>
      <c r="AK892" s="221"/>
      <c r="AL892" s="54"/>
      <c r="AM892" s="54"/>
      <c r="AN892" s="112"/>
      <c r="AO892" s="113"/>
      <c r="AP892" s="215"/>
      <c r="AQ892" s="216"/>
      <c r="AR892" s="217"/>
      <c r="AS892" s="54"/>
      <c r="AT892" s="115"/>
      <c r="AU892" s="115"/>
      <c r="AV892" s="115"/>
      <c r="AW892" s="116"/>
      <c r="AX892" s="54"/>
      <c r="AY892" s="117"/>
      <c r="AZ892" s="117"/>
      <c r="BA892" s="118"/>
      <c r="BB892" s="116"/>
      <c r="BC892" s="54"/>
      <c r="BD892" s="117"/>
      <c r="BE892" s="218"/>
      <c r="BF892" s="120"/>
      <c r="BG892" s="121"/>
      <c r="BH892" s="121"/>
      <c r="BI892" s="122"/>
      <c r="BJ892" s="123"/>
    </row>
    <row r="893">
      <c r="D893" s="100"/>
      <c r="E893" s="48"/>
      <c r="U893" s="50"/>
      <c r="V893" s="50"/>
      <c r="AC893" s="6"/>
      <c r="AI893" s="110"/>
      <c r="AJ893" s="111"/>
      <c r="AK893" s="221"/>
      <c r="AL893" s="54"/>
      <c r="AM893" s="54"/>
      <c r="AN893" s="112"/>
      <c r="AO893" s="113"/>
      <c r="AP893" s="215"/>
      <c r="AQ893" s="216"/>
      <c r="AR893" s="217"/>
      <c r="AS893" s="54"/>
      <c r="AT893" s="115"/>
      <c r="AU893" s="115"/>
      <c r="AV893" s="115"/>
      <c r="AW893" s="116"/>
      <c r="AX893" s="54"/>
      <c r="AY893" s="117"/>
      <c r="AZ893" s="117"/>
      <c r="BA893" s="118"/>
      <c r="BB893" s="116"/>
      <c r="BC893" s="54"/>
      <c r="BD893" s="117"/>
      <c r="BE893" s="218"/>
      <c r="BF893" s="120"/>
      <c r="BG893" s="121"/>
      <c r="BH893" s="121"/>
      <c r="BI893" s="122"/>
      <c r="BJ893" s="123"/>
    </row>
    <row r="894">
      <c r="D894" s="100"/>
      <c r="E894" s="48"/>
      <c r="U894" s="50"/>
      <c r="V894" s="50"/>
      <c r="AC894" s="6"/>
      <c r="AI894" s="110"/>
      <c r="AJ894" s="111"/>
      <c r="AK894" s="221"/>
      <c r="AL894" s="54"/>
      <c r="AM894" s="54"/>
      <c r="AN894" s="112"/>
      <c r="AO894" s="113"/>
      <c r="AP894" s="215"/>
      <c r="AQ894" s="216"/>
      <c r="AR894" s="217"/>
      <c r="AS894" s="54"/>
      <c r="AT894" s="115"/>
      <c r="AU894" s="115"/>
      <c r="AV894" s="115"/>
      <c r="AW894" s="116"/>
      <c r="AX894" s="54"/>
      <c r="AY894" s="117"/>
      <c r="AZ894" s="117"/>
      <c r="BA894" s="118"/>
      <c r="BB894" s="116"/>
      <c r="BC894" s="54"/>
      <c r="BD894" s="117"/>
      <c r="BE894" s="218"/>
      <c r="BF894" s="120"/>
      <c r="BG894" s="121"/>
      <c r="BH894" s="121"/>
      <c r="BI894" s="122"/>
      <c r="BJ894" s="123"/>
    </row>
    <row r="895">
      <c r="D895" s="100"/>
      <c r="E895" s="48"/>
      <c r="U895" s="50"/>
      <c r="V895" s="50"/>
      <c r="AC895" s="6"/>
      <c r="AI895" s="110"/>
      <c r="AJ895" s="111"/>
      <c r="AK895" s="221"/>
      <c r="AL895" s="54"/>
      <c r="AM895" s="54"/>
      <c r="AN895" s="112"/>
      <c r="AO895" s="113"/>
      <c r="AP895" s="215"/>
      <c r="AQ895" s="216"/>
      <c r="AR895" s="217"/>
      <c r="AS895" s="54"/>
      <c r="AT895" s="115"/>
      <c r="AU895" s="115"/>
      <c r="AV895" s="115"/>
      <c r="AW895" s="116"/>
      <c r="AX895" s="54"/>
      <c r="AY895" s="117"/>
      <c r="AZ895" s="117"/>
      <c r="BA895" s="118"/>
      <c r="BB895" s="116"/>
      <c r="BC895" s="54"/>
      <c r="BD895" s="117"/>
      <c r="BE895" s="218"/>
      <c r="BF895" s="120"/>
      <c r="BG895" s="121"/>
      <c r="BH895" s="121"/>
      <c r="BI895" s="122"/>
      <c r="BJ895" s="123"/>
    </row>
    <row r="896">
      <c r="D896" s="100"/>
      <c r="E896" s="48"/>
      <c r="U896" s="50"/>
      <c r="V896" s="50"/>
      <c r="AC896" s="6"/>
      <c r="AI896" s="110"/>
      <c r="AJ896" s="111"/>
      <c r="AK896" s="221"/>
      <c r="AL896" s="54"/>
      <c r="AM896" s="54"/>
      <c r="AN896" s="112"/>
      <c r="AO896" s="113"/>
      <c r="AP896" s="215"/>
      <c r="AQ896" s="216"/>
      <c r="AR896" s="217"/>
      <c r="AS896" s="54"/>
      <c r="AT896" s="115"/>
      <c r="AU896" s="115"/>
      <c r="AV896" s="115"/>
      <c r="AW896" s="116"/>
      <c r="AX896" s="54"/>
      <c r="AY896" s="117"/>
      <c r="AZ896" s="117"/>
      <c r="BA896" s="118"/>
      <c r="BB896" s="116"/>
      <c r="BC896" s="54"/>
      <c r="BD896" s="117"/>
      <c r="BE896" s="218"/>
      <c r="BF896" s="120"/>
      <c r="BG896" s="121"/>
      <c r="BH896" s="121"/>
      <c r="BI896" s="122"/>
      <c r="BJ896" s="123"/>
    </row>
    <row r="897">
      <c r="D897" s="100"/>
      <c r="E897" s="48"/>
      <c r="U897" s="50"/>
      <c r="V897" s="50"/>
      <c r="AC897" s="6"/>
      <c r="AI897" s="110"/>
      <c r="AJ897" s="111"/>
      <c r="AK897" s="221"/>
      <c r="AL897" s="54"/>
      <c r="AM897" s="54"/>
      <c r="AN897" s="112"/>
      <c r="AO897" s="113"/>
      <c r="AP897" s="215"/>
      <c r="AQ897" s="216"/>
      <c r="AR897" s="217"/>
      <c r="AS897" s="54"/>
      <c r="AT897" s="115"/>
      <c r="AU897" s="115"/>
      <c r="AV897" s="115"/>
      <c r="AW897" s="116"/>
      <c r="AX897" s="54"/>
      <c r="AY897" s="117"/>
      <c r="AZ897" s="117"/>
      <c r="BA897" s="118"/>
      <c r="BB897" s="116"/>
      <c r="BC897" s="54"/>
      <c r="BD897" s="117"/>
      <c r="BE897" s="218"/>
      <c r="BF897" s="120"/>
      <c r="BG897" s="121"/>
      <c r="BH897" s="121"/>
      <c r="BI897" s="122"/>
      <c r="BJ897" s="123"/>
    </row>
    <row r="898">
      <c r="D898" s="100"/>
      <c r="E898" s="48"/>
      <c r="U898" s="50"/>
      <c r="V898" s="50"/>
      <c r="AC898" s="6"/>
      <c r="AI898" s="110"/>
      <c r="AJ898" s="111"/>
      <c r="AK898" s="221"/>
      <c r="AL898" s="54"/>
      <c r="AM898" s="54"/>
      <c r="AN898" s="112"/>
      <c r="AO898" s="113"/>
      <c r="AP898" s="215"/>
      <c r="AQ898" s="216"/>
      <c r="AR898" s="217"/>
      <c r="AS898" s="54"/>
      <c r="AT898" s="115"/>
      <c r="AU898" s="115"/>
      <c r="AV898" s="115"/>
      <c r="AW898" s="116"/>
      <c r="AX898" s="54"/>
      <c r="AY898" s="117"/>
      <c r="AZ898" s="117"/>
      <c r="BA898" s="118"/>
      <c r="BB898" s="116"/>
      <c r="BC898" s="54"/>
      <c r="BD898" s="117"/>
      <c r="BE898" s="218"/>
      <c r="BF898" s="120"/>
      <c r="BG898" s="121"/>
      <c r="BH898" s="121"/>
      <c r="BI898" s="122"/>
      <c r="BJ898" s="123"/>
    </row>
    <row r="899">
      <c r="D899" s="100"/>
      <c r="E899" s="48"/>
      <c r="U899" s="50"/>
      <c r="V899" s="50"/>
      <c r="AC899" s="6"/>
      <c r="AI899" s="110"/>
      <c r="AJ899" s="111"/>
      <c r="AK899" s="221"/>
      <c r="AL899" s="54"/>
      <c r="AM899" s="54"/>
      <c r="AN899" s="112"/>
      <c r="AO899" s="113"/>
      <c r="AP899" s="215"/>
      <c r="AQ899" s="216"/>
      <c r="AR899" s="217"/>
      <c r="AS899" s="54"/>
      <c r="AT899" s="115"/>
      <c r="AU899" s="115"/>
      <c r="AV899" s="115"/>
      <c r="AW899" s="116"/>
      <c r="AX899" s="54"/>
      <c r="AY899" s="117"/>
      <c r="AZ899" s="117"/>
      <c r="BA899" s="118"/>
      <c r="BB899" s="116"/>
      <c r="BC899" s="54"/>
      <c r="BD899" s="117"/>
      <c r="BE899" s="218"/>
      <c r="BF899" s="120"/>
      <c r="BG899" s="121"/>
      <c r="BH899" s="121"/>
      <c r="BI899" s="122"/>
      <c r="BJ899" s="123"/>
    </row>
    <row r="900">
      <c r="D900" s="100"/>
      <c r="E900" s="48"/>
      <c r="U900" s="50"/>
      <c r="V900" s="50"/>
      <c r="AC900" s="6"/>
      <c r="AI900" s="110"/>
      <c r="AJ900" s="111"/>
      <c r="AK900" s="221"/>
      <c r="AL900" s="54"/>
      <c r="AM900" s="54"/>
      <c r="AN900" s="112"/>
      <c r="AO900" s="113"/>
      <c r="AP900" s="215"/>
      <c r="AQ900" s="216"/>
      <c r="AR900" s="217"/>
      <c r="AS900" s="54"/>
      <c r="AT900" s="115"/>
      <c r="AU900" s="115"/>
      <c r="AV900" s="115"/>
      <c r="AW900" s="116"/>
      <c r="AX900" s="54"/>
      <c r="AY900" s="117"/>
      <c r="AZ900" s="117"/>
      <c r="BA900" s="118"/>
      <c r="BB900" s="116"/>
      <c r="BC900" s="54"/>
      <c r="BD900" s="117"/>
      <c r="BE900" s="218"/>
      <c r="BF900" s="120"/>
      <c r="BG900" s="121"/>
      <c r="BH900" s="121"/>
      <c r="BI900" s="122"/>
      <c r="BJ900" s="123"/>
    </row>
    <row r="901">
      <c r="D901" s="100"/>
      <c r="E901" s="48"/>
      <c r="U901" s="50"/>
      <c r="V901" s="50"/>
      <c r="AC901" s="6"/>
      <c r="AI901" s="110"/>
      <c r="AJ901" s="111"/>
      <c r="AK901" s="221"/>
      <c r="AL901" s="54"/>
      <c r="AM901" s="54"/>
      <c r="AN901" s="112"/>
      <c r="AO901" s="113"/>
      <c r="AP901" s="215"/>
      <c r="AQ901" s="216"/>
      <c r="AR901" s="217"/>
      <c r="AS901" s="54"/>
      <c r="AT901" s="115"/>
      <c r="AU901" s="115"/>
      <c r="AV901" s="115"/>
      <c r="AW901" s="116"/>
      <c r="AX901" s="54"/>
      <c r="AY901" s="117"/>
      <c r="AZ901" s="117"/>
      <c r="BA901" s="118"/>
      <c r="BB901" s="116"/>
      <c r="BC901" s="54"/>
      <c r="BD901" s="117"/>
      <c r="BE901" s="218"/>
      <c r="BF901" s="120"/>
      <c r="BG901" s="121"/>
      <c r="BH901" s="121"/>
      <c r="BI901" s="122"/>
      <c r="BJ901" s="123"/>
    </row>
    <row r="902">
      <c r="D902" s="100"/>
      <c r="E902" s="48"/>
      <c r="U902" s="50"/>
      <c r="V902" s="50"/>
      <c r="AC902" s="6"/>
      <c r="AI902" s="110"/>
      <c r="AJ902" s="111"/>
      <c r="AK902" s="221"/>
      <c r="AL902" s="54"/>
      <c r="AM902" s="54"/>
      <c r="AN902" s="112"/>
      <c r="AO902" s="113"/>
      <c r="AP902" s="215"/>
      <c r="AQ902" s="216"/>
      <c r="AR902" s="217"/>
      <c r="AS902" s="54"/>
      <c r="AT902" s="115"/>
      <c r="AU902" s="115"/>
      <c r="AV902" s="115"/>
      <c r="AW902" s="116"/>
      <c r="AX902" s="54"/>
      <c r="AY902" s="117"/>
      <c r="AZ902" s="117"/>
      <c r="BA902" s="118"/>
      <c r="BB902" s="116"/>
      <c r="BC902" s="54"/>
      <c r="BD902" s="117"/>
      <c r="BE902" s="218"/>
      <c r="BF902" s="120"/>
      <c r="BG902" s="121"/>
      <c r="BH902" s="121"/>
      <c r="BI902" s="122"/>
      <c r="BJ902" s="123"/>
    </row>
    <row r="903">
      <c r="D903" s="100"/>
      <c r="E903" s="48"/>
      <c r="U903" s="50"/>
      <c r="V903" s="50"/>
      <c r="AC903" s="6"/>
      <c r="AI903" s="110"/>
      <c r="AJ903" s="111"/>
      <c r="AK903" s="221"/>
      <c r="AL903" s="54"/>
      <c r="AM903" s="54"/>
      <c r="AN903" s="112"/>
      <c r="AO903" s="113"/>
      <c r="AP903" s="215"/>
      <c r="AQ903" s="216"/>
      <c r="AR903" s="217"/>
      <c r="AS903" s="54"/>
      <c r="AT903" s="115"/>
      <c r="AU903" s="115"/>
      <c r="AV903" s="115"/>
      <c r="AW903" s="116"/>
      <c r="AX903" s="54"/>
      <c r="AY903" s="117"/>
      <c r="AZ903" s="117"/>
      <c r="BA903" s="118"/>
      <c r="BB903" s="116"/>
      <c r="BC903" s="54"/>
      <c r="BD903" s="117"/>
      <c r="BE903" s="218"/>
      <c r="BF903" s="120"/>
      <c r="BG903" s="121"/>
      <c r="BH903" s="121"/>
      <c r="BI903" s="122"/>
      <c r="BJ903" s="123"/>
    </row>
    <row r="904">
      <c r="D904" s="100"/>
      <c r="E904" s="48"/>
      <c r="U904" s="50"/>
      <c r="V904" s="50"/>
      <c r="AC904" s="6"/>
      <c r="AI904" s="110"/>
      <c r="AJ904" s="111"/>
      <c r="AK904" s="221"/>
      <c r="AL904" s="54"/>
      <c r="AM904" s="54"/>
      <c r="AN904" s="112"/>
      <c r="AO904" s="113"/>
      <c r="AP904" s="215"/>
      <c r="AQ904" s="216"/>
      <c r="AR904" s="217"/>
      <c r="AS904" s="54"/>
      <c r="AT904" s="115"/>
      <c r="AU904" s="115"/>
      <c r="AV904" s="115"/>
      <c r="AW904" s="116"/>
      <c r="AX904" s="54"/>
      <c r="AY904" s="117"/>
      <c r="AZ904" s="117"/>
      <c r="BA904" s="118"/>
      <c r="BB904" s="116"/>
      <c r="BC904" s="54"/>
      <c r="BD904" s="117"/>
      <c r="BE904" s="218"/>
      <c r="BF904" s="120"/>
      <c r="BG904" s="121"/>
      <c r="BH904" s="121"/>
      <c r="BI904" s="122"/>
      <c r="BJ904" s="123"/>
    </row>
    <row r="905">
      <c r="D905" s="100"/>
      <c r="E905" s="48"/>
      <c r="U905" s="50"/>
      <c r="V905" s="50"/>
      <c r="AC905" s="6"/>
      <c r="AI905" s="110"/>
      <c r="AJ905" s="111"/>
      <c r="AK905" s="221"/>
      <c r="AL905" s="54"/>
      <c r="AM905" s="54"/>
      <c r="AN905" s="112"/>
      <c r="AO905" s="113"/>
      <c r="AP905" s="215"/>
      <c r="AQ905" s="216"/>
      <c r="AR905" s="217"/>
      <c r="AS905" s="54"/>
      <c r="AT905" s="115"/>
      <c r="AU905" s="115"/>
      <c r="AV905" s="115"/>
      <c r="AW905" s="116"/>
      <c r="AX905" s="54"/>
      <c r="AY905" s="117"/>
      <c r="AZ905" s="117"/>
      <c r="BA905" s="118"/>
      <c r="BB905" s="116"/>
      <c r="BC905" s="54"/>
      <c r="BD905" s="117"/>
      <c r="BE905" s="218"/>
      <c r="BF905" s="120"/>
      <c r="BG905" s="121"/>
      <c r="BH905" s="121"/>
      <c r="BI905" s="122"/>
      <c r="BJ905" s="123"/>
    </row>
    <row r="906">
      <c r="D906" s="100"/>
      <c r="E906" s="48"/>
      <c r="U906" s="50"/>
      <c r="V906" s="50"/>
      <c r="AC906" s="6"/>
      <c r="AI906" s="110"/>
      <c r="AJ906" s="111"/>
      <c r="AK906" s="221"/>
      <c r="AL906" s="54"/>
      <c r="AM906" s="54"/>
      <c r="AN906" s="112"/>
      <c r="AO906" s="113"/>
      <c r="AP906" s="215"/>
      <c r="AQ906" s="216"/>
      <c r="AR906" s="217"/>
      <c r="AS906" s="54"/>
      <c r="AT906" s="115"/>
      <c r="AU906" s="115"/>
      <c r="AV906" s="115"/>
      <c r="AW906" s="116"/>
      <c r="AX906" s="54"/>
      <c r="AY906" s="117"/>
      <c r="AZ906" s="117"/>
      <c r="BA906" s="118"/>
      <c r="BB906" s="116"/>
      <c r="BC906" s="54"/>
      <c r="BD906" s="117"/>
      <c r="BE906" s="218"/>
      <c r="BF906" s="120"/>
      <c r="BG906" s="121"/>
      <c r="BH906" s="121"/>
      <c r="BI906" s="122"/>
      <c r="BJ906" s="123"/>
    </row>
    <row r="907">
      <c r="D907" s="100"/>
      <c r="E907" s="48"/>
      <c r="U907" s="50"/>
      <c r="V907" s="50"/>
      <c r="AC907" s="6"/>
      <c r="AI907" s="110"/>
      <c r="AJ907" s="111"/>
      <c r="AK907" s="221"/>
      <c r="AL907" s="54"/>
      <c r="AM907" s="54"/>
      <c r="AN907" s="112"/>
      <c r="AO907" s="113"/>
      <c r="AP907" s="215"/>
      <c r="AQ907" s="216"/>
      <c r="AR907" s="217"/>
      <c r="AS907" s="54"/>
      <c r="AT907" s="115"/>
      <c r="AU907" s="115"/>
      <c r="AV907" s="115"/>
      <c r="AW907" s="116"/>
      <c r="AX907" s="54"/>
      <c r="AY907" s="117"/>
      <c r="AZ907" s="117"/>
      <c r="BA907" s="118"/>
      <c r="BB907" s="116"/>
      <c r="BC907" s="54"/>
      <c r="BD907" s="117"/>
      <c r="BE907" s="218"/>
      <c r="BF907" s="120"/>
      <c r="BG907" s="121"/>
      <c r="BH907" s="121"/>
      <c r="BI907" s="122"/>
      <c r="BJ907" s="123"/>
    </row>
    <row r="908">
      <c r="D908" s="100"/>
      <c r="E908" s="48"/>
      <c r="U908" s="50"/>
      <c r="V908" s="50"/>
      <c r="AC908" s="6"/>
      <c r="AI908" s="110"/>
      <c r="AJ908" s="111"/>
      <c r="AK908" s="221"/>
      <c r="AL908" s="54"/>
      <c r="AM908" s="54"/>
      <c r="AN908" s="112"/>
      <c r="AO908" s="113"/>
      <c r="AP908" s="215"/>
      <c r="AQ908" s="216"/>
      <c r="AR908" s="217"/>
      <c r="AS908" s="54"/>
      <c r="AT908" s="115"/>
      <c r="AU908" s="115"/>
      <c r="AV908" s="115"/>
      <c r="AW908" s="116"/>
      <c r="AX908" s="54"/>
      <c r="AY908" s="117"/>
      <c r="AZ908" s="117"/>
      <c r="BA908" s="118"/>
      <c r="BB908" s="116"/>
      <c r="BC908" s="54"/>
      <c r="BD908" s="117"/>
      <c r="BE908" s="218"/>
      <c r="BF908" s="120"/>
      <c r="BG908" s="121"/>
      <c r="BH908" s="121"/>
      <c r="BI908" s="122"/>
      <c r="BJ908" s="123"/>
    </row>
    <row r="909">
      <c r="D909" s="100"/>
      <c r="E909" s="48"/>
      <c r="U909" s="50"/>
      <c r="V909" s="50"/>
      <c r="AC909" s="6"/>
      <c r="AI909" s="110"/>
      <c r="AJ909" s="111"/>
      <c r="AK909" s="221"/>
      <c r="AL909" s="54"/>
      <c r="AM909" s="54"/>
      <c r="AN909" s="112"/>
      <c r="AO909" s="113"/>
      <c r="AP909" s="215"/>
      <c r="AQ909" s="216"/>
      <c r="AR909" s="217"/>
      <c r="AS909" s="54"/>
      <c r="AT909" s="115"/>
      <c r="AU909" s="115"/>
      <c r="AV909" s="115"/>
      <c r="AW909" s="116"/>
      <c r="AX909" s="54"/>
      <c r="AY909" s="117"/>
      <c r="AZ909" s="117"/>
      <c r="BA909" s="118"/>
      <c r="BB909" s="116"/>
      <c r="BC909" s="54"/>
      <c r="BD909" s="117"/>
      <c r="BE909" s="218"/>
      <c r="BF909" s="120"/>
      <c r="BG909" s="121"/>
      <c r="BH909" s="121"/>
      <c r="BI909" s="122"/>
      <c r="BJ909" s="123"/>
    </row>
    <row r="910">
      <c r="D910" s="100"/>
      <c r="E910" s="48"/>
      <c r="U910" s="50"/>
      <c r="V910" s="50"/>
      <c r="AC910" s="6"/>
      <c r="AI910" s="110"/>
      <c r="AJ910" s="111"/>
      <c r="AK910" s="221"/>
      <c r="AL910" s="54"/>
      <c r="AM910" s="54"/>
      <c r="AN910" s="112"/>
      <c r="AO910" s="113"/>
      <c r="AP910" s="215"/>
      <c r="AQ910" s="216"/>
      <c r="AR910" s="217"/>
      <c r="AS910" s="54"/>
      <c r="AT910" s="115"/>
      <c r="AU910" s="115"/>
      <c r="AV910" s="115"/>
      <c r="AW910" s="116"/>
      <c r="AX910" s="54"/>
      <c r="AY910" s="117"/>
      <c r="AZ910" s="117"/>
      <c r="BA910" s="118"/>
      <c r="BB910" s="116"/>
      <c r="BC910" s="54"/>
      <c r="BD910" s="117"/>
      <c r="BE910" s="218"/>
      <c r="BF910" s="120"/>
      <c r="BG910" s="121"/>
      <c r="BH910" s="121"/>
      <c r="BI910" s="122"/>
      <c r="BJ910" s="123"/>
    </row>
    <row r="911">
      <c r="D911" s="100"/>
      <c r="E911" s="48"/>
      <c r="U911" s="50"/>
      <c r="V911" s="50"/>
      <c r="AC911" s="6"/>
      <c r="AI911" s="110"/>
      <c r="AJ911" s="111"/>
      <c r="AK911" s="221"/>
      <c r="AL911" s="54"/>
      <c r="AM911" s="54"/>
      <c r="AN911" s="112"/>
      <c r="AO911" s="113"/>
      <c r="AP911" s="215"/>
      <c r="AQ911" s="216"/>
      <c r="AR911" s="217"/>
      <c r="AS911" s="54"/>
      <c r="AT911" s="115"/>
      <c r="AU911" s="115"/>
      <c r="AV911" s="115"/>
      <c r="AW911" s="116"/>
      <c r="AX911" s="54"/>
      <c r="AY911" s="117"/>
      <c r="AZ911" s="117"/>
      <c r="BA911" s="118"/>
      <c r="BB911" s="116"/>
      <c r="BC911" s="54"/>
      <c r="BD911" s="117"/>
      <c r="BE911" s="218"/>
      <c r="BF911" s="120"/>
      <c r="BG911" s="121"/>
      <c r="BH911" s="121"/>
      <c r="BI911" s="122"/>
      <c r="BJ911" s="123"/>
    </row>
    <row r="912">
      <c r="D912" s="100"/>
      <c r="E912" s="48"/>
      <c r="U912" s="50"/>
      <c r="V912" s="50"/>
      <c r="AC912" s="6"/>
      <c r="AI912" s="110"/>
      <c r="AJ912" s="111"/>
      <c r="AK912" s="221"/>
      <c r="AL912" s="54"/>
      <c r="AM912" s="54"/>
      <c r="AN912" s="112"/>
      <c r="AO912" s="113"/>
      <c r="AP912" s="215"/>
      <c r="AQ912" s="216"/>
      <c r="AR912" s="217"/>
      <c r="AS912" s="54"/>
      <c r="AT912" s="115"/>
      <c r="AU912" s="115"/>
      <c r="AV912" s="115"/>
      <c r="AW912" s="116"/>
      <c r="AX912" s="54"/>
      <c r="AY912" s="117"/>
      <c r="AZ912" s="117"/>
      <c r="BA912" s="118"/>
      <c r="BB912" s="116"/>
      <c r="BC912" s="54"/>
      <c r="BD912" s="117"/>
      <c r="BE912" s="218"/>
      <c r="BF912" s="120"/>
      <c r="BG912" s="121"/>
      <c r="BH912" s="121"/>
      <c r="BI912" s="122"/>
      <c r="BJ912" s="123"/>
    </row>
    <row r="913">
      <c r="D913" s="100"/>
      <c r="E913" s="48"/>
      <c r="U913" s="50"/>
      <c r="V913" s="50"/>
      <c r="AC913" s="6"/>
      <c r="AI913" s="110"/>
      <c r="AJ913" s="111"/>
      <c r="AK913" s="221"/>
      <c r="AL913" s="54"/>
      <c r="AM913" s="54"/>
      <c r="AN913" s="112"/>
      <c r="AO913" s="113"/>
      <c r="AP913" s="215"/>
      <c r="AQ913" s="216"/>
      <c r="AR913" s="217"/>
      <c r="AS913" s="54"/>
      <c r="AT913" s="115"/>
      <c r="AU913" s="115"/>
      <c r="AV913" s="115"/>
      <c r="AW913" s="116"/>
      <c r="AX913" s="54"/>
      <c r="AY913" s="117"/>
      <c r="AZ913" s="117"/>
      <c r="BA913" s="118"/>
      <c r="BB913" s="116"/>
      <c r="BC913" s="54"/>
      <c r="BD913" s="117"/>
      <c r="BE913" s="218"/>
      <c r="BF913" s="120"/>
      <c r="BG913" s="121"/>
      <c r="BH913" s="121"/>
      <c r="BI913" s="122"/>
      <c r="BJ913" s="123"/>
    </row>
    <row r="914">
      <c r="D914" s="100"/>
      <c r="E914" s="48"/>
      <c r="U914" s="50"/>
      <c r="V914" s="50"/>
      <c r="AC914" s="6"/>
      <c r="AI914" s="110"/>
      <c r="AJ914" s="111"/>
      <c r="AK914" s="221"/>
      <c r="AL914" s="54"/>
      <c r="AM914" s="54"/>
      <c r="AN914" s="112"/>
      <c r="AO914" s="113"/>
      <c r="AP914" s="215"/>
      <c r="AQ914" s="216"/>
      <c r="AR914" s="217"/>
      <c r="AS914" s="54"/>
      <c r="AT914" s="115"/>
      <c r="AU914" s="115"/>
      <c r="AV914" s="115"/>
      <c r="AW914" s="116"/>
      <c r="AX914" s="54"/>
      <c r="AY914" s="117"/>
      <c r="AZ914" s="117"/>
      <c r="BA914" s="118"/>
      <c r="BB914" s="116"/>
      <c r="BC914" s="54"/>
      <c r="BD914" s="117"/>
      <c r="BE914" s="218"/>
      <c r="BF914" s="120"/>
      <c r="BG914" s="121"/>
      <c r="BH914" s="121"/>
      <c r="BI914" s="122"/>
      <c r="BJ914" s="123"/>
    </row>
    <row r="915">
      <c r="D915" s="100"/>
      <c r="E915" s="48"/>
      <c r="U915" s="50"/>
      <c r="V915" s="50"/>
      <c r="AC915" s="6"/>
      <c r="AI915" s="110"/>
      <c r="AJ915" s="111"/>
      <c r="AK915" s="221"/>
      <c r="AL915" s="54"/>
      <c r="AM915" s="54"/>
      <c r="AN915" s="112"/>
      <c r="AO915" s="113"/>
      <c r="AP915" s="215"/>
      <c r="AQ915" s="216"/>
      <c r="AR915" s="217"/>
      <c r="AS915" s="54"/>
      <c r="AT915" s="115"/>
      <c r="AU915" s="115"/>
      <c r="AV915" s="115"/>
      <c r="AW915" s="116"/>
      <c r="AX915" s="54"/>
      <c r="AY915" s="117"/>
      <c r="AZ915" s="117"/>
      <c r="BA915" s="118"/>
      <c r="BB915" s="116"/>
      <c r="BC915" s="54"/>
      <c r="BD915" s="117"/>
      <c r="BE915" s="218"/>
      <c r="BF915" s="120"/>
      <c r="BG915" s="121"/>
      <c r="BH915" s="121"/>
      <c r="BI915" s="122"/>
      <c r="BJ915" s="123"/>
    </row>
    <row r="916">
      <c r="D916" s="100"/>
      <c r="E916" s="48"/>
      <c r="U916" s="50"/>
      <c r="V916" s="50"/>
      <c r="AC916" s="6"/>
      <c r="AI916" s="110"/>
      <c r="AJ916" s="111"/>
      <c r="AK916" s="221"/>
      <c r="AL916" s="54"/>
      <c r="AM916" s="54"/>
      <c r="AN916" s="112"/>
      <c r="AO916" s="113"/>
      <c r="AP916" s="215"/>
      <c r="AQ916" s="216"/>
      <c r="AR916" s="217"/>
      <c r="AS916" s="54"/>
      <c r="AT916" s="115"/>
      <c r="AU916" s="115"/>
      <c r="AV916" s="115"/>
      <c r="AW916" s="116"/>
      <c r="AX916" s="54"/>
      <c r="AY916" s="117"/>
      <c r="AZ916" s="117"/>
      <c r="BA916" s="118"/>
      <c r="BB916" s="116"/>
      <c r="BC916" s="54"/>
      <c r="BD916" s="117"/>
      <c r="BE916" s="218"/>
      <c r="BF916" s="120"/>
      <c r="BG916" s="121"/>
      <c r="BH916" s="121"/>
      <c r="BI916" s="122"/>
      <c r="BJ916" s="123"/>
    </row>
    <row r="917">
      <c r="D917" s="100"/>
      <c r="E917" s="48"/>
      <c r="U917" s="50"/>
      <c r="V917" s="50"/>
      <c r="AC917" s="6"/>
      <c r="AI917" s="110"/>
      <c r="AJ917" s="111"/>
      <c r="AK917" s="221"/>
      <c r="AL917" s="54"/>
      <c r="AM917" s="54"/>
      <c r="AN917" s="112"/>
      <c r="AO917" s="113"/>
      <c r="AP917" s="215"/>
      <c r="AQ917" s="216"/>
      <c r="AR917" s="217"/>
      <c r="AS917" s="54"/>
      <c r="AT917" s="115"/>
      <c r="AU917" s="115"/>
      <c r="AV917" s="115"/>
      <c r="AW917" s="116"/>
      <c r="AX917" s="54"/>
      <c r="AY917" s="117"/>
      <c r="AZ917" s="117"/>
      <c r="BA917" s="118"/>
      <c r="BB917" s="116"/>
      <c r="BC917" s="54"/>
      <c r="BD917" s="117"/>
      <c r="BE917" s="218"/>
      <c r="BF917" s="120"/>
      <c r="BG917" s="121"/>
      <c r="BH917" s="121"/>
      <c r="BI917" s="122"/>
      <c r="BJ917" s="123"/>
    </row>
    <row r="918">
      <c r="D918" s="100"/>
      <c r="E918" s="48"/>
      <c r="U918" s="50"/>
      <c r="V918" s="50"/>
      <c r="AC918" s="6"/>
      <c r="AI918" s="110"/>
      <c r="AJ918" s="111"/>
      <c r="AK918" s="221"/>
      <c r="AL918" s="54"/>
      <c r="AM918" s="54"/>
      <c r="AN918" s="112"/>
      <c r="AO918" s="113"/>
      <c r="AP918" s="215"/>
      <c r="AQ918" s="216"/>
      <c r="AR918" s="217"/>
      <c r="AS918" s="54"/>
      <c r="AT918" s="115"/>
      <c r="AU918" s="115"/>
      <c r="AV918" s="115"/>
      <c r="AW918" s="116"/>
      <c r="AX918" s="54"/>
      <c r="AY918" s="117"/>
      <c r="AZ918" s="117"/>
      <c r="BA918" s="118"/>
      <c r="BB918" s="116"/>
      <c r="BC918" s="54"/>
      <c r="BD918" s="117"/>
      <c r="BE918" s="218"/>
      <c r="BF918" s="120"/>
      <c r="BG918" s="121"/>
      <c r="BH918" s="121"/>
      <c r="BI918" s="122"/>
      <c r="BJ918" s="123"/>
    </row>
    <row r="919">
      <c r="D919" s="100"/>
      <c r="E919" s="48"/>
      <c r="U919" s="50"/>
      <c r="V919" s="50"/>
      <c r="AC919" s="6"/>
      <c r="AI919" s="110"/>
      <c r="AJ919" s="111"/>
      <c r="AK919" s="221"/>
      <c r="AL919" s="54"/>
      <c r="AM919" s="54"/>
      <c r="AN919" s="112"/>
      <c r="AO919" s="113"/>
      <c r="AP919" s="215"/>
      <c r="AQ919" s="216"/>
      <c r="AR919" s="217"/>
      <c r="AS919" s="54"/>
      <c r="AT919" s="115"/>
      <c r="AU919" s="115"/>
      <c r="AV919" s="115"/>
      <c r="AW919" s="116"/>
      <c r="AX919" s="54"/>
      <c r="AY919" s="117"/>
      <c r="AZ919" s="117"/>
      <c r="BA919" s="118"/>
      <c r="BB919" s="116"/>
      <c r="BC919" s="54"/>
      <c r="BD919" s="117"/>
      <c r="BE919" s="218"/>
      <c r="BF919" s="120"/>
      <c r="BG919" s="121"/>
      <c r="BH919" s="121"/>
      <c r="BI919" s="122"/>
      <c r="BJ919" s="123"/>
    </row>
    <row r="920">
      <c r="D920" s="100"/>
      <c r="E920" s="48"/>
      <c r="U920" s="50"/>
      <c r="V920" s="50"/>
      <c r="AC920" s="6"/>
      <c r="AI920" s="110"/>
      <c r="AJ920" s="111"/>
      <c r="AK920" s="221"/>
      <c r="AL920" s="54"/>
      <c r="AM920" s="54"/>
      <c r="AN920" s="112"/>
      <c r="AO920" s="113"/>
      <c r="AP920" s="215"/>
      <c r="AQ920" s="216"/>
      <c r="AR920" s="217"/>
      <c r="AS920" s="54"/>
      <c r="AT920" s="115"/>
      <c r="AU920" s="115"/>
      <c r="AV920" s="115"/>
      <c r="AW920" s="116"/>
      <c r="AX920" s="54"/>
      <c r="AY920" s="117"/>
      <c r="AZ920" s="117"/>
      <c r="BA920" s="118"/>
      <c r="BB920" s="116"/>
      <c r="BC920" s="54"/>
      <c r="BD920" s="117"/>
      <c r="BE920" s="218"/>
      <c r="BF920" s="120"/>
      <c r="BG920" s="121"/>
      <c r="BH920" s="121"/>
      <c r="BI920" s="122"/>
      <c r="BJ920" s="123"/>
    </row>
    <row r="921">
      <c r="D921" s="100"/>
      <c r="E921" s="48"/>
      <c r="U921" s="50"/>
      <c r="V921" s="50"/>
      <c r="AC921" s="6"/>
      <c r="AI921" s="110"/>
      <c r="AJ921" s="111"/>
      <c r="AK921" s="221"/>
      <c r="AL921" s="54"/>
      <c r="AM921" s="54"/>
      <c r="AN921" s="112"/>
      <c r="AO921" s="113"/>
      <c r="AP921" s="215"/>
      <c r="AQ921" s="216"/>
      <c r="AR921" s="217"/>
      <c r="AS921" s="54"/>
      <c r="AT921" s="115"/>
      <c r="AU921" s="115"/>
      <c r="AV921" s="115"/>
      <c r="AW921" s="116"/>
      <c r="AX921" s="54"/>
      <c r="AY921" s="117"/>
      <c r="AZ921" s="117"/>
      <c r="BA921" s="118"/>
      <c r="BB921" s="116"/>
      <c r="BC921" s="54"/>
      <c r="BD921" s="117"/>
      <c r="BE921" s="218"/>
      <c r="BF921" s="120"/>
      <c r="BG921" s="121"/>
      <c r="BH921" s="121"/>
      <c r="BI921" s="122"/>
      <c r="BJ921" s="123"/>
    </row>
    <row r="922">
      <c r="D922" s="100"/>
      <c r="E922" s="48"/>
      <c r="U922" s="50"/>
      <c r="V922" s="50"/>
      <c r="AC922" s="6"/>
      <c r="AI922" s="110"/>
      <c r="AJ922" s="111"/>
      <c r="AK922" s="221"/>
      <c r="AL922" s="54"/>
      <c r="AM922" s="54"/>
      <c r="AN922" s="112"/>
      <c r="AO922" s="113"/>
      <c r="AP922" s="215"/>
      <c r="AQ922" s="216"/>
      <c r="AR922" s="217"/>
      <c r="AS922" s="54"/>
      <c r="AT922" s="115"/>
      <c r="AU922" s="115"/>
      <c r="AV922" s="115"/>
      <c r="AW922" s="116"/>
      <c r="AX922" s="54"/>
      <c r="AY922" s="117"/>
      <c r="AZ922" s="117"/>
      <c r="BA922" s="118"/>
      <c r="BB922" s="116"/>
      <c r="BC922" s="54"/>
      <c r="BD922" s="117"/>
      <c r="BE922" s="218"/>
      <c r="BF922" s="120"/>
      <c r="BG922" s="121"/>
      <c r="BH922" s="121"/>
      <c r="BI922" s="122"/>
      <c r="BJ922" s="123"/>
    </row>
    <row r="923">
      <c r="D923" s="100"/>
      <c r="E923" s="48"/>
      <c r="U923" s="50"/>
      <c r="V923" s="50"/>
      <c r="AC923" s="6"/>
      <c r="AI923" s="110"/>
      <c r="AJ923" s="111"/>
      <c r="AK923" s="221"/>
      <c r="AL923" s="54"/>
      <c r="AM923" s="54"/>
      <c r="AN923" s="112"/>
      <c r="AO923" s="113"/>
      <c r="AP923" s="215"/>
      <c r="AQ923" s="216"/>
      <c r="AR923" s="217"/>
      <c r="AS923" s="54"/>
      <c r="AT923" s="115"/>
      <c r="AU923" s="115"/>
      <c r="AV923" s="115"/>
      <c r="AW923" s="116"/>
      <c r="AX923" s="54"/>
      <c r="AY923" s="117"/>
      <c r="AZ923" s="117"/>
      <c r="BA923" s="118"/>
      <c r="BB923" s="116"/>
      <c r="BC923" s="54"/>
      <c r="BD923" s="117"/>
      <c r="BE923" s="218"/>
      <c r="BF923" s="120"/>
      <c r="BG923" s="121"/>
      <c r="BH923" s="121"/>
      <c r="BI923" s="122"/>
      <c r="BJ923" s="123"/>
    </row>
    <row r="924">
      <c r="D924" s="100"/>
      <c r="E924" s="48"/>
      <c r="U924" s="50"/>
      <c r="V924" s="50"/>
      <c r="AC924" s="6"/>
      <c r="AI924" s="110"/>
      <c r="AJ924" s="111"/>
      <c r="AK924" s="221"/>
      <c r="AL924" s="54"/>
      <c r="AM924" s="54"/>
      <c r="AN924" s="112"/>
      <c r="AO924" s="113"/>
      <c r="AP924" s="215"/>
      <c r="AQ924" s="216"/>
      <c r="AR924" s="217"/>
      <c r="AS924" s="54"/>
      <c r="AT924" s="115"/>
      <c r="AU924" s="115"/>
      <c r="AV924" s="115"/>
      <c r="AW924" s="116"/>
      <c r="AX924" s="54"/>
      <c r="AY924" s="117"/>
      <c r="AZ924" s="117"/>
      <c r="BA924" s="118"/>
      <c r="BB924" s="116"/>
      <c r="BC924" s="54"/>
      <c r="BD924" s="117"/>
      <c r="BE924" s="218"/>
      <c r="BF924" s="120"/>
      <c r="BG924" s="121"/>
      <c r="BH924" s="121"/>
      <c r="BI924" s="122"/>
      <c r="BJ924" s="123"/>
    </row>
    <row r="925">
      <c r="D925" s="100"/>
      <c r="E925" s="48"/>
      <c r="U925" s="50"/>
      <c r="V925" s="50"/>
      <c r="AC925" s="6"/>
      <c r="AI925" s="110"/>
      <c r="AJ925" s="111"/>
      <c r="AK925" s="221"/>
      <c r="AL925" s="54"/>
      <c r="AM925" s="54"/>
      <c r="AN925" s="112"/>
      <c r="AO925" s="113"/>
      <c r="AP925" s="215"/>
      <c r="AQ925" s="216"/>
      <c r="AR925" s="217"/>
      <c r="AS925" s="54"/>
      <c r="AT925" s="115"/>
      <c r="AU925" s="115"/>
      <c r="AV925" s="115"/>
      <c r="AW925" s="116"/>
      <c r="AX925" s="54"/>
      <c r="AY925" s="117"/>
      <c r="AZ925" s="117"/>
      <c r="BA925" s="118"/>
      <c r="BB925" s="116"/>
      <c r="BC925" s="54"/>
      <c r="BD925" s="117"/>
      <c r="BE925" s="218"/>
      <c r="BF925" s="120"/>
      <c r="BG925" s="121"/>
      <c r="BH925" s="121"/>
      <c r="BI925" s="122"/>
      <c r="BJ925" s="123"/>
    </row>
    <row r="926">
      <c r="D926" s="100"/>
      <c r="E926" s="48"/>
      <c r="U926" s="50"/>
      <c r="V926" s="50"/>
      <c r="AC926" s="6"/>
      <c r="AI926" s="110"/>
      <c r="AJ926" s="111"/>
      <c r="AK926" s="221"/>
      <c r="AL926" s="54"/>
      <c r="AM926" s="54"/>
      <c r="AN926" s="112"/>
      <c r="AO926" s="113"/>
      <c r="AP926" s="215"/>
      <c r="AQ926" s="216"/>
      <c r="AR926" s="217"/>
      <c r="AS926" s="54"/>
      <c r="AT926" s="115"/>
      <c r="AU926" s="115"/>
      <c r="AV926" s="115"/>
      <c r="AW926" s="116"/>
      <c r="AX926" s="54"/>
      <c r="AY926" s="117"/>
      <c r="AZ926" s="117"/>
      <c r="BA926" s="118"/>
      <c r="BB926" s="116"/>
      <c r="BC926" s="54"/>
      <c r="BD926" s="117"/>
      <c r="BE926" s="218"/>
      <c r="BF926" s="120"/>
      <c r="BG926" s="121"/>
      <c r="BH926" s="121"/>
      <c r="BI926" s="122"/>
      <c r="BJ926" s="123"/>
    </row>
    <row r="927">
      <c r="D927" s="100"/>
      <c r="E927" s="48"/>
      <c r="U927" s="50"/>
      <c r="V927" s="50"/>
      <c r="AC927" s="6"/>
      <c r="AI927" s="110"/>
      <c r="AJ927" s="111"/>
      <c r="AK927" s="221"/>
      <c r="AL927" s="54"/>
      <c r="AM927" s="54"/>
      <c r="AN927" s="112"/>
      <c r="AO927" s="113"/>
      <c r="AP927" s="215"/>
      <c r="AQ927" s="216"/>
      <c r="AR927" s="217"/>
      <c r="AS927" s="54"/>
      <c r="AT927" s="115"/>
      <c r="AU927" s="115"/>
      <c r="AV927" s="115"/>
      <c r="AW927" s="116"/>
      <c r="AX927" s="54"/>
      <c r="AY927" s="117"/>
      <c r="AZ927" s="117"/>
      <c r="BA927" s="118"/>
      <c r="BB927" s="116"/>
      <c r="BC927" s="54"/>
      <c r="BD927" s="117"/>
      <c r="BE927" s="218"/>
      <c r="BF927" s="120"/>
      <c r="BG927" s="121"/>
      <c r="BH927" s="121"/>
      <c r="BI927" s="122"/>
      <c r="BJ927" s="123"/>
    </row>
    <row r="928">
      <c r="D928" s="100"/>
      <c r="E928" s="48"/>
      <c r="U928" s="50"/>
      <c r="V928" s="50"/>
      <c r="AC928" s="6"/>
      <c r="AI928" s="110"/>
      <c r="AJ928" s="111"/>
      <c r="AK928" s="221"/>
      <c r="AL928" s="54"/>
      <c r="AM928" s="54"/>
      <c r="AN928" s="112"/>
      <c r="AO928" s="113"/>
      <c r="AP928" s="215"/>
      <c r="AQ928" s="216"/>
      <c r="AR928" s="217"/>
      <c r="AS928" s="54"/>
      <c r="AT928" s="115"/>
      <c r="AU928" s="115"/>
      <c r="AV928" s="115"/>
      <c r="AW928" s="116"/>
      <c r="AX928" s="54"/>
      <c r="AY928" s="117"/>
      <c r="AZ928" s="117"/>
      <c r="BA928" s="118"/>
      <c r="BB928" s="116"/>
      <c r="BC928" s="54"/>
      <c r="BD928" s="117"/>
      <c r="BE928" s="218"/>
      <c r="BF928" s="120"/>
      <c r="BG928" s="121"/>
      <c r="BH928" s="121"/>
      <c r="BI928" s="122"/>
      <c r="BJ928" s="123"/>
    </row>
    <row r="929">
      <c r="D929" s="100"/>
      <c r="E929" s="48"/>
      <c r="U929" s="50"/>
      <c r="V929" s="50"/>
      <c r="AC929" s="6"/>
      <c r="AI929" s="110"/>
      <c r="AJ929" s="111"/>
      <c r="AK929" s="221"/>
      <c r="AL929" s="54"/>
      <c r="AM929" s="54"/>
      <c r="AN929" s="112"/>
      <c r="AO929" s="113"/>
      <c r="AP929" s="215"/>
      <c r="AQ929" s="216"/>
      <c r="AR929" s="217"/>
      <c r="AS929" s="54"/>
      <c r="AT929" s="115"/>
      <c r="AU929" s="115"/>
      <c r="AV929" s="115"/>
      <c r="AW929" s="116"/>
      <c r="AX929" s="54"/>
      <c r="AY929" s="117"/>
      <c r="AZ929" s="117"/>
      <c r="BA929" s="118"/>
      <c r="BB929" s="116"/>
      <c r="BC929" s="54"/>
      <c r="BD929" s="117"/>
      <c r="BE929" s="218"/>
      <c r="BF929" s="120"/>
      <c r="BG929" s="121"/>
      <c r="BH929" s="121"/>
      <c r="BI929" s="122"/>
      <c r="BJ929" s="123"/>
    </row>
    <row r="930">
      <c r="D930" s="100"/>
      <c r="E930" s="48"/>
      <c r="U930" s="50"/>
      <c r="V930" s="50"/>
      <c r="AC930" s="6"/>
      <c r="AI930" s="110"/>
      <c r="AJ930" s="111"/>
      <c r="AK930" s="221"/>
      <c r="AL930" s="54"/>
      <c r="AM930" s="54"/>
      <c r="AN930" s="112"/>
      <c r="AO930" s="113"/>
      <c r="AP930" s="215"/>
      <c r="AQ930" s="216"/>
      <c r="AR930" s="217"/>
      <c r="AS930" s="54"/>
      <c r="AT930" s="115"/>
      <c r="AU930" s="115"/>
      <c r="AV930" s="115"/>
      <c r="AW930" s="116"/>
      <c r="AX930" s="54"/>
      <c r="AY930" s="117"/>
      <c r="AZ930" s="117"/>
      <c r="BA930" s="118"/>
      <c r="BB930" s="116"/>
      <c r="BC930" s="54"/>
      <c r="BD930" s="117"/>
      <c r="BE930" s="218"/>
      <c r="BF930" s="120"/>
      <c r="BG930" s="121"/>
      <c r="BH930" s="121"/>
      <c r="BI930" s="122"/>
      <c r="BJ930" s="123"/>
    </row>
    <row r="931">
      <c r="D931" s="100"/>
      <c r="E931" s="48"/>
      <c r="U931" s="50"/>
      <c r="V931" s="50"/>
      <c r="AC931" s="6"/>
      <c r="AI931" s="110"/>
      <c r="AJ931" s="111"/>
      <c r="AK931" s="221"/>
      <c r="AL931" s="54"/>
      <c r="AM931" s="54"/>
      <c r="AN931" s="112"/>
      <c r="AO931" s="113"/>
      <c r="AP931" s="215"/>
      <c r="AQ931" s="216"/>
      <c r="AR931" s="217"/>
      <c r="AS931" s="54"/>
      <c r="AT931" s="115"/>
      <c r="AU931" s="115"/>
      <c r="AV931" s="115"/>
      <c r="AW931" s="116"/>
      <c r="AX931" s="54"/>
      <c r="AY931" s="117"/>
      <c r="AZ931" s="117"/>
      <c r="BA931" s="118"/>
      <c r="BB931" s="116"/>
      <c r="BC931" s="54"/>
      <c r="BD931" s="117"/>
      <c r="BE931" s="218"/>
      <c r="BF931" s="120"/>
      <c r="BG931" s="121"/>
      <c r="BH931" s="121"/>
      <c r="BI931" s="122"/>
      <c r="BJ931" s="123"/>
    </row>
    <row r="932">
      <c r="D932" s="100"/>
      <c r="E932" s="48"/>
      <c r="U932" s="50"/>
      <c r="V932" s="50"/>
      <c r="AC932" s="6"/>
      <c r="AI932" s="110"/>
      <c r="AJ932" s="111"/>
      <c r="AK932" s="221"/>
      <c r="AL932" s="54"/>
      <c r="AM932" s="54"/>
      <c r="AN932" s="112"/>
      <c r="AO932" s="113"/>
      <c r="AP932" s="215"/>
      <c r="AQ932" s="216"/>
      <c r="AR932" s="217"/>
      <c r="AS932" s="54"/>
      <c r="AT932" s="115"/>
      <c r="AU932" s="115"/>
      <c r="AV932" s="115"/>
      <c r="AW932" s="116"/>
      <c r="AX932" s="54"/>
      <c r="AY932" s="117"/>
      <c r="AZ932" s="117"/>
      <c r="BA932" s="118"/>
      <c r="BB932" s="116"/>
      <c r="BC932" s="54"/>
      <c r="BD932" s="117"/>
      <c r="BE932" s="218"/>
      <c r="BF932" s="120"/>
      <c r="BG932" s="121"/>
      <c r="BH932" s="121"/>
      <c r="BI932" s="122"/>
      <c r="BJ932" s="123"/>
    </row>
    <row r="933">
      <c r="D933" s="100"/>
      <c r="E933" s="48"/>
      <c r="U933" s="50"/>
      <c r="V933" s="50"/>
      <c r="AC933" s="6"/>
      <c r="AI933" s="110"/>
      <c r="AJ933" s="111"/>
      <c r="AK933" s="221"/>
      <c r="AL933" s="54"/>
      <c r="AM933" s="54"/>
      <c r="AN933" s="112"/>
      <c r="AO933" s="113"/>
      <c r="AP933" s="215"/>
      <c r="AQ933" s="216"/>
      <c r="AR933" s="217"/>
      <c r="AS933" s="54"/>
      <c r="AT933" s="115"/>
      <c r="AU933" s="115"/>
      <c r="AV933" s="115"/>
      <c r="AW933" s="116"/>
      <c r="AX933" s="54"/>
      <c r="AY933" s="117"/>
      <c r="AZ933" s="117"/>
      <c r="BA933" s="118"/>
      <c r="BB933" s="116"/>
      <c r="BC933" s="54"/>
      <c r="BD933" s="117"/>
      <c r="BE933" s="218"/>
      <c r="BF933" s="120"/>
      <c r="BG933" s="121"/>
      <c r="BH933" s="121"/>
      <c r="BI933" s="122"/>
      <c r="BJ933" s="123"/>
    </row>
    <row r="934">
      <c r="D934" s="100"/>
      <c r="E934" s="48"/>
      <c r="U934" s="50"/>
      <c r="V934" s="50"/>
      <c r="AC934" s="6"/>
      <c r="AI934" s="110"/>
      <c r="AJ934" s="111"/>
      <c r="AK934" s="221"/>
      <c r="AL934" s="54"/>
      <c r="AM934" s="54"/>
      <c r="AN934" s="112"/>
      <c r="AO934" s="113"/>
      <c r="AP934" s="215"/>
      <c r="AQ934" s="216"/>
      <c r="AR934" s="217"/>
      <c r="AS934" s="54"/>
      <c r="AT934" s="115"/>
      <c r="AU934" s="115"/>
      <c r="AV934" s="115"/>
      <c r="AW934" s="116"/>
      <c r="AX934" s="54"/>
      <c r="AY934" s="117"/>
      <c r="AZ934" s="117"/>
      <c r="BA934" s="118"/>
      <c r="BB934" s="116"/>
      <c r="BC934" s="54"/>
      <c r="BD934" s="117"/>
      <c r="BE934" s="218"/>
      <c r="BF934" s="120"/>
      <c r="BG934" s="121"/>
      <c r="BH934" s="121"/>
      <c r="BI934" s="122"/>
      <c r="BJ934" s="123"/>
    </row>
    <row r="935">
      <c r="D935" s="100"/>
      <c r="E935" s="48"/>
      <c r="U935" s="50"/>
      <c r="V935" s="50"/>
      <c r="AC935" s="6"/>
      <c r="AI935" s="110"/>
      <c r="AJ935" s="111"/>
      <c r="AK935" s="221"/>
      <c r="AL935" s="54"/>
      <c r="AM935" s="54"/>
      <c r="AN935" s="112"/>
      <c r="AO935" s="113"/>
      <c r="AP935" s="215"/>
      <c r="AQ935" s="216"/>
      <c r="AR935" s="217"/>
      <c r="AS935" s="54"/>
      <c r="AT935" s="115"/>
      <c r="AU935" s="115"/>
      <c r="AV935" s="115"/>
      <c r="AW935" s="116"/>
      <c r="AX935" s="54"/>
      <c r="AY935" s="117"/>
      <c r="AZ935" s="117"/>
      <c r="BA935" s="118"/>
      <c r="BB935" s="116"/>
      <c r="BC935" s="54"/>
      <c r="BD935" s="117"/>
      <c r="BE935" s="218"/>
      <c r="BF935" s="120"/>
      <c r="BG935" s="121"/>
      <c r="BH935" s="121"/>
      <c r="BI935" s="122"/>
      <c r="BJ935" s="123"/>
    </row>
    <row r="936">
      <c r="D936" s="100"/>
      <c r="E936" s="48"/>
      <c r="U936" s="50"/>
      <c r="V936" s="50"/>
      <c r="AC936" s="6"/>
      <c r="AI936" s="110"/>
      <c r="AJ936" s="111"/>
      <c r="AK936" s="221"/>
      <c r="AL936" s="54"/>
      <c r="AM936" s="54"/>
      <c r="AN936" s="112"/>
      <c r="AO936" s="113"/>
      <c r="AP936" s="215"/>
      <c r="AQ936" s="216"/>
      <c r="AR936" s="217"/>
      <c r="AS936" s="54"/>
      <c r="AT936" s="115"/>
      <c r="AU936" s="115"/>
      <c r="AV936" s="115"/>
      <c r="AW936" s="116"/>
      <c r="AX936" s="54"/>
      <c r="AY936" s="117"/>
      <c r="AZ936" s="117"/>
      <c r="BA936" s="118"/>
      <c r="BB936" s="116"/>
      <c r="BC936" s="54"/>
      <c r="BD936" s="117"/>
      <c r="BE936" s="218"/>
      <c r="BF936" s="120"/>
      <c r="BG936" s="121"/>
      <c r="BH936" s="121"/>
      <c r="BI936" s="122"/>
      <c r="BJ936" s="123"/>
    </row>
    <row r="937">
      <c r="D937" s="100"/>
      <c r="E937" s="48"/>
      <c r="U937" s="50"/>
      <c r="V937" s="50"/>
      <c r="AC937" s="6"/>
      <c r="AI937" s="110"/>
      <c r="AJ937" s="111"/>
      <c r="AK937" s="221"/>
      <c r="AL937" s="54"/>
      <c r="AM937" s="54"/>
      <c r="AN937" s="112"/>
      <c r="AO937" s="113"/>
      <c r="AP937" s="215"/>
      <c r="AQ937" s="216"/>
      <c r="AR937" s="217"/>
      <c r="AS937" s="54"/>
      <c r="AT937" s="115"/>
      <c r="AU937" s="115"/>
      <c r="AV937" s="115"/>
      <c r="AW937" s="116"/>
      <c r="AX937" s="54"/>
      <c r="AY937" s="117"/>
      <c r="AZ937" s="117"/>
      <c r="BA937" s="118"/>
      <c r="BB937" s="116"/>
      <c r="BC937" s="54"/>
      <c r="BD937" s="117"/>
      <c r="BE937" s="218"/>
      <c r="BF937" s="120"/>
      <c r="BG937" s="121"/>
      <c r="BH937" s="121"/>
      <c r="BI937" s="122"/>
      <c r="BJ937" s="123"/>
    </row>
    <row r="938">
      <c r="D938" s="100"/>
      <c r="E938" s="48"/>
      <c r="U938" s="50"/>
      <c r="V938" s="50"/>
      <c r="AC938" s="6"/>
      <c r="AI938" s="110"/>
      <c r="AJ938" s="111"/>
      <c r="AK938" s="221"/>
      <c r="AL938" s="54"/>
      <c r="AM938" s="54"/>
      <c r="AN938" s="112"/>
      <c r="AO938" s="113"/>
      <c r="AP938" s="215"/>
      <c r="AQ938" s="216"/>
      <c r="AR938" s="217"/>
      <c r="AS938" s="54"/>
      <c r="AT938" s="115"/>
      <c r="AU938" s="115"/>
      <c r="AV938" s="115"/>
      <c r="AW938" s="116"/>
      <c r="AX938" s="54"/>
      <c r="AY938" s="117"/>
      <c r="AZ938" s="117"/>
      <c r="BA938" s="118"/>
      <c r="BB938" s="116"/>
      <c r="BC938" s="54"/>
      <c r="BD938" s="117"/>
      <c r="BE938" s="218"/>
      <c r="BF938" s="120"/>
      <c r="BG938" s="121"/>
      <c r="BH938" s="121"/>
      <c r="BI938" s="122"/>
      <c r="BJ938" s="123"/>
    </row>
    <row r="939">
      <c r="D939" s="100"/>
      <c r="E939" s="48"/>
      <c r="U939" s="50"/>
      <c r="V939" s="50"/>
      <c r="AC939" s="6"/>
      <c r="AI939" s="110"/>
      <c r="AJ939" s="111"/>
      <c r="AK939" s="221"/>
      <c r="AL939" s="54"/>
      <c r="AM939" s="54"/>
      <c r="AN939" s="112"/>
      <c r="AO939" s="113"/>
      <c r="AP939" s="215"/>
      <c r="AQ939" s="216"/>
      <c r="AR939" s="217"/>
      <c r="AS939" s="54"/>
      <c r="AT939" s="115"/>
      <c r="AU939" s="115"/>
      <c r="AV939" s="115"/>
      <c r="AW939" s="116"/>
      <c r="AX939" s="54"/>
      <c r="AY939" s="117"/>
      <c r="AZ939" s="117"/>
      <c r="BA939" s="118"/>
      <c r="BB939" s="116"/>
      <c r="BC939" s="54"/>
      <c r="BD939" s="117"/>
      <c r="BE939" s="218"/>
      <c r="BF939" s="120"/>
      <c r="BG939" s="121"/>
      <c r="BH939" s="121"/>
      <c r="BI939" s="122"/>
      <c r="BJ939" s="123"/>
    </row>
    <row r="940">
      <c r="D940" s="100"/>
      <c r="E940" s="48"/>
      <c r="U940" s="50"/>
      <c r="V940" s="50"/>
      <c r="AC940" s="6"/>
      <c r="AI940" s="110"/>
      <c r="AJ940" s="111"/>
      <c r="AK940" s="221"/>
      <c r="AL940" s="54"/>
      <c r="AM940" s="54"/>
      <c r="AN940" s="112"/>
      <c r="AO940" s="113"/>
      <c r="AP940" s="215"/>
      <c r="AQ940" s="216"/>
      <c r="AR940" s="217"/>
      <c r="AS940" s="54"/>
      <c r="AT940" s="115"/>
      <c r="AU940" s="115"/>
      <c r="AV940" s="115"/>
      <c r="AW940" s="116"/>
      <c r="AX940" s="54"/>
      <c r="AY940" s="117"/>
      <c r="AZ940" s="117"/>
      <c r="BA940" s="118"/>
      <c r="BB940" s="116"/>
      <c r="BC940" s="54"/>
      <c r="BD940" s="117"/>
      <c r="BE940" s="218"/>
      <c r="BF940" s="120"/>
      <c r="BG940" s="121"/>
      <c r="BH940" s="121"/>
      <c r="BI940" s="122"/>
      <c r="BJ940" s="123"/>
    </row>
    <row r="941">
      <c r="D941" s="100"/>
      <c r="E941" s="48"/>
      <c r="U941" s="50"/>
      <c r="V941" s="50"/>
      <c r="AC941" s="6"/>
      <c r="AI941" s="110"/>
      <c r="AJ941" s="111"/>
      <c r="AK941" s="221"/>
      <c r="AL941" s="54"/>
      <c r="AM941" s="54"/>
      <c r="AN941" s="112"/>
      <c r="AO941" s="113"/>
      <c r="AP941" s="215"/>
      <c r="AQ941" s="216"/>
      <c r="AR941" s="217"/>
      <c r="AS941" s="54"/>
      <c r="AT941" s="115"/>
      <c r="AU941" s="115"/>
      <c r="AV941" s="115"/>
      <c r="AW941" s="116"/>
      <c r="AX941" s="54"/>
      <c r="AY941" s="117"/>
      <c r="AZ941" s="117"/>
      <c r="BA941" s="118"/>
      <c r="BB941" s="116"/>
      <c r="BC941" s="54"/>
      <c r="BD941" s="117"/>
      <c r="BE941" s="218"/>
      <c r="BF941" s="120"/>
      <c r="BG941" s="121"/>
      <c r="BH941" s="121"/>
      <c r="BI941" s="122"/>
      <c r="BJ941" s="123"/>
    </row>
    <row r="942">
      <c r="D942" s="100"/>
      <c r="E942" s="48"/>
      <c r="U942" s="50"/>
      <c r="V942" s="50"/>
      <c r="AC942" s="6"/>
      <c r="AI942" s="110"/>
      <c r="AJ942" s="111"/>
      <c r="AK942" s="221"/>
      <c r="AL942" s="54"/>
      <c r="AM942" s="54"/>
      <c r="AN942" s="112"/>
      <c r="AO942" s="113"/>
      <c r="AP942" s="215"/>
      <c r="AQ942" s="216"/>
      <c r="AR942" s="217"/>
      <c r="AS942" s="54"/>
      <c r="AT942" s="115"/>
      <c r="AU942" s="115"/>
      <c r="AV942" s="115"/>
      <c r="AW942" s="116"/>
      <c r="AX942" s="54"/>
      <c r="AY942" s="117"/>
      <c r="AZ942" s="117"/>
      <c r="BA942" s="118"/>
      <c r="BB942" s="116"/>
      <c r="BC942" s="54"/>
      <c r="BD942" s="117"/>
      <c r="BE942" s="218"/>
      <c r="BF942" s="120"/>
      <c r="BG942" s="121"/>
      <c r="BH942" s="121"/>
      <c r="BI942" s="122"/>
      <c r="BJ942" s="123"/>
    </row>
    <row r="943">
      <c r="D943" s="100"/>
      <c r="E943" s="48"/>
      <c r="U943" s="50"/>
      <c r="V943" s="50"/>
      <c r="AC943" s="6"/>
      <c r="AI943" s="110"/>
      <c r="AJ943" s="111"/>
      <c r="AK943" s="221"/>
      <c r="AL943" s="54"/>
      <c r="AM943" s="54"/>
      <c r="AN943" s="112"/>
      <c r="AO943" s="113"/>
      <c r="AP943" s="215"/>
      <c r="AQ943" s="216"/>
      <c r="AR943" s="217"/>
      <c r="AS943" s="54"/>
      <c r="AT943" s="115"/>
      <c r="AU943" s="115"/>
      <c r="AV943" s="115"/>
      <c r="AW943" s="116"/>
      <c r="AX943" s="54"/>
      <c r="AY943" s="117"/>
      <c r="AZ943" s="117"/>
      <c r="BA943" s="118"/>
      <c r="BB943" s="116"/>
      <c r="BC943" s="54"/>
      <c r="BD943" s="117"/>
      <c r="BE943" s="218"/>
      <c r="BF943" s="120"/>
      <c r="BG943" s="121"/>
      <c r="BH943" s="121"/>
      <c r="BI943" s="122"/>
      <c r="BJ943" s="123"/>
    </row>
    <row r="944">
      <c r="D944" s="100"/>
      <c r="E944" s="48"/>
      <c r="U944" s="50"/>
      <c r="V944" s="50"/>
      <c r="AC944" s="6"/>
      <c r="AI944" s="110"/>
      <c r="AJ944" s="111"/>
      <c r="AK944" s="221"/>
      <c r="AL944" s="54"/>
      <c r="AM944" s="54"/>
      <c r="AN944" s="112"/>
      <c r="AO944" s="113"/>
      <c r="AP944" s="215"/>
      <c r="AQ944" s="216"/>
      <c r="AR944" s="217"/>
      <c r="AS944" s="54"/>
      <c r="AT944" s="115"/>
      <c r="AU944" s="115"/>
      <c r="AV944" s="115"/>
      <c r="AW944" s="116"/>
      <c r="AX944" s="54"/>
      <c r="AY944" s="117"/>
      <c r="AZ944" s="117"/>
      <c r="BA944" s="118"/>
      <c r="BB944" s="116"/>
      <c r="BC944" s="54"/>
      <c r="BD944" s="117"/>
      <c r="BE944" s="218"/>
      <c r="BF944" s="120"/>
      <c r="BG944" s="121"/>
      <c r="BH944" s="121"/>
      <c r="BI944" s="122"/>
      <c r="BJ944" s="123"/>
    </row>
    <row r="945">
      <c r="D945" s="100"/>
      <c r="E945" s="48"/>
      <c r="U945" s="50"/>
      <c r="V945" s="50"/>
      <c r="AC945" s="6"/>
      <c r="AI945" s="110"/>
      <c r="AJ945" s="111"/>
      <c r="AK945" s="221"/>
      <c r="AL945" s="54"/>
      <c r="AM945" s="54"/>
      <c r="AN945" s="112"/>
      <c r="AO945" s="113"/>
      <c r="AP945" s="215"/>
      <c r="AQ945" s="216"/>
      <c r="AR945" s="217"/>
      <c r="AS945" s="54"/>
      <c r="AT945" s="115"/>
      <c r="AU945" s="115"/>
      <c r="AV945" s="115"/>
      <c r="AW945" s="116"/>
      <c r="AX945" s="54"/>
      <c r="AY945" s="117"/>
      <c r="AZ945" s="117"/>
      <c r="BA945" s="118"/>
      <c r="BB945" s="116"/>
      <c r="BC945" s="54"/>
      <c r="BD945" s="117"/>
      <c r="BE945" s="218"/>
      <c r="BF945" s="120"/>
      <c r="BG945" s="121"/>
      <c r="BH945" s="121"/>
      <c r="BI945" s="122"/>
      <c r="BJ945" s="123"/>
    </row>
    <row r="946">
      <c r="D946" s="100"/>
      <c r="E946" s="48"/>
      <c r="U946" s="50"/>
      <c r="V946" s="50"/>
      <c r="AC946" s="6"/>
      <c r="AI946" s="110"/>
      <c r="AJ946" s="111"/>
      <c r="AK946" s="221"/>
      <c r="AL946" s="54"/>
      <c r="AM946" s="54"/>
      <c r="AN946" s="112"/>
      <c r="AO946" s="113"/>
      <c r="AP946" s="215"/>
      <c r="AQ946" s="216"/>
      <c r="AR946" s="217"/>
      <c r="AS946" s="54"/>
      <c r="AT946" s="115"/>
      <c r="AU946" s="115"/>
      <c r="AV946" s="115"/>
      <c r="AW946" s="116"/>
      <c r="AX946" s="54"/>
      <c r="AY946" s="117"/>
      <c r="AZ946" s="117"/>
      <c r="BA946" s="118"/>
      <c r="BB946" s="116"/>
      <c r="BC946" s="54"/>
      <c r="BD946" s="117"/>
      <c r="BE946" s="218"/>
      <c r="BF946" s="120"/>
      <c r="BG946" s="121"/>
      <c r="BH946" s="121"/>
      <c r="BI946" s="122"/>
      <c r="BJ946" s="123"/>
    </row>
    <row r="947">
      <c r="D947" s="100"/>
      <c r="E947" s="48"/>
      <c r="U947" s="50"/>
      <c r="V947" s="50"/>
      <c r="AC947" s="6"/>
      <c r="AI947" s="110"/>
      <c r="AJ947" s="111"/>
      <c r="AK947" s="221"/>
      <c r="AL947" s="54"/>
      <c r="AM947" s="54"/>
      <c r="AN947" s="112"/>
      <c r="AO947" s="113"/>
      <c r="AP947" s="215"/>
      <c r="AQ947" s="216"/>
      <c r="AR947" s="217"/>
      <c r="AS947" s="54"/>
      <c r="AT947" s="115"/>
      <c r="AU947" s="115"/>
      <c r="AV947" s="115"/>
      <c r="AW947" s="116"/>
      <c r="AX947" s="54"/>
      <c r="AY947" s="117"/>
      <c r="AZ947" s="117"/>
      <c r="BA947" s="118"/>
      <c r="BB947" s="116"/>
      <c r="BC947" s="54"/>
      <c r="BD947" s="117"/>
      <c r="BE947" s="218"/>
      <c r="BF947" s="120"/>
      <c r="BG947" s="121"/>
      <c r="BH947" s="121"/>
      <c r="BI947" s="122"/>
      <c r="BJ947" s="123"/>
    </row>
    <row r="948">
      <c r="D948" s="100"/>
      <c r="E948" s="48"/>
      <c r="U948" s="50"/>
      <c r="V948" s="50"/>
      <c r="AC948" s="6"/>
      <c r="AI948" s="110"/>
      <c r="AJ948" s="111"/>
      <c r="AK948" s="221"/>
      <c r="AL948" s="54"/>
      <c r="AM948" s="54"/>
      <c r="AN948" s="112"/>
      <c r="AO948" s="113"/>
      <c r="AP948" s="215"/>
      <c r="AQ948" s="216"/>
      <c r="AR948" s="217"/>
      <c r="AS948" s="54"/>
      <c r="AT948" s="115"/>
      <c r="AU948" s="115"/>
      <c r="AV948" s="115"/>
      <c r="AW948" s="116"/>
      <c r="AX948" s="54"/>
      <c r="AY948" s="117"/>
      <c r="AZ948" s="117"/>
      <c r="BA948" s="118"/>
      <c r="BB948" s="116"/>
      <c r="BC948" s="54"/>
      <c r="BD948" s="117"/>
      <c r="BE948" s="218"/>
      <c r="BF948" s="120"/>
      <c r="BG948" s="121"/>
      <c r="BH948" s="121"/>
      <c r="BI948" s="122"/>
      <c r="BJ948" s="123"/>
    </row>
    <row r="949">
      <c r="D949" s="100"/>
      <c r="E949" s="48"/>
      <c r="U949" s="50"/>
      <c r="V949" s="50"/>
      <c r="AC949" s="6"/>
      <c r="AI949" s="110"/>
      <c r="AJ949" s="111"/>
      <c r="AK949" s="221"/>
      <c r="AL949" s="54"/>
      <c r="AM949" s="54"/>
      <c r="AN949" s="112"/>
      <c r="AO949" s="113"/>
      <c r="AP949" s="215"/>
      <c r="AQ949" s="216"/>
      <c r="AR949" s="217"/>
      <c r="AS949" s="54"/>
      <c r="AT949" s="115"/>
      <c r="AU949" s="115"/>
      <c r="AV949" s="115"/>
      <c r="AW949" s="116"/>
      <c r="AX949" s="54"/>
      <c r="AY949" s="117"/>
      <c r="AZ949" s="117"/>
      <c r="BA949" s="118"/>
      <c r="BB949" s="116"/>
      <c r="BC949" s="54"/>
      <c r="BD949" s="117"/>
      <c r="BE949" s="218"/>
      <c r="BF949" s="120"/>
      <c r="BG949" s="121"/>
      <c r="BH949" s="121"/>
      <c r="BI949" s="122"/>
      <c r="BJ949" s="123"/>
    </row>
    <row r="950">
      <c r="D950" s="100"/>
      <c r="E950" s="48"/>
      <c r="U950" s="50"/>
      <c r="V950" s="50"/>
      <c r="AC950" s="6"/>
      <c r="AI950" s="110"/>
      <c r="AJ950" s="111"/>
      <c r="AK950" s="221"/>
      <c r="AL950" s="54"/>
      <c r="AM950" s="54"/>
      <c r="AN950" s="112"/>
      <c r="AO950" s="113"/>
      <c r="AP950" s="215"/>
      <c r="AQ950" s="216"/>
      <c r="AR950" s="217"/>
      <c r="AS950" s="54"/>
      <c r="AT950" s="115"/>
      <c r="AU950" s="115"/>
      <c r="AV950" s="115"/>
      <c r="AW950" s="116"/>
      <c r="AX950" s="54"/>
      <c r="AY950" s="117"/>
      <c r="AZ950" s="117"/>
      <c r="BA950" s="118"/>
      <c r="BB950" s="116"/>
      <c r="BC950" s="54"/>
      <c r="BD950" s="117"/>
      <c r="BE950" s="218"/>
      <c r="BF950" s="120"/>
      <c r="BG950" s="121"/>
      <c r="BH950" s="121"/>
      <c r="BI950" s="122"/>
      <c r="BJ950" s="123"/>
    </row>
    <row r="951">
      <c r="D951" s="100"/>
      <c r="E951" s="48"/>
      <c r="U951" s="50"/>
      <c r="V951" s="50"/>
      <c r="AC951" s="6"/>
      <c r="AI951" s="110"/>
      <c r="AJ951" s="111"/>
      <c r="AK951" s="221"/>
      <c r="AL951" s="54"/>
      <c r="AM951" s="54"/>
      <c r="AN951" s="112"/>
      <c r="AO951" s="113"/>
      <c r="AP951" s="215"/>
      <c r="AQ951" s="216"/>
      <c r="AR951" s="217"/>
      <c r="AS951" s="54"/>
      <c r="AT951" s="115"/>
      <c r="AU951" s="115"/>
      <c r="AV951" s="115"/>
      <c r="AW951" s="116"/>
      <c r="AX951" s="54"/>
      <c r="AY951" s="117"/>
      <c r="AZ951" s="117"/>
      <c r="BA951" s="118"/>
      <c r="BB951" s="116"/>
      <c r="BC951" s="54"/>
      <c r="BD951" s="117"/>
      <c r="BE951" s="218"/>
      <c r="BF951" s="120"/>
      <c r="BG951" s="121"/>
      <c r="BH951" s="121"/>
      <c r="BI951" s="122"/>
      <c r="BJ951" s="123"/>
    </row>
    <row r="952">
      <c r="D952" s="100"/>
      <c r="E952" s="48"/>
      <c r="U952" s="50"/>
      <c r="V952" s="50"/>
      <c r="AC952" s="6"/>
      <c r="AI952" s="110"/>
      <c r="AJ952" s="111"/>
      <c r="AK952" s="221"/>
      <c r="AL952" s="54"/>
      <c r="AM952" s="54"/>
      <c r="AN952" s="112"/>
      <c r="AO952" s="113"/>
      <c r="AP952" s="215"/>
      <c r="AQ952" s="216"/>
      <c r="AR952" s="217"/>
      <c r="AS952" s="54"/>
      <c r="AT952" s="115"/>
      <c r="AU952" s="115"/>
      <c r="AV952" s="115"/>
      <c r="AW952" s="116"/>
      <c r="AX952" s="54"/>
      <c r="AY952" s="117"/>
      <c r="AZ952" s="117"/>
      <c r="BA952" s="118"/>
      <c r="BB952" s="116"/>
      <c r="BC952" s="54"/>
      <c r="BD952" s="117"/>
      <c r="BE952" s="218"/>
      <c r="BF952" s="120"/>
      <c r="BG952" s="121"/>
      <c r="BH952" s="121"/>
      <c r="BI952" s="122"/>
      <c r="BJ952" s="123"/>
    </row>
    <row r="953">
      <c r="D953" s="100"/>
      <c r="E953" s="48"/>
      <c r="U953" s="50"/>
      <c r="V953" s="50"/>
      <c r="AC953" s="6"/>
      <c r="AI953" s="110"/>
      <c r="AJ953" s="111"/>
      <c r="AK953" s="221"/>
      <c r="AL953" s="54"/>
      <c r="AM953" s="54"/>
      <c r="AN953" s="112"/>
      <c r="AO953" s="113"/>
      <c r="AP953" s="215"/>
      <c r="AQ953" s="216"/>
      <c r="AR953" s="217"/>
      <c r="AS953" s="54"/>
      <c r="AT953" s="115"/>
      <c r="AU953" s="115"/>
      <c r="AV953" s="115"/>
      <c r="AW953" s="116"/>
      <c r="AX953" s="54"/>
      <c r="AY953" s="117"/>
      <c r="AZ953" s="117"/>
      <c r="BA953" s="118"/>
      <c r="BB953" s="116"/>
      <c r="BC953" s="54"/>
      <c r="BD953" s="117"/>
      <c r="BE953" s="218"/>
      <c r="BF953" s="120"/>
      <c r="BG953" s="121"/>
      <c r="BH953" s="121"/>
      <c r="BI953" s="122"/>
      <c r="BJ953" s="123"/>
    </row>
    <row r="954">
      <c r="D954" s="100"/>
      <c r="E954" s="48"/>
      <c r="U954" s="50"/>
      <c r="V954" s="50"/>
      <c r="AC954" s="6"/>
      <c r="AI954" s="110"/>
      <c r="AJ954" s="111"/>
      <c r="AK954" s="221"/>
      <c r="AL954" s="54"/>
      <c r="AM954" s="54"/>
      <c r="AN954" s="112"/>
      <c r="AO954" s="113"/>
      <c r="AP954" s="215"/>
      <c r="AQ954" s="216"/>
      <c r="AR954" s="217"/>
      <c r="AS954" s="54"/>
      <c r="AT954" s="115"/>
      <c r="AU954" s="115"/>
      <c r="AV954" s="115"/>
      <c r="AW954" s="116"/>
      <c r="AX954" s="54"/>
      <c r="AY954" s="117"/>
      <c r="AZ954" s="117"/>
      <c r="BA954" s="118"/>
      <c r="BB954" s="116"/>
      <c r="BC954" s="54"/>
      <c r="BD954" s="117"/>
      <c r="BE954" s="218"/>
      <c r="BF954" s="120"/>
      <c r="BG954" s="121"/>
      <c r="BH954" s="121"/>
      <c r="BI954" s="122"/>
      <c r="BJ954" s="123"/>
    </row>
    <row r="955">
      <c r="D955" s="100"/>
      <c r="E955" s="48"/>
      <c r="U955" s="50"/>
      <c r="V955" s="50"/>
      <c r="AC955" s="6"/>
      <c r="AI955" s="110"/>
      <c r="AJ955" s="111"/>
      <c r="AK955" s="221"/>
      <c r="AL955" s="54"/>
      <c r="AM955" s="54"/>
      <c r="AN955" s="112"/>
      <c r="AO955" s="113"/>
      <c r="AP955" s="215"/>
      <c r="AQ955" s="216"/>
      <c r="AR955" s="217"/>
      <c r="AS955" s="54"/>
      <c r="AT955" s="115"/>
      <c r="AU955" s="115"/>
      <c r="AV955" s="115"/>
      <c r="AW955" s="116"/>
      <c r="AX955" s="54"/>
      <c r="AY955" s="117"/>
      <c r="AZ955" s="117"/>
      <c r="BA955" s="118"/>
      <c r="BB955" s="116"/>
      <c r="BC955" s="54"/>
      <c r="BD955" s="117"/>
      <c r="BE955" s="218"/>
      <c r="BF955" s="120"/>
      <c r="BG955" s="121"/>
      <c r="BH955" s="121"/>
      <c r="BI955" s="122"/>
      <c r="BJ955" s="123"/>
    </row>
    <row r="956">
      <c r="D956" s="100"/>
      <c r="E956" s="48"/>
      <c r="U956" s="50"/>
      <c r="V956" s="50"/>
      <c r="AC956" s="6"/>
      <c r="AI956" s="110"/>
      <c r="AJ956" s="111"/>
      <c r="AK956" s="221"/>
      <c r="AL956" s="54"/>
      <c r="AM956" s="54"/>
      <c r="AN956" s="112"/>
      <c r="AO956" s="113"/>
      <c r="AP956" s="215"/>
      <c r="AQ956" s="216"/>
      <c r="AR956" s="217"/>
      <c r="AS956" s="54"/>
      <c r="AT956" s="115"/>
      <c r="AU956" s="115"/>
      <c r="AV956" s="115"/>
      <c r="AW956" s="116"/>
      <c r="AX956" s="54"/>
      <c r="AY956" s="117"/>
      <c r="AZ956" s="117"/>
      <c r="BA956" s="118"/>
      <c r="BB956" s="116"/>
      <c r="BC956" s="54"/>
      <c r="BD956" s="117"/>
      <c r="BE956" s="218"/>
      <c r="BF956" s="120"/>
      <c r="BG956" s="121"/>
      <c r="BH956" s="121"/>
      <c r="BI956" s="122"/>
      <c r="BJ956" s="123"/>
    </row>
    <row r="957">
      <c r="D957" s="100"/>
      <c r="E957" s="48"/>
      <c r="U957" s="50"/>
      <c r="V957" s="50"/>
      <c r="AC957" s="6"/>
      <c r="AI957" s="110"/>
      <c r="AJ957" s="111"/>
      <c r="AK957" s="221"/>
      <c r="AL957" s="54"/>
      <c r="AM957" s="54"/>
      <c r="AN957" s="112"/>
      <c r="AO957" s="113"/>
      <c r="AP957" s="215"/>
      <c r="AQ957" s="216"/>
      <c r="AR957" s="217"/>
      <c r="AS957" s="54"/>
      <c r="AT957" s="115"/>
      <c r="AU957" s="115"/>
      <c r="AV957" s="115"/>
      <c r="AW957" s="116"/>
      <c r="AX957" s="54"/>
      <c r="AY957" s="117"/>
      <c r="AZ957" s="117"/>
      <c r="BA957" s="118"/>
      <c r="BB957" s="116"/>
      <c r="BC957" s="54"/>
      <c r="BD957" s="117"/>
      <c r="BE957" s="218"/>
      <c r="BF957" s="120"/>
      <c r="BG957" s="121"/>
      <c r="BH957" s="121"/>
      <c r="BI957" s="122"/>
      <c r="BJ957" s="123"/>
    </row>
    <row r="958">
      <c r="D958" s="100"/>
      <c r="E958" s="48"/>
      <c r="U958" s="50"/>
      <c r="V958" s="50"/>
      <c r="AC958" s="6"/>
      <c r="AI958" s="110"/>
      <c r="AJ958" s="111"/>
      <c r="AK958" s="221"/>
      <c r="AL958" s="54"/>
      <c r="AM958" s="54"/>
      <c r="AN958" s="112"/>
      <c r="AO958" s="113"/>
      <c r="AP958" s="215"/>
      <c r="AQ958" s="216"/>
      <c r="AR958" s="217"/>
      <c r="AS958" s="54"/>
      <c r="AT958" s="115"/>
      <c r="AU958" s="115"/>
      <c r="AV958" s="115"/>
      <c r="AW958" s="116"/>
      <c r="AX958" s="54"/>
      <c r="AY958" s="117"/>
      <c r="AZ958" s="117"/>
      <c r="BA958" s="118"/>
      <c r="BB958" s="116"/>
      <c r="BC958" s="54"/>
      <c r="BD958" s="117"/>
      <c r="BE958" s="218"/>
      <c r="BF958" s="120"/>
      <c r="BG958" s="121"/>
      <c r="BH958" s="121"/>
      <c r="BI958" s="122"/>
      <c r="BJ958" s="123"/>
    </row>
    <row r="959">
      <c r="D959" s="100"/>
      <c r="E959" s="48"/>
      <c r="U959" s="50"/>
      <c r="V959" s="50"/>
      <c r="AC959" s="6"/>
      <c r="AI959" s="110"/>
      <c r="AJ959" s="111"/>
      <c r="AK959" s="221"/>
      <c r="AL959" s="54"/>
      <c r="AM959" s="54"/>
      <c r="AN959" s="112"/>
      <c r="AO959" s="113"/>
      <c r="AP959" s="215"/>
      <c r="AQ959" s="216"/>
      <c r="AR959" s="217"/>
      <c r="AS959" s="54"/>
      <c r="AT959" s="115"/>
      <c r="AU959" s="115"/>
      <c r="AV959" s="115"/>
      <c r="AW959" s="116"/>
      <c r="AX959" s="54"/>
      <c r="AY959" s="117"/>
      <c r="AZ959" s="117"/>
      <c r="BA959" s="118"/>
      <c r="BB959" s="116"/>
      <c r="BC959" s="54"/>
      <c r="BD959" s="117"/>
      <c r="BE959" s="218"/>
      <c r="BF959" s="120"/>
      <c r="BG959" s="121"/>
      <c r="BH959" s="121"/>
      <c r="BI959" s="122"/>
      <c r="BJ959" s="123"/>
    </row>
    <row r="960">
      <c r="D960" s="100"/>
      <c r="E960" s="48"/>
      <c r="U960" s="50"/>
      <c r="V960" s="50"/>
      <c r="AC960" s="6"/>
      <c r="AI960" s="110"/>
      <c r="AJ960" s="111"/>
      <c r="AK960" s="221"/>
      <c r="AL960" s="54"/>
      <c r="AM960" s="54"/>
      <c r="AN960" s="112"/>
      <c r="AO960" s="113"/>
      <c r="AP960" s="215"/>
      <c r="AQ960" s="216"/>
      <c r="AR960" s="217"/>
      <c r="AS960" s="54"/>
      <c r="AT960" s="115"/>
      <c r="AU960" s="115"/>
      <c r="AV960" s="115"/>
      <c r="AW960" s="116"/>
      <c r="AX960" s="54"/>
      <c r="AY960" s="117"/>
      <c r="AZ960" s="117"/>
      <c r="BA960" s="118"/>
      <c r="BB960" s="116"/>
      <c r="BC960" s="54"/>
      <c r="BD960" s="117"/>
      <c r="BE960" s="218"/>
      <c r="BF960" s="120"/>
      <c r="BG960" s="121"/>
      <c r="BH960" s="121"/>
      <c r="BI960" s="122"/>
      <c r="BJ960" s="123"/>
    </row>
    <row r="961">
      <c r="D961" s="100"/>
      <c r="E961" s="48"/>
      <c r="U961" s="50"/>
      <c r="V961" s="50"/>
      <c r="AC961" s="6"/>
      <c r="AI961" s="110"/>
      <c r="AJ961" s="111"/>
      <c r="AK961" s="221"/>
      <c r="AL961" s="54"/>
      <c r="AM961" s="54"/>
      <c r="AN961" s="112"/>
      <c r="AO961" s="113"/>
      <c r="AP961" s="215"/>
      <c r="AQ961" s="216"/>
      <c r="AR961" s="217"/>
      <c r="AS961" s="54"/>
      <c r="AT961" s="115"/>
      <c r="AU961" s="115"/>
      <c r="AV961" s="115"/>
      <c r="AW961" s="116"/>
      <c r="AX961" s="54"/>
      <c r="AY961" s="117"/>
      <c r="AZ961" s="117"/>
      <c r="BA961" s="118"/>
      <c r="BB961" s="116"/>
      <c r="BC961" s="54"/>
      <c r="BD961" s="117"/>
      <c r="BE961" s="218"/>
      <c r="BF961" s="120"/>
      <c r="BG961" s="121"/>
      <c r="BH961" s="121"/>
      <c r="BI961" s="122"/>
      <c r="BJ961" s="123"/>
    </row>
    <row r="962">
      <c r="D962" s="100"/>
      <c r="E962" s="48"/>
      <c r="U962" s="50"/>
      <c r="V962" s="50"/>
      <c r="AC962" s="6"/>
      <c r="AI962" s="110"/>
      <c r="AJ962" s="111"/>
      <c r="AK962" s="221"/>
      <c r="AL962" s="54"/>
      <c r="AM962" s="54"/>
      <c r="AN962" s="112"/>
      <c r="AO962" s="113"/>
      <c r="AP962" s="215"/>
      <c r="AQ962" s="216"/>
      <c r="AR962" s="217"/>
      <c r="AS962" s="54"/>
      <c r="AT962" s="115"/>
      <c r="AU962" s="115"/>
      <c r="AV962" s="115"/>
      <c r="AW962" s="116"/>
      <c r="AX962" s="54"/>
      <c r="AY962" s="117"/>
      <c r="AZ962" s="117"/>
      <c r="BA962" s="118"/>
      <c r="BB962" s="116"/>
      <c r="BC962" s="54"/>
      <c r="BD962" s="117"/>
      <c r="BE962" s="218"/>
      <c r="BF962" s="120"/>
      <c r="BG962" s="121"/>
      <c r="BH962" s="121"/>
      <c r="BI962" s="122"/>
      <c r="BJ962" s="123"/>
    </row>
    <row r="963">
      <c r="D963" s="100"/>
      <c r="E963" s="48"/>
      <c r="U963" s="50"/>
      <c r="V963" s="50"/>
      <c r="AC963" s="6"/>
      <c r="AI963" s="110"/>
      <c r="AJ963" s="111"/>
      <c r="AK963" s="221"/>
      <c r="AL963" s="54"/>
      <c r="AM963" s="54"/>
      <c r="AN963" s="112"/>
      <c r="AO963" s="113"/>
      <c r="AP963" s="215"/>
      <c r="AQ963" s="216"/>
      <c r="AR963" s="217"/>
      <c r="AS963" s="54"/>
      <c r="AT963" s="115"/>
      <c r="AU963" s="115"/>
      <c r="AV963" s="115"/>
      <c r="AW963" s="116"/>
      <c r="AX963" s="54"/>
      <c r="AY963" s="117"/>
      <c r="AZ963" s="117"/>
      <c r="BA963" s="118"/>
      <c r="BB963" s="116"/>
      <c r="BC963" s="54"/>
      <c r="BD963" s="117"/>
      <c r="BE963" s="218"/>
      <c r="BF963" s="120"/>
      <c r="BG963" s="121"/>
      <c r="BH963" s="121"/>
      <c r="BI963" s="122"/>
      <c r="BJ963" s="123"/>
    </row>
    <row r="964">
      <c r="D964" s="100"/>
      <c r="E964" s="48"/>
      <c r="U964" s="50"/>
      <c r="V964" s="50"/>
      <c r="AC964" s="6"/>
      <c r="AI964" s="110"/>
      <c r="AJ964" s="111"/>
      <c r="AK964" s="221"/>
      <c r="AL964" s="54"/>
      <c r="AM964" s="54"/>
      <c r="AN964" s="112"/>
      <c r="AO964" s="113"/>
      <c r="AP964" s="215"/>
      <c r="AQ964" s="216"/>
      <c r="AR964" s="217"/>
      <c r="AS964" s="54"/>
      <c r="AT964" s="115"/>
      <c r="AU964" s="115"/>
      <c r="AV964" s="115"/>
      <c r="AW964" s="116"/>
      <c r="AX964" s="54"/>
      <c r="AY964" s="117"/>
      <c r="AZ964" s="117"/>
      <c r="BA964" s="118"/>
      <c r="BB964" s="116"/>
      <c r="BC964" s="54"/>
      <c r="BD964" s="117"/>
      <c r="BE964" s="218"/>
      <c r="BF964" s="120"/>
      <c r="BG964" s="121"/>
      <c r="BH964" s="121"/>
      <c r="BI964" s="122"/>
      <c r="BJ964" s="123"/>
    </row>
    <row r="965">
      <c r="D965" s="100"/>
      <c r="E965" s="48"/>
      <c r="U965" s="50"/>
      <c r="V965" s="50"/>
      <c r="AC965" s="6"/>
      <c r="AI965" s="110"/>
      <c r="AJ965" s="111"/>
      <c r="AK965" s="221"/>
      <c r="AL965" s="54"/>
      <c r="AM965" s="54"/>
      <c r="AN965" s="112"/>
      <c r="AO965" s="113"/>
      <c r="AP965" s="215"/>
      <c r="AQ965" s="216"/>
      <c r="AR965" s="217"/>
      <c r="AS965" s="54"/>
      <c r="AT965" s="115"/>
      <c r="AU965" s="115"/>
      <c r="AV965" s="115"/>
      <c r="AW965" s="116"/>
      <c r="AX965" s="54"/>
      <c r="AY965" s="117"/>
      <c r="AZ965" s="117"/>
      <c r="BA965" s="118"/>
      <c r="BB965" s="116"/>
      <c r="BC965" s="54"/>
      <c r="BD965" s="117"/>
      <c r="BE965" s="218"/>
      <c r="BF965" s="120"/>
      <c r="BG965" s="121"/>
      <c r="BH965" s="121"/>
      <c r="BI965" s="122"/>
      <c r="BJ965" s="123"/>
    </row>
    <row r="966">
      <c r="D966" s="100"/>
      <c r="E966" s="48"/>
      <c r="U966" s="50"/>
      <c r="V966" s="50"/>
      <c r="AC966" s="6"/>
      <c r="AI966" s="110"/>
      <c r="AJ966" s="111"/>
      <c r="AK966" s="221"/>
      <c r="AL966" s="54"/>
      <c r="AM966" s="54"/>
      <c r="AN966" s="112"/>
      <c r="AO966" s="113"/>
      <c r="AP966" s="215"/>
      <c r="AQ966" s="216"/>
      <c r="AR966" s="217"/>
      <c r="AS966" s="54"/>
      <c r="AT966" s="115"/>
      <c r="AU966" s="115"/>
      <c r="AV966" s="115"/>
      <c r="AW966" s="116"/>
      <c r="AX966" s="54"/>
      <c r="AY966" s="117"/>
      <c r="AZ966" s="117"/>
      <c r="BA966" s="118"/>
      <c r="BB966" s="116"/>
      <c r="BC966" s="54"/>
      <c r="BD966" s="117"/>
      <c r="BE966" s="218"/>
      <c r="BF966" s="120"/>
      <c r="BG966" s="121"/>
      <c r="BH966" s="121"/>
      <c r="BI966" s="122"/>
      <c r="BJ966" s="123"/>
    </row>
    <row r="967">
      <c r="D967" s="100"/>
      <c r="E967" s="48"/>
      <c r="U967" s="50"/>
      <c r="V967" s="50"/>
      <c r="AC967" s="6"/>
      <c r="AI967" s="110"/>
      <c r="AJ967" s="111"/>
      <c r="AK967" s="221"/>
      <c r="AL967" s="54"/>
      <c r="AM967" s="54"/>
      <c r="AN967" s="112"/>
      <c r="AO967" s="113"/>
      <c r="AP967" s="215"/>
      <c r="AQ967" s="216"/>
      <c r="AR967" s="217"/>
      <c r="AS967" s="54"/>
      <c r="AT967" s="115"/>
      <c r="AU967" s="115"/>
      <c r="AV967" s="115"/>
      <c r="AW967" s="116"/>
      <c r="AX967" s="54"/>
      <c r="AY967" s="117"/>
      <c r="AZ967" s="117"/>
      <c r="BA967" s="118"/>
      <c r="BB967" s="116"/>
      <c r="BC967" s="54"/>
      <c r="BD967" s="117"/>
      <c r="BE967" s="218"/>
      <c r="BF967" s="120"/>
      <c r="BG967" s="121"/>
      <c r="BH967" s="121"/>
      <c r="BI967" s="122"/>
      <c r="BJ967" s="123"/>
    </row>
    <row r="968">
      <c r="D968" s="100"/>
      <c r="E968" s="48"/>
      <c r="U968" s="50"/>
      <c r="V968" s="50"/>
      <c r="AC968" s="6"/>
      <c r="AI968" s="110"/>
      <c r="AJ968" s="111"/>
      <c r="AK968" s="221"/>
      <c r="AL968" s="54"/>
      <c r="AM968" s="54"/>
      <c r="AN968" s="112"/>
      <c r="AO968" s="113"/>
      <c r="AP968" s="215"/>
      <c r="AQ968" s="216"/>
      <c r="AR968" s="217"/>
      <c r="AS968" s="54"/>
      <c r="AT968" s="115"/>
      <c r="AU968" s="115"/>
      <c r="AV968" s="115"/>
      <c r="AW968" s="116"/>
      <c r="AX968" s="54"/>
      <c r="AY968" s="117"/>
      <c r="AZ968" s="117"/>
      <c r="BA968" s="118"/>
      <c r="BB968" s="116"/>
      <c r="BC968" s="54"/>
      <c r="BD968" s="117"/>
      <c r="BE968" s="218"/>
      <c r="BF968" s="120"/>
      <c r="BG968" s="121"/>
      <c r="BH968" s="121"/>
      <c r="BI968" s="122"/>
      <c r="BJ968" s="123"/>
    </row>
    <row r="969">
      <c r="D969" s="100"/>
      <c r="E969" s="48"/>
      <c r="U969" s="50"/>
      <c r="V969" s="50"/>
      <c r="AC969" s="6"/>
      <c r="AI969" s="110"/>
      <c r="AJ969" s="111"/>
      <c r="AK969" s="221"/>
      <c r="AL969" s="54"/>
      <c r="AM969" s="54"/>
      <c r="AN969" s="112"/>
      <c r="AO969" s="113"/>
      <c r="AP969" s="215"/>
      <c r="AQ969" s="216"/>
      <c r="AR969" s="217"/>
      <c r="AS969" s="54"/>
      <c r="AT969" s="115"/>
      <c r="AU969" s="115"/>
      <c r="AV969" s="115"/>
      <c r="AW969" s="116"/>
      <c r="AX969" s="54"/>
      <c r="AY969" s="117"/>
      <c r="AZ969" s="117"/>
      <c r="BA969" s="118"/>
      <c r="BB969" s="116"/>
      <c r="BC969" s="54"/>
      <c r="BD969" s="117"/>
      <c r="BE969" s="218"/>
      <c r="BF969" s="120"/>
      <c r="BG969" s="121"/>
      <c r="BH969" s="121"/>
      <c r="BI969" s="122"/>
      <c r="BJ969" s="123"/>
    </row>
    <row r="970">
      <c r="D970" s="100"/>
      <c r="E970" s="48"/>
      <c r="U970" s="50"/>
      <c r="V970" s="50"/>
      <c r="AC970" s="6"/>
      <c r="AI970" s="110"/>
      <c r="AJ970" s="111"/>
      <c r="AK970" s="221"/>
      <c r="AL970" s="54"/>
      <c r="AM970" s="54"/>
      <c r="AN970" s="112"/>
      <c r="AO970" s="113"/>
      <c r="AP970" s="215"/>
      <c r="AQ970" s="216"/>
      <c r="AR970" s="217"/>
      <c r="AS970" s="54"/>
      <c r="AT970" s="115"/>
      <c r="AU970" s="115"/>
      <c r="AV970" s="115"/>
      <c r="AW970" s="116"/>
      <c r="AX970" s="54"/>
      <c r="AY970" s="117"/>
      <c r="AZ970" s="117"/>
      <c r="BA970" s="118"/>
      <c r="BB970" s="116"/>
      <c r="BC970" s="54"/>
      <c r="BD970" s="117"/>
      <c r="BE970" s="218"/>
      <c r="BF970" s="120"/>
      <c r="BG970" s="121"/>
      <c r="BH970" s="121"/>
      <c r="BI970" s="122"/>
      <c r="BJ970" s="123"/>
    </row>
    <row r="971">
      <c r="D971" s="100"/>
      <c r="E971" s="48"/>
      <c r="U971" s="50"/>
      <c r="V971" s="50"/>
      <c r="AC971" s="6"/>
      <c r="AI971" s="110"/>
      <c r="AJ971" s="111"/>
      <c r="AK971" s="221"/>
      <c r="AL971" s="54"/>
      <c r="AM971" s="54"/>
      <c r="AN971" s="112"/>
      <c r="AO971" s="113"/>
      <c r="AP971" s="215"/>
      <c r="AQ971" s="216"/>
      <c r="AR971" s="217"/>
      <c r="AS971" s="54"/>
      <c r="AT971" s="115"/>
      <c r="AU971" s="115"/>
      <c r="AV971" s="115"/>
      <c r="AW971" s="116"/>
      <c r="AX971" s="54"/>
      <c r="AY971" s="117"/>
      <c r="AZ971" s="117"/>
      <c r="BA971" s="118"/>
      <c r="BB971" s="116"/>
      <c r="BC971" s="54"/>
      <c r="BD971" s="117"/>
      <c r="BE971" s="218"/>
      <c r="BF971" s="120"/>
      <c r="BG971" s="121"/>
      <c r="BH971" s="121"/>
      <c r="BI971" s="122"/>
      <c r="BJ971" s="123"/>
    </row>
    <row r="972">
      <c r="D972" s="100"/>
      <c r="E972" s="48"/>
      <c r="U972" s="50"/>
      <c r="V972" s="50"/>
      <c r="AC972" s="6"/>
      <c r="AI972" s="110"/>
      <c r="AJ972" s="111"/>
      <c r="AK972" s="221"/>
      <c r="AL972" s="54"/>
      <c r="AM972" s="54"/>
      <c r="AN972" s="112"/>
      <c r="AO972" s="113"/>
      <c r="AP972" s="215"/>
      <c r="AQ972" s="216"/>
      <c r="AR972" s="217"/>
      <c r="AS972" s="54"/>
      <c r="AT972" s="115"/>
      <c r="AU972" s="115"/>
      <c r="AV972" s="115"/>
      <c r="AW972" s="116"/>
      <c r="AX972" s="54"/>
      <c r="AY972" s="117"/>
      <c r="AZ972" s="117"/>
      <c r="BA972" s="118"/>
      <c r="BB972" s="116"/>
      <c r="BC972" s="54"/>
      <c r="BD972" s="117"/>
      <c r="BE972" s="218"/>
      <c r="BF972" s="120"/>
      <c r="BG972" s="121"/>
      <c r="BH972" s="121"/>
      <c r="BI972" s="122"/>
      <c r="BJ972" s="123"/>
    </row>
    <row r="973">
      <c r="D973" s="100"/>
      <c r="E973" s="48"/>
      <c r="U973" s="50"/>
      <c r="V973" s="50"/>
      <c r="AC973" s="6"/>
      <c r="AI973" s="110"/>
      <c r="AJ973" s="111"/>
      <c r="AK973" s="221"/>
      <c r="AL973" s="54"/>
      <c r="AM973" s="54"/>
      <c r="AN973" s="112"/>
      <c r="AO973" s="113"/>
      <c r="AP973" s="215"/>
      <c r="AQ973" s="216"/>
      <c r="AR973" s="217"/>
      <c r="AS973" s="54"/>
      <c r="AT973" s="115"/>
      <c r="AU973" s="115"/>
      <c r="AV973" s="115"/>
      <c r="AW973" s="116"/>
      <c r="AX973" s="54"/>
      <c r="AY973" s="117"/>
      <c r="AZ973" s="117"/>
      <c r="BA973" s="118"/>
      <c r="BB973" s="116"/>
      <c r="BC973" s="54"/>
      <c r="BD973" s="117"/>
      <c r="BE973" s="218"/>
      <c r="BF973" s="120"/>
      <c r="BG973" s="121"/>
      <c r="BH973" s="121"/>
      <c r="BI973" s="122"/>
      <c r="BJ973" s="123"/>
    </row>
  </sheetData>
  <mergeCells count="5">
    <mergeCell ref="AI1:AJ2"/>
    <mergeCell ref="AP1:AQ2"/>
    <mergeCell ref="AW1:AX2"/>
    <mergeCell ref="BB1:BC2"/>
    <mergeCell ref="BI1:BI2"/>
  </mergeCells>
  <conditionalFormatting sqref="K13">
    <cfRule type="containsText" dxfId="4" priority="1" operator="containsText" text="#DZIEL/0!">
      <formula>NOT(ISERROR(SEARCH(("#DZIEL/0!"),(K13))))</formula>
    </cfRule>
  </conditionalFormatting>
  <dataValidations>
    <dataValidation type="list" allowBlank="1" sqref="R4">
      <formula1>"1,2,3,4,5"</formula1>
    </dataValidation>
    <dataValidation type="custom" allowBlank="1" showDropDown="1" showErrorMessage="1" sqref="H2:I2 H10:I10">
      <formula1>OR(NOT(ISERROR(DATEVALUE(H2))), AND(ISNUMBER(H2), LEFT(CELL("format", H2))="D"))</formula1>
    </dataValidation>
  </dataValidations>
  <drawing r:id="rId6"/>
  <legacy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showGridLines="0" workbookViewId="0"/>
  </sheetViews>
  <sheetFormatPr customHeight="1" defaultColWidth="12.63" defaultRowHeight="15.75"/>
  <cols>
    <col customWidth="1" min="1" max="1" width="1.25"/>
    <col customWidth="1" min="3" max="3" width="14.75"/>
    <col customWidth="1" min="4" max="4" width="9.38"/>
    <col customWidth="1" min="5" max="5" width="7.25"/>
    <col customWidth="1" min="6" max="6" width="14.75"/>
    <col customWidth="1" min="7" max="7" width="9.25"/>
    <col customWidth="1" min="8" max="8" width="12.63"/>
    <col customWidth="1" min="9" max="9" width="10.13"/>
    <col customWidth="1" min="10" max="10" width="11.13"/>
    <col customWidth="1" min="11" max="11" width="12.88"/>
    <col customWidth="1" min="12" max="12" width="9.25"/>
    <col customWidth="1" min="13" max="20" width="8.75"/>
    <col customWidth="1" min="21" max="22" width="1.5"/>
    <col customWidth="1" min="23" max="23" width="8.75"/>
    <col customWidth="1" min="24" max="24" width="6.13"/>
    <col customWidth="1" min="25" max="30" width="10.5"/>
    <col customWidth="1" min="31" max="31" width="3.63"/>
    <col customWidth="1" min="32" max="32" width="13.0"/>
    <col customWidth="1" min="33" max="33" width="13.38"/>
    <col customWidth="1" min="34" max="34" width="4.0"/>
    <col customWidth="1" min="35" max="35" width="11.0"/>
    <col customWidth="1" min="36" max="36" width="8.38"/>
    <col customWidth="1" min="37" max="37" width="10.0"/>
    <col customWidth="1" min="38" max="39" width="14.25"/>
    <col customWidth="1" min="40" max="40" width="9.5"/>
    <col customWidth="1" min="41" max="41" width="9.63"/>
    <col customWidth="1" min="42" max="42" width="10.38"/>
    <col customWidth="1" min="43" max="43" width="9.13"/>
    <col customWidth="1" min="44" max="44" width="10.0"/>
    <col customWidth="1" min="45" max="49" width="7.75"/>
    <col customWidth="1" min="50" max="50" width="11.88"/>
    <col customWidth="1" min="51" max="51" width="6.0"/>
    <col customWidth="1" min="52" max="54" width="9.38"/>
    <col customWidth="1" min="55" max="55" width="10.63"/>
    <col customWidth="1" min="56" max="57" width="9.38"/>
    <col customWidth="1" min="58" max="58" width="9.5"/>
    <col customWidth="1" min="59" max="59" width="8.63"/>
    <col customWidth="1" min="60" max="60" width="7.88"/>
    <col customWidth="1" min="61" max="62" width="12.13"/>
  </cols>
  <sheetData>
    <row r="1">
      <c r="A1" s="47"/>
      <c r="C1" s="12"/>
      <c r="E1" s="48"/>
      <c r="F1" s="22"/>
      <c r="G1" s="49" t="s">
        <v>70</v>
      </c>
      <c r="H1" s="9"/>
      <c r="K1" s="22"/>
      <c r="U1" s="50"/>
      <c r="V1" s="50"/>
      <c r="AC1" s="6"/>
      <c r="AF1" s="12" t="s">
        <v>71</v>
      </c>
      <c r="AG1" s="12" t="s">
        <v>71</v>
      </c>
      <c r="AI1" s="51" t="s">
        <v>72</v>
      </c>
      <c r="AK1" s="52"/>
      <c r="AL1" s="53"/>
      <c r="AM1" s="54"/>
      <c r="AN1" s="52"/>
      <c r="AO1" s="55"/>
      <c r="AP1" s="56" t="s">
        <v>73</v>
      </c>
      <c r="AR1" s="57"/>
      <c r="AS1" s="12" t="s">
        <v>71</v>
      </c>
      <c r="AT1" s="12" t="s">
        <v>71</v>
      </c>
      <c r="AU1" s="12" t="s">
        <v>71</v>
      </c>
      <c r="AV1" s="12" t="s">
        <v>71</v>
      </c>
      <c r="AW1" s="58" t="s">
        <v>74</v>
      </c>
      <c r="AY1" s="52"/>
      <c r="AZ1" s="52"/>
      <c r="BA1" s="55"/>
      <c r="BB1" s="59" t="s">
        <v>75</v>
      </c>
      <c r="BD1" s="52"/>
      <c r="BE1" s="60" t="s">
        <v>76</v>
      </c>
      <c r="BF1" s="60"/>
      <c r="BG1" s="61"/>
      <c r="BH1" s="61"/>
      <c r="BI1" s="62" t="s">
        <v>77</v>
      </c>
      <c r="BJ1" s="63"/>
    </row>
    <row r="2">
      <c r="E2" s="48"/>
      <c r="F2" s="64" t="s">
        <v>78</v>
      </c>
      <c r="G2" s="65" t="s">
        <v>79</v>
      </c>
      <c r="H2" s="66">
        <v>42826.0</v>
      </c>
      <c r="I2" s="67">
        <v>42855.0</v>
      </c>
      <c r="J2" s="68"/>
      <c r="U2" s="50"/>
      <c r="V2" s="50"/>
      <c r="AC2" s="6"/>
      <c r="AF2" s="12" t="s">
        <v>80</v>
      </c>
      <c r="AI2" s="69"/>
      <c r="AK2" s="70"/>
      <c r="AL2" s="71"/>
      <c r="AM2" s="71"/>
      <c r="AN2" s="70"/>
      <c r="AO2" s="72"/>
      <c r="AR2" s="73"/>
      <c r="AS2" s="74" t="s">
        <v>81</v>
      </c>
      <c r="AT2" s="74"/>
      <c r="AU2" s="74"/>
      <c r="AV2" s="75" t="s">
        <v>82</v>
      </c>
      <c r="AY2" s="76"/>
      <c r="AZ2" s="76"/>
      <c r="BA2" s="77"/>
      <c r="BD2" s="78"/>
      <c r="BE2" s="60"/>
      <c r="BF2" s="60"/>
      <c r="BG2" s="79"/>
      <c r="BH2" s="79"/>
      <c r="BJ2" s="80"/>
    </row>
    <row r="3">
      <c r="A3" s="81"/>
      <c r="B3" s="82" t="s">
        <v>83</v>
      </c>
      <c r="E3" s="48"/>
      <c r="H3" s="83"/>
      <c r="R3" s="9"/>
      <c r="U3" s="50"/>
      <c r="V3" s="50"/>
      <c r="AC3" s="6"/>
      <c r="AI3" s="86" t="s">
        <v>0</v>
      </c>
      <c r="AJ3" s="87" t="s">
        <v>1</v>
      </c>
      <c r="AK3" s="87" t="s">
        <v>2</v>
      </c>
      <c r="AL3" s="88" t="s">
        <v>3</v>
      </c>
      <c r="AM3" s="87" t="s">
        <v>4</v>
      </c>
      <c r="AN3" s="87" t="s">
        <v>5</v>
      </c>
      <c r="AO3" s="89" t="s">
        <v>6</v>
      </c>
      <c r="AP3" s="90" t="s">
        <v>7</v>
      </c>
      <c r="AQ3" s="90" t="s">
        <v>8</v>
      </c>
      <c r="AR3" s="91" t="s">
        <v>9</v>
      </c>
      <c r="AS3" s="81" t="s">
        <v>10</v>
      </c>
      <c r="AT3" s="81" t="s">
        <v>11</v>
      </c>
      <c r="AU3" s="81" t="s">
        <v>12</v>
      </c>
      <c r="AV3" s="81" t="s">
        <v>13</v>
      </c>
      <c r="AW3" s="81" t="s">
        <v>14</v>
      </c>
      <c r="AX3" s="92" t="s">
        <v>15</v>
      </c>
      <c r="AY3" s="81" t="s">
        <v>16</v>
      </c>
      <c r="AZ3" s="81" t="s">
        <v>17</v>
      </c>
      <c r="BA3" s="93" t="s">
        <v>18</v>
      </c>
      <c r="BB3" s="81" t="s">
        <v>19</v>
      </c>
      <c r="BC3" s="92" t="s">
        <v>20</v>
      </c>
      <c r="BD3" s="81" t="s">
        <v>21</v>
      </c>
      <c r="BE3" s="94" t="s">
        <v>84</v>
      </c>
      <c r="BF3" s="95" t="s">
        <v>85</v>
      </c>
      <c r="BG3" s="96" t="s">
        <v>86</v>
      </c>
      <c r="BH3" s="97" t="s">
        <v>87</v>
      </c>
      <c r="BI3" s="98" t="s">
        <v>2</v>
      </c>
      <c r="BJ3" s="98" t="s">
        <v>4</v>
      </c>
    </row>
    <row r="4">
      <c r="A4" s="81"/>
      <c r="B4" s="99" t="s">
        <v>88</v>
      </c>
      <c r="D4" s="100"/>
      <c r="E4" s="48"/>
      <c r="F4" s="101" t="s">
        <v>13</v>
      </c>
      <c r="G4" s="102" t="s">
        <v>2</v>
      </c>
      <c r="H4" s="102" t="s">
        <v>89</v>
      </c>
      <c r="I4" s="103" t="s">
        <v>4</v>
      </c>
      <c r="J4" s="102" t="s">
        <v>90</v>
      </c>
      <c r="K4" s="102" t="s">
        <v>91</v>
      </c>
      <c r="L4" s="102" t="s">
        <v>92</v>
      </c>
      <c r="M4" s="102" t="s">
        <v>93</v>
      </c>
      <c r="N4" s="103" t="s">
        <v>17</v>
      </c>
      <c r="O4" s="12"/>
      <c r="P4" s="104" t="s">
        <v>94</v>
      </c>
      <c r="Q4" s="105"/>
      <c r="R4" s="106">
        <v>3.0</v>
      </c>
      <c r="S4" s="107">
        <v>5.0</v>
      </c>
      <c r="T4" s="108" t="s">
        <v>95</v>
      </c>
      <c r="U4" s="109"/>
      <c r="V4" s="109"/>
      <c r="W4" s="61"/>
      <c r="X4" s="61"/>
      <c r="AC4" s="6"/>
      <c r="AI4" s="110" t="s">
        <v>97</v>
      </c>
      <c r="AJ4" s="111">
        <v>155549.94583134042</v>
      </c>
      <c r="AK4" s="111">
        <v>1152.1187068187107</v>
      </c>
      <c r="AL4" s="54">
        <v>15.558106204374914</v>
      </c>
      <c r="AM4" s="54">
        <v>4.094238474835504</v>
      </c>
      <c r="AN4" s="112">
        <v>2416.69249707957</v>
      </c>
      <c r="AO4" s="113">
        <v>60.790666103833146</v>
      </c>
      <c r="AP4" s="114">
        <v>2237.12</v>
      </c>
      <c r="AQ4" s="112">
        <v>3.0</v>
      </c>
      <c r="AR4" s="113">
        <v>56.2119126090057</v>
      </c>
      <c r="AS4" s="54">
        <f t="shared" ref="AS4:AS185" si="1">iferror(IF(AND(DATEVALUE(AI4)&gt;=$H$2,DATEVALUE(AI4)&lt;=$I$2)=TRUE,1,0))</f>
        <v>0</v>
      </c>
      <c r="AT4" s="115">
        <f t="shared" ref="AT4:AT185" si="2">if(isblank(AS4),"",iferror(IF(AND(AS4=1,COUNTA(AP4)=1)=TRUE,1,0)))</f>
        <v>0</v>
      </c>
      <c r="AU4" s="115">
        <f t="shared" ref="AU4:AU185" si="3">if(isblank(AS4),"",iferror(if(year(AI4)=year($H$10),if(month(AI4)=month($H$10),1,0),0)))</f>
        <v>0</v>
      </c>
      <c r="AV4" s="115" t="str">
        <f t="shared" ref="AV4:AV185" si="4">if(isblank(AS4),"","Performance")</f>
        <v>Performance</v>
      </c>
      <c r="AW4" s="116">
        <f t="shared" ref="AW4:AW185" si="5">iferror(AO4/AL4)</f>
        <v>3.907330706</v>
      </c>
      <c r="AX4" s="54">
        <f t="shared" ref="AX4:AX185" si="6">IFERROR(AL4/AM4,"")</f>
        <v>3.8</v>
      </c>
      <c r="AY4" s="117">
        <f t="shared" ref="AY4:AY185" si="7">iferror(AM4/AN4)</f>
        <v>0.001694149537</v>
      </c>
      <c r="AZ4" s="117">
        <f t="shared" ref="AZ4:AZ185" si="8">iferror(AM4/AK4)</f>
        <v>0.00355366027</v>
      </c>
      <c r="BA4" s="118">
        <f t="shared" ref="BA4:BA185" si="9">iferror(AK4/AJ4)</f>
        <v>0.007406744507</v>
      </c>
      <c r="BB4" s="116">
        <f t="shared" ref="BB4:BB185" si="10">iferror(AR4/AL4)</f>
        <v>3.613030524</v>
      </c>
      <c r="BC4" s="54">
        <f t="shared" ref="BC4:BC185" si="11">IFERROR(AL4/AQ4,"")</f>
        <v>5.186035401</v>
      </c>
      <c r="BD4" s="117">
        <f t="shared" ref="BD4:BD185" si="12">iferror(AQ4/AN4)</f>
        <v>0.001241366042</v>
      </c>
      <c r="BE4" s="119">
        <v>264.25</v>
      </c>
      <c r="BF4" s="120">
        <v>54.0951258487641</v>
      </c>
      <c r="BG4" s="121">
        <v>-38.53701964438918</v>
      </c>
      <c r="BH4" s="121">
        <v>-38.53701964438918</v>
      </c>
      <c r="BI4" s="122">
        <f t="shared" ref="BI4:BI185" si="13">iferror(AP4/AK4-1)</f>
        <v>0.9417443591</v>
      </c>
      <c r="BJ4" s="123">
        <f t="shared" ref="BJ4:BJ185" si="14">IFERROR(AQ4/AM4-1,"")</f>
        <v>-0.2672630042</v>
      </c>
    </row>
    <row r="5">
      <c r="A5" s="81"/>
      <c r="B5" s="124" t="s">
        <v>98</v>
      </c>
      <c r="C5" s="125" t="s">
        <v>99</v>
      </c>
      <c r="D5" s="126"/>
      <c r="E5" s="48"/>
      <c r="F5" s="127" t="s">
        <v>100</v>
      </c>
      <c r="G5" s="6"/>
      <c r="H5" s="6"/>
      <c r="I5" s="100"/>
      <c r="N5" s="128"/>
      <c r="P5" s="129" t="str">
        <f>if(R4=5,"❤️❤️❤️❤️❤️",if(R4=4,"❤️❤️❤️❤️🖤",if(R4=3,"❤️❤️❤️🖤🖤",if(R4=2,"❤️❤️🖤🖤🖤",if(R4=1,"❤️🖤🖤🖤🖤"," ")))))</f>
        <v>❤️❤️❤️🖤🖤</v>
      </c>
      <c r="Q5" s="61"/>
      <c r="R5" s="130"/>
      <c r="S5" s="107">
        <v>4.0</v>
      </c>
      <c r="T5" s="108" t="s">
        <v>101</v>
      </c>
      <c r="U5" s="109"/>
      <c r="V5" s="109"/>
      <c r="W5" s="61"/>
      <c r="X5" s="61"/>
      <c r="AC5" s="6"/>
      <c r="AI5" s="110" t="s">
        <v>103</v>
      </c>
      <c r="AJ5" s="111">
        <v>186483.55520411258</v>
      </c>
      <c r="AK5" s="111">
        <v>1749.8775241446947</v>
      </c>
      <c r="AL5" s="54">
        <v>74.67890978099958</v>
      </c>
      <c r="AM5" s="54">
        <v>19.652344679210415</v>
      </c>
      <c r="AN5" s="112">
        <v>2311.061144428814</v>
      </c>
      <c r="AO5" s="113">
        <v>496.77469272288215</v>
      </c>
      <c r="AP5" s="112">
        <v>1547.52</v>
      </c>
      <c r="AQ5" s="112">
        <v>20.0</v>
      </c>
      <c r="AR5" s="113">
        <v>537.1692740045321</v>
      </c>
      <c r="AS5" s="54">
        <f t="shared" si="1"/>
        <v>0</v>
      </c>
      <c r="AT5" s="115">
        <f t="shared" si="2"/>
        <v>0</v>
      </c>
      <c r="AU5" s="115">
        <f t="shared" si="3"/>
        <v>0</v>
      </c>
      <c r="AV5" s="115" t="str">
        <f t="shared" si="4"/>
        <v>Performance</v>
      </c>
      <c r="AW5" s="116">
        <f t="shared" si="5"/>
        <v>6.652141738</v>
      </c>
      <c r="AX5" s="54">
        <f t="shared" si="6"/>
        <v>3.8</v>
      </c>
      <c r="AY5" s="117">
        <f t="shared" si="7"/>
        <v>0.00850360222</v>
      </c>
      <c r="AZ5" s="117">
        <f t="shared" si="8"/>
        <v>0.01123069724</v>
      </c>
      <c r="BA5" s="118">
        <f t="shared" si="9"/>
        <v>0.009383548711</v>
      </c>
      <c r="BB5" s="116">
        <f t="shared" si="10"/>
        <v>7.193051902</v>
      </c>
      <c r="BC5" s="54">
        <f t="shared" si="11"/>
        <v>3.733945489</v>
      </c>
      <c r="BD5" s="117">
        <f t="shared" si="12"/>
        <v>0.008654033256</v>
      </c>
      <c r="BE5" s="119">
        <v>536.54</v>
      </c>
      <c r="BF5" s="120">
        <v>109.83613556441205</v>
      </c>
      <c r="BG5" s="121">
        <v>-35.15722578341247</v>
      </c>
      <c r="BH5" s="121">
        <v>-35.15722578341247</v>
      </c>
      <c r="BI5" s="122">
        <f t="shared" si="13"/>
        <v>-0.1156409642</v>
      </c>
      <c r="BJ5" s="123">
        <f t="shared" si="14"/>
        <v>0.0176902719</v>
      </c>
    </row>
    <row r="6">
      <c r="A6" s="81"/>
      <c r="B6" s="124" t="s">
        <v>104</v>
      </c>
      <c r="C6" s="131"/>
      <c r="D6" s="126"/>
      <c r="E6" s="48"/>
      <c r="F6" s="132" t="s">
        <v>105</v>
      </c>
      <c r="G6" s="13">
        <f>AG5</f>
        <v>207871.857</v>
      </c>
      <c r="H6" s="223">
        <f>AG7</f>
        <v>22730.39316</v>
      </c>
      <c r="I6" s="134">
        <f>AG6</f>
        <v>5981.682412</v>
      </c>
      <c r="J6" s="135">
        <f>AG6/AG9</f>
        <v>0.09788376331</v>
      </c>
      <c r="K6" s="224">
        <v>387.6361243067981</v>
      </c>
      <c r="L6" s="223">
        <v>3.8000000000000007</v>
      </c>
      <c r="M6" s="138">
        <f>AG7/AG5</f>
        <v>0.1093481027</v>
      </c>
      <c r="N6" s="139">
        <f>AG6/AG5</f>
        <v>0.0287758165</v>
      </c>
      <c r="O6" s="19"/>
      <c r="P6" s="140"/>
      <c r="Q6" s="61"/>
      <c r="R6" s="141"/>
      <c r="S6" s="107">
        <v>3.0</v>
      </c>
      <c r="T6" s="108" t="s">
        <v>106</v>
      </c>
      <c r="U6" s="109"/>
      <c r="V6" s="109"/>
      <c r="W6" s="61"/>
      <c r="X6" s="61"/>
      <c r="AC6" s="6"/>
      <c r="AI6" s="110" t="s">
        <v>108</v>
      </c>
      <c r="AJ6" s="111">
        <v>233636.89971879308</v>
      </c>
      <c r="AK6" s="111">
        <v>1822.7549689967664</v>
      </c>
      <c r="AL6" s="54">
        <v>96.46025846712446</v>
      </c>
      <c r="AM6" s="54">
        <v>25.384278543980123</v>
      </c>
      <c r="AN6" s="112">
        <v>2278.0342873984746</v>
      </c>
      <c r="AO6" s="113">
        <v>1636.7001840591788</v>
      </c>
      <c r="AP6" s="112">
        <v>1403.22</v>
      </c>
      <c r="AQ6" s="112">
        <v>24.0</v>
      </c>
      <c r="AR6" s="113">
        <v>980.4515861016664</v>
      </c>
      <c r="AS6" s="54">
        <f t="shared" si="1"/>
        <v>0</v>
      </c>
      <c r="AT6" s="115">
        <f t="shared" si="2"/>
        <v>0</v>
      </c>
      <c r="AU6" s="115">
        <f t="shared" si="3"/>
        <v>0</v>
      </c>
      <c r="AV6" s="115" t="str">
        <f t="shared" si="4"/>
        <v>Performance</v>
      </c>
      <c r="AW6" s="116">
        <f t="shared" si="5"/>
        <v>16.96761143</v>
      </c>
      <c r="AX6" s="54">
        <f t="shared" si="6"/>
        <v>3.8</v>
      </c>
      <c r="AY6" s="117">
        <f t="shared" si="7"/>
        <v>0.01114306254</v>
      </c>
      <c r="AZ6" s="117">
        <f t="shared" si="8"/>
        <v>0.01392632525</v>
      </c>
      <c r="BA6" s="118">
        <f t="shared" si="9"/>
        <v>0.007801657064</v>
      </c>
      <c r="BB6" s="116">
        <f t="shared" si="10"/>
        <v>10.16430602</v>
      </c>
      <c r="BC6" s="54">
        <f t="shared" si="11"/>
        <v>4.019177436</v>
      </c>
      <c r="BD6" s="117">
        <f t="shared" si="12"/>
        <v>0.01053539893</v>
      </c>
      <c r="BE6" s="119">
        <v>519.0</v>
      </c>
      <c r="BF6" s="120">
        <v>106.2454884219813</v>
      </c>
      <c r="BG6" s="121">
        <v>-9.785229954856845</v>
      </c>
      <c r="BH6" s="121">
        <v>-9.785229954856845</v>
      </c>
      <c r="BI6" s="122">
        <f t="shared" si="13"/>
        <v>-0.2301653136</v>
      </c>
      <c r="BJ6" s="123">
        <f t="shared" si="14"/>
        <v>-0.05453290869</v>
      </c>
    </row>
    <row r="7">
      <c r="A7" s="52"/>
      <c r="B7" s="124" t="s">
        <v>109</v>
      </c>
      <c r="C7" s="142"/>
      <c r="D7" s="126"/>
      <c r="E7" s="48"/>
      <c r="F7" s="143" t="s">
        <v>110</v>
      </c>
      <c r="G7" s="144">
        <f>AG25</f>
        <v>191045.4</v>
      </c>
      <c r="H7" s="223">
        <f>AG7</f>
        <v>22730.39316</v>
      </c>
      <c r="I7" s="145">
        <f>AG26</f>
        <v>5182</v>
      </c>
      <c r="J7" s="146">
        <f>AG26/AG9</f>
        <v>0.08479782552</v>
      </c>
      <c r="K7" s="224">
        <v>293.5388905175626</v>
      </c>
      <c r="L7" s="223">
        <f>H43/Q43</f>
        <v>4.386413193</v>
      </c>
      <c r="M7" s="149">
        <f>AG20/(AG25+4000)</f>
        <v>0.1165389861</v>
      </c>
      <c r="N7" s="150">
        <f>AG26/AG25</f>
        <v>0.02712444267</v>
      </c>
      <c r="O7" s="151"/>
      <c r="P7" s="152"/>
      <c r="Q7" s="61"/>
      <c r="R7" s="130"/>
      <c r="S7" s="107">
        <v>2.0</v>
      </c>
      <c r="T7" s="108" t="s">
        <v>111</v>
      </c>
      <c r="U7" s="109"/>
      <c r="V7" s="109"/>
      <c r="W7" s="61"/>
      <c r="X7" s="61"/>
      <c r="AC7" s="6"/>
      <c r="AI7" s="110" t="s">
        <v>113</v>
      </c>
      <c r="AJ7" s="111">
        <v>334258.5421717404</v>
      </c>
      <c r="AK7" s="111">
        <v>2647.334597828637</v>
      </c>
      <c r="AL7" s="54">
        <v>143.13457708024922</v>
      </c>
      <c r="AM7" s="54">
        <v>37.666993968486636</v>
      </c>
      <c r="AN7" s="112">
        <v>2026.9209942752302</v>
      </c>
      <c r="AO7" s="113">
        <v>1681.15290363853</v>
      </c>
      <c r="AP7" s="112">
        <v>1829.1000000000001</v>
      </c>
      <c r="AQ7" s="112">
        <v>34.0</v>
      </c>
      <c r="AR7" s="113">
        <v>1492.022654519596</v>
      </c>
      <c r="AS7" s="54">
        <f t="shared" si="1"/>
        <v>0</v>
      </c>
      <c r="AT7" s="115">
        <f t="shared" si="2"/>
        <v>0</v>
      </c>
      <c r="AU7" s="115">
        <f t="shared" si="3"/>
        <v>0</v>
      </c>
      <c r="AV7" s="115" t="str">
        <f t="shared" si="4"/>
        <v>Performance</v>
      </c>
      <c r="AW7" s="116">
        <f t="shared" si="5"/>
        <v>11.74526056</v>
      </c>
      <c r="AX7" s="54">
        <f t="shared" si="6"/>
        <v>3.8</v>
      </c>
      <c r="AY7" s="117">
        <f t="shared" si="7"/>
        <v>0.01858335578</v>
      </c>
      <c r="AZ7" s="117">
        <f t="shared" si="8"/>
        <v>0.01422827096</v>
      </c>
      <c r="BA7" s="118">
        <f t="shared" si="9"/>
        <v>0.007920020774</v>
      </c>
      <c r="BB7" s="116">
        <f t="shared" si="10"/>
        <v>10.42391493</v>
      </c>
      <c r="BC7" s="54">
        <f t="shared" si="11"/>
        <v>4.209840502</v>
      </c>
      <c r="BD7" s="117">
        <f t="shared" si="12"/>
        <v>0.01677421078</v>
      </c>
      <c r="BE7" s="119">
        <v>528.73</v>
      </c>
      <c r="BF7" s="120">
        <v>108.2373354399888</v>
      </c>
      <c r="BG7" s="121">
        <v>34.89724164026042</v>
      </c>
      <c r="BH7" s="121">
        <v>34.89724164026042</v>
      </c>
      <c r="BI7" s="122">
        <f t="shared" si="13"/>
        <v>-0.3090786478</v>
      </c>
      <c r="BJ7" s="123">
        <f t="shared" si="14"/>
        <v>-0.09735297623</v>
      </c>
    </row>
    <row r="8">
      <c r="B8" s="124" t="s">
        <v>114</v>
      </c>
      <c r="C8" s="153"/>
      <c r="D8" s="126"/>
      <c r="E8" s="48"/>
      <c r="F8" s="154" t="s">
        <v>77</v>
      </c>
      <c r="G8" s="155">
        <f>G7/G6-1</f>
        <v>-0.08094629663</v>
      </c>
      <c r="H8" s="155"/>
      <c r="I8" s="155">
        <f t="shared" ref="I8:J8" si="15">I7/I6-1</f>
        <v>-0.1336885439</v>
      </c>
      <c r="J8" s="155">
        <f t="shared" si="15"/>
        <v>-0.1336885439</v>
      </c>
      <c r="K8" s="155"/>
      <c r="L8" s="155"/>
      <c r="M8" s="155">
        <f t="shared" ref="M8:N8" si="16">M7/M6-1</f>
        <v>0.06576139195</v>
      </c>
      <c r="N8" s="156">
        <f t="shared" si="16"/>
        <v>-0.05738755754</v>
      </c>
      <c r="P8" s="61"/>
      <c r="Q8" s="61"/>
      <c r="R8" s="61"/>
      <c r="S8" s="107">
        <v>1.0</v>
      </c>
      <c r="T8" s="108" t="s">
        <v>115</v>
      </c>
      <c r="U8" s="109"/>
      <c r="V8" s="109"/>
      <c r="W8" s="61"/>
      <c r="X8" s="61"/>
      <c r="AC8" s="6"/>
      <c r="AI8" s="110" t="s">
        <v>117</v>
      </c>
      <c r="AJ8" s="111">
        <v>120355.8719016544</v>
      </c>
      <c r="AK8" s="111">
        <v>1134.9229052244016</v>
      </c>
      <c r="AL8" s="54">
        <v>84.01377350362453</v>
      </c>
      <c r="AM8" s="54">
        <v>22.10888776411172</v>
      </c>
      <c r="AN8" s="112">
        <v>1704.0220532265366</v>
      </c>
      <c r="AO8" s="113">
        <v>2646.627932335977</v>
      </c>
      <c r="AP8" s="112">
        <v>867.36</v>
      </c>
      <c r="AQ8" s="112">
        <v>23.0</v>
      </c>
      <c r="AR8" s="113">
        <v>2020.1956037786001</v>
      </c>
      <c r="AS8" s="54">
        <f t="shared" si="1"/>
        <v>0</v>
      </c>
      <c r="AT8" s="115">
        <f t="shared" si="2"/>
        <v>0</v>
      </c>
      <c r="AU8" s="115">
        <f t="shared" si="3"/>
        <v>0</v>
      </c>
      <c r="AV8" s="115" t="str">
        <f t="shared" si="4"/>
        <v>Performance</v>
      </c>
      <c r="AW8" s="116">
        <f t="shared" si="5"/>
        <v>31.50230994</v>
      </c>
      <c r="AX8" s="54">
        <f t="shared" si="6"/>
        <v>3.8</v>
      </c>
      <c r="AY8" s="117">
        <f t="shared" si="7"/>
        <v>0.01297453148</v>
      </c>
      <c r="AZ8" s="117">
        <f t="shared" si="8"/>
        <v>0.01948051948</v>
      </c>
      <c r="BA8" s="118">
        <f t="shared" si="9"/>
        <v>0.009429726089</v>
      </c>
      <c r="BB8" s="116">
        <f t="shared" si="10"/>
        <v>24.04600483</v>
      </c>
      <c r="BC8" s="54">
        <f t="shared" si="11"/>
        <v>3.652772761</v>
      </c>
      <c r="BD8" s="117">
        <f t="shared" si="12"/>
        <v>0.0134974779</v>
      </c>
      <c r="BE8" s="119">
        <v>134.38</v>
      </c>
      <c r="BF8" s="120">
        <v>27.509188312419745</v>
      </c>
      <c r="BG8" s="121">
        <v>56.50458519120479</v>
      </c>
      <c r="BH8" s="121">
        <v>56.50458519120479</v>
      </c>
      <c r="BI8" s="122">
        <f t="shared" si="13"/>
        <v>-0.2357542561</v>
      </c>
      <c r="BJ8" s="123">
        <f t="shared" si="14"/>
        <v>0.04030561127</v>
      </c>
    </row>
    <row r="9">
      <c r="B9" s="124" t="s">
        <v>118</v>
      </c>
      <c r="C9" s="131" t="s">
        <v>119</v>
      </c>
      <c r="D9" s="126"/>
      <c r="E9" s="48"/>
      <c r="I9" s="157"/>
      <c r="K9" s="158"/>
      <c r="L9" s="159"/>
      <c r="P9" s="61"/>
      <c r="Q9" s="61"/>
      <c r="R9" s="61"/>
      <c r="S9" s="61"/>
      <c r="T9" s="61"/>
      <c r="U9" s="109"/>
      <c r="V9" s="109"/>
      <c r="W9" s="61"/>
      <c r="X9" s="61"/>
      <c r="AC9" s="6"/>
      <c r="AI9" s="110" t="s">
        <v>121</v>
      </c>
      <c r="AJ9" s="111">
        <v>93501.76174520834</v>
      </c>
      <c r="AK9" s="111">
        <v>721.4048192660157</v>
      </c>
      <c r="AL9" s="54">
        <v>52.8975610948747</v>
      </c>
      <c r="AM9" s="54">
        <v>13.920410814440713</v>
      </c>
      <c r="AN9" s="112">
        <v>1871.066982999825</v>
      </c>
      <c r="AO9" s="113">
        <v>803.3861888108038</v>
      </c>
      <c r="AP9" s="114">
        <v>1655.2</v>
      </c>
      <c r="AQ9" s="112">
        <v>13.0</v>
      </c>
      <c r="AR9" s="113">
        <v>1171.1951705120737</v>
      </c>
      <c r="AS9" s="54">
        <f t="shared" si="1"/>
        <v>0</v>
      </c>
      <c r="AT9" s="115">
        <f t="shared" si="2"/>
        <v>0</v>
      </c>
      <c r="AU9" s="115">
        <f t="shared" si="3"/>
        <v>0</v>
      </c>
      <c r="AV9" s="115" t="str">
        <f t="shared" si="4"/>
        <v>Performance</v>
      </c>
      <c r="AW9" s="116">
        <f t="shared" si="5"/>
        <v>15.18758469</v>
      </c>
      <c r="AX9" s="54">
        <f t="shared" si="6"/>
        <v>3.8</v>
      </c>
      <c r="AY9" s="117">
        <f t="shared" si="7"/>
        <v>0.007439824945</v>
      </c>
      <c r="AZ9" s="117">
        <f t="shared" si="8"/>
        <v>0.01929625426</v>
      </c>
      <c r="BA9" s="118">
        <f t="shared" si="9"/>
        <v>0.007715414189</v>
      </c>
      <c r="BB9" s="116">
        <f t="shared" si="10"/>
        <v>22.14081607</v>
      </c>
      <c r="BC9" s="54">
        <f t="shared" si="11"/>
        <v>4.069043161</v>
      </c>
      <c r="BD9" s="117">
        <f t="shared" si="12"/>
        <v>0.006947907327</v>
      </c>
      <c r="BE9" s="119">
        <v>111.13</v>
      </c>
      <c r="BF9" s="120">
        <v>22.74963608542347</v>
      </c>
      <c r="BG9" s="121">
        <v>30.14792500945123</v>
      </c>
      <c r="BH9" s="121">
        <v>30.14792500945123</v>
      </c>
      <c r="BI9" s="122">
        <f t="shared" si="13"/>
        <v>1.294412174</v>
      </c>
      <c r="BJ9" s="123">
        <f t="shared" si="14"/>
        <v>-0.0661195152</v>
      </c>
    </row>
    <row r="10">
      <c r="B10" s="124" t="s">
        <v>122</v>
      </c>
      <c r="C10" s="131" t="s">
        <v>119</v>
      </c>
      <c r="D10" s="126"/>
      <c r="E10" s="48"/>
      <c r="F10" s="64" t="s">
        <v>123</v>
      </c>
      <c r="G10" s="68"/>
      <c r="H10" s="160">
        <v>42826.0</v>
      </c>
      <c r="I10" s="67"/>
      <c r="J10" s="68"/>
      <c r="R10" s="35"/>
      <c r="U10" s="50"/>
      <c r="V10" s="50"/>
      <c r="W10" s="35"/>
      <c r="AC10" s="6"/>
      <c r="AI10" s="110" t="s">
        <v>124</v>
      </c>
      <c r="AJ10" s="111">
        <v>131494.65709629186</v>
      </c>
      <c r="AK10" s="111">
        <v>981.7983862655539</v>
      </c>
      <c r="AL10" s="54">
        <v>127.57647087587429</v>
      </c>
      <c r="AM10" s="54">
        <v>33.57275549365113</v>
      </c>
      <c r="AN10" s="112">
        <v>2348.1822399339894</v>
      </c>
      <c r="AO10" s="113">
        <v>488.33230429591083</v>
      </c>
      <c r="AP10" s="114">
        <v>1999.18</v>
      </c>
      <c r="AQ10" s="112">
        <v>27.0</v>
      </c>
      <c r="AR10" s="113">
        <v>2254.566996056883</v>
      </c>
      <c r="AS10" s="54">
        <f t="shared" si="1"/>
        <v>0</v>
      </c>
      <c r="AT10" s="115">
        <f t="shared" si="2"/>
        <v>0</v>
      </c>
      <c r="AU10" s="115">
        <f t="shared" si="3"/>
        <v>0</v>
      </c>
      <c r="AV10" s="115" t="str">
        <f t="shared" si="4"/>
        <v>Performance</v>
      </c>
      <c r="AW10" s="116">
        <f t="shared" si="5"/>
        <v>3.827761506</v>
      </c>
      <c r="AX10" s="54">
        <f t="shared" si="6"/>
        <v>3.8</v>
      </c>
      <c r="AY10" s="117">
        <f t="shared" si="7"/>
        <v>0.01429733814</v>
      </c>
      <c r="AZ10" s="117">
        <f t="shared" si="8"/>
        <v>0.03419516264</v>
      </c>
      <c r="BA10" s="118">
        <f t="shared" si="9"/>
        <v>0.007466450789</v>
      </c>
      <c r="BB10" s="116">
        <f t="shared" si="10"/>
        <v>17.67227907</v>
      </c>
      <c r="BC10" s="54">
        <f t="shared" si="11"/>
        <v>4.725054477</v>
      </c>
      <c r="BD10" s="117">
        <f t="shared" si="12"/>
        <v>0.01149825577</v>
      </c>
      <c r="BE10" s="119">
        <v>181.8</v>
      </c>
      <c r="BF10" s="120">
        <v>37.21662773625473</v>
      </c>
      <c r="BG10" s="121">
        <v>90.35984313961956</v>
      </c>
      <c r="BH10" s="121">
        <v>90.35984313961956</v>
      </c>
      <c r="BI10" s="122">
        <f t="shared" si="13"/>
        <v>1.036242907</v>
      </c>
      <c r="BJ10" s="123">
        <f t="shared" si="14"/>
        <v>-0.1957764681</v>
      </c>
    </row>
    <row r="11">
      <c r="A11" s="81"/>
      <c r="B11" s="99" t="s">
        <v>125</v>
      </c>
      <c r="D11" s="126"/>
      <c r="E11" s="48"/>
      <c r="F11" s="161" t="s">
        <v>126</v>
      </c>
      <c r="P11" s="161" t="s">
        <v>127</v>
      </c>
      <c r="U11" s="50"/>
      <c r="V11" s="50"/>
      <c r="W11" s="162" t="s">
        <v>128</v>
      </c>
      <c r="X11" s="163"/>
      <c r="Y11" s="164"/>
      <c r="Z11" s="61"/>
      <c r="AA11" s="165" t="s">
        <v>129</v>
      </c>
      <c r="AB11" s="61"/>
      <c r="AC11" s="29"/>
      <c r="AD11" s="130"/>
      <c r="AH11" s="100"/>
      <c r="AI11" s="110" t="s">
        <v>130</v>
      </c>
      <c r="AJ11" s="111">
        <v>189120.24478190663</v>
      </c>
      <c r="AK11" s="111">
        <v>1556.6294681324582</v>
      </c>
      <c r="AL11" s="54">
        <v>161.8043045254991</v>
      </c>
      <c r="AM11" s="54">
        <v>42.58008013828924</v>
      </c>
      <c r="AN11" s="112">
        <v>2960.1344173060693</v>
      </c>
      <c r="AO11" s="113">
        <v>1553.734729218237</v>
      </c>
      <c r="AP11" s="112">
        <v>1439.1000000000001</v>
      </c>
      <c r="AQ11" s="112">
        <v>36.0</v>
      </c>
      <c r="AR11" s="113">
        <v>1310.6617194797113</v>
      </c>
      <c r="AS11" s="54">
        <f t="shared" si="1"/>
        <v>0</v>
      </c>
      <c r="AT11" s="115">
        <f t="shared" si="2"/>
        <v>0</v>
      </c>
      <c r="AU11" s="115">
        <f t="shared" si="3"/>
        <v>0</v>
      </c>
      <c r="AV11" s="115" t="str">
        <f t="shared" si="4"/>
        <v>Performance</v>
      </c>
      <c r="AW11" s="116">
        <f t="shared" si="5"/>
        <v>9.602554974</v>
      </c>
      <c r="AX11" s="54">
        <f t="shared" si="6"/>
        <v>3.8</v>
      </c>
      <c r="AY11" s="117">
        <f t="shared" si="7"/>
        <v>0.01438450899</v>
      </c>
      <c r="AZ11" s="117">
        <f t="shared" si="8"/>
        <v>0.0273540242</v>
      </c>
      <c r="BA11" s="118">
        <f t="shared" si="9"/>
        <v>0.008230898125</v>
      </c>
      <c r="BB11" s="116">
        <f t="shared" si="10"/>
        <v>8.100289565</v>
      </c>
      <c r="BC11" s="54">
        <f t="shared" si="11"/>
        <v>4.494564015</v>
      </c>
      <c r="BD11" s="117">
        <f t="shared" si="12"/>
        <v>0.01216160989</v>
      </c>
      <c r="BE11" s="119">
        <v>281.8</v>
      </c>
      <c r="BF11" s="120">
        <v>57.68782011043225</v>
      </c>
      <c r="BG11" s="121">
        <v>104.11648441506685</v>
      </c>
      <c r="BH11" s="121">
        <v>104.11648441506685</v>
      </c>
      <c r="BI11" s="122">
        <f t="shared" si="13"/>
        <v>-0.07550253322</v>
      </c>
      <c r="BJ11" s="123">
        <f t="shared" si="14"/>
        <v>-0.1545342357</v>
      </c>
    </row>
    <row r="12">
      <c r="B12" s="124" t="s">
        <v>131</v>
      </c>
      <c r="C12" s="166" t="s">
        <v>92</v>
      </c>
      <c r="D12" s="167"/>
      <c r="E12" s="168"/>
      <c r="F12" s="169"/>
      <c r="G12" s="170" t="s">
        <v>102</v>
      </c>
      <c r="H12" s="170" t="s">
        <v>112</v>
      </c>
      <c r="I12" s="170" t="s">
        <v>107</v>
      </c>
      <c r="J12" s="170" t="s">
        <v>120</v>
      </c>
      <c r="K12" s="170" t="s">
        <v>132</v>
      </c>
      <c r="L12" s="171" t="s">
        <v>133</v>
      </c>
      <c r="M12" s="172" t="s">
        <v>134</v>
      </c>
      <c r="N12" s="173" t="s">
        <v>93</v>
      </c>
      <c r="O12" s="174" t="s">
        <v>116</v>
      </c>
      <c r="P12" s="170" t="s">
        <v>135</v>
      </c>
      <c r="Q12" s="170" t="s">
        <v>136</v>
      </c>
      <c r="R12" s="170" t="s">
        <v>137</v>
      </c>
      <c r="S12" s="170" t="s">
        <v>138</v>
      </c>
      <c r="T12" s="170" t="s">
        <v>139</v>
      </c>
      <c r="U12" s="175"/>
      <c r="V12" s="175"/>
      <c r="W12" s="176" t="s">
        <v>140</v>
      </c>
      <c r="X12" s="177" t="s">
        <v>141</v>
      </c>
      <c r="Y12" s="176" t="s">
        <v>142</v>
      </c>
      <c r="Z12" s="178" t="s">
        <v>143</v>
      </c>
      <c r="AA12" s="177" t="s">
        <v>144</v>
      </c>
      <c r="AB12" s="176" t="s">
        <v>145</v>
      </c>
      <c r="AC12" s="176" t="s">
        <v>146</v>
      </c>
      <c r="AD12" s="178" t="s">
        <v>147</v>
      </c>
      <c r="AE12" s="6"/>
      <c r="AI12" s="110" t="s">
        <v>148</v>
      </c>
      <c r="AJ12" s="111">
        <v>157362.87462799757</v>
      </c>
      <c r="AK12" s="111">
        <v>1091.5239773911455</v>
      </c>
      <c r="AL12" s="54">
        <v>127.57647087587429</v>
      </c>
      <c r="AM12" s="54">
        <v>33.57275549365113</v>
      </c>
      <c r="AN12" s="112">
        <v>2165.30625472467</v>
      </c>
      <c r="AO12" s="113">
        <v>2102.0760850816596</v>
      </c>
      <c r="AP12" s="112">
        <v>1161.42</v>
      </c>
      <c r="AQ12" s="112">
        <v>21.0</v>
      </c>
      <c r="AR12" s="113">
        <v>1354.067810606285</v>
      </c>
      <c r="AS12" s="54">
        <f t="shared" si="1"/>
        <v>0</v>
      </c>
      <c r="AT12" s="115">
        <f t="shared" si="2"/>
        <v>0</v>
      </c>
      <c r="AU12" s="115">
        <f t="shared" si="3"/>
        <v>0</v>
      </c>
      <c r="AV12" s="115" t="str">
        <f t="shared" si="4"/>
        <v>Performance</v>
      </c>
      <c r="AW12" s="116">
        <f t="shared" si="5"/>
        <v>16.47698883</v>
      </c>
      <c r="AX12" s="54">
        <f t="shared" si="6"/>
        <v>3.8</v>
      </c>
      <c r="AY12" s="117">
        <f t="shared" si="7"/>
        <v>0.01550485315</v>
      </c>
      <c r="AZ12" s="117">
        <f t="shared" si="8"/>
        <v>0.03075768942</v>
      </c>
      <c r="BA12" s="118">
        <f t="shared" si="9"/>
        <v>0.006936350012</v>
      </c>
      <c r="BB12" s="116">
        <f t="shared" si="10"/>
        <v>10.61377385</v>
      </c>
      <c r="BC12" s="54">
        <f t="shared" si="11"/>
        <v>6.075070042</v>
      </c>
      <c r="BD12" s="117">
        <f t="shared" si="12"/>
        <v>0.009698397146</v>
      </c>
      <c r="BE12" s="119">
        <v>271.73</v>
      </c>
      <c r="BF12" s="120">
        <v>55.62637103835259</v>
      </c>
      <c r="BG12" s="121">
        <v>71.9500998375217</v>
      </c>
      <c r="BH12" s="121">
        <v>71.9500998375217</v>
      </c>
      <c r="BI12" s="122">
        <f t="shared" si="13"/>
        <v>0.06403526084</v>
      </c>
      <c r="BJ12" s="123">
        <f t="shared" si="14"/>
        <v>-0.3744928085</v>
      </c>
    </row>
    <row r="13">
      <c r="A13" s="6"/>
      <c r="B13" s="179" t="s">
        <v>149</v>
      </c>
      <c r="C13" s="180" t="s">
        <v>150</v>
      </c>
      <c r="D13" s="181"/>
      <c r="E13" s="48"/>
      <c r="F13" s="182" t="s">
        <v>303</v>
      </c>
      <c r="G13" s="46">
        <v>6154.45927537273</v>
      </c>
      <c r="H13" s="13">
        <v>423.1804887589976</v>
      </c>
      <c r="I13" s="13">
        <v>111.3632865155257</v>
      </c>
      <c r="J13" s="19">
        <v>1517.5977280056934</v>
      </c>
      <c r="K13" s="15">
        <v>0.07338129496402877</v>
      </c>
      <c r="L13" s="16">
        <v>3.8</v>
      </c>
      <c r="M13" s="183">
        <v>12.963273029007054</v>
      </c>
      <c r="N13" s="184">
        <v>0.06875997871208088</v>
      </c>
      <c r="O13" s="185">
        <v>5485.804216331537</v>
      </c>
      <c r="P13" s="186">
        <v>4527.12</v>
      </c>
      <c r="Q13" s="187">
        <v>89.0</v>
      </c>
      <c r="R13" s="18">
        <v>0.058645317107160366</v>
      </c>
      <c r="S13" s="13">
        <v>4.754836952348288</v>
      </c>
      <c r="T13" s="13">
        <v>3240.071036384567</v>
      </c>
      <c r="U13" s="188"/>
      <c r="V13" s="189"/>
      <c r="W13" s="190">
        <f>iferror(H13,"")</f>
        <v>423.1804888</v>
      </c>
      <c r="X13" s="191">
        <f t="shared" ref="X13:X43" si="17">if(ISBLANK(H13),"",iferror(SUM(indirect("H13:H"&amp;ROW()))/SUM(indirect("I13:I"&amp;row()))," "))</f>
        <v>3.8</v>
      </c>
      <c r="Y13" s="192">
        <f t="shared" ref="Y13:Y43" si="18">if(ISBLANK(F13),"",iferror(SUM(indirect("I13:I"&amp;ROW()))/SUM(indirect("J13:J"&amp;row()))))</f>
        <v>0.07338129496</v>
      </c>
      <c r="Z13" s="193">
        <f>I13</f>
        <v>111.3632865</v>
      </c>
      <c r="AA13" s="191">
        <f t="shared" ref="AA13:AA43" si="19">if(ISBLANK(F13),"",iferror(SUM(indirect("H13:H"&amp;ROW()))/SUM(indirect("Q13:Q"&amp;row())),""))</f>
        <v>4.754836952</v>
      </c>
      <c r="AB13" s="192">
        <f t="shared" ref="AB13:AB43" si="20">if(ISBLANK(F13),"",iferror(SUM(indirect("Q13:Q"&amp;ROW()))/SUM(indirect("J13:J"&amp;row()))))</f>
        <v>0.05864531711</v>
      </c>
      <c r="AC13" s="194">
        <f>Q13</f>
        <v>89</v>
      </c>
      <c r="AD13" s="195">
        <f t="shared" ref="AD13:AD43" si="21">IF(ISBLANK(F13),"",IFERROR(SUM(INDIRECT("Q13:Q"&amp;ROW()))/SUM(INDIRECT("I13:I"&amp;ROW())))-1)</f>
        <v>-0.2008138159</v>
      </c>
      <c r="AE13" s="14"/>
      <c r="AG13" s="14"/>
      <c r="AH13" s="100"/>
      <c r="AI13" s="110" t="s">
        <v>152</v>
      </c>
      <c r="AJ13" s="111">
        <v>257465.36764233568</v>
      </c>
      <c r="AK13" s="111">
        <v>1881.7120030343974</v>
      </c>
      <c r="AL13" s="54">
        <v>205.36700189774888</v>
      </c>
      <c r="AM13" s="54">
        <v>54.043947867828656</v>
      </c>
      <c r="AN13" s="112">
        <v>2323.6168090849765</v>
      </c>
      <c r="AO13" s="113">
        <v>339.8802092940904</v>
      </c>
      <c r="AP13" s="112">
        <v>1757.3400000000001</v>
      </c>
      <c r="AQ13" s="112">
        <v>42.0</v>
      </c>
      <c r="AR13" s="113">
        <v>1324.398079406695</v>
      </c>
      <c r="AS13" s="54">
        <f t="shared" si="1"/>
        <v>0</v>
      </c>
      <c r="AT13" s="115">
        <f t="shared" si="2"/>
        <v>0</v>
      </c>
      <c r="AU13" s="115">
        <f t="shared" si="3"/>
        <v>0</v>
      </c>
      <c r="AV13" s="115" t="str">
        <f t="shared" si="4"/>
        <v>Performance</v>
      </c>
      <c r="AW13" s="116">
        <f t="shared" si="5"/>
        <v>1.65498939</v>
      </c>
      <c r="AX13" s="54">
        <f t="shared" si="6"/>
        <v>3.8</v>
      </c>
      <c r="AY13" s="117">
        <f t="shared" si="7"/>
        <v>0.02325854575</v>
      </c>
      <c r="AZ13" s="117">
        <f t="shared" si="8"/>
        <v>0.02872062663</v>
      </c>
      <c r="BA13" s="118">
        <f t="shared" si="9"/>
        <v>0.007308602397</v>
      </c>
      <c r="BB13" s="116">
        <f t="shared" si="10"/>
        <v>6.448933213</v>
      </c>
      <c r="BC13" s="54">
        <f t="shared" si="11"/>
        <v>4.889690521</v>
      </c>
      <c r="BD13" s="117">
        <f t="shared" si="12"/>
        <v>0.01807526948</v>
      </c>
      <c r="BE13" s="119">
        <v>576.79</v>
      </c>
      <c r="BF13" s="120">
        <v>118.0757904950185</v>
      </c>
      <c r="BG13" s="121">
        <v>87.29121140273038</v>
      </c>
      <c r="BH13" s="121">
        <v>87.29121140273038</v>
      </c>
      <c r="BI13" s="122">
        <f t="shared" si="13"/>
        <v>-0.0660951319</v>
      </c>
      <c r="BJ13" s="123">
        <f t="shared" si="14"/>
        <v>-0.2228547015</v>
      </c>
    </row>
    <row r="14">
      <c r="B14" s="124" t="s">
        <v>153</v>
      </c>
      <c r="C14" s="196" t="s">
        <v>154</v>
      </c>
      <c r="D14" s="126"/>
      <c r="E14" s="48"/>
      <c r="F14" s="8" t="s">
        <v>304</v>
      </c>
      <c r="G14" s="46">
        <v>5609.10671052464</v>
      </c>
      <c r="H14" s="13">
        <v>354.724821459748</v>
      </c>
      <c r="I14" s="13">
        <v>93.34863722624948</v>
      </c>
      <c r="J14" s="19">
        <v>1569.4580820202764</v>
      </c>
      <c r="K14" s="15">
        <v>0.059478260869565217</v>
      </c>
      <c r="L14" s="16">
        <v>3.8</v>
      </c>
      <c r="M14" s="15">
        <v>39.745827011255045</v>
      </c>
      <c r="N14" s="184">
        <v>0.06324087591240875</v>
      </c>
      <c r="O14" s="197">
        <v>14098.831390337475</v>
      </c>
      <c r="P14" s="13">
        <v>4201.860000000001</v>
      </c>
      <c r="Q14" s="19">
        <v>81.0</v>
      </c>
      <c r="R14" s="18">
        <v>0.05161017100611772</v>
      </c>
      <c r="S14" s="13">
        <v>4.379318783453679</v>
      </c>
      <c r="T14" s="13">
        <v>6176.628650650499</v>
      </c>
      <c r="U14" s="188"/>
      <c r="V14" s="189"/>
      <c r="W14" s="190">
        <f t="shared" ref="W14:W43" si="22">if(ISBLANK(H14),"",iferror(H14+W13))</f>
        <v>777.9053102</v>
      </c>
      <c r="X14" s="191">
        <f t="shared" si="17"/>
        <v>3.8</v>
      </c>
      <c r="Y14" s="192">
        <f t="shared" si="18"/>
        <v>0.06631299735</v>
      </c>
      <c r="Z14" s="193">
        <f t="shared" ref="Z14:Z43" si="23">if(ISBLANK(F14),"",Z13+I14)</f>
        <v>204.7119237</v>
      </c>
      <c r="AA14" s="191">
        <f t="shared" si="19"/>
        <v>4.57591359</v>
      </c>
      <c r="AB14" s="192">
        <f t="shared" si="20"/>
        <v>0.05506865132</v>
      </c>
      <c r="AC14" s="194">
        <f t="shared" ref="AC14:AC43" si="24">if(ISBLANK(F14),"",AC13+Q14)</f>
        <v>170</v>
      </c>
      <c r="AD14" s="195">
        <f t="shared" si="21"/>
        <v>-0.1695647381</v>
      </c>
      <c r="AE14" s="14"/>
      <c r="AH14" s="100"/>
      <c r="AI14" s="110" t="s">
        <v>156</v>
      </c>
      <c r="AJ14" s="111">
        <v>163969.33783099212</v>
      </c>
      <c r="AK14" s="111">
        <v>1207.8003500764737</v>
      </c>
      <c r="AL14" s="54">
        <v>332.94347277362317</v>
      </c>
      <c r="AM14" s="54">
        <v>87.61670336147978</v>
      </c>
      <c r="AN14" s="112">
        <v>3411.0465480012863</v>
      </c>
      <c r="AO14" s="113">
        <v>5429.8435405783175</v>
      </c>
      <c r="AP14" s="112">
        <v>1397.76</v>
      </c>
      <c r="AQ14" s="112">
        <v>59.0</v>
      </c>
      <c r="AR14" s="113">
        <v>3806.355749735433</v>
      </c>
      <c r="AS14" s="54">
        <f t="shared" si="1"/>
        <v>0</v>
      </c>
      <c r="AT14" s="115">
        <f t="shared" si="2"/>
        <v>0</v>
      </c>
      <c r="AU14" s="115">
        <f t="shared" si="3"/>
        <v>0</v>
      </c>
      <c r="AV14" s="115" t="str">
        <f t="shared" si="4"/>
        <v>Performance</v>
      </c>
      <c r="AW14" s="116">
        <f t="shared" si="5"/>
        <v>16.30860487</v>
      </c>
      <c r="AX14" s="54">
        <f t="shared" si="6"/>
        <v>3.8</v>
      </c>
      <c r="AY14" s="117">
        <f t="shared" si="7"/>
        <v>0.02568616468</v>
      </c>
      <c r="AZ14" s="117">
        <f t="shared" si="8"/>
        <v>0.07254237288</v>
      </c>
      <c r="BA14" s="118">
        <f t="shared" si="9"/>
        <v>0.007366013464</v>
      </c>
      <c r="BB14" s="116">
        <f t="shared" si="10"/>
        <v>11.43243842</v>
      </c>
      <c r="BC14" s="54">
        <f t="shared" si="11"/>
        <v>5.643109708</v>
      </c>
      <c r="BD14" s="117">
        <f t="shared" si="12"/>
        <v>0.01729674432</v>
      </c>
      <c r="BE14" s="119">
        <v>369.57</v>
      </c>
      <c r="BF14" s="120">
        <v>75.65538565724785</v>
      </c>
      <c r="BG14" s="121">
        <v>257.2880871163753</v>
      </c>
      <c r="BH14" s="121">
        <v>257.2880871163753</v>
      </c>
      <c r="BI14" s="122">
        <f t="shared" si="13"/>
        <v>0.1572773595</v>
      </c>
      <c r="BJ14" s="123">
        <f t="shared" si="14"/>
        <v>-0.3266124182</v>
      </c>
    </row>
    <row r="15">
      <c r="B15" s="124" t="s">
        <v>157</v>
      </c>
      <c r="C15" s="180" t="s">
        <v>158</v>
      </c>
      <c r="D15" s="126"/>
      <c r="E15" s="48"/>
      <c r="F15" s="8" t="s">
        <v>305</v>
      </c>
      <c r="G15" s="198">
        <v>7206.678563405454</v>
      </c>
      <c r="H15" s="13">
        <v>678.3334305107462</v>
      </c>
      <c r="I15" s="19">
        <v>178.50879750282795</v>
      </c>
      <c r="J15" s="19">
        <v>1958.1377878979936</v>
      </c>
      <c r="K15" s="15">
        <v>0.0911625313632562</v>
      </c>
      <c r="L15" s="16">
        <v>3.8000000000000003</v>
      </c>
      <c r="M15" s="15">
        <v>9.84051708761109</v>
      </c>
      <c r="N15" s="184">
        <v>0.09412566753777979</v>
      </c>
      <c r="O15" s="197">
        <v>6675.151714038848</v>
      </c>
      <c r="P15" s="13">
        <v>6990.360000000001</v>
      </c>
      <c r="Q15" s="19">
        <v>166.0</v>
      </c>
      <c r="R15" s="18">
        <v>0.08477442242621566</v>
      </c>
      <c r="S15" s="13">
        <v>4.086345966932206</v>
      </c>
      <c r="T15" s="13">
        <v>9846.232201826957</v>
      </c>
      <c r="U15" s="188"/>
      <c r="V15" s="189"/>
      <c r="W15" s="190">
        <f t="shared" si="22"/>
        <v>1456.238741</v>
      </c>
      <c r="X15" s="191">
        <f t="shared" si="17"/>
        <v>3.8</v>
      </c>
      <c r="Y15" s="192">
        <f t="shared" si="18"/>
        <v>0.07595758494</v>
      </c>
      <c r="Z15" s="193">
        <f t="shared" si="23"/>
        <v>383.2207212</v>
      </c>
      <c r="AA15" s="191">
        <f t="shared" si="19"/>
        <v>4.334043871</v>
      </c>
      <c r="AB15" s="192">
        <f t="shared" si="20"/>
        <v>0.066598039</v>
      </c>
      <c r="AC15" s="194">
        <f t="shared" si="24"/>
        <v>336</v>
      </c>
      <c r="AD15" s="195">
        <f t="shared" si="21"/>
        <v>-0.1232206888</v>
      </c>
      <c r="AE15" s="14"/>
      <c r="AH15" s="100"/>
      <c r="AI15" s="110" t="s">
        <v>160</v>
      </c>
      <c r="AJ15" s="111">
        <v>108402.33325052467</v>
      </c>
      <c r="AK15" s="111">
        <v>826.2173242218047</v>
      </c>
      <c r="AL15" s="54">
        <v>140.02295583937422</v>
      </c>
      <c r="AM15" s="54">
        <v>36.84814627351953</v>
      </c>
      <c r="AN15" s="112">
        <v>2158.755473164933</v>
      </c>
      <c r="AO15" s="113">
        <v>4607.282973911575</v>
      </c>
      <c r="AP15" s="112">
        <v>818.22</v>
      </c>
      <c r="AQ15" s="112">
        <v>30.0</v>
      </c>
      <c r="AR15" s="113">
        <v>3226.0054606901954</v>
      </c>
      <c r="AS15" s="54">
        <f t="shared" si="1"/>
        <v>0</v>
      </c>
      <c r="AT15" s="115">
        <f t="shared" si="2"/>
        <v>0</v>
      </c>
      <c r="AU15" s="115">
        <f t="shared" si="3"/>
        <v>0</v>
      </c>
      <c r="AV15" s="115" t="str">
        <f t="shared" si="4"/>
        <v>Performance</v>
      </c>
      <c r="AW15" s="116">
        <f t="shared" si="5"/>
        <v>32.90376886</v>
      </c>
      <c r="AX15" s="54">
        <f t="shared" si="6"/>
        <v>3.8</v>
      </c>
      <c r="AY15" s="117">
        <f t="shared" si="7"/>
        <v>0.01706916171</v>
      </c>
      <c r="AZ15" s="117">
        <f t="shared" si="8"/>
        <v>0.04459861249</v>
      </c>
      <c r="BA15" s="118">
        <f t="shared" si="9"/>
        <v>0.007621766981</v>
      </c>
      <c r="BB15" s="116">
        <f t="shared" si="10"/>
        <v>23.03911842</v>
      </c>
      <c r="BC15" s="54">
        <f t="shared" si="11"/>
        <v>4.667431861</v>
      </c>
      <c r="BD15" s="117">
        <f t="shared" si="12"/>
        <v>0.01389689586</v>
      </c>
      <c r="BE15" s="119">
        <v>201.18</v>
      </c>
      <c r="BF15" s="120">
        <v>41.18394481837033</v>
      </c>
      <c r="BG15" s="121">
        <v>98.8390110210039</v>
      </c>
      <c r="BH15" s="121">
        <v>98.8390110210039</v>
      </c>
      <c r="BI15" s="122">
        <f t="shared" si="13"/>
        <v>-0.009679443879</v>
      </c>
      <c r="BJ15" s="123">
        <f t="shared" si="14"/>
        <v>-0.1858477825</v>
      </c>
    </row>
    <row r="16">
      <c r="D16" s="126"/>
      <c r="E16" s="48"/>
      <c r="F16" s="8" t="s">
        <v>306</v>
      </c>
      <c r="G16" s="198">
        <v>7349.976910024696</v>
      </c>
      <c r="H16" s="13">
        <v>802.7982801457456</v>
      </c>
      <c r="I16" s="19">
        <v>211.262705301512</v>
      </c>
      <c r="J16" s="19">
        <v>2173.2217824426853</v>
      </c>
      <c r="K16" s="15">
        <v>0.09721175584024115</v>
      </c>
      <c r="L16" s="16">
        <v>3.8</v>
      </c>
      <c r="M16" s="15">
        <v>20.023147773514662</v>
      </c>
      <c r="N16" s="184">
        <v>0.1092245989304813</v>
      </c>
      <c r="O16" s="197">
        <v>16074.548595681685</v>
      </c>
      <c r="P16" s="13">
        <v>6933.42</v>
      </c>
      <c r="Q16" s="19">
        <v>181.0</v>
      </c>
      <c r="R16" s="18">
        <v>0.08328648344236515</v>
      </c>
      <c r="S16" s="13">
        <v>4.435349614064893</v>
      </c>
      <c r="T16" s="197">
        <v>9140.302894246495</v>
      </c>
      <c r="U16" s="188"/>
      <c r="V16" s="189"/>
      <c r="W16" s="190">
        <f t="shared" si="22"/>
        <v>2259.037021</v>
      </c>
      <c r="X16" s="191">
        <f t="shared" si="17"/>
        <v>3.8</v>
      </c>
      <c r="Y16" s="192">
        <f t="shared" si="18"/>
        <v>0.08235650004</v>
      </c>
      <c r="Z16" s="193">
        <f t="shared" si="23"/>
        <v>594.4834265</v>
      </c>
      <c r="AA16" s="191">
        <f t="shared" si="19"/>
        <v>4.369510679</v>
      </c>
      <c r="AB16" s="192">
        <f t="shared" si="20"/>
        <v>0.07162236762</v>
      </c>
      <c r="AC16" s="194">
        <f t="shared" si="24"/>
        <v>517</v>
      </c>
      <c r="AD16" s="195">
        <f t="shared" si="21"/>
        <v>-0.130337404</v>
      </c>
      <c r="AE16" s="14"/>
      <c r="AH16" s="100"/>
      <c r="AI16" s="110" t="s">
        <v>162</v>
      </c>
      <c r="AJ16" s="111">
        <v>123720.5170802742</v>
      </c>
      <c r="AK16" s="111">
        <v>962.1460415863434</v>
      </c>
      <c r="AL16" s="54">
        <v>140.02295583937422</v>
      </c>
      <c r="AM16" s="54">
        <v>36.84814627351953</v>
      </c>
      <c r="AN16" s="112">
        <v>2242.0049888199223</v>
      </c>
      <c r="AO16" s="113">
        <v>937.298442174271</v>
      </c>
      <c r="AP16" s="112">
        <v>936.0</v>
      </c>
      <c r="AQ16" s="112">
        <v>29.0</v>
      </c>
      <c r="AR16" s="113">
        <v>629.225393123912</v>
      </c>
      <c r="AS16" s="54">
        <f t="shared" si="1"/>
        <v>0</v>
      </c>
      <c r="AT16" s="115">
        <f t="shared" si="2"/>
        <v>0</v>
      </c>
      <c r="AU16" s="115">
        <f t="shared" si="3"/>
        <v>0</v>
      </c>
      <c r="AV16" s="115" t="str">
        <f t="shared" si="4"/>
        <v>Performance</v>
      </c>
      <c r="AW16" s="116">
        <f t="shared" si="5"/>
        <v>6.693891273</v>
      </c>
      <c r="AX16" s="54">
        <f t="shared" si="6"/>
        <v>3.8</v>
      </c>
      <c r="AY16" s="117">
        <f t="shared" si="7"/>
        <v>0.01643535427</v>
      </c>
      <c r="AZ16" s="117">
        <f t="shared" si="8"/>
        <v>0.03829787234</v>
      </c>
      <c r="BA16" s="118">
        <f t="shared" si="9"/>
        <v>0.007776770291</v>
      </c>
      <c r="BB16" s="116">
        <f t="shared" si="10"/>
        <v>4.493730256</v>
      </c>
      <c r="BC16" s="54">
        <f t="shared" si="11"/>
        <v>4.828377788</v>
      </c>
      <c r="BD16" s="117">
        <f t="shared" si="12"/>
        <v>0.01293485079</v>
      </c>
      <c r="BE16" s="119">
        <v>219.4</v>
      </c>
      <c r="BF16" s="120">
        <v>44.91379606894547</v>
      </c>
      <c r="BG16" s="121">
        <v>95.10915977042875</v>
      </c>
      <c r="BH16" s="121">
        <v>95.10915977042875</v>
      </c>
      <c r="BI16" s="122">
        <f t="shared" si="13"/>
        <v>-0.027174712</v>
      </c>
      <c r="BJ16" s="123">
        <f t="shared" si="14"/>
        <v>-0.2129861897</v>
      </c>
    </row>
    <row r="17">
      <c r="B17" s="99" t="s">
        <v>163</v>
      </c>
      <c r="C17" s="199" t="s">
        <v>164</v>
      </c>
      <c r="D17" s="200" t="s">
        <v>165</v>
      </c>
      <c r="E17" s="48"/>
      <c r="F17" s="201" t="s">
        <v>307</v>
      </c>
      <c r="G17" s="198">
        <v>7148.54037706279</v>
      </c>
      <c r="H17" s="13">
        <v>849.4725987588703</v>
      </c>
      <c r="I17" s="19">
        <v>223.5454207260185</v>
      </c>
      <c r="J17" s="19">
        <v>2066.7715820969624</v>
      </c>
      <c r="K17" s="15">
        <v>0.10816164817749603</v>
      </c>
      <c r="L17" s="16">
        <v>3.8</v>
      </c>
      <c r="M17" s="15">
        <v>17.034140896195154</v>
      </c>
      <c r="N17" s="184">
        <v>0.1188316151202749</v>
      </c>
      <c r="O17" s="197">
        <v>14470.035934715648</v>
      </c>
      <c r="P17" s="13">
        <v>6873.360000000001</v>
      </c>
      <c r="Q17" s="19">
        <v>221.0</v>
      </c>
      <c r="R17" s="18">
        <v>0.10693005550994256</v>
      </c>
      <c r="S17" s="13">
        <v>3.843767415198508</v>
      </c>
      <c r="T17" s="197">
        <v>7457.8927458404005</v>
      </c>
      <c r="U17" s="188"/>
      <c r="V17" s="189"/>
      <c r="W17" s="190">
        <f t="shared" si="22"/>
        <v>3108.50962</v>
      </c>
      <c r="X17" s="191">
        <f t="shared" si="17"/>
        <v>3.8</v>
      </c>
      <c r="Y17" s="192">
        <f t="shared" si="18"/>
        <v>0.08810041743</v>
      </c>
      <c r="Z17" s="193">
        <f t="shared" si="23"/>
        <v>818.0288473</v>
      </c>
      <c r="AA17" s="191">
        <f t="shared" si="19"/>
        <v>4.212072655</v>
      </c>
      <c r="AB17" s="192">
        <f t="shared" si="20"/>
        <v>0.07948143672</v>
      </c>
      <c r="AC17" s="194">
        <f t="shared" si="24"/>
        <v>738</v>
      </c>
      <c r="AD17" s="195">
        <f t="shared" si="21"/>
        <v>-0.09783132653</v>
      </c>
      <c r="AE17" s="14"/>
      <c r="AH17" s="100"/>
      <c r="AI17" s="110" t="s">
        <v>167</v>
      </c>
      <c r="AJ17" s="111">
        <v>236024.65959731716</v>
      </c>
      <c r="AK17" s="111">
        <v>1599.209548270748</v>
      </c>
      <c r="AL17" s="54">
        <v>261.3761842334985</v>
      </c>
      <c r="AM17" s="54">
        <v>68.78320637723645</v>
      </c>
      <c r="AN17" s="112">
        <v>2786.8116552046995</v>
      </c>
      <c r="AO17" s="113">
        <v>4068.588400929694</v>
      </c>
      <c r="AP17" s="112">
        <v>1652.8200000000002</v>
      </c>
      <c r="AQ17" s="112">
        <v>50.0</v>
      </c>
      <c r="AR17" s="113">
        <v>3114.811155583036</v>
      </c>
      <c r="AS17" s="54">
        <f t="shared" si="1"/>
        <v>0</v>
      </c>
      <c r="AT17" s="115">
        <f t="shared" si="2"/>
        <v>0</v>
      </c>
      <c r="AU17" s="115">
        <f t="shared" si="3"/>
        <v>0</v>
      </c>
      <c r="AV17" s="115" t="str">
        <f t="shared" si="4"/>
        <v>Performance</v>
      </c>
      <c r="AW17" s="116">
        <f t="shared" si="5"/>
        <v>15.5660257</v>
      </c>
      <c r="AX17" s="54">
        <f t="shared" si="6"/>
        <v>3.8</v>
      </c>
      <c r="AY17" s="117">
        <f t="shared" si="7"/>
        <v>0.02468168462</v>
      </c>
      <c r="AZ17" s="117">
        <f t="shared" si="8"/>
        <v>0.04301075269</v>
      </c>
      <c r="BA17" s="118">
        <f t="shared" si="9"/>
        <v>0.006775603664</v>
      </c>
      <c r="BB17" s="116">
        <f t="shared" si="10"/>
        <v>11.91696621</v>
      </c>
      <c r="BC17" s="54">
        <f t="shared" si="11"/>
        <v>5.227523685</v>
      </c>
      <c r="BD17" s="117">
        <f t="shared" si="12"/>
        <v>0.01794165024</v>
      </c>
      <c r="BE17" s="119">
        <v>483.75</v>
      </c>
      <c r="BF17" s="120">
        <v>99.02939311008375</v>
      </c>
      <c r="BG17" s="121">
        <v>162.3467911234148</v>
      </c>
      <c r="BH17" s="121">
        <v>162.3467911234148</v>
      </c>
      <c r="BI17" s="122">
        <f t="shared" si="13"/>
        <v>0.03352309382</v>
      </c>
      <c r="BJ17" s="123">
        <f t="shared" si="14"/>
        <v>-0.2730783772</v>
      </c>
    </row>
    <row r="18">
      <c r="B18" s="202" t="s">
        <v>168</v>
      </c>
      <c r="C18" s="203" t="s">
        <v>169</v>
      </c>
      <c r="D18" s="204" t="s">
        <v>170</v>
      </c>
      <c r="E18" s="48"/>
      <c r="F18" s="8" t="s">
        <v>308</v>
      </c>
      <c r="G18" s="198">
        <v>7894.510627177819</v>
      </c>
      <c r="H18" s="13">
        <v>700.1147791968713</v>
      </c>
      <c r="I18" s="19">
        <v>184.2407313675977</v>
      </c>
      <c r="J18" s="19">
        <v>2013.5464819241008</v>
      </c>
      <c r="K18" s="15">
        <v>0.0915006100040667</v>
      </c>
      <c r="L18" s="16">
        <v>3.8</v>
      </c>
      <c r="M18" s="15">
        <v>16.27199393297911</v>
      </c>
      <c r="N18" s="184">
        <v>0.08868374649932581</v>
      </c>
      <c r="O18" s="197">
        <v>11392.263439480499</v>
      </c>
      <c r="P18" s="13">
        <v>7264.14</v>
      </c>
      <c r="Q18" s="19">
        <v>195.0</v>
      </c>
      <c r="R18" s="18">
        <v>0.096844051900735</v>
      </c>
      <c r="S18" s="13">
        <v>3.590332201009596</v>
      </c>
      <c r="T18" s="197">
        <v>7587.08977847231</v>
      </c>
      <c r="U18" s="188"/>
      <c r="V18" s="189"/>
      <c r="W18" s="190">
        <f t="shared" si="22"/>
        <v>3808.624399</v>
      </c>
      <c r="X18" s="191">
        <f t="shared" si="17"/>
        <v>3.8</v>
      </c>
      <c r="Y18" s="192">
        <f t="shared" si="18"/>
        <v>0.0887063655</v>
      </c>
      <c r="Z18" s="193">
        <f t="shared" si="23"/>
        <v>1002.269579</v>
      </c>
      <c r="AA18" s="191">
        <f t="shared" si="19"/>
        <v>4.082126901</v>
      </c>
      <c r="AB18" s="192">
        <f t="shared" si="20"/>
        <v>0.08257562713</v>
      </c>
      <c r="AC18" s="194">
        <f t="shared" si="24"/>
        <v>933</v>
      </c>
      <c r="AD18" s="195">
        <f t="shared" si="21"/>
        <v>-0.06911272188</v>
      </c>
      <c r="AE18" s="14"/>
      <c r="AH18" s="100"/>
      <c r="AI18" s="110" t="s">
        <v>172</v>
      </c>
      <c r="AJ18" s="111">
        <v>271113.92102204735</v>
      </c>
      <c r="AK18" s="111">
        <v>2107.7139668453174</v>
      </c>
      <c r="AL18" s="54">
        <v>252.04132051087362</v>
      </c>
      <c r="AM18" s="54">
        <v>66.32666329233517</v>
      </c>
      <c r="AN18" s="112">
        <v>2643.2403593538015</v>
      </c>
      <c r="AO18" s="113">
        <v>5034.755864050567</v>
      </c>
      <c r="AP18" s="112">
        <v>1908.66</v>
      </c>
      <c r="AQ18" s="112">
        <v>46.0</v>
      </c>
      <c r="AR18" s="113">
        <v>2121.449608317418</v>
      </c>
      <c r="AS18" s="54">
        <f t="shared" si="1"/>
        <v>0</v>
      </c>
      <c r="AT18" s="115">
        <f t="shared" si="2"/>
        <v>0</v>
      </c>
      <c r="AU18" s="115">
        <f t="shared" si="3"/>
        <v>0</v>
      </c>
      <c r="AV18" s="115" t="str">
        <f t="shared" si="4"/>
        <v>Performance</v>
      </c>
      <c r="AW18" s="116">
        <f t="shared" si="5"/>
        <v>19.97591448</v>
      </c>
      <c r="AX18" s="54">
        <f t="shared" si="6"/>
        <v>3.8</v>
      </c>
      <c r="AY18" s="117">
        <f t="shared" si="7"/>
        <v>0.0250929368</v>
      </c>
      <c r="AZ18" s="117">
        <f t="shared" si="8"/>
        <v>0.03146853147</v>
      </c>
      <c r="BA18" s="118">
        <f t="shared" si="9"/>
        <v>0.00777427422</v>
      </c>
      <c r="BB18" s="116">
        <f t="shared" si="10"/>
        <v>8.417070677</v>
      </c>
      <c r="BC18" s="54">
        <f t="shared" si="11"/>
        <v>5.479159142</v>
      </c>
      <c r="BD18" s="117">
        <f t="shared" si="12"/>
        <v>0.01740288197</v>
      </c>
      <c r="BE18" s="119">
        <v>553.58</v>
      </c>
      <c r="BF18" s="120">
        <v>113.32442674497192</v>
      </c>
      <c r="BG18" s="121">
        <v>138.71689376590172</v>
      </c>
      <c r="BH18" s="121">
        <v>138.71689376590172</v>
      </c>
      <c r="BI18" s="122">
        <f t="shared" si="13"/>
        <v>-0.09444069261</v>
      </c>
      <c r="BJ18" s="123">
        <f t="shared" si="14"/>
        <v>-0.3064629258</v>
      </c>
    </row>
    <row r="19">
      <c r="A19" s="6"/>
      <c r="B19" s="124" t="s">
        <v>173</v>
      </c>
      <c r="C19" s="203" t="s">
        <v>174</v>
      </c>
      <c r="D19" s="204" t="s">
        <v>170</v>
      </c>
      <c r="E19" s="48"/>
      <c r="F19" s="8" t="s">
        <v>309</v>
      </c>
      <c r="G19" s="198">
        <v>7250.896338933678</v>
      </c>
      <c r="H19" s="13">
        <v>678.3334305107462</v>
      </c>
      <c r="I19" s="19">
        <v>178.50879750282795</v>
      </c>
      <c r="J19" s="19">
        <v>1795.732995062852</v>
      </c>
      <c r="K19" s="15">
        <v>0.09940720474236205</v>
      </c>
      <c r="L19" s="16">
        <v>3.8000000000000003</v>
      </c>
      <c r="M19" s="15">
        <v>4.674780781977893</v>
      </c>
      <c r="N19" s="184">
        <v>0.09355166572557876</v>
      </c>
      <c r="O19" s="197">
        <v>3171.060084724773</v>
      </c>
      <c r="P19" s="13">
        <v>6537.18</v>
      </c>
      <c r="Q19" s="19">
        <v>184.0</v>
      </c>
      <c r="R19" s="18">
        <v>0.10246512176692496</v>
      </c>
      <c r="S19" s="13">
        <v>3.686594731036664</v>
      </c>
      <c r="T19" s="197">
        <v>5784.609936617875</v>
      </c>
      <c r="U19" s="188"/>
      <c r="V19" s="189"/>
      <c r="W19" s="190">
        <f t="shared" si="22"/>
        <v>4486.957829</v>
      </c>
      <c r="X19" s="191">
        <f t="shared" si="17"/>
        <v>3.8</v>
      </c>
      <c r="Y19" s="192">
        <f t="shared" si="18"/>
        <v>0.09017384417</v>
      </c>
      <c r="Z19" s="193">
        <f t="shared" si="23"/>
        <v>1180.778376</v>
      </c>
      <c r="AA19" s="191">
        <f t="shared" si="19"/>
        <v>4.016972094</v>
      </c>
      <c r="AB19" s="192">
        <f t="shared" si="20"/>
        <v>0.08530320843</v>
      </c>
      <c r="AC19" s="194">
        <f t="shared" si="24"/>
        <v>1117</v>
      </c>
      <c r="AD19" s="195">
        <f t="shared" si="21"/>
        <v>-0.05401384157</v>
      </c>
      <c r="AE19" s="14"/>
      <c r="AH19" s="100"/>
      <c r="AI19" s="110" t="s">
        <v>176</v>
      </c>
      <c r="AJ19" s="111">
        <v>296503.11265219725</v>
      </c>
      <c r="AK19" s="111">
        <v>2635.8707300990973</v>
      </c>
      <c r="AL19" s="54">
        <v>460.5199436494974</v>
      </c>
      <c r="AM19" s="54">
        <v>121.18945885513091</v>
      </c>
      <c r="AN19" s="112">
        <v>3275.1178306367474</v>
      </c>
      <c r="AO19" s="113">
        <v>5275.740404579556</v>
      </c>
      <c r="AP19" s="112">
        <v>2513.94</v>
      </c>
      <c r="AQ19" s="112">
        <v>101.0</v>
      </c>
      <c r="AR19" s="113">
        <v>4796.042174046756</v>
      </c>
      <c r="AS19" s="54">
        <f t="shared" si="1"/>
        <v>0</v>
      </c>
      <c r="AT19" s="115">
        <f t="shared" si="2"/>
        <v>0</v>
      </c>
      <c r="AU19" s="115">
        <f t="shared" si="3"/>
        <v>0</v>
      </c>
      <c r="AV19" s="115" t="str">
        <f t="shared" si="4"/>
        <v>Performance</v>
      </c>
      <c r="AW19" s="116">
        <f t="shared" si="5"/>
        <v>11.45605196</v>
      </c>
      <c r="AX19" s="54">
        <f t="shared" si="6"/>
        <v>3.8</v>
      </c>
      <c r="AY19" s="117">
        <f t="shared" si="7"/>
        <v>0.03700308359</v>
      </c>
      <c r="AZ19" s="117">
        <f t="shared" si="8"/>
        <v>0.04597701149</v>
      </c>
      <c r="BA19" s="118">
        <f t="shared" si="9"/>
        <v>0.008889858547</v>
      </c>
      <c r="BB19" s="116">
        <f t="shared" si="10"/>
        <v>10.41440711</v>
      </c>
      <c r="BC19" s="54">
        <f t="shared" si="11"/>
        <v>4.559603402</v>
      </c>
      <c r="BD19" s="117">
        <f t="shared" si="12"/>
        <v>0.03083858512</v>
      </c>
      <c r="BE19" s="119">
        <v>598.08</v>
      </c>
      <c r="BF19" s="120">
        <v>122.43410735148089</v>
      </c>
      <c r="BG19" s="121">
        <v>338.0858362980165</v>
      </c>
      <c r="BH19" s="121">
        <v>338.0858362980165</v>
      </c>
      <c r="BI19" s="122">
        <f t="shared" si="13"/>
        <v>-0.04625823592</v>
      </c>
      <c r="BJ19" s="123">
        <f t="shared" si="14"/>
        <v>-0.1665941827</v>
      </c>
    </row>
    <row r="20">
      <c r="B20" s="124" t="s">
        <v>177</v>
      </c>
      <c r="C20" s="203" t="s">
        <v>178</v>
      </c>
      <c r="D20" s="204" t="s">
        <v>179</v>
      </c>
      <c r="E20" s="48"/>
      <c r="F20" s="8" t="s">
        <v>310</v>
      </c>
      <c r="G20" s="198">
        <v>4732.120829214875</v>
      </c>
      <c r="H20" s="13">
        <v>429.40373124074756</v>
      </c>
      <c r="I20" s="19">
        <v>113.0009819054599</v>
      </c>
      <c r="J20" s="19">
        <v>1508.5904033610552</v>
      </c>
      <c r="K20" s="15">
        <v>0.0749050117604487</v>
      </c>
      <c r="L20" s="16">
        <v>3.8</v>
      </c>
      <c r="M20" s="15">
        <v>0.7333099413359794</v>
      </c>
      <c r="N20" s="184">
        <v>0.09074234296591105</v>
      </c>
      <c r="O20" s="197">
        <v>314.88602496560327</v>
      </c>
      <c r="P20" s="13">
        <v>3995.94</v>
      </c>
      <c r="Q20" s="19">
        <v>89.0</v>
      </c>
      <c r="R20" s="18">
        <v>0.058995470077042096</v>
      </c>
      <c r="S20" s="13">
        <v>4.824761025176939</v>
      </c>
      <c r="T20" s="197">
        <v>3953.733555154051</v>
      </c>
      <c r="U20" s="188"/>
      <c r="V20" s="189"/>
      <c r="W20" s="190">
        <f t="shared" si="22"/>
        <v>4916.361561</v>
      </c>
      <c r="X20" s="191">
        <f t="shared" si="17"/>
        <v>3.8</v>
      </c>
      <c r="Y20" s="192">
        <f t="shared" si="18"/>
        <v>0.08859647483</v>
      </c>
      <c r="Z20" s="193">
        <f t="shared" si="23"/>
        <v>1293.779358</v>
      </c>
      <c r="AA20" s="191">
        <f t="shared" si="19"/>
        <v>4.076585042</v>
      </c>
      <c r="AB20" s="192">
        <f t="shared" si="20"/>
        <v>0.08258544858</v>
      </c>
      <c r="AC20" s="194">
        <f t="shared" si="24"/>
        <v>1206</v>
      </c>
      <c r="AD20" s="195">
        <f t="shared" si="21"/>
        <v>-0.06784723956</v>
      </c>
      <c r="AE20" s="14"/>
      <c r="AH20" s="100"/>
      <c r="AI20" s="110" t="s">
        <v>181</v>
      </c>
      <c r="AJ20" s="111">
        <v>243156.82302048057</v>
      </c>
      <c r="AK20" s="111">
        <v>1964.4156202260747</v>
      </c>
      <c r="AL20" s="54">
        <v>351.6132002188731</v>
      </c>
      <c r="AM20" s="54">
        <v>92.52978953128239</v>
      </c>
      <c r="AN20" s="112">
        <v>2665.6221963495686</v>
      </c>
      <c r="AO20" s="113">
        <v>2155.790289504121</v>
      </c>
      <c r="AP20" s="112">
        <v>2496.0</v>
      </c>
      <c r="AQ20" s="112">
        <v>88.0</v>
      </c>
      <c r="AR20" s="113">
        <v>3259.8810912853787</v>
      </c>
      <c r="AS20" s="54">
        <f t="shared" si="1"/>
        <v>0</v>
      </c>
      <c r="AT20" s="115">
        <f t="shared" si="2"/>
        <v>0</v>
      </c>
      <c r="AU20" s="115">
        <f t="shared" si="3"/>
        <v>0</v>
      </c>
      <c r="AV20" s="115" t="str">
        <f t="shared" si="4"/>
        <v>Performance</v>
      </c>
      <c r="AW20" s="116">
        <f t="shared" si="5"/>
        <v>6.131141516</v>
      </c>
      <c r="AX20" s="54">
        <f t="shared" si="6"/>
        <v>3.8</v>
      </c>
      <c r="AY20" s="117">
        <f t="shared" si="7"/>
        <v>0.03471226705</v>
      </c>
      <c r="AZ20" s="117">
        <f t="shared" si="8"/>
        <v>0.04710295957</v>
      </c>
      <c r="BA20" s="118">
        <f t="shared" si="9"/>
        <v>0.008078801145</v>
      </c>
      <c r="BB20" s="116">
        <f t="shared" si="10"/>
        <v>9.271213621</v>
      </c>
      <c r="BC20" s="54">
        <f t="shared" si="11"/>
        <v>3.995604548</v>
      </c>
      <c r="BD20" s="117">
        <f t="shared" si="12"/>
        <v>0.03301293038</v>
      </c>
      <c r="BE20" s="119">
        <v>432.75</v>
      </c>
      <c r="BF20" s="120">
        <v>88.58908499925322</v>
      </c>
      <c r="BG20" s="121">
        <v>263.0241152196199</v>
      </c>
      <c r="BH20" s="121">
        <v>263.0241152196199</v>
      </c>
      <c r="BI20" s="122">
        <f t="shared" si="13"/>
        <v>0.2706068789</v>
      </c>
      <c r="BJ20" s="123">
        <f t="shared" si="14"/>
        <v>-0.04895493175</v>
      </c>
    </row>
    <row r="21">
      <c r="B21" s="124"/>
      <c r="C21" s="180"/>
      <c r="D21" s="204"/>
      <c r="E21" s="48"/>
      <c r="F21" s="8" t="s">
        <v>311</v>
      </c>
      <c r="G21" s="198">
        <v>4487.285368419712</v>
      </c>
      <c r="H21" s="13">
        <v>404.51076131374776</v>
      </c>
      <c r="I21" s="19">
        <v>106.4502003457231</v>
      </c>
      <c r="J21" s="19">
        <v>1669.903399269574</v>
      </c>
      <c r="K21" s="15">
        <v>0.06374632232755803</v>
      </c>
      <c r="L21" s="16">
        <v>3.8</v>
      </c>
      <c r="M21" s="15">
        <v>22.78840734943252</v>
      </c>
      <c r="N21" s="184">
        <v>0.09014598540145986</v>
      </c>
      <c r="O21" s="197">
        <v>9218.156006046755</v>
      </c>
      <c r="P21" s="13">
        <v>3751.02</v>
      </c>
      <c r="Q21" s="19">
        <v>91.0</v>
      </c>
      <c r="R21" s="18">
        <v>0.05449417016565387</v>
      </c>
      <c r="S21" s="13">
        <v>4.445173201249975</v>
      </c>
      <c r="T21" s="197">
        <v>3903.7599454025667</v>
      </c>
      <c r="U21" s="188"/>
      <c r="V21" s="189"/>
      <c r="W21" s="190">
        <f t="shared" si="22"/>
        <v>5320.872322</v>
      </c>
      <c r="X21" s="191">
        <f t="shared" si="17"/>
        <v>3.8</v>
      </c>
      <c r="Y21" s="192">
        <f t="shared" si="18"/>
        <v>0.08604639461</v>
      </c>
      <c r="Z21" s="205">
        <f t="shared" si="23"/>
        <v>1400.229558</v>
      </c>
      <c r="AA21" s="191">
        <f t="shared" si="19"/>
        <v>4.102445892</v>
      </c>
      <c r="AB21" s="192">
        <f t="shared" si="20"/>
        <v>0.07970276955</v>
      </c>
      <c r="AC21" s="194">
        <f t="shared" si="24"/>
        <v>1297</v>
      </c>
      <c r="AD21" s="195">
        <f t="shared" si="21"/>
        <v>-0.07372331042</v>
      </c>
      <c r="AE21" s="14"/>
      <c r="AG21" s="13"/>
      <c r="AH21" s="100"/>
      <c r="AI21" s="110" t="s">
        <v>183</v>
      </c>
      <c r="AJ21" s="111">
        <v>220473.10417450196</v>
      </c>
      <c r="AK21" s="111">
        <v>1696.6524239718326</v>
      </c>
      <c r="AL21" s="54">
        <v>261.3761842334985</v>
      </c>
      <c r="AM21" s="54">
        <v>68.78320637723645</v>
      </c>
      <c r="AN21" s="112">
        <v>2411.2335124464557</v>
      </c>
      <c r="AO21" s="113">
        <v>1632.3059978620695</v>
      </c>
      <c r="AP21" s="112">
        <v>1843.92</v>
      </c>
      <c r="AQ21" s="112">
        <v>55.0</v>
      </c>
      <c r="AR21" s="113">
        <v>2386.817672898533</v>
      </c>
      <c r="AS21" s="54">
        <f t="shared" si="1"/>
        <v>0</v>
      </c>
      <c r="AT21" s="115">
        <f t="shared" si="2"/>
        <v>0</v>
      </c>
      <c r="AU21" s="115">
        <f t="shared" si="3"/>
        <v>0</v>
      </c>
      <c r="AV21" s="115" t="str">
        <f t="shared" si="4"/>
        <v>Performance</v>
      </c>
      <c r="AW21" s="116">
        <f t="shared" si="5"/>
        <v>6.245044868</v>
      </c>
      <c r="AX21" s="54">
        <f t="shared" si="6"/>
        <v>3.8</v>
      </c>
      <c r="AY21" s="117">
        <f t="shared" si="7"/>
        <v>0.02852614897</v>
      </c>
      <c r="AZ21" s="117">
        <f t="shared" si="8"/>
        <v>0.04054054054</v>
      </c>
      <c r="BA21" s="118">
        <f t="shared" si="9"/>
        <v>0.007695507488</v>
      </c>
      <c r="BB21" s="116">
        <f t="shared" si="10"/>
        <v>9.131733558</v>
      </c>
      <c r="BC21" s="54">
        <f t="shared" si="11"/>
        <v>4.752294259</v>
      </c>
      <c r="BD21" s="117">
        <f t="shared" si="12"/>
        <v>0.02280990195</v>
      </c>
      <c r="BE21" s="119">
        <v>384.04</v>
      </c>
      <c r="BF21" s="120">
        <v>78.61756719379134</v>
      </c>
      <c r="BG21" s="121">
        <v>182.7586170397072</v>
      </c>
      <c r="BH21" s="121">
        <v>182.7586170397072</v>
      </c>
      <c r="BI21" s="122">
        <f t="shared" si="13"/>
        <v>0.08679890704</v>
      </c>
      <c r="BJ21" s="123">
        <f t="shared" si="14"/>
        <v>-0.2003862149</v>
      </c>
    </row>
    <row r="22">
      <c r="A22" s="81"/>
      <c r="B22" s="124" t="s">
        <v>184</v>
      </c>
      <c r="C22" s="115">
        <v>25000.0</v>
      </c>
      <c r="D22" s="206" t="s">
        <v>185</v>
      </c>
      <c r="E22" s="48"/>
      <c r="F22" s="8" t="s">
        <v>312</v>
      </c>
      <c r="G22" s="198">
        <v>3607.0240963300785</v>
      </c>
      <c r="H22" s="13">
        <v>737.4542340873709</v>
      </c>
      <c r="I22" s="19">
        <v>194.06690370720287</v>
      </c>
      <c r="J22" s="19">
        <v>2047.3921866494077</v>
      </c>
      <c r="K22" s="15">
        <v>0.09478736168510864</v>
      </c>
      <c r="L22" s="16">
        <v>3.8</v>
      </c>
      <c r="M22" s="15">
        <v>3.353655854699067</v>
      </c>
      <c r="N22" s="184">
        <v>0.2044494892167991</v>
      </c>
      <c r="O22" s="197">
        <v>2473.1677097197276</v>
      </c>
      <c r="P22" s="13">
        <v>4594.9800000000005</v>
      </c>
      <c r="Q22" s="19">
        <v>155.0</v>
      </c>
      <c r="R22" s="18">
        <v>0.07570606208752811</v>
      </c>
      <c r="S22" s="13">
        <v>4.757769252176586</v>
      </c>
      <c r="T22" s="197">
        <v>7460.2274903131965</v>
      </c>
      <c r="U22" s="188"/>
      <c r="V22" s="189"/>
      <c r="W22" s="190">
        <f t="shared" si="22"/>
        <v>6058.326556</v>
      </c>
      <c r="X22" s="191">
        <f t="shared" si="17"/>
        <v>3.8</v>
      </c>
      <c r="Y22" s="192">
        <f t="shared" si="18"/>
        <v>0.08702324195</v>
      </c>
      <c r="Z22" s="205">
        <f t="shared" si="23"/>
        <v>1594.296462</v>
      </c>
      <c r="AA22" s="191">
        <f t="shared" si="19"/>
        <v>4.172401209</v>
      </c>
      <c r="AB22" s="192">
        <f t="shared" si="20"/>
        <v>0.07925611724</v>
      </c>
      <c r="AC22" s="194">
        <f t="shared" si="24"/>
        <v>1452</v>
      </c>
      <c r="AD22" s="195">
        <f t="shared" si="21"/>
        <v>-0.08925345159</v>
      </c>
      <c r="AE22" s="14"/>
      <c r="AH22" s="100"/>
      <c r="AI22" s="110" t="s">
        <v>187</v>
      </c>
      <c r="AJ22" s="111">
        <v>158508.44255325652</v>
      </c>
      <c r="AK22" s="111">
        <v>1179.9595284475922</v>
      </c>
      <c r="AL22" s="54">
        <v>115.12998591237435</v>
      </c>
      <c r="AM22" s="54">
        <v>30.297364713782727</v>
      </c>
      <c r="AN22" s="112">
        <v>2005.903903437741</v>
      </c>
      <c r="AO22" s="113">
        <v>1237.5204919495413</v>
      </c>
      <c r="AP22" s="112">
        <v>1095.9</v>
      </c>
      <c r="AQ22" s="112">
        <v>24.0</v>
      </c>
      <c r="AR22" s="113">
        <v>1492.1066381337248</v>
      </c>
      <c r="AS22" s="54">
        <f t="shared" si="1"/>
        <v>0</v>
      </c>
      <c r="AT22" s="115">
        <f t="shared" si="2"/>
        <v>0</v>
      </c>
      <c r="AU22" s="115">
        <f t="shared" si="3"/>
        <v>0</v>
      </c>
      <c r="AV22" s="115" t="str">
        <f t="shared" si="4"/>
        <v>Performance</v>
      </c>
      <c r="AW22" s="116">
        <f t="shared" si="5"/>
        <v>10.74889814</v>
      </c>
      <c r="AX22" s="54">
        <f t="shared" si="6"/>
        <v>3.8</v>
      </c>
      <c r="AY22" s="117">
        <f t="shared" si="7"/>
        <v>0.0151040958</v>
      </c>
      <c r="AZ22" s="117">
        <f t="shared" si="8"/>
        <v>0.02567661346</v>
      </c>
      <c r="BA22" s="118">
        <f t="shared" si="9"/>
        <v>0.007444143097</v>
      </c>
      <c r="BB22" s="116">
        <f t="shared" si="10"/>
        <v>12.96019127</v>
      </c>
      <c r="BC22" s="54">
        <f t="shared" si="11"/>
        <v>4.797082746</v>
      </c>
      <c r="BD22" s="117">
        <f t="shared" si="12"/>
        <v>0.01196468084</v>
      </c>
      <c r="BE22" s="119">
        <v>280.05</v>
      </c>
      <c r="BF22" s="120">
        <v>57.32957424388414</v>
      </c>
      <c r="BG22" s="121">
        <v>57.80041166849021</v>
      </c>
      <c r="BH22" s="121">
        <v>57.80041166849021</v>
      </c>
      <c r="BI22" s="122">
        <f t="shared" si="13"/>
        <v>-0.07123933188</v>
      </c>
      <c r="BJ22" s="123">
        <f t="shared" si="14"/>
        <v>-0.2078518965</v>
      </c>
    </row>
    <row r="23">
      <c r="A23" s="81"/>
      <c r="B23" s="124" t="s">
        <v>188</v>
      </c>
      <c r="C23" s="115">
        <v>25000.0</v>
      </c>
      <c r="D23" s="206" t="s">
        <v>185</v>
      </c>
      <c r="E23" s="48"/>
      <c r="F23" s="8" t="s">
        <v>313</v>
      </c>
      <c r="G23" s="198">
        <v>8511.921789183014</v>
      </c>
      <c r="H23" s="13">
        <v>1512.2479230652416</v>
      </c>
      <c r="I23" s="19">
        <v>397.959979754011</v>
      </c>
      <c r="J23" s="19">
        <v>3493.4772159613076</v>
      </c>
      <c r="K23" s="15">
        <v>0.11391514962106415</v>
      </c>
      <c r="L23" s="16">
        <v>3.7999999999999994</v>
      </c>
      <c r="M23" s="15">
        <v>13.925275474618472</v>
      </c>
      <c r="N23" s="184">
        <v>0.17766233766233763</v>
      </c>
      <c r="O23" s="197">
        <v>21058.46891460313</v>
      </c>
      <c r="P23" s="13">
        <v>7700.16</v>
      </c>
      <c r="Q23" s="19">
        <v>264.0</v>
      </c>
      <c r="R23" s="18">
        <v>0.0755694065482418</v>
      </c>
      <c r="S23" s="13">
        <v>5.728211829792582</v>
      </c>
      <c r="T23" s="197">
        <v>8954.900667694708</v>
      </c>
      <c r="U23" s="188"/>
      <c r="V23" s="189"/>
      <c r="W23" s="190">
        <f t="shared" si="22"/>
        <v>7570.574479</v>
      </c>
      <c r="X23" s="191">
        <f t="shared" si="17"/>
        <v>3.8</v>
      </c>
      <c r="Y23" s="192">
        <f t="shared" si="18"/>
        <v>0.0913299716</v>
      </c>
      <c r="Z23" s="205">
        <f t="shared" si="23"/>
        <v>1992.256442</v>
      </c>
      <c r="AA23" s="191">
        <f t="shared" si="19"/>
        <v>4.411756689</v>
      </c>
      <c r="AB23" s="192">
        <f t="shared" si="20"/>
        <v>0.07866569181</v>
      </c>
      <c r="AC23" s="194">
        <f t="shared" si="24"/>
        <v>1716</v>
      </c>
      <c r="AD23" s="195">
        <f t="shared" si="21"/>
        <v>-0.1386651016</v>
      </c>
      <c r="AE23" s="14"/>
      <c r="AF23" s="12" t="s">
        <v>190</v>
      </c>
      <c r="AH23" s="100"/>
      <c r="AI23" s="110" t="s">
        <v>191</v>
      </c>
      <c r="AJ23" s="111">
        <v>171397.92411973365</v>
      </c>
      <c r="AK23" s="111">
        <v>1234.0034763154208</v>
      </c>
      <c r="AL23" s="54">
        <v>133.79971335762426</v>
      </c>
      <c r="AM23" s="54">
        <v>35.21045088358533</v>
      </c>
      <c r="AN23" s="112">
        <v>2087.5157237027956</v>
      </c>
      <c r="AO23" s="113">
        <v>611.0966496258434</v>
      </c>
      <c r="AP23" s="112">
        <v>1073.28</v>
      </c>
      <c r="AQ23" s="112">
        <v>17.0</v>
      </c>
      <c r="AR23" s="113">
        <v>599.2701176362826</v>
      </c>
      <c r="AS23" s="54">
        <f t="shared" si="1"/>
        <v>0</v>
      </c>
      <c r="AT23" s="115">
        <f t="shared" si="2"/>
        <v>0</v>
      </c>
      <c r="AU23" s="115">
        <f t="shared" si="3"/>
        <v>0</v>
      </c>
      <c r="AV23" s="115" t="str">
        <f t="shared" si="4"/>
        <v>Performance</v>
      </c>
      <c r="AW23" s="116">
        <f t="shared" si="5"/>
        <v>4.567249318</v>
      </c>
      <c r="AX23" s="54">
        <f t="shared" si="6"/>
        <v>3.8</v>
      </c>
      <c r="AY23" s="117">
        <f t="shared" si="7"/>
        <v>0.01686715481</v>
      </c>
      <c r="AZ23" s="117">
        <f t="shared" si="8"/>
        <v>0.02853351029</v>
      </c>
      <c r="BA23" s="118">
        <f t="shared" si="9"/>
        <v>0.007199640735</v>
      </c>
      <c r="BB23" s="116">
        <f t="shared" si="10"/>
        <v>4.478859503</v>
      </c>
      <c r="BC23" s="54">
        <f t="shared" si="11"/>
        <v>7.870571374</v>
      </c>
      <c r="BD23" s="117">
        <f t="shared" si="12"/>
        <v>0.008143651234</v>
      </c>
      <c r="BE23" s="119">
        <v>269.64</v>
      </c>
      <c r="BF23" s="120">
        <v>55.19852311773225</v>
      </c>
      <c r="BG23" s="121">
        <v>78.601190239892</v>
      </c>
      <c r="BH23" s="121">
        <v>78.601190239892</v>
      </c>
      <c r="BI23" s="122">
        <f t="shared" si="13"/>
        <v>-0.130245562</v>
      </c>
      <c r="BJ23" s="123">
        <f t="shared" si="14"/>
        <v>-0.5171888012</v>
      </c>
    </row>
    <row r="24">
      <c r="A24" s="81"/>
      <c r="B24" s="124" t="s">
        <v>192</v>
      </c>
      <c r="C24" s="115">
        <v>20000.0</v>
      </c>
      <c r="D24" s="206" t="s">
        <v>185</v>
      </c>
      <c r="E24" s="48"/>
      <c r="F24" s="8" t="s">
        <v>314</v>
      </c>
      <c r="G24" s="198">
        <v>10283.90820109182</v>
      </c>
      <c r="H24" s="13">
        <v>1194.8625564959932</v>
      </c>
      <c r="I24" s="19">
        <v>314.43751486736664</v>
      </c>
      <c r="J24" s="19">
        <v>2810.0123398954343</v>
      </c>
      <c r="K24" s="15">
        <v>0.11189898008742105</v>
      </c>
      <c r="L24" s="16">
        <v>3.8</v>
      </c>
      <c r="M24" s="15">
        <v>20.736930999594836</v>
      </c>
      <c r="N24" s="184">
        <v>0.11618759455370647</v>
      </c>
      <c r="O24" s="197">
        <v>24777.782388056898</v>
      </c>
      <c r="P24" s="13">
        <v>9347.52</v>
      </c>
      <c r="Q24" s="19">
        <v>266.0</v>
      </c>
      <c r="R24" s="18">
        <v>0.09466150600957801</v>
      </c>
      <c r="S24" s="13">
        <v>4.491964498105237</v>
      </c>
      <c r="T24" s="197">
        <v>13090.549449741897</v>
      </c>
      <c r="U24" s="188"/>
      <c r="V24" s="189"/>
      <c r="W24" s="190">
        <f t="shared" si="22"/>
        <v>8765.437036</v>
      </c>
      <c r="X24" s="191">
        <f t="shared" si="17"/>
        <v>3.8</v>
      </c>
      <c r="Y24" s="192">
        <f t="shared" si="18"/>
        <v>0.0936772563</v>
      </c>
      <c r="Z24" s="205">
        <f t="shared" si="23"/>
        <v>2306.693957</v>
      </c>
      <c r="AA24" s="191">
        <f t="shared" si="19"/>
        <v>4.422521209</v>
      </c>
      <c r="AB24" s="192">
        <f t="shared" si="20"/>
        <v>0.08049109482</v>
      </c>
      <c r="AC24" s="194">
        <f t="shared" si="24"/>
        <v>1982</v>
      </c>
      <c r="AD24" s="195">
        <f t="shared" si="21"/>
        <v>-0.1407616107</v>
      </c>
      <c r="AE24" s="14"/>
      <c r="AH24" s="100"/>
      <c r="AI24" s="110" t="s">
        <v>194</v>
      </c>
      <c r="AJ24" s="111">
        <v>250216.9278464869</v>
      </c>
      <c r="AK24" s="111">
        <v>1708.9351393963393</v>
      </c>
      <c r="AL24" s="54">
        <v>245.81807802912363</v>
      </c>
      <c r="AM24" s="54">
        <v>64.68896790240096</v>
      </c>
      <c r="AN24" s="112">
        <v>2581.280883767957</v>
      </c>
      <c r="AO24" s="113">
        <v>6634.444268107825</v>
      </c>
      <c r="AP24" s="112">
        <v>1762.02</v>
      </c>
      <c r="AQ24" s="112">
        <v>57.0</v>
      </c>
      <c r="AR24" s="113">
        <v>5727.763107886052</v>
      </c>
      <c r="AS24" s="54">
        <f t="shared" si="1"/>
        <v>0</v>
      </c>
      <c r="AT24" s="115">
        <f t="shared" si="2"/>
        <v>0</v>
      </c>
      <c r="AU24" s="115">
        <f t="shared" si="3"/>
        <v>0</v>
      </c>
      <c r="AV24" s="115" t="str">
        <f t="shared" si="4"/>
        <v>Performance</v>
      </c>
      <c r="AW24" s="116">
        <f t="shared" si="5"/>
        <v>26.98924473</v>
      </c>
      <c r="AX24" s="54">
        <f t="shared" si="6"/>
        <v>3.8</v>
      </c>
      <c r="AY24" s="117">
        <f t="shared" si="7"/>
        <v>0.02506080152</v>
      </c>
      <c r="AZ24" s="117">
        <f t="shared" si="8"/>
        <v>0.03785337805</v>
      </c>
      <c r="BA24" s="118">
        <f t="shared" si="9"/>
        <v>0.00682981425</v>
      </c>
      <c r="BB24" s="116">
        <f t="shared" si="10"/>
        <v>23.3008213</v>
      </c>
      <c r="BC24" s="54">
        <f t="shared" si="11"/>
        <v>4.31259786</v>
      </c>
      <c r="BD24" s="117">
        <f t="shared" si="12"/>
        <v>0.02208206025</v>
      </c>
      <c r="BE24" s="119">
        <v>442.54</v>
      </c>
      <c r="BF24" s="120">
        <v>90.5932147326852</v>
      </c>
      <c r="BG24" s="121">
        <v>155.22486329643843</v>
      </c>
      <c r="BH24" s="121">
        <v>155.22486329643843</v>
      </c>
      <c r="BI24" s="122">
        <f t="shared" si="13"/>
        <v>0.03106312193</v>
      </c>
      <c r="BJ24" s="123">
        <f t="shared" si="14"/>
        <v>-0.1188605747</v>
      </c>
    </row>
    <row r="25">
      <c r="B25" s="124"/>
      <c r="C25" s="52"/>
      <c r="D25" s="55"/>
      <c r="E25" s="48"/>
      <c r="F25" s="8" t="s">
        <v>315</v>
      </c>
      <c r="G25" s="198">
        <v>10962.732940219545</v>
      </c>
      <c r="H25" s="13">
        <v>1176.1928290507435</v>
      </c>
      <c r="I25" s="19">
        <v>309.5244286975641</v>
      </c>
      <c r="J25" s="19">
        <v>2540.338499019602</v>
      </c>
      <c r="K25" s="15">
        <v>0.12184377350381435</v>
      </c>
      <c r="L25" s="16">
        <v>3.8000000000000003</v>
      </c>
      <c r="M25" s="15">
        <v>18.52322710084124</v>
      </c>
      <c r="N25" s="184">
        <v>0.1072901105467583</v>
      </c>
      <c r="O25" s="197">
        <v>21786.88688688786</v>
      </c>
      <c r="P25" s="13">
        <v>10061.220000000001</v>
      </c>
      <c r="Q25" s="19">
        <v>296.0</v>
      </c>
      <c r="R25" s="18">
        <v>0.11651990477420072</v>
      </c>
      <c r="S25" s="13">
        <v>3.973624422468728</v>
      </c>
      <c r="T25" s="197">
        <v>12940.541277528753</v>
      </c>
      <c r="U25" s="188"/>
      <c r="V25" s="189"/>
      <c r="W25" s="190">
        <f t="shared" si="22"/>
        <v>9941.629865</v>
      </c>
      <c r="X25" s="191">
        <f t="shared" si="17"/>
        <v>3.8</v>
      </c>
      <c r="Y25" s="192">
        <f t="shared" si="18"/>
        <v>0.09631133128</v>
      </c>
      <c r="Z25" s="205">
        <f t="shared" si="23"/>
        <v>2616.218385</v>
      </c>
      <c r="AA25" s="191">
        <f t="shared" si="19"/>
        <v>4.364192214</v>
      </c>
      <c r="AB25" s="192">
        <f t="shared" si="20"/>
        <v>0.0838604353</v>
      </c>
      <c r="AC25" s="194">
        <f t="shared" si="24"/>
        <v>2278</v>
      </c>
      <c r="AD25" s="195">
        <f t="shared" si="21"/>
        <v>-0.1292775815</v>
      </c>
      <c r="AE25" s="14"/>
      <c r="AH25" s="100"/>
      <c r="AI25" s="110" t="s">
        <v>196</v>
      </c>
      <c r="AJ25" s="111">
        <v>319663.40085664677</v>
      </c>
      <c r="AK25" s="111">
        <v>2305.0562613323887</v>
      </c>
      <c r="AL25" s="54">
        <v>348.50157897799807</v>
      </c>
      <c r="AM25" s="54">
        <v>91.71094183631529</v>
      </c>
      <c r="AN25" s="112">
        <v>2886.1651755273747</v>
      </c>
      <c r="AO25" s="113">
        <v>3585.1062766423497</v>
      </c>
      <c r="AP25" s="112">
        <v>2173.08</v>
      </c>
      <c r="AQ25" s="112">
        <v>59.0</v>
      </c>
      <c r="AR25" s="113">
        <v>3201.075764672062</v>
      </c>
      <c r="AS25" s="54">
        <f t="shared" si="1"/>
        <v>0</v>
      </c>
      <c r="AT25" s="115">
        <f t="shared" si="2"/>
        <v>0</v>
      </c>
      <c r="AU25" s="115">
        <f t="shared" si="3"/>
        <v>0</v>
      </c>
      <c r="AV25" s="115" t="str">
        <f t="shared" si="4"/>
        <v>Performance</v>
      </c>
      <c r="AW25" s="116">
        <f t="shared" si="5"/>
        <v>10.28720239</v>
      </c>
      <c r="AX25" s="54">
        <f t="shared" si="6"/>
        <v>3.8</v>
      </c>
      <c r="AY25" s="117">
        <f t="shared" si="7"/>
        <v>0.03177605447</v>
      </c>
      <c r="AZ25" s="117">
        <f t="shared" si="8"/>
        <v>0.03978685613</v>
      </c>
      <c r="BA25" s="118">
        <f t="shared" si="9"/>
        <v>0.007210885748</v>
      </c>
      <c r="BB25" s="116">
        <f t="shared" si="10"/>
        <v>9.185254695</v>
      </c>
      <c r="BC25" s="54">
        <f t="shared" si="11"/>
        <v>5.906806423</v>
      </c>
      <c r="BD25" s="117">
        <f t="shared" si="12"/>
        <v>0.02044235046</v>
      </c>
      <c r="BE25" s="119">
        <v>662.04</v>
      </c>
      <c r="BF25" s="120">
        <v>135.52748199400483</v>
      </c>
      <c r="BG25" s="121">
        <v>212.97409698399323</v>
      </c>
      <c r="BH25" s="121">
        <v>212.97409698399323</v>
      </c>
      <c r="BI25" s="122">
        <f t="shared" si="13"/>
        <v>-0.057255115</v>
      </c>
      <c r="BJ25" s="123">
        <f t="shared" si="14"/>
        <v>-0.3566743638</v>
      </c>
    </row>
    <row r="26">
      <c r="D26" s="55"/>
      <c r="E26" s="48"/>
      <c r="F26" s="8" t="s">
        <v>316</v>
      </c>
      <c r="G26" s="198">
        <v>10178.276848441063</v>
      </c>
      <c r="H26" s="13">
        <v>1095.290676787994</v>
      </c>
      <c r="I26" s="19">
        <v>288.2343886284195</v>
      </c>
      <c r="J26" s="19">
        <v>2484.383906530184</v>
      </c>
      <c r="K26" s="15">
        <v>0.1160184574818721</v>
      </c>
      <c r="L26" s="16">
        <v>3.8</v>
      </c>
      <c r="M26" s="15">
        <v>8.204639116575887</v>
      </c>
      <c r="N26" s="184">
        <v>0.10761061946902654</v>
      </c>
      <c r="O26" s="197">
        <v>8986.464730795653</v>
      </c>
      <c r="P26" s="13">
        <v>8967.66</v>
      </c>
      <c r="Q26" s="19">
        <v>268.0</v>
      </c>
      <c r="R26" s="18">
        <v>0.10787382710681874</v>
      </c>
      <c r="S26" s="13">
        <v>4.086905510402962</v>
      </c>
      <c r="T26" s="197">
        <v>7700.0443801316205</v>
      </c>
      <c r="U26" s="188"/>
      <c r="V26" s="189"/>
      <c r="W26" s="190">
        <f t="shared" si="22"/>
        <v>11036.92054</v>
      </c>
      <c r="X26" s="191">
        <f t="shared" si="17"/>
        <v>3.8</v>
      </c>
      <c r="Y26" s="192">
        <f t="shared" si="18"/>
        <v>0.09796267825</v>
      </c>
      <c r="Z26" s="205">
        <f t="shared" si="23"/>
        <v>2904.452774</v>
      </c>
      <c r="AA26" s="191">
        <f t="shared" si="19"/>
        <v>4.33500414</v>
      </c>
      <c r="AB26" s="192">
        <f t="shared" si="20"/>
        <v>0.08587262326</v>
      </c>
      <c r="AC26" s="194">
        <f t="shared" si="24"/>
        <v>2546</v>
      </c>
      <c r="AD26" s="195">
        <f t="shared" si="21"/>
        <v>-0.1234149087</v>
      </c>
      <c r="AE26" s="14"/>
      <c r="AH26" s="100"/>
      <c r="AI26" s="110" t="s">
        <v>198</v>
      </c>
      <c r="AJ26" s="111">
        <v>314185.3097773168</v>
      </c>
      <c r="AK26" s="111">
        <v>2146.1998085087707</v>
      </c>
      <c r="AL26" s="54">
        <v>245.81807802912363</v>
      </c>
      <c r="AM26" s="54">
        <v>64.68896790240096</v>
      </c>
      <c r="AN26" s="112">
        <v>2644.6051055120797</v>
      </c>
      <c r="AO26" s="113">
        <v>656.68847171224</v>
      </c>
      <c r="AP26" s="112">
        <v>2175.42</v>
      </c>
      <c r="AQ26" s="112">
        <v>56.0</v>
      </c>
      <c r="AR26" s="113">
        <v>2181.796874086149</v>
      </c>
      <c r="AS26" s="54">
        <f t="shared" si="1"/>
        <v>0</v>
      </c>
      <c r="AT26" s="115">
        <f t="shared" si="2"/>
        <v>0</v>
      </c>
      <c r="AU26" s="115">
        <f t="shared" si="3"/>
        <v>0</v>
      </c>
      <c r="AV26" s="115" t="str">
        <f t="shared" si="4"/>
        <v>Performance</v>
      </c>
      <c r="AW26" s="116">
        <f t="shared" si="5"/>
        <v>2.671440917</v>
      </c>
      <c r="AX26" s="54">
        <f t="shared" si="6"/>
        <v>3.8</v>
      </c>
      <c r="AY26" s="117">
        <f t="shared" si="7"/>
        <v>0.02446072866</v>
      </c>
      <c r="AZ26" s="117">
        <f t="shared" si="8"/>
        <v>0.03014116749</v>
      </c>
      <c r="BA26" s="118">
        <f t="shared" si="9"/>
        <v>0.006830999864</v>
      </c>
      <c r="BB26" s="116">
        <f t="shared" si="10"/>
        <v>8.875656712</v>
      </c>
      <c r="BC26" s="54">
        <f t="shared" si="11"/>
        <v>4.389608536</v>
      </c>
      <c r="BD26" s="117">
        <f t="shared" si="12"/>
        <v>0.02117518411</v>
      </c>
      <c r="BE26" s="119">
        <v>652.46</v>
      </c>
      <c r="BF26" s="120">
        <v>133.56634176455862</v>
      </c>
      <c r="BG26" s="121">
        <v>112.25173626456501</v>
      </c>
      <c r="BH26" s="121">
        <v>112.25173626456501</v>
      </c>
      <c r="BI26" s="122">
        <f t="shared" si="13"/>
        <v>0.01361485141</v>
      </c>
      <c r="BJ26" s="123">
        <f t="shared" si="14"/>
        <v>-0.1343191611</v>
      </c>
    </row>
    <row r="27">
      <c r="B27" s="6"/>
      <c r="D27" s="55"/>
      <c r="E27" s="48"/>
      <c r="F27" s="8" t="s">
        <v>317</v>
      </c>
      <c r="G27" s="198">
        <v>7016.705898173087</v>
      </c>
      <c r="H27" s="13">
        <v>625.4358694158716</v>
      </c>
      <c r="I27" s="19">
        <v>164.58838668838726</v>
      </c>
      <c r="J27" s="19">
        <v>1815.3853397420623</v>
      </c>
      <c r="K27" s="15">
        <v>0.09066305818673884</v>
      </c>
      <c r="L27" s="16">
        <v>3.8</v>
      </c>
      <c r="M27" s="15">
        <v>7.719563187981762</v>
      </c>
      <c r="N27" s="184">
        <v>0.08913525498891352</v>
      </c>
      <c r="O27" s="197">
        <v>4828.09171398613</v>
      </c>
      <c r="P27" s="13">
        <v>5624.58</v>
      </c>
      <c r="Q27" s="19">
        <v>156.0</v>
      </c>
      <c r="R27" s="18">
        <v>0.08593216910199636</v>
      </c>
      <c r="S27" s="13">
        <v>4.009204291127382</v>
      </c>
      <c r="T27" s="197">
        <v>6799.820660935365</v>
      </c>
      <c r="U27" s="188"/>
      <c r="V27" s="189"/>
      <c r="W27" s="190">
        <f t="shared" si="22"/>
        <v>11662.35641</v>
      </c>
      <c r="X27" s="191">
        <f t="shared" si="17"/>
        <v>3.8</v>
      </c>
      <c r="Y27" s="192">
        <f t="shared" si="18"/>
        <v>0.09754150979</v>
      </c>
      <c r="Z27" s="205">
        <f t="shared" si="23"/>
        <v>3069.041161</v>
      </c>
      <c r="AA27" s="191">
        <f t="shared" si="19"/>
        <v>4.316194082</v>
      </c>
      <c r="AB27" s="192">
        <f t="shared" si="20"/>
        <v>0.08587605889</v>
      </c>
      <c r="AC27" s="194">
        <f t="shared" si="24"/>
        <v>2702</v>
      </c>
      <c r="AD27" s="195">
        <f t="shared" si="21"/>
        <v>-0.1195947338</v>
      </c>
      <c r="AE27" s="14"/>
      <c r="AH27" s="100"/>
      <c r="AI27" s="110" t="s">
        <v>200</v>
      </c>
      <c r="AJ27" s="111">
        <v>311186.68951834727</v>
      </c>
      <c r="AK27" s="111">
        <v>2073.322363656699</v>
      </c>
      <c r="AL27" s="54">
        <v>367.17130642324804</v>
      </c>
      <c r="AM27" s="54">
        <v>96.62402800611791</v>
      </c>
      <c r="AN27" s="112">
        <v>2303.69151517411</v>
      </c>
      <c r="AO27" s="113">
        <v>11192.360527258057</v>
      </c>
      <c r="AP27" s="112">
        <v>2175.42</v>
      </c>
      <c r="AQ27" s="112">
        <v>70.0</v>
      </c>
      <c r="AR27" s="113">
        <v>5236.445527851541</v>
      </c>
      <c r="AS27" s="54">
        <f t="shared" si="1"/>
        <v>0</v>
      </c>
      <c r="AT27" s="115">
        <f t="shared" si="2"/>
        <v>0</v>
      </c>
      <c r="AU27" s="115">
        <f t="shared" si="3"/>
        <v>0</v>
      </c>
      <c r="AV27" s="115" t="str">
        <f t="shared" si="4"/>
        <v>Performance</v>
      </c>
      <c r="AW27" s="116">
        <f t="shared" si="5"/>
        <v>30.48266662</v>
      </c>
      <c r="AX27" s="54">
        <f t="shared" si="6"/>
        <v>3.8</v>
      </c>
      <c r="AY27" s="117">
        <f t="shared" si="7"/>
        <v>0.04194312796</v>
      </c>
      <c r="AZ27" s="117">
        <f t="shared" si="8"/>
        <v>0.04660347551</v>
      </c>
      <c r="BA27" s="118">
        <f t="shared" si="9"/>
        <v>0.006662631897</v>
      </c>
      <c r="BB27" s="116">
        <f t="shared" si="10"/>
        <v>14.26158699</v>
      </c>
      <c r="BC27" s="54">
        <f t="shared" si="11"/>
        <v>5.245304377</v>
      </c>
      <c r="BD27" s="117">
        <f t="shared" si="12"/>
        <v>0.03038601286</v>
      </c>
      <c r="BE27" s="119">
        <v>662.22</v>
      </c>
      <c r="BF27" s="120">
        <v>135.56433014027837</v>
      </c>
      <c r="BG27" s="121">
        <v>231.60697628296967</v>
      </c>
      <c r="BH27" s="121">
        <v>231.60697628296967</v>
      </c>
      <c r="BI27" s="122">
        <f t="shared" si="13"/>
        <v>0.0492434935</v>
      </c>
      <c r="BJ27" s="123">
        <f t="shared" si="14"/>
        <v>-0.2755425183</v>
      </c>
    </row>
    <row r="28">
      <c r="B28" s="12"/>
      <c r="C28" s="13"/>
      <c r="D28" s="206"/>
      <c r="E28" s="48"/>
      <c r="F28" s="207" t="s">
        <v>318</v>
      </c>
      <c r="G28" s="198">
        <v>6332.149225180589</v>
      </c>
      <c r="H28" s="13">
        <v>476.07804985387236</v>
      </c>
      <c r="I28" s="19">
        <v>125.28369732996642</v>
      </c>
      <c r="J28" s="19">
        <v>1879.255459949496</v>
      </c>
      <c r="K28" s="15">
        <v>0.06666666666666667</v>
      </c>
      <c r="L28" s="16">
        <v>3.8</v>
      </c>
      <c r="M28" s="15">
        <v>20.524436487318432</v>
      </c>
      <c r="N28" s="184">
        <v>0.07518427518427519</v>
      </c>
      <c r="O28" s="197">
        <v>9771.233697232221</v>
      </c>
      <c r="P28" s="13">
        <v>4900.74</v>
      </c>
      <c r="Q28" s="19">
        <v>109.0</v>
      </c>
      <c r="R28" s="18">
        <v>0.058001693927726736</v>
      </c>
      <c r="S28" s="13">
        <v>4.367688530769471</v>
      </c>
      <c r="T28" s="197">
        <v>5235.548582852638</v>
      </c>
      <c r="U28" s="188"/>
      <c r="V28" s="189"/>
      <c r="W28" s="190">
        <f t="shared" si="22"/>
        <v>12138.43446</v>
      </c>
      <c r="X28" s="191">
        <f t="shared" si="17"/>
        <v>3.8</v>
      </c>
      <c r="Y28" s="192">
        <f t="shared" si="18"/>
        <v>0.09580137362</v>
      </c>
      <c r="Z28" s="205">
        <f t="shared" si="23"/>
        <v>3194.324858</v>
      </c>
      <c r="AA28" s="191">
        <f t="shared" si="19"/>
        <v>4.318190843</v>
      </c>
      <c r="AB28" s="192">
        <f t="shared" si="20"/>
        <v>0.08430503258</v>
      </c>
      <c r="AC28" s="194">
        <f t="shared" si="24"/>
        <v>2811</v>
      </c>
      <c r="AD28" s="195">
        <f t="shared" si="21"/>
        <v>-0.1200018392</v>
      </c>
      <c r="AE28" s="14"/>
      <c r="AF28" s="52"/>
      <c r="AG28" s="54"/>
      <c r="AH28" s="100"/>
      <c r="AI28" s="110" t="s">
        <v>202</v>
      </c>
      <c r="AJ28" s="111">
        <v>255153.76059944354</v>
      </c>
      <c r="AK28" s="111">
        <v>1756.428305704431</v>
      </c>
      <c r="AL28" s="54">
        <v>217.81348686124878</v>
      </c>
      <c r="AM28" s="54">
        <v>57.31933864769705</v>
      </c>
      <c r="AN28" s="112">
        <v>2067.0445313286177</v>
      </c>
      <c r="AO28" s="113">
        <v>586.9192944368955</v>
      </c>
      <c r="AP28" s="112">
        <v>1785.42</v>
      </c>
      <c r="AQ28" s="112">
        <v>52.0</v>
      </c>
      <c r="AR28" s="113">
        <v>4669.8887075908915</v>
      </c>
      <c r="AS28" s="54">
        <f t="shared" si="1"/>
        <v>0</v>
      </c>
      <c r="AT28" s="115">
        <f t="shared" si="2"/>
        <v>0</v>
      </c>
      <c r="AU28" s="115">
        <f t="shared" si="3"/>
        <v>0</v>
      </c>
      <c r="AV28" s="115" t="str">
        <f t="shared" si="4"/>
        <v>Performance</v>
      </c>
      <c r="AW28" s="116">
        <f t="shared" si="5"/>
        <v>2.694595743</v>
      </c>
      <c r="AX28" s="54">
        <f t="shared" si="6"/>
        <v>3.8</v>
      </c>
      <c r="AY28" s="117">
        <f t="shared" si="7"/>
        <v>0.02773009375</v>
      </c>
      <c r="AZ28" s="117">
        <f t="shared" si="8"/>
        <v>0.03263403263</v>
      </c>
      <c r="BA28" s="118">
        <f t="shared" si="9"/>
        <v>0.006883803325</v>
      </c>
      <c r="BB28" s="116">
        <f t="shared" si="10"/>
        <v>21.43985102</v>
      </c>
      <c r="BC28" s="54">
        <f t="shared" si="11"/>
        <v>4.188720901</v>
      </c>
      <c r="BD28" s="117">
        <f t="shared" si="12"/>
        <v>0.02515669073</v>
      </c>
      <c r="BE28" s="119">
        <v>579.61</v>
      </c>
      <c r="BF28" s="120">
        <v>118.6530781199703</v>
      </c>
      <c r="BG28" s="121">
        <v>99.16040874127847</v>
      </c>
      <c r="BH28" s="121">
        <v>99.16040874127847</v>
      </c>
      <c r="BI28" s="122">
        <f t="shared" si="13"/>
        <v>0.01650605049</v>
      </c>
      <c r="BJ28" s="123">
        <f t="shared" si="14"/>
        <v>-0.09280181477</v>
      </c>
    </row>
    <row r="29">
      <c r="B29" s="12"/>
      <c r="C29" s="6"/>
      <c r="D29" s="55"/>
      <c r="E29" s="48"/>
      <c r="F29" s="8" t="s">
        <v>319</v>
      </c>
      <c r="G29" s="198">
        <v>9126.876408103304</v>
      </c>
      <c r="H29" s="13">
        <v>1061.0628431383689</v>
      </c>
      <c r="I29" s="19">
        <v>279.2270639837813</v>
      </c>
      <c r="J29" s="19">
        <v>2466.096308009252</v>
      </c>
      <c r="K29" s="15">
        <v>0.1132263420033204</v>
      </c>
      <c r="L29" s="16">
        <v>3.8</v>
      </c>
      <c r="M29" s="15">
        <v>26.37516670142121</v>
      </c>
      <c r="N29" s="184">
        <v>0.11625695316705542</v>
      </c>
      <c r="O29" s="197">
        <v>27985.709368458425</v>
      </c>
      <c r="P29" s="13">
        <v>8775.0</v>
      </c>
      <c r="Q29" s="19">
        <v>270.0</v>
      </c>
      <c r="R29" s="18">
        <v>0.10948477523895107</v>
      </c>
      <c r="S29" s="13">
        <v>3.9298623819939587</v>
      </c>
      <c r="T29" s="197">
        <v>13389.101119937774</v>
      </c>
      <c r="U29" s="188"/>
      <c r="V29" s="189"/>
      <c r="W29" s="190">
        <f t="shared" si="22"/>
        <v>13199.4973</v>
      </c>
      <c r="X29" s="191">
        <f t="shared" si="17"/>
        <v>3.8</v>
      </c>
      <c r="Y29" s="192">
        <f t="shared" si="18"/>
        <v>0.09700138726</v>
      </c>
      <c r="Z29" s="205">
        <f t="shared" si="23"/>
        <v>3473.551922</v>
      </c>
      <c r="AA29" s="191">
        <f t="shared" si="19"/>
        <v>4.284160112</v>
      </c>
      <c r="AB29" s="192">
        <f t="shared" si="20"/>
        <v>0.08603909798</v>
      </c>
      <c r="AC29" s="194">
        <f t="shared" si="24"/>
        <v>3081</v>
      </c>
      <c r="AD29" s="195">
        <f t="shared" si="21"/>
        <v>-0.1130116753</v>
      </c>
      <c r="AE29" s="14"/>
      <c r="AF29" s="12" t="s">
        <v>204</v>
      </c>
      <c r="AH29" s="100"/>
      <c r="AI29" s="110" t="s">
        <v>205</v>
      </c>
      <c r="AJ29" s="111">
        <v>218760.07479663077</v>
      </c>
      <c r="AK29" s="111">
        <v>1354.3740874755845</v>
      </c>
      <c r="AL29" s="54">
        <v>152.46944080287417</v>
      </c>
      <c r="AM29" s="54">
        <v>40.12353705338794</v>
      </c>
      <c r="AN29" s="112">
        <v>1737.594808720188</v>
      </c>
      <c r="AO29" s="113">
        <v>3585.5579079208037</v>
      </c>
      <c r="AP29" s="112">
        <v>1224.6000000000001</v>
      </c>
      <c r="AQ29" s="112">
        <v>31.0</v>
      </c>
      <c r="AR29" s="113">
        <v>1661.625883581382</v>
      </c>
      <c r="AS29" s="54">
        <f t="shared" si="1"/>
        <v>0</v>
      </c>
      <c r="AT29" s="115">
        <f t="shared" si="2"/>
        <v>0</v>
      </c>
      <c r="AU29" s="115">
        <f t="shared" si="3"/>
        <v>0</v>
      </c>
      <c r="AV29" s="115" t="str">
        <f t="shared" si="4"/>
        <v>Performance</v>
      </c>
      <c r="AW29" s="116">
        <f t="shared" si="5"/>
        <v>23.51656758</v>
      </c>
      <c r="AX29" s="54">
        <f t="shared" si="6"/>
        <v>3.8</v>
      </c>
      <c r="AY29" s="117">
        <f t="shared" si="7"/>
        <v>0.02309142319</v>
      </c>
      <c r="AZ29" s="117">
        <f t="shared" si="8"/>
        <v>0.02962515115</v>
      </c>
      <c r="BA29" s="118">
        <f t="shared" si="9"/>
        <v>0.006191139259</v>
      </c>
      <c r="BB29" s="116">
        <f t="shared" si="10"/>
        <v>10.89809128</v>
      </c>
      <c r="BC29" s="54">
        <f t="shared" si="11"/>
        <v>4.918369058</v>
      </c>
      <c r="BD29" s="117">
        <f t="shared" si="12"/>
        <v>0.01784075312</v>
      </c>
      <c r="BE29" s="119">
        <v>465.72</v>
      </c>
      <c r="BF29" s="120">
        <v>95.33843712501955</v>
      </c>
      <c r="BG29" s="121">
        <v>57.13100367785462</v>
      </c>
      <c r="BH29" s="121">
        <v>57.13100367785462</v>
      </c>
      <c r="BI29" s="122">
        <f t="shared" si="13"/>
        <v>-0.09581849555</v>
      </c>
      <c r="BJ29" s="123">
        <f t="shared" si="14"/>
        <v>-0.2273861609</v>
      </c>
    </row>
    <row r="30">
      <c r="B30" s="12"/>
      <c r="C30" s="13"/>
      <c r="D30" s="55"/>
      <c r="E30" s="48"/>
      <c r="F30" s="8" t="s">
        <v>320</v>
      </c>
      <c r="G30" s="198">
        <v>9022.882750842482</v>
      </c>
      <c r="H30" s="13">
        <v>1029.9466307296193</v>
      </c>
      <c r="I30" s="19">
        <v>271.0385870341104</v>
      </c>
      <c r="J30" s="19">
        <v>2333.715930656237</v>
      </c>
      <c r="K30" s="15">
        <v>0.116140350877193</v>
      </c>
      <c r="L30" s="16">
        <v>3.7999999999999994</v>
      </c>
      <c r="M30" s="15">
        <v>4.480488747355307</v>
      </c>
      <c r="N30" s="184">
        <v>0.11414828931844996</v>
      </c>
      <c r="O30" s="197">
        <v>4614.66428936057</v>
      </c>
      <c r="P30" s="13">
        <v>8925.54</v>
      </c>
      <c r="Q30" s="19">
        <v>245.0</v>
      </c>
      <c r="R30" s="18">
        <v>0.10498278594306308</v>
      </c>
      <c r="S30" s="13">
        <v>4.203863798896405</v>
      </c>
      <c r="T30" s="197">
        <v>11556.35022420658</v>
      </c>
      <c r="U30" s="188"/>
      <c r="V30" s="189"/>
      <c r="W30" s="190">
        <f t="shared" si="22"/>
        <v>14229.44393</v>
      </c>
      <c r="X30" s="191">
        <f t="shared" si="17"/>
        <v>3.8</v>
      </c>
      <c r="Y30" s="192">
        <f t="shared" si="18"/>
        <v>0.09817237234</v>
      </c>
      <c r="Z30" s="205">
        <f t="shared" si="23"/>
        <v>3744.590509</v>
      </c>
      <c r="AA30" s="191">
        <f t="shared" si="19"/>
        <v>4.27824532</v>
      </c>
      <c r="AB30" s="192">
        <f t="shared" si="20"/>
        <v>0.08719813544</v>
      </c>
      <c r="AC30" s="194">
        <f t="shared" si="24"/>
        <v>3326</v>
      </c>
      <c r="AD30" s="195">
        <f t="shared" si="21"/>
        <v>-0.1117853896</v>
      </c>
      <c r="AE30" s="14"/>
      <c r="AG30" s="84"/>
      <c r="AH30" s="100"/>
      <c r="AI30" s="110" t="s">
        <v>207</v>
      </c>
      <c r="AJ30" s="111">
        <v>210796.78096307573</v>
      </c>
      <c r="AK30" s="111">
        <v>1524.6944080287412</v>
      </c>
      <c r="AL30" s="54">
        <v>136.91133459849925</v>
      </c>
      <c r="AM30" s="54">
        <v>36.029298578552435</v>
      </c>
      <c r="AN30" s="112">
        <v>1798.462487379409</v>
      </c>
      <c r="AO30" s="113">
        <v>2392.1721315603813</v>
      </c>
      <c r="AP30" s="112">
        <v>1196.52</v>
      </c>
      <c r="AQ30" s="112">
        <v>26.0</v>
      </c>
      <c r="AR30" s="113">
        <v>1021.0358277934968</v>
      </c>
      <c r="AS30" s="54">
        <f t="shared" si="1"/>
        <v>0</v>
      </c>
      <c r="AT30" s="115">
        <f t="shared" si="2"/>
        <v>0</v>
      </c>
      <c r="AU30" s="115">
        <f t="shared" si="3"/>
        <v>0</v>
      </c>
      <c r="AV30" s="115" t="str">
        <f t="shared" si="4"/>
        <v>Performance</v>
      </c>
      <c r="AW30" s="116">
        <f t="shared" si="5"/>
        <v>17.47241847</v>
      </c>
      <c r="AX30" s="54">
        <f t="shared" si="6"/>
        <v>3.8</v>
      </c>
      <c r="AY30" s="117">
        <f t="shared" si="7"/>
        <v>0.02003338898</v>
      </c>
      <c r="AZ30" s="117">
        <f t="shared" si="8"/>
        <v>0.02363050483</v>
      </c>
      <c r="BA30" s="118">
        <f t="shared" si="9"/>
        <v>0.007233006126</v>
      </c>
      <c r="BB30" s="116">
        <f t="shared" si="10"/>
        <v>7.457642793</v>
      </c>
      <c r="BC30" s="54">
        <f t="shared" si="11"/>
        <v>5.265820561</v>
      </c>
      <c r="BD30" s="117">
        <f t="shared" si="12"/>
        <v>0.01445679306</v>
      </c>
      <c r="BE30" s="119">
        <v>384.99</v>
      </c>
      <c r="BF30" s="120">
        <v>78.81204352134603</v>
      </c>
      <c r="BG30" s="121">
        <v>58.099291077153225</v>
      </c>
      <c r="BH30" s="121">
        <v>58.099291077153225</v>
      </c>
      <c r="BI30" s="122">
        <f t="shared" si="13"/>
        <v>-0.2152394646</v>
      </c>
      <c r="BJ30" s="123">
        <f t="shared" si="14"/>
        <v>-0.2783650799</v>
      </c>
    </row>
    <row r="31">
      <c r="B31" s="6"/>
      <c r="C31" s="13"/>
      <c r="D31" s="206"/>
      <c r="E31" s="48"/>
      <c r="F31" s="8" t="s">
        <v>321</v>
      </c>
      <c r="G31" s="198">
        <v>9664.85934369669</v>
      </c>
      <c r="H31" s="13">
        <v>1023.7233882478691</v>
      </c>
      <c r="I31" s="19">
        <v>269.4008916441761</v>
      </c>
      <c r="J31" s="19">
        <v>1983.522066441974</v>
      </c>
      <c r="K31" s="15">
        <v>0.13581945782303562</v>
      </c>
      <c r="L31" s="16">
        <v>3.8</v>
      </c>
      <c r="M31" s="15">
        <v>11.420948136591836</v>
      </c>
      <c r="N31" s="184">
        <v>0.10592222316360246</v>
      </c>
      <c r="O31" s="197">
        <v>11691.891723394981</v>
      </c>
      <c r="P31" s="13">
        <v>8980.92</v>
      </c>
      <c r="Q31" s="19">
        <v>244.0</v>
      </c>
      <c r="R31" s="18">
        <v>0.12301350417426173</v>
      </c>
      <c r="S31" s="13">
        <v>4.195587656753562</v>
      </c>
      <c r="T31" s="197">
        <v>9326.407223812399</v>
      </c>
      <c r="U31" s="188"/>
      <c r="V31" s="189"/>
      <c r="W31" s="190">
        <f t="shared" si="22"/>
        <v>15253.16732</v>
      </c>
      <c r="X31" s="191">
        <f t="shared" si="17"/>
        <v>3.8</v>
      </c>
      <c r="Y31" s="192">
        <f t="shared" si="18"/>
        <v>0.1000333308</v>
      </c>
      <c r="Z31" s="205">
        <f t="shared" si="23"/>
        <v>4013.991401</v>
      </c>
      <c r="AA31" s="191">
        <f t="shared" si="19"/>
        <v>4.272595889</v>
      </c>
      <c r="AB31" s="192">
        <f t="shared" si="20"/>
        <v>0.08896854912</v>
      </c>
      <c r="AC31" s="194">
        <f t="shared" si="24"/>
        <v>3570</v>
      </c>
      <c r="AD31" s="195">
        <f t="shared" si="21"/>
        <v>-0.1106109497</v>
      </c>
      <c r="AE31" s="14"/>
      <c r="AG31" s="54"/>
      <c r="AH31" s="100"/>
      <c r="AI31" s="110" t="s">
        <v>209</v>
      </c>
      <c r="AJ31" s="111">
        <v>163806.38713969366</v>
      </c>
      <c r="AK31" s="111">
        <v>1202.887263906671</v>
      </c>
      <c r="AL31" s="54">
        <v>233.3715930656237</v>
      </c>
      <c r="AM31" s="54">
        <v>61.41357712253256</v>
      </c>
      <c r="AN31" s="112">
        <v>3203.8780811746096</v>
      </c>
      <c r="AO31" s="113">
        <v>633.9789992307572</v>
      </c>
      <c r="AP31" s="112">
        <v>1425.06</v>
      </c>
      <c r="AQ31" s="112">
        <v>43.0</v>
      </c>
      <c r="AR31" s="113">
        <v>3362.4318028263533</v>
      </c>
      <c r="AS31" s="54">
        <f t="shared" si="1"/>
        <v>0</v>
      </c>
      <c r="AT31" s="115">
        <f t="shared" si="2"/>
        <v>0</v>
      </c>
      <c r="AU31" s="115">
        <f t="shared" si="3"/>
        <v>0</v>
      </c>
      <c r="AV31" s="115" t="str">
        <f t="shared" si="4"/>
        <v>Performance</v>
      </c>
      <c r="AW31" s="116">
        <f t="shared" si="5"/>
        <v>2.716607411</v>
      </c>
      <c r="AX31" s="54">
        <f t="shared" si="6"/>
        <v>3.8</v>
      </c>
      <c r="AY31" s="117">
        <f t="shared" si="7"/>
        <v>0.01916851252</v>
      </c>
      <c r="AZ31" s="117">
        <f t="shared" si="8"/>
        <v>0.05105513955</v>
      </c>
      <c r="BA31" s="118">
        <f t="shared" si="9"/>
        <v>0.007343347747</v>
      </c>
      <c r="BB31" s="116">
        <f t="shared" si="10"/>
        <v>14.40805952</v>
      </c>
      <c r="BC31" s="54">
        <f t="shared" si="11"/>
        <v>5.42724635</v>
      </c>
      <c r="BD31" s="117">
        <f t="shared" si="12"/>
        <v>0.0134212348</v>
      </c>
      <c r="BE31" s="119">
        <v>352.27</v>
      </c>
      <c r="BF31" s="120">
        <v>72.11386937651514</v>
      </c>
      <c r="BG31" s="121">
        <v>161.25772368910856</v>
      </c>
      <c r="BH31" s="121">
        <v>161.25772368910856</v>
      </c>
      <c r="BI31" s="122">
        <f t="shared" si="13"/>
        <v>0.1846995498</v>
      </c>
      <c r="BJ31" s="123">
        <f t="shared" si="14"/>
        <v>-0.2998290929</v>
      </c>
    </row>
    <row r="32">
      <c r="B32" s="6"/>
      <c r="D32" s="100"/>
      <c r="E32" s="48"/>
      <c r="F32" s="8" t="s">
        <v>322</v>
      </c>
      <c r="G32" s="198">
        <v>9921.158672221392</v>
      </c>
      <c r="H32" s="13">
        <v>846.3609775179953</v>
      </c>
      <c r="I32" s="19">
        <v>222.7265730310514</v>
      </c>
      <c r="J32" s="19">
        <v>1892.6299723006252</v>
      </c>
      <c r="K32" s="15">
        <v>0.1176809922122873</v>
      </c>
      <c r="L32" s="16">
        <v>3.8</v>
      </c>
      <c r="M32" s="15">
        <v>4.548692026069849</v>
      </c>
      <c r="N32" s="184">
        <v>0.08530868273357543</v>
      </c>
      <c r="O32" s="197">
        <v>3849.8354296127877</v>
      </c>
      <c r="P32" s="13">
        <v>9099.48</v>
      </c>
      <c r="Q32" s="19">
        <v>190.0</v>
      </c>
      <c r="R32" s="18">
        <v>0.10038940668843027</v>
      </c>
      <c r="S32" s="13">
        <v>4.454531460621028</v>
      </c>
      <c r="T32" s="197">
        <v>6806.001854935282</v>
      </c>
      <c r="U32" s="188"/>
      <c r="V32" s="189"/>
      <c r="W32" s="190">
        <f t="shared" si="22"/>
        <v>16099.5283</v>
      </c>
      <c r="X32" s="191">
        <f t="shared" si="17"/>
        <v>3.8</v>
      </c>
      <c r="Y32" s="192">
        <f t="shared" si="18"/>
        <v>0.1008282179</v>
      </c>
      <c r="Z32" s="205">
        <f t="shared" si="23"/>
        <v>4236.717974</v>
      </c>
      <c r="AA32" s="191">
        <f t="shared" si="19"/>
        <v>4.281789442</v>
      </c>
      <c r="AB32" s="192">
        <f t="shared" si="20"/>
        <v>0.08948296808</v>
      </c>
      <c r="AC32" s="194">
        <f t="shared" si="24"/>
        <v>3760</v>
      </c>
      <c r="AD32" s="195">
        <f t="shared" si="21"/>
        <v>-0.1125205824</v>
      </c>
      <c r="AE32" s="14"/>
      <c r="AH32" s="100"/>
      <c r="AI32" s="110" t="s">
        <v>211</v>
      </c>
      <c r="AJ32" s="111">
        <v>211338.85813714395</v>
      </c>
      <c r="AK32" s="111">
        <v>1134.1040575294346</v>
      </c>
      <c r="AL32" s="54">
        <v>217.81348686124878</v>
      </c>
      <c r="AM32" s="54">
        <v>57.31933864769705</v>
      </c>
      <c r="AN32" s="112">
        <v>2471.28234341071</v>
      </c>
      <c r="AO32" s="113">
        <v>4001.3936801176847</v>
      </c>
      <c r="AP32" s="112">
        <v>1392.3</v>
      </c>
      <c r="AQ32" s="112">
        <v>39.0</v>
      </c>
      <c r="AR32" s="113">
        <v>2573.8021507405138</v>
      </c>
      <c r="AS32" s="54">
        <f t="shared" si="1"/>
        <v>0</v>
      </c>
      <c r="AT32" s="115">
        <f t="shared" si="2"/>
        <v>0</v>
      </c>
      <c r="AU32" s="115">
        <f t="shared" si="3"/>
        <v>0</v>
      </c>
      <c r="AV32" s="115" t="str">
        <f t="shared" si="4"/>
        <v>Performance</v>
      </c>
      <c r="AW32" s="116">
        <f t="shared" si="5"/>
        <v>18.37073424</v>
      </c>
      <c r="AX32" s="54">
        <f t="shared" si="6"/>
        <v>3.8</v>
      </c>
      <c r="AY32" s="117">
        <f t="shared" si="7"/>
        <v>0.02319416832</v>
      </c>
      <c r="AZ32" s="117">
        <f t="shared" si="8"/>
        <v>0.05054151625</v>
      </c>
      <c r="BA32" s="118">
        <f t="shared" si="9"/>
        <v>0.005366282697</v>
      </c>
      <c r="BB32" s="116">
        <f t="shared" si="10"/>
        <v>11.8165417</v>
      </c>
      <c r="BC32" s="54">
        <f t="shared" si="11"/>
        <v>5.584961202</v>
      </c>
      <c r="BD32" s="117">
        <f t="shared" si="12"/>
        <v>0.01578128056</v>
      </c>
      <c r="BE32" s="119">
        <v>417.62</v>
      </c>
      <c r="BF32" s="120">
        <v>85.49179359304017</v>
      </c>
      <c r="BG32" s="121">
        <v>132.3216932682086</v>
      </c>
      <c r="BH32" s="121">
        <v>132.3216932682086</v>
      </c>
      <c r="BI32" s="122">
        <f t="shared" si="13"/>
        <v>0.2276651254</v>
      </c>
      <c r="BJ32" s="123">
        <f t="shared" si="14"/>
        <v>-0.3196013611</v>
      </c>
    </row>
    <row r="33">
      <c r="B33" s="6"/>
      <c r="C33" s="6"/>
      <c r="D33" s="100"/>
      <c r="E33" s="48"/>
      <c r="F33" s="8" t="s">
        <v>323</v>
      </c>
      <c r="G33" s="198">
        <v>8131.157611023311</v>
      </c>
      <c r="H33" s="13">
        <v>809.0215226274955</v>
      </c>
      <c r="I33" s="19">
        <v>212.9004006914462</v>
      </c>
      <c r="J33" s="19">
        <v>1689.2827947171288</v>
      </c>
      <c r="K33" s="15">
        <v>0.12603005332040718</v>
      </c>
      <c r="L33" s="16">
        <v>3.8</v>
      </c>
      <c r="M33" s="15">
        <v>12.406638990255058</v>
      </c>
      <c r="N33" s="184">
        <v>0.09949647532729103</v>
      </c>
      <c r="O33" s="197">
        <v>10037.2379665858</v>
      </c>
      <c r="P33" s="13">
        <v>7722.780000000001</v>
      </c>
      <c r="Q33" s="19">
        <v>193.0</v>
      </c>
      <c r="R33" s="18">
        <v>0.11424966891485919</v>
      </c>
      <c r="S33" s="13">
        <v>4.191821360764226</v>
      </c>
      <c r="T33" s="197">
        <v>8383.254440417828</v>
      </c>
      <c r="U33" s="188"/>
      <c r="V33" s="189"/>
      <c r="W33" s="190">
        <f t="shared" si="22"/>
        <v>16908.54982</v>
      </c>
      <c r="X33" s="191">
        <f t="shared" si="17"/>
        <v>3.8</v>
      </c>
      <c r="Y33" s="192">
        <f t="shared" si="18"/>
        <v>0.1018022406</v>
      </c>
      <c r="Z33" s="205">
        <f t="shared" si="23"/>
        <v>4449.618374</v>
      </c>
      <c r="AA33" s="191">
        <f t="shared" si="19"/>
        <v>4.277396869</v>
      </c>
      <c r="AB33" s="192">
        <f t="shared" si="20"/>
        <v>0.09044017336</v>
      </c>
      <c r="AC33" s="194">
        <f t="shared" si="24"/>
        <v>3953</v>
      </c>
      <c r="AD33" s="195">
        <f t="shared" si="21"/>
        <v>-0.1116092062</v>
      </c>
      <c r="AE33" s="14"/>
      <c r="AH33" s="100"/>
      <c r="AI33" s="110" t="s">
        <v>213</v>
      </c>
      <c r="AJ33" s="111">
        <v>225023.44081543412</v>
      </c>
      <c r="AK33" s="111">
        <v>1208.6191977714407</v>
      </c>
      <c r="AL33" s="54">
        <v>270.7110479561235</v>
      </c>
      <c r="AM33" s="54">
        <v>71.23974946213777</v>
      </c>
      <c r="AN33" s="112">
        <v>2755.149544332638</v>
      </c>
      <c r="AO33" s="113">
        <v>9399.493017880071</v>
      </c>
      <c r="AP33" s="112">
        <v>1648.14</v>
      </c>
      <c r="AQ33" s="112">
        <v>51.0</v>
      </c>
      <c r="AR33" s="113">
        <v>3797.883482742073</v>
      </c>
      <c r="AS33" s="54">
        <f t="shared" si="1"/>
        <v>0</v>
      </c>
      <c r="AT33" s="115">
        <f t="shared" si="2"/>
        <v>0</v>
      </c>
      <c r="AU33" s="115">
        <f t="shared" si="3"/>
        <v>0</v>
      </c>
      <c r="AV33" s="115" t="str">
        <f t="shared" si="4"/>
        <v>Performance</v>
      </c>
      <c r="AW33" s="116">
        <f t="shared" si="5"/>
        <v>34.72149766</v>
      </c>
      <c r="AX33" s="54">
        <f t="shared" si="6"/>
        <v>3.8</v>
      </c>
      <c r="AY33" s="117">
        <f t="shared" si="7"/>
        <v>0.02585694472</v>
      </c>
      <c r="AZ33" s="117">
        <f t="shared" si="8"/>
        <v>0.05894308943</v>
      </c>
      <c r="BA33" s="118">
        <f t="shared" si="9"/>
        <v>0.005371081312</v>
      </c>
      <c r="BB33" s="116">
        <f t="shared" si="10"/>
        <v>14.02928884</v>
      </c>
      <c r="BC33" s="54">
        <f t="shared" si="11"/>
        <v>5.308059764</v>
      </c>
      <c r="BD33" s="117">
        <f t="shared" si="12"/>
        <v>0.01851079195</v>
      </c>
      <c r="BE33" s="119">
        <v>478.87</v>
      </c>
      <c r="BF33" s="120">
        <v>98.03039892222391</v>
      </c>
      <c r="BG33" s="121">
        <v>172.68064903389956</v>
      </c>
      <c r="BH33" s="121">
        <v>172.68064903389956</v>
      </c>
      <c r="BI33" s="122">
        <f t="shared" si="13"/>
        <v>0.3636553209</v>
      </c>
      <c r="BJ33" s="123">
        <f t="shared" si="14"/>
        <v>-0.2841075329</v>
      </c>
    </row>
    <row r="34">
      <c r="B34" s="6"/>
      <c r="C34" s="6"/>
      <c r="D34" s="208"/>
      <c r="E34" s="48"/>
      <c r="F34" s="8" t="s">
        <v>324</v>
      </c>
      <c r="G34" s="198">
        <v>5668.882592257239</v>
      </c>
      <c r="H34" s="13">
        <v>485.4129135764973</v>
      </c>
      <c r="I34" s="19">
        <v>127.74024041486773</v>
      </c>
      <c r="J34" s="19">
        <v>1774.1700057620517</v>
      </c>
      <c r="K34" s="15">
        <v>0.07200000000000001</v>
      </c>
      <c r="L34" s="16">
        <v>3.8</v>
      </c>
      <c r="M34" s="15">
        <v>7.830815070038822</v>
      </c>
      <c r="N34" s="184">
        <v>0.08562761808464538</v>
      </c>
      <c r="O34" s="197">
        <v>3801.178758826288</v>
      </c>
      <c r="P34" s="13">
        <v>4750.2</v>
      </c>
      <c r="Q34" s="19">
        <v>114.0</v>
      </c>
      <c r="R34" s="18">
        <v>0.06425539809023773</v>
      </c>
      <c r="S34" s="13">
        <v>4.258008013828924</v>
      </c>
      <c r="T34" s="197">
        <v>4844.1983783884825</v>
      </c>
      <c r="U34" s="188"/>
      <c r="V34" s="189"/>
      <c r="W34" s="190">
        <f t="shared" si="22"/>
        <v>17393.96274</v>
      </c>
      <c r="X34" s="191">
        <f t="shared" si="17"/>
        <v>3.8</v>
      </c>
      <c r="Y34" s="192">
        <f t="shared" si="18"/>
        <v>0.1006397254</v>
      </c>
      <c r="Z34" s="205">
        <f t="shared" si="23"/>
        <v>4577.358615</v>
      </c>
      <c r="AA34" s="191">
        <f t="shared" si="19"/>
        <v>4.27685339</v>
      </c>
      <c r="AB34" s="192">
        <f t="shared" si="20"/>
        <v>0.08941876693</v>
      </c>
      <c r="AC34" s="194">
        <f t="shared" si="24"/>
        <v>4067</v>
      </c>
      <c r="AD34" s="195">
        <f t="shared" si="21"/>
        <v>-0.1114963143</v>
      </c>
      <c r="AE34" s="14"/>
      <c r="AI34" s="110" t="s">
        <v>215</v>
      </c>
      <c r="AJ34" s="111">
        <v>216969.25488773768</v>
      </c>
      <c r="AK34" s="111">
        <v>1300.330139607756</v>
      </c>
      <c r="AL34" s="54">
        <v>255.15294175174859</v>
      </c>
      <c r="AM34" s="54">
        <v>67.14551098730226</v>
      </c>
      <c r="AN34" s="112">
        <v>2644.8780547437354</v>
      </c>
      <c r="AO34" s="113">
        <v>432.19342797214205</v>
      </c>
      <c r="AP34" s="112">
        <v>1628.64</v>
      </c>
      <c r="AQ34" s="112">
        <v>48.0</v>
      </c>
      <c r="AR34" s="113">
        <v>1413.9850802706742</v>
      </c>
      <c r="AS34" s="54">
        <f t="shared" si="1"/>
        <v>0</v>
      </c>
      <c r="AT34" s="115">
        <f t="shared" si="2"/>
        <v>0</v>
      </c>
      <c r="AU34" s="115">
        <f t="shared" si="3"/>
        <v>0</v>
      </c>
      <c r="AV34" s="115" t="str">
        <f t="shared" si="4"/>
        <v>Performance</v>
      </c>
      <c r="AW34" s="116">
        <f t="shared" si="5"/>
        <v>1.693860259</v>
      </c>
      <c r="AX34" s="54">
        <f t="shared" si="6"/>
        <v>3.8</v>
      </c>
      <c r="AY34" s="117">
        <f t="shared" si="7"/>
        <v>0.0253869969</v>
      </c>
      <c r="AZ34" s="117">
        <f t="shared" si="8"/>
        <v>0.0516372796</v>
      </c>
      <c r="BA34" s="118">
        <f t="shared" si="9"/>
        <v>0.005993153916</v>
      </c>
      <c r="BB34" s="116">
        <f t="shared" si="10"/>
        <v>5.541715767</v>
      </c>
      <c r="BC34" s="54">
        <f t="shared" si="11"/>
        <v>5.315686286</v>
      </c>
      <c r="BD34" s="117">
        <f t="shared" si="12"/>
        <v>0.01814828472</v>
      </c>
      <c r="BE34" s="119">
        <v>495.23</v>
      </c>
      <c r="BF34" s="120">
        <v>101.37948599463932</v>
      </c>
      <c r="BG34" s="121">
        <v>153.77345575710928</v>
      </c>
      <c r="BH34" s="121">
        <v>153.77345575710928</v>
      </c>
      <c r="BI34" s="122">
        <f t="shared" si="13"/>
        <v>0.2524819278</v>
      </c>
      <c r="BJ34" s="123">
        <f t="shared" si="14"/>
        <v>-0.2851346383</v>
      </c>
    </row>
    <row r="35">
      <c r="B35" s="6"/>
      <c r="C35" s="6"/>
      <c r="D35" s="100"/>
      <c r="E35" s="48"/>
      <c r="F35" s="8" t="s">
        <v>325</v>
      </c>
      <c r="G35" s="198">
        <v>4347.262412580338</v>
      </c>
      <c r="H35" s="13">
        <v>382.7294126276229</v>
      </c>
      <c r="I35" s="19">
        <v>100.71826648095339</v>
      </c>
      <c r="J35" s="19">
        <v>1372.934635228172</v>
      </c>
      <c r="K35" s="15">
        <v>0.07335984095427436</v>
      </c>
      <c r="L35" s="16">
        <v>3.8</v>
      </c>
      <c r="M35" s="15">
        <v>5.235075542816449</v>
      </c>
      <c r="N35" s="184">
        <v>0.08803917875306085</v>
      </c>
      <c r="O35" s="197">
        <v>2003.6173875633733</v>
      </c>
      <c r="P35" s="13">
        <v>3769.7400000000002</v>
      </c>
      <c r="Q35" s="19">
        <v>86.0</v>
      </c>
      <c r="R35" s="18">
        <v>0.06263954436964685</v>
      </c>
      <c r="S35" s="13">
        <v>4.45034200729794</v>
      </c>
      <c r="T35" s="197">
        <v>4097.174208742285</v>
      </c>
      <c r="U35" s="188"/>
      <c r="V35" s="189"/>
      <c r="W35" s="190">
        <f t="shared" si="22"/>
        <v>17776.69215</v>
      </c>
      <c r="X35" s="191">
        <f t="shared" si="17"/>
        <v>3.8</v>
      </c>
      <c r="Y35" s="192">
        <f t="shared" si="18"/>
        <v>0.09984038587</v>
      </c>
      <c r="Z35" s="205">
        <f t="shared" si="23"/>
        <v>4678.076881</v>
      </c>
      <c r="AA35" s="191">
        <f t="shared" si="19"/>
        <v>4.280445979</v>
      </c>
      <c r="AB35" s="192">
        <f t="shared" si="20"/>
        <v>0.08863409752</v>
      </c>
      <c r="AC35" s="194">
        <f t="shared" si="24"/>
        <v>4153</v>
      </c>
      <c r="AD35" s="195">
        <f t="shared" si="21"/>
        <v>-0.1122420376</v>
      </c>
      <c r="AE35" s="14"/>
      <c r="AI35" s="110" t="s">
        <v>217</v>
      </c>
      <c r="AJ35" s="111">
        <v>146307.61189824675</v>
      </c>
      <c r="AK35" s="111">
        <v>858.9712320204887</v>
      </c>
      <c r="AL35" s="54">
        <v>158.6926832846241</v>
      </c>
      <c r="AM35" s="54">
        <v>41.761232443322136</v>
      </c>
      <c r="AN35" s="112">
        <v>2254.0147550127726</v>
      </c>
      <c r="AO35" s="113">
        <v>3258.7192709580763</v>
      </c>
      <c r="AP35" s="112">
        <v>1165.32</v>
      </c>
      <c r="AQ35" s="112">
        <v>36.0</v>
      </c>
      <c r="AR35" s="113">
        <v>2164.5936705679087</v>
      </c>
      <c r="AS35" s="54">
        <f t="shared" si="1"/>
        <v>0</v>
      </c>
      <c r="AT35" s="115">
        <f t="shared" si="2"/>
        <v>0</v>
      </c>
      <c r="AU35" s="115">
        <f t="shared" si="3"/>
        <v>0</v>
      </c>
      <c r="AV35" s="115" t="str">
        <f t="shared" si="4"/>
        <v>Performance</v>
      </c>
      <c r="AW35" s="116">
        <f t="shared" si="5"/>
        <v>20.53477957</v>
      </c>
      <c r="AX35" s="54">
        <f t="shared" si="6"/>
        <v>3.8</v>
      </c>
      <c r="AY35" s="117">
        <f t="shared" si="7"/>
        <v>0.0185274885</v>
      </c>
      <c r="AZ35" s="117">
        <f t="shared" si="8"/>
        <v>0.04861773117</v>
      </c>
      <c r="BA35" s="118">
        <f t="shared" si="9"/>
        <v>0.005870994823</v>
      </c>
      <c r="BB35" s="116">
        <f t="shared" si="10"/>
        <v>13.6401605</v>
      </c>
      <c r="BC35" s="54">
        <f t="shared" si="11"/>
        <v>4.408130091</v>
      </c>
      <c r="BD35" s="117">
        <f t="shared" si="12"/>
        <v>0.01597150148</v>
      </c>
      <c r="BE35" s="119">
        <v>316.35</v>
      </c>
      <c r="BF35" s="120">
        <v>64.76061707571058</v>
      </c>
      <c r="BG35" s="121">
        <v>93.93206620891353</v>
      </c>
      <c r="BH35" s="121">
        <v>93.93206620891353</v>
      </c>
      <c r="BI35" s="122">
        <f t="shared" si="13"/>
        <v>0.3566461327</v>
      </c>
      <c r="BJ35" s="123">
        <f t="shared" si="14"/>
        <v>-0.1379564756</v>
      </c>
    </row>
    <row r="36">
      <c r="B36" s="209"/>
      <c r="D36" s="100"/>
      <c r="E36" s="48"/>
      <c r="F36" s="8" t="s">
        <v>326</v>
      </c>
      <c r="G36" s="198">
        <v>3874.787292584321</v>
      </c>
      <c r="H36" s="13">
        <v>401.3991400728728</v>
      </c>
      <c r="I36" s="19">
        <v>105.631352650756</v>
      </c>
      <c r="J36" s="19">
        <v>1417.4253599880515</v>
      </c>
      <c r="K36" s="15">
        <v>0.07452339688041594</v>
      </c>
      <c r="L36" s="16">
        <v>3.8</v>
      </c>
      <c r="M36" s="15">
        <v>15.429751617644012</v>
      </c>
      <c r="N36" s="184">
        <v>0.10359256128486896</v>
      </c>
      <c r="O36" s="197">
        <v>6193.489030860324</v>
      </c>
      <c r="P36" s="13">
        <v>3743.2200000000003</v>
      </c>
      <c r="Q36" s="19">
        <v>80.0</v>
      </c>
      <c r="R36" s="18">
        <v>0.05644036169966254</v>
      </c>
      <c r="S36" s="13">
        <v>5.01748925091091</v>
      </c>
      <c r="T36" s="197">
        <v>4437.674014523449</v>
      </c>
      <c r="U36" s="188"/>
      <c r="V36" s="189"/>
      <c r="W36" s="190">
        <f t="shared" si="22"/>
        <v>18178.09129</v>
      </c>
      <c r="X36" s="191">
        <f t="shared" si="17"/>
        <v>3.8</v>
      </c>
      <c r="Y36" s="192">
        <f t="shared" si="18"/>
        <v>0.09909701058</v>
      </c>
      <c r="Z36" s="205">
        <f t="shared" si="23"/>
        <v>4783.708234</v>
      </c>
      <c r="AA36" s="191">
        <f t="shared" si="19"/>
        <v>4.294375452</v>
      </c>
      <c r="AB36" s="192">
        <f t="shared" si="20"/>
        <v>0.08768880234</v>
      </c>
      <c r="AC36" s="194">
        <f t="shared" si="24"/>
        <v>4233</v>
      </c>
      <c r="AD36" s="195">
        <f t="shared" si="21"/>
        <v>-0.1151216184</v>
      </c>
      <c r="AE36" s="14"/>
      <c r="AI36" s="110" t="s">
        <v>219</v>
      </c>
      <c r="AJ36" s="111">
        <v>102166.80805335019</v>
      </c>
      <c r="AK36" s="111">
        <v>571.5556910870363</v>
      </c>
      <c r="AL36" s="54">
        <v>164.9159257663741</v>
      </c>
      <c r="AM36" s="54">
        <v>43.398927833256344</v>
      </c>
      <c r="AN36" s="112">
        <v>1812.3828981938498</v>
      </c>
      <c r="AO36" s="113">
        <v>2012.126080439709</v>
      </c>
      <c r="AP36" s="112">
        <v>769.08</v>
      </c>
      <c r="AQ36" s="112">
        <v>35.0</v>
      </c>
      <c r="AR36" s="113">
        <v>1052.6506194963206</v>
      </c>
      <c r="AS36" s="54">
        <f t="shared" si="1"/>
        <v>0</v>
      </c>
      <c r="AT36" s="115">
        <f t="shared" si="2"/>
        <v>0</v>
      </c>
      <c r="AU36" s="115">
        <f t="shared" si="3"/>
        <v>0</v>
      </c>
      <c r="AV36" s="115" t="str">
        <f t="shared" si="4"/>
        <v>Performance</v>
      </c>
      <c r="AW36" s="116">
        <f t="shared" si="5"/>
        <v>12.20092038</v>
      </c>
      <c r="AX36" s="54">
        <f t="shared" si="6"/>
        <v>3.8</v>
      </c>
      <c r="AY36" s="117">
        <f t="shared" si="7"/>
        <v>0.02394578313</v>
      </c>
      <c r="AZ36" s="117">
        <f t="shared" si="8"/>
        <v>0.07593123209</v>
      </c>
      <c r="BA36" s="118">
        <f t="shared" si="9"/>
        <v>0.005594338337</v>
      </c>
      <c r="BB36" s="116">
        <f t="shared" si="10"/>
        <v>6.382953099</v>
      </c>
      <c r="BC36" s="54">
        <f t="shared" si="11"/>
        <v>4.711883593</v>
      </c>
      <c r="BD36" s="117">
        <f t="shared" si="12"/>
        <v>0.01931159251</v>
      </c>
      <c r="BE36" s="210">
        <v>220.37</v>
      </c>
      <c r="BF36" s="120">
        <v>45.112366634975004</v>
      </c>
      <c r="BG36" s="121">
        <v>119.8035591313991</v>
      </c>
      <c r="BH36" s="121">
        <v>119.8035591313991</v>
      </c>
      <c r="BI36" s="122">
        <f t="shared" si="13"/>
        <v>0.3455906607</v>
      </c>
      <c r="BJ36" s="123">
        <f t="shared" si="14"/>
        <v>-0.1935284638</v>
      </c>
    </row>
    <row r="37">
      <c r="B37" s="209"/>
      <c r="D37" s="100"/>
      <c r="E37" s="48"/>
      <c r="F37" s="8" t="s">
        <v>327</v>
      </c>
      <c r="G37" s="198">
        <v>6594.99933526503</v>
      </c>
      <c r="H37" s="13">
        <v>942.8212359851198</v>
      </c>
      <c r="I37" s="19">
        <v>248.11085157503152</v>
      </c>
      <c r="J37" s="19">
        <v>2242.2779380515776</v>
      </c>
      <c r="K37" s="15">
        <v>0.11065124771758977</v>
      </c>
      <c r="L37" s="16">
        <v>3.8</v>
      </c>
      <c r="M37" s="15">
        <v>3.3935253235066485</v>
      </c>
      <c r="N37" s="184">
        <v>0.14296001986590512</v>
      </c>
      <c r="O37" s="197">
        <v>3199.4877398553417</v>
      </c>
      <c r="P37" s="13">
        <v>6814.08</v>
      </c>
      <c r="Q37" s="19">
        <v>187.0</v>
      </c>
      <c r="R37" s="18">
        <v>0.08339733305430157</v>
      </c>
      <c r="S37" s="13">
        <v>5.041824791364276</v>
      </c>
      <c r="T37" s="197">
        <v>7777.2085247935975</v>
      </c>
      <c r="U37" s="188"/>
      <c r="V37" s="189"/>
      <c r="W37" s="190">
        <f t="shared" si="22"/>
        <v>19120.91253</v>
      </c>
      <c r="X37" s="191">
        <f t="shared" si="17"/>
        <v>3.8</v>
      </c>
      <c r="Y37" s="192">
        <f t="shared" si="18"/>
        <v>0.09960988156</v>
      </c>
      <c r="Z37" s="205">
        <f t="shared" si="23"/>
        <v>5031.819086</v>
      </c>
      <c r="AA37" s="191">
        <f t="shared" si="19"/>
        <v>4.325998309</v>
      </c>
      <c r="AB37" s="192">
        <f t="shared" si="20"/>
        <v>0.08749831204</v>
      </c>
      <c r="AC37" s="194">
        <f t="shared" si="24"/>
        <v>4420</v>
      </c>
      <c r="AD37" s="195">
        <f t="shared" si="21"/>
        <v>-0.1215900403</v>
      </c>
      <c r="AE37" s="14"/>
      <c r="AI37" s="110" t="s">
        <v>221</v>
      </c>
      <c r="AJ37" s="111">
        <v>82926.34376470823</v>
      </c>
      <c r="AK37" s="111">
        <v>517.5117432192077</v>
      </c>
      <c r="AL37" s="54">
        <v>93.3486372262495</v>
      </c>
      <c r="AM37" s="54">
        <v>24.565430849013026</v>
      </c>
      <c r="AN37" s="112">
        <v>1880.8931553394305</v>
      </c>
      <c r="AO37" s="113">
        <v>956.0912142891675</v>
      </c>
      <c r="AP37" s="112">
        <v>578.76</v>
      </c>
      <c r="AQ37" s="112">
        <v>21.0</v>
      </c>
      <c r="AR37" s="113">
        <v>1022.990966330426</v>
      </c>
      <c r="AS37" s="54">
        <f t="shared" si="1"/>
        <v>0</v>
      </c>
      <c r="AT37" s="115">
        <f t="shared" si="2"/>
        <v>0</v>
      </c>
      <c r="AU37" s="115">
        <f t="shared" si="3"/>
        <v>0</v>
      </c>
      <c r="AV37" s="115" t="str">
        <f t="shared" si="4"/>
        <v>Performance</v>
      </c>
      <c r="AW37" s="116">
        <f t="shared" si="5"/>
        <v>10.24215503</v>
      </c>
      <c r="AX37" s="54">
        <f t="shared" si="6"/>
        <v>3.8</v>
      </c>
      <c r="AY37" s="117">
        <f t="shared" si="7"/>
        <v>0.01306051371</v>
      </c>
      <c r="AZ37" s="117">
        <f t="shared" si="8"/>
        <v>0.04746835443</v>
      </c>
      <c r="BA37" s="118">
        <f t="shared" si="9"/>
        <v>0.006240619322</v>
      </c>
      <c r="BB37" s="116">
        <f t="shared" si="10"/>
        <v>10.95882058</v>
      </c>
      <c r="BC37" s="54">
        <f t="shared" si="11"/>
        <v>4.445173201</v>
      </c>
      <c r="BD37" s="117">
        <f t="shared" si="12"/>
        <v>0.01116490851</v>
      </c>
      <c r="BE37" s="210">
        <v>157.21</v>
      </c>
      <c r="BF37" s="120">
        <v>32.18276153144448</v>
      </c>
      <c r="BG37" s="121">
        <v>61.16587569480502</v>
      </c>
      <c r="BH37" s="121">
        <v>61.16587569480502</v>
      </c>
      <c r="BI37" s="122">
        <f t="shared" si="13"/>
        <v>0.1183514337</v>
      </c>
      <c r="BJ37" s="123">
        <f t="shared" si="14"/>
        <v>-0.1451401716</v>
      </c>
    </row>
    <row r="38">
      <c r="B38" s="209"/>
      <c r="D38" s="100"/>
      <c r="E38" s="48"/>
      <c r="F38" s="211" t="s">
        <v>328</v>
      </c>
      <c r="G38" s="198">
        <v>7300.846048326669</v>
      </c>
      <c r="H38" s="13">
        <v>939.7096147442447</v>
      </c>
      <c r="I38" s="19">
        <v>247.2920038800644</v>
      </c>
      <c r="J38" s="19">
        <v>2380.117300037706</v>
      </c>
      <c r="K38" s="15">
        <v>0.10389908256880734</v>
      </c>
      <c r="L38" s="16">
        <v>3.8</v>
      </c>
      <c r="M38" s="15">
        <v>18.196859452163906</v>
      </c>
      <c r="N38" s="184">
        <v>0.1287124270973531</v>
      </c>
      <c r="O38" s="197">
        <v>17099.763785348114</v>
      </c>
      <c r="P38" s="13">
        <v>7348.38</v>
      </c>
      <c r="Q38" s="19">
        <v>203.0</v>
      </c>
      <c r="R38" s="18">
        <v>0.08528991407137121</v>
      </c>
      <c r="S38" s="13">
        <v>4.6291114026810085</v>
      </c>
      <c r="T38" s="197">
        <v>9177.023889688378</v>
      </c>
      <c r="U38" s="188"/>
      <c r="V38" s="189"/>
      <c r="W38" s="190">
        <f t="shared" si="22"/>
        <v>20060.62214</v>
      </c>
      <c r="X38" s="191">
        <f t="shared" si="17"/>
        <v>3.8</v>
      </c>
      <c r="Y38" s="192">
        <f t="shared" si="18"/>
        <v>0.09980288144</v>
      </c>
      <c r="Z38" s="205">
        <f t="shared" si="23"/>
        <v>5279.111089</v>
      </c>
      <c r="AA38" s="191">
        <f t="shared" si="19"/>
        <v>4.339308272</v>
      </c>
      <c r="AB38" s="192">
        <f t="shared" si="20"/>
        <v>0.08739894143</v>
      </c>
      <c r="AC38" s="194">
        <f t="shared" si="24"/>
        <v>4623</v>
      </c>
      <c r="AD38" s="195">
        <f t="shared" si="21"/>
        <v>-0.1242843877</v>
      </c>
      <c r="AE38" s="14"/>
      <c r="AI38" s="110" t="s">
        <v>223</v>
      </c>
      <c r="AJ38" s="111">
        <v>158926.05487768975</v>
      </c>
      <c r="AK38" s="111">
        <v>858.9712320204887</v>
      </c>
      <c r="AL38" s="54">
        <v>171.13916824812404</v>
      </c>
      <c r="AM38" s="54">
        <v>45.03662322319054</v>
      </c>
      <c r="AN38" s="112">
        <v>2539.2467020929794</v>
      </c>
      <c r="AO38" s="113">
        <v>2440.9380103951476</v>
      </c>
      <c r="AP38" s="112">
        <v>1066.26</v>
      </c>
      <c r="AQ38" s="112">
        <v>31.0</v>
      </c>
      <c r="AR38" s="113">
        <v>1398.602641506756</v>
      </c>
      <c r="AS38" s="54">
        <f t="shared" si="1"/>
        <v>0</v>
      </c>
      <c r="AT38" s="115">
        <f t="shared" si="2"/>
        <v>0</v>
      </c>
      <c r="AU38" s="115">
        <f t="shared" si="3"/>
        <v>0</v>
      </c>
      <c r="AV38" s="115" t="str">
        <f t="shared" si="4"/>
        <v>Performance</v>
      </c>
      <c r="AW38" s="116">
        <f t="shared" si="5"/>
        <v>14.26288345</v>
      </c>
      <c r="AX38" s="54">
        <f t="shared" si="6"/>
        <v>3.8</v>
      </c>
      <c r="AY38" s="117">
        <f t="shared" si="7"/>
        <v>0.01773621412</v>
      </c>
      <c r="AZ38" s="117">
        <f t="shared" si="8"/>
        <v>0.05243088656</v>
      </c>
      <c r="BA38" s="118">
        <f t="shared" si="9"/>
        <v>0.005404848391</v>
      </c>
      <c r="BB38" s="116">
        <f t="shared" si="10"/>
        <v>8.172311785</v>
      </c>
      <c r="BC38" s="54">
        <f t="shared" si="11"/>
        <v>5.520618331</v>
      </c>
      <c r="BD38" s="117">
        <f t="shared" si="12"/>
        <v>0.01220834509</v>
      </c>
      <c r="BE38" s="210">
        <v>312.09</v>
      </c>
      <c r="BF38" s="120">
        <v>63.888544280570606</v>
      </c>
      <c r="BG38" s="121">
        <v>107.25062396755342</v>
      </c>
      <c r="BH38" s="121">
        <v>107.25062396755342</v>
      </c>
      <c r="BI38" s="122">
        <f t="shared" si="13"/>
        <v>0.2413221308</v>
      </c>
      <c r="BJ38" s="123">
        <f t="shared" si="14"/>
        <v>-0.311671307</v>
      </c>
    </row>
    <row r="39">
      <c r="C39" s="15"/>
      <c r="D39" s="100"/>
      <c r="E39" s="48"/>
      <c r="F39" s="201" t="s">
        <v>329</v>
      </c>
      <c r="G39" s="198">
        <v>6614.65167994424</v>
      </c>
      <c r="H39" s="13">
        <v>1014.3885245252443</v>
      </c>
      <c r="I39" s="19">
        <v>266.94434855927483</v>
      </c>
      <c r="J39" s="19">
        <v>2334.80772758286</v>
      </c>
      <c r="K39" s="15">
        <v>0.11433247603460368</v>
      </c>
      <c r="L39" s="16">
        <v>3.8</v>
      </c>
      <c r="M39" s="15">
        <v>5.30086516215463</v>
      </c>
      <c r="N39" s="184">
        <v>0.15335479078979944</v>
      </c>
      <c r="O39" s="197">
        <v>5377.136790545305</v>
      </c>
      <c r="P39" s="13">
        <v>6846.06</v>
      </c>
      <c r="Q39" s="19">
        <v>188.0</v>
      </c>
      <c r="R39" s="18">
        <v>0.08052054898526032</v>
      </c>
      <c r="S39" s="13">
        <v>5.395683641091725</v>
      </c>
      <c r="T39" s="197">
        <v>6751.953360226243</v>
      </c>
      <c r="U39" s="188"/>
      <c r="V39" s="189"/>
      <c r="W39" s="190">
        <f t="shared" si="22"/>
        <v>21075.01066</v>
      </c>
      <c r="X39" s="191">
        <f t="shared" si="17"/>
        <v>3.8</v>
      </c>
      <c r="Y39" s="192">
        <f t="shared" si="18"/>
        <v>0.1004171073</v>
      </c>
      <c r="Z39" s="205">
        <f t="shared" si="23"/>
        <v>5546.055438</v>
      </c>
      <c r="AA39" s="191">
        <f t="shared" si="19"/>
        <v>4.380588373</v>
      </c>
      <c r="AB39" s="192">
        <f t="shared" si="20"/>
        <v>0.08710816341</v>
      </c>
      <c r="AC39" s="194">
        <f t="shared" si="24"/>
        <v>4811</v>
      </c>
      <c r="AD39" s="195">
        <f t="shared" si="21"/>
        <v>-0.1325366193</v>
      </c>
      <c r="AE39" s="14"/>
      <c r="AI39" s="110" t="s">
        <v>225</v>
      </c>
      <c r="AJ39" s="111">
        <v>195889.65867619964</v>
      </c>
      <c r="AK39" s="111">
        <v>1047.3062018629219</v>
      </c>
      <c r="AL39" s="54">
        <v>155.5810620437491</v>
      </c>
      <c r="AM39" s="54">
        <v>40.94238474835503</v>
      </c>
      <c r="AN39" s="112">
        <v>2831.0294307329227</v>
      </c>
      <c r="AO39" s="113">
        <v>2633.6235288502307</v>
      </c>
      <c r="AP39" s="112">
        <v>1218.3600000000001</v>
      </c>
      <c r="AQ39" s="112">
        <v>39.0</v>
      </c>
      <c r="AR39" s="113">
        <v>1284.2001623398596</v>
      </c>
      <c r="AS39" s="54">
        <f t="shared" si="1"/>
        <v>0</v>
      </c>
      <c r="AT39" s="115">
        <f t="shared" si="2"/>
        <v>0</v>
      </c>
      <c r="AU39" s="115">
        <f t="shared" si="3"/>
        <v>0</v>
      </c>
      <c r="AV39" s="115" t="str">
        <f t="shared" si="4"/>
        <v>Performance</v>
      </c>
      <c r="AW39" s="116">
        <f t="shared" si="5"/>
        <v>16.92766134</v>
      </c>
      <c r="AX39" s="54">
        <f t="shared" si="6"/>
        <v>3.8</v>
      </c>
      <c r="AY39" s="117">
        <f t="shared" si="7"/>
        <v>0.01446201311</v>
      </c>
      <c r="AZ39" s="117">
        <f t="shared" si="8"/>
        <v>0.03909304144</v>
      </c>
      <c r="BA39" s="118">
        <f t="shared" si="9"/>
        <v>0.005346408835</v>
      </c>
      <c r="BB39" s="116">
        <f t="shared" si="10"/>
        <v>8.254219026</v>
      </c>
      <c r="BC39" s="54">
        <f t="shared" si="11"/>
        <v>3.989258001</v>
      </c>
      <c r="BD39" s="117">
        <f t="shared" si="12"/>
        <v>0.01377590765</v>
      </c>
      <c r="BE39" s="210">
        <v>369.33</v>
      </c>
      <c r="BF39" s="120">
        <v>75.60625479554983</v>
      </c>
      <c r="BG39" s="121">
        <v>79.97480724819928</v>
      </c>
      <c r="BH39" s="121">
        <v>79.97480724819928</v>
      </c>
      <c r="BI39" s="122">
        <f t="shared" si="13"/>
        <v>0.1633273992</v>
      </c>
      <c r="BJ39" s="123">
        <f t="shared" si="14"/>
        <v>-0.0474419055</v>
      </c>
    </row>
    <row r="40">
      <c r="D40" s="100"/>
      <c r="E40" s="48"/>
      <c r="F40" s="8" t="s">
        <v>330</v>
      </c>
      <c r="G40" s="198">
        <v>4936.013905261683</v>
      </c>
      <c r="H40" s="13">
        <v>833.9144925544955</v>
      </c>
      <c r="I40" s="19">
        <v>219.45118225118304</v>
      </c>
      <c r="J40" s="19">
        <v>2207.613385631304</v>
      </c>
      <c r="K40" s="15">
        <v>0.09940652818991098</v>
      </c>
      <c r="L40" s="16">
        <v>3.8</v>
      </c>
      <c r="M40" s="15">
        <v>13.26022695330757</v>
      </c>
      <c r="N40" s="184">
        <v>0.16894492368944924</v>
      </c>
      <c r="O40" s="197">
        <v>11057.895430924926</v>
      </c>
      <c r="P40" s="13">
        <v>5197.92</v>
      </c>
      <c r="Q40" s="19">
        <v>199.0</v>
      </c>
      <c r="R40" s="18">
        <v>0.09014259530007905</v>
      </c>
      <c r="S40" s="13">
        <v>4.190525088213545</v>
      </c>
      <c r="T40" s="197">
        <v>6920.746987247826</v>
      </c>
      <c r="U40" s="188"/>
      <c r="V40" s="189"/>
      <c r="W40" s="190">
        <f t="shared" si="22"/>
        <v>21908.92516</v>
      </c>
      <c r="X40" s="191">
        <f t="shared" si="17"/>
        <v>3.8</v>
      </c>
      <c r="Y40" s="192">
        <f t="shared" si="18"/>
        <v>0.1003782659</v>
      </c>
      <c r="Z40" s="205">
        <f t="shared" si="23"/>
        <v>5765.50662</v>
      </c>
      <c r="AA40" s="191">
        <f t="shared" si="19"/>
        <v>4.373038953</v>
      </c>
      <c r="AB40" s="192">
        <f t="shared" si="20"/>
        <v>0.08722479135</v>
      </c>
      <c r="AC40" s="194">
        <f t="shared" si="24"/>
        <v>5010</v>
      </c>
      <c r="AD40" s="195">
        <f t="shared" si="21"/>
        <v>-0.1310390691</v>
      </c>
      <c r="AE40" s="14"/>
      <c r="AI40" s="110" t="s">
        <v>227</v>
      </c>
      <c r="AJ40" s="111">
        <v>204774.1561665927</v>
      </c>
      <c r="AK40" s="111">
        <v>1093.9805204760466</v>
      </c>
      <c r="AL40" s="54">
        <v>248.92969926999862</v>
      </c>
      <c r="AM40" s="54">
        <v>65.50781559736807</v>
      </c>
      <c r="AN40" s="112">
        <v>3278.666170648272</v>
      </c>
      <c r="AO40" s="113">
        <v>1747.7717465626224</v>
      </c>
      <c r="AP40" s="112">
        <v>1265.94</v>
      </c>
      <c r="AQ40" s="112">
        <v>47.0</v>
      </c>
      <c r="AR40" s="113">
        <v>2023.3500283252956</v>
      </c>
      <c r="AS40" s="54">
        <f t="shared" si="1"/>
        <v>0</v>
      </c>
      <c r="AT40" s="115">
        <f t="shared" si="2"/>
        <v>0</v>
      </c>
      <c r="AU40" s="115">
        <f t="shared" si="3"/>
        <v>0</v>
      </c>
      <c r="AV40" s="115" t="str">
        <f t="shared" si="4"/>
        <v>Performance</v>
      </c>
      <c r="AW40" s="116">
        <f t="shared" si="5"/>
        <v>7.021145937</v>
      </c>
      <c r="AX40" s="54">
        <f t="shared" si="6"/>
        <v>3.8</v>
      </c>
      <c r="AY40" s="117">
        <f t="shared" si="7"/>
        <v>0.01998001998</v>
      </c>
      <c r="AZ40" s="117">
        <f t="shared" si="8"/>
        <v>0.05988023952</v>
      </c>
      <c r="BA40" s="118">
        <f t="shared" si="9"/>
        <v>0.005342375918</v>
      </c>
      <c r="BB40" s="116">
        <f t="shared" si="10"/>
        <v>8.128198581</v>
      </c>
      <c r="BC40" s="54">
        <f t="shared" si="11"/>
        <v>5.29637658</v>
      </c>
      <c r="BD40" s="117">
        <f t="shared" si="12"/>
        <v>0.01433509774</v>
      </c>
      <c r="BE40" s="210">
        <v>374.82</v>
      </c>
      <c r="BF40" s="120">
        <v>76.73012325689218</v>
      </c>
      <c r="BG40" s="121">
        <v>172.19957601310642</v>
      </c>
      <c r="BH40" s="121">
        <v>172.19957601310642</v>
      </c>
      <c r="BI40" s="122">
        <f t="shared" si="13"/>
        <v>0.1571869666</v>
      </c>
      <c r="BJ40" s="123">
        <f t="shared" si="14"/>
        <v>-0.2825283583</v>
      </c>
    </row>
    <row r="41">
      <c r="D41" s="100"/>
      <c r="E41" s="48"/>
      <c r="F41" s="201" t="s">
        <v>331</v>
      </c>
      <c r="G41" s="198">
        <v>4060.6657193418528</v>
      </c>
      <c r="H41" s="13">
        <v>416.95724627724775</v>
      </c>
      <c r="I41" s="19">
        <v>109.72559112559152</v>
      </c>
      <c r="J41" s="19">
        <v>1788.9092642714593</v>
      </c>
      <c r="K41" s="15">
        <v>0.06133658834299666</v>
      </c>
      <c r="L41" s="16">
        <v>3.8</v>
      </c>
      <c r="M41" s="15">
        <v>15.253710019839923</v>
      </c>
      <c r="N41" s="19">
        <v>0.10268199233716475</v>
      </c>
      <c r="O41" s="197">
        <v>6360.1449253841165</v>
      </c>
      <c r="P41" s="13">
        <v>3552.9</v>
      </c>
      <c r="Q41" s="19">
        <v>87.0</v>
      </c>
      <c r="R41" s="18">
        <v>0.04863298644463732</v>
      </c>
      <c r="S41" s="13">
        <v>4.792612026175261</v>
      </c>
      <c r="T41" s="197">
        <v>3029.9944240016002</v>
      </c>
      <c r="U41" s="188"/>
      <c r="V41" s="189"/>
      <c r="W41" s="190">
        <f t="shared" si="22"/>
        <v>22325.8824</v>
      </c>
      <c r="X41" s="191">
        <f t="shared" si="17"/>
        <v>3.8</v>
      </c>
      <c r="Y41" s="192">
        <f t="shared" si="18"/>
        <v>0.09919903405</v>
      </c>
      <c r="Z41" s="205">
        <f t="shared" si="23"/>
        <v>5875.232211</v>
      </c>
      <c r="AA41" s="191">
        <f t="shared" si="19"/>
        <v>4.380200589</v>
      </c>
      <c r="AB41" s="192">
        <f t="shared" si="20"/>
        <v>0.08605914768</v>
      </c>
      <c r="AC41" s="194">
        <f t="shared" si="24"/>
        <v>5097</v>
      </c>
      <c r="AD41" s="195">
        <f t="shared" si="21"/>
        <v>-0.1324598217</v>
      </c>
      <c r="AE41" s="14"/>
      <c r="AI41" s="110" t="s">
        <v>229</v>
      </c>
      <c r="AJ41" s="111">
        <v>254180.1506901277</v>
      </c>
      <c r="AK41" s="111">
        <v>1487.027414060255</v>
      </c>
      <c r="AL41" s="54">
        <v>211.5902443794988</v>
      </c>
      <c r="AM41" s="54">
        <v>55.68164325776285</v>
      </c>
      <c r="AN41" s="112">
        <v>3257.922029042438</v>
      </c>
      <c r="AO41" s="113">
        <v>4875.982786644537</v>
      </c>
      <c r="AP41" s="112">
        <v>1463.28</v>
      </c>
      <c r="AQ41" s="112">
        <v>39.0</v>
      </c>
      <c r="AR41" s="113">
        <v>2255.648705006867</v>
      </c>
      <c r="AS41" s="54">
        <f t="shared" si="1"/>
        <v>0</v>
      </c>
      <c r="AT41" s="115">
        <f t="shared" si="2"/>
        <v>0</v>
      </c>
      <c r="AU41" s="115">
        <f t="shared" si="3"/>
        <v>0</v>
      </c>
      <c r="AV41" s="115" t="str">
        <f t="shared" si="4"/>
        <v>Performance</v>
      </c>
      <c r="AW41" s="116">
        <f t="shared" si="5"/>
        <v>23.04445936</v>
      </c>
      <c r="AX41" s="54">
        <f t="shared" si="6"/>
        <v>3.8</v>
      </c>
      <c r="AY41" s="117">
        <f t="shared" si="7"/>
        <v>0.01709115282</v>
      </c>
      <c r="AZ41" s="117">
        <f t="shared" si="8"/>
        <v>0.03744493392</v>
      </c>
      <c r="BA41" s="118">
        <f t="shared" si="9"/>
        <v>0.005850289293</v>
      </c>
      <c r="BB41" s="116">
        <f t="shared" si="10"/>
        <v>10.66045702</v>
      </c>
      <c r="BC41" s="54">
        <f t="shared" si="11"/>
        <v>5.425390882</v>
      </c>
      <c r="BD41" s="117">
        <f t="shared" si="12"/>
        <v>0.01197082056</v>
      </c>
      <c r="BE41" s="210">
        <v>478.12</v>
      </c>
      <c r="BF41" s="120">
        <v>97.87686497941753</v>
      </c>
      <c r="BG41" s="121">
        <v>113.71337940008128</v>
      </c>
      <c r="BH41" s="121">
        <v>113.71337940008128</v>
      </c>
      <c r="BI41" s="122">
        <f t="shared" si="13"/>
        <v>-0.01596972177</v>
      </c>
      <c r="BJ41" s="123">
        <f t="shared" si="14"/>
        <v>-0.2995896364</v>
      </c>
    </row>
    <row r="42">
      <c r="D42" s="100"/>
      <c r="E42" s="48"/>
      <c r="F42" s="8" t="s">
        <v>332</v>
      </c>
      <c r="G42" s="198">
        <v>3880.5192264490906</v>
      </c>
      <c r="H42" s="13">
        <v>404.51076131374776</v>
      </c>
      <c r="I42" s="19">
        <v>106.4502003457231</v>
      </c>
      <c r="J42" s="19">
        <v>1883.349698424332</v>
      </c>
      <c r="K42" s="15">
        <v>0.056521739130434775</v>
      </c>
      <c r="L42" s="16">
        <v>3.8</v>
      </c>
      <c r="M42" s="15">
        <v>7.440234538694771</v>
      </c>
      <c r="N42" s="19">
        <v>0.1042414011394809</v>
      </c>
      <c r="O42" s="197">
        <v>3009.6549376002627</v>
      </c>
      <c r="P42" s="13">
        <v>3247.92</v>
      </c>
      <c r="Q42" s="19">
        <v>85.0</v>
      </c>
      <c r="R42" s="18">
        <v>0.04513235118847742</v>
      </c>
      <c r="S42" s="13">
        <v>4.758950133102915</v>
      </c>
      <c r="T42" s="197">
        <v>2160.874876134264</v>
      </c>
      <c r="U42" s="188"/>
      <c r="V42" s="189"/>
      <c r="W42" s="190">
        <f t="shared" si="22"/>
        <v>22730.39316</v>
      </c>
      <c r="X42" s="191">
        <f t="shared" si="17"/>
        <v>3.8</v>
      </c>
      <c r="Y42" s="192">
        <f t="shared" si="18"/>
        <v>0.09788376331</v>
      </c>
      <c r="Z42" s="205">
        <f t="shared" si="23"/>
        <v>5981.682412</v>
      </c>
      <c r="AA42" s="191">
        <f t="shared" si="19"/>
        <v>4.386413193</v>
      </c>
      <c r="AB42" s="192">
        <f t="shared" si="20"/>
        <v>0.08479782552</v>
      </c>
      <c r="AC42" s="194">
        <f t="shared" si="24"/>
        <v>5182</v>
      </c>
      <c r="AD42" s="195">
        <f t="shared" si="21"/>
        <v>-0.1336885439</v>
      </c>
      <c r="AE42" s="14"/>
      <c r="AI42" s="110" t="s">
        <v>231</v>
      </c>
      <c r="AJ42" s="111">
        <v>183317.89001536972</v>
      </c>
      <c r="AK42" s="111">
        <v>1193.061091567066</v>
      </c>
      <c r="AL42" s="54">
        <v>217.81348686124878</v>
      </c>
      <c r="AM42" s="54">
        <v>57.31933864769705</v>
      </c>
      <c r="AN42" s="112">
        <v>2290.0440535913253</v>
      </c>
      <c r="AO42" s="113">
        <v>773.2537147484567</v>
      </c>
      <c r="AP42" s="112">
        <v>1279.2</v>
      </c>
      <c r="AQ42" s="112">
        <v>43.0</v>
      </c>
      <c r="AR42" s="113">
        <v>3962.2662903495834</v>
      </c>
      <c r="AS42" s="54">
        <f t="shared" si="1"/>
        <v>0</v>
      </c>
      <c r="AT42" s="115">
        <f t="shared" si="2"/>
        <v>0</v>
      </c>
      <c r="AU42" s="115">
        <f t="shared" si="3"/>
        <v>0</v>
      </c>
      <c r="AV42" s="115" t="str">
        <f t="shared" si="4"/>
        <v>Performance</v>
      </c>
      <c r="AW42" s="116">
        <f t="shared" si="5"/>
        <v>3.550072706</v>
      </c>
      <c r="AX42" s="54">
        <f t="shared" si="6"/>
        <v>3.8</v>
      </c>
      <c r="AY42" s="117">
        <f t="shared" si="7"/>
        <v>0.02502979738</v>
      </c>
      <c r="AZ42" s="117">
        <f t="shared" si="8"/>
        <v>0.04804392588</v>
      </c>
      <c r="BA42" s="118">
        <f t="shared" si="9"/>
        <v>0.006508154177</v>
      </c>
      <c r="BB42" s="116">
        <f t="shared" si="10"/>
        <v>18.19109711</v>
      </c>
      <c r="BC42" s="54">
        <f t="shared" si="11"/>
        <v>5.065429927</v>
      </c>
      <c r="BD42" s="117">
        <f t="shared" si="12"/>
        <v>0.01877693136</v>
      </c>
      <c r="BE42" s="210">
        <v>357.56</v>
      </c>
      <c r="BF42" s="120">
        <v>73.19679545310915</v>
      </c>
      <c r="BG42" s="121">
        <v>144.61669140813962</v>
      </c>
      <c r="BH42" s="121">
        <v>144.61669140813962</v>
      </c>
      <c r="BI42" s="122">
        <f t="shared" si="13"/>
        <v>0.07219991419</v>
      </c>
      <c r="BJ42" s="123">
        <f t="shared" si="14"/>
        <v>-0.2498168853</v>
      </c>
    </row>
    <row r="43">
      <c r="D43" s="100"/>
      <c r="E43" s="48"/>
      <c r="F43" s="12" t="s">
        <v>348</v>
      </c>
      <c r="G43" s="198">
        <f t="shared" ref="G43:I43" si="25">SUM(G13:G42)</f>
        <v>207871.857</v>
      </c>
      <c r="H43" s="231">
        <f t="shared" si="25"/>
        <v>22730.39316</v>
      </c>
      <c r="I43" s="198">
        <f t="shared" si="25"/>
        <v>5981.682412</v>
      </c>
      <c r="J43" s="19"/>
      <c r="K43" s="15"/>
      <c r="L43" s="16"/>
      <c r="M43" s="15"/>
      <c r="N43" s="19"/>
      <c r="O43" s="197"/>
      <c r="P43" s="13"/>
      <c r="Q43" s="228">
        <f>SUM(Q13:Q42)</f>
        <v>5182</v>
      </c>
      <c r="R43" s="18"/>
      <c r="S43" s="13"/>
      <c r="T43" s="197"/>
      <c r="U43" s="188"/>
      <c r="V43" s="189"/>
      <c r="W43" s="190">
        <f t="shared" si="22"/>
        <v>45460.78633</v>
      </c>
      <c r="X43" s="212">
        <f t="shared" si="17"/>
        <v>3.8</v>
      </c>
      <c r="Y43" s="192">
        <f t="shared" si="18"/>
        <v>0.1957675266</v>
      </c>
      <c r="Z43" s="205">
        <f t="shared" si="23"/>
        <v>11963.36482</v>
      </c>
      <c r="AA43" s="191">
        <f t="shared" si="19"/>
        <v>4.386413193</v>
      </c>
      <c r="AB43" s="192">
        <f t="shared" si="20"/>
        <v>0.169595651</v>
      </c>
      <c r="AC43" s="194">
        <f t="shared" si="24"/>
        <v>10364</v>
      </c>
      <c r="AD43" s="195">
        <f t="shared" si="21"/>
        <v>-0.1336885439</v>
      </c>
      <c r="AI43" s="110" t="s">
        <v>233</v>
      </c>
      <c r="AJ43" s="111">
        <v>81863.47945664093</v>
      </c>
      <c r="AK43" s="111">
        <v>697.6582361119698</v>
      </c>
      <c r="AL43" s="54">
        <v>108.90674343062439</v>
      </c>
      <c r="AM43" s="54">
        <v>28.659669323848526</v>
      </c>
      <c r="AN43" s="112">
        <v>1659.804277698313</v>
      </c>
      <c r="AO43" s="113">
        <v>2122.518587853412</v>
      </c>
      <c r="AP43" s="112">
        <v>695.76</v>
      </c>
      <c r="AQ43" s="112">
        <v>18.0</v>
      </c>
      <c r="AR43" s="113">
        <v>939.6892991478818</v>
      </c>
      <c r="AS43" s="54">
        <f t="shared" si="1"/>
        <v>0</v>
      </c>
      <c r="AT43" s="115">
        <f t="shared" si="2"/>
        <v>0</v>
      </c>
      <c r="AU43" s="115">
        <f t="shared" si="3"/>
        <v>0</v>
      </c>
      <c r="AV43" s="115" t="str">
        <f t="shared" si="4"/>
        <v>Performance</v>
      </c>
      <c r="AW43" s="116">
        <f t="shared" si="5"/>
        <v>19.48932197</v>
      </c>
      <c r="AX43" s="54">
        <f t="shared" si="6"/>
        <v>3.8</v>
      </c>
      <c r="AY43" s="117">
        <f t="shared" si="7"/>
        <v>0.01726689689</v>
      </c>
      <c r="AZ43" s="117">
        <f t="shared" si="8"/>
        <v>0.04107981221</v>
      </c>
      <c r="BA43" s="118">
        <f t="shared" si="9"/>
        <v>0.008522215776</v>
      </c>
      <c r="BB43" s="116">
        <f t="shared" si="10"/>
        <v>8.628384887</v>
      </c>
      <c r="BC43" s="54">
        <f t="shared" si="11"/>
        <v>6.050374635</v>
      </c>
      <c r="BD43" s="117">
        <f t="shared" si="12"/>
        <v>0.01084465213</v>
      </c>
      <c r="BE43" s="210">
        <v>146.19</v>
      </c>
      <c r="BF43" s="120">
        <v>29.926836131810116</v>
      </c>
      <c r="BG43" s="121">
        <v>78.97990729881427</v>
      </c>
      <c r="BH43" s="121">
        <v>78.97990729881427</v>
      </c>
      <c r="BI43" s="122">
        <f t="shared" si="13"/>
        <v>-0.002720868204</v>
      </c>
      <c r="BJ43" s="123">
        <f t="shared" si="14"/>
        <v>-0.3719397179</v>
      </c>
    </row>
    <row r="44">
      <c r="D44" s="100"/>
      <c r="E44" s="48"/>
      <c r="F44" s="64" t="s">
        <v>234</v>
      </c>
      <c r="H44" s="229" t="s">
        <v>349</v>
      </c>
      <c r="I44" s="223">
        <f>H43/Q43</f>
        <v>4.386413193</v>
      </c>
      <c r="S44" s="13"/>
      <c r="U44" s="50"/>
      <c r="V44" s="50"/>
      <c r="AC44" s="6"/>
      <c r="AI44" s="110" t="s">
        <v>235</v>
      </c>
      <c r="AJ44" s="111">
        <v>74344.81992145302</v>
      </c>
      <c r="AK44" s="111">
        <v>661.6289375334175</v>
      </c>
      <c r="AL44" s="54">
        <v>40.451076131374776</v>
      </c>
      <c r="AM44" s="54">
        <v>10.64502003457231</v>
      </c>
      <c r="AN44" s="112">
        <v>1720.126057894223</v>
      </c>
      <c r="AO44" s="113">
        <v>1629.936869568976</v>
      </c>
      <c r="AP44" s="112">
        <v>585.0</v>
      </c>
      <c r="AQ44" s="112">
        <v>8.0</v>
      </c>
      <c r="AR44" s="113">
        <v>949.5153820010069</v>
      </c>
      <c r="AS44" s="54">
        <f t="shared" si="1"/>
        <v>0</v>
      </c>
      <c r="AT44" s="115">
        <f t="shared" si="2"/>
        <v>0</v>
      </c>
      <c r="AU44" s="115">
        <f t="shared" si="3"/>
        <v>0</v>
      </c>
      <c r="AV44" s="115" t="str">
        <f t="shared" si="4"/>
        <v>Performance</v>
      </c>
      <c r="AW44" s="116">
        <f t="shared" si="5"/>
        <v>40.29402986</v>
      </c>
      <c r="AX44" s="54">
        <f t="shared" si="6"/>
        <v>3.8</v>
      </c>
      <c r="AY44" s="117">
        <f t="shared" si="7"/>
        <v>0.006188511584</v>
      </c>
      <c r="AZ44" s="117">
        <f t="shared" si="8"/>
        <v>0.01608910891</v>
      </c>
      <c r="BA44" s="118">
        <f t="shared" si="9"/>
        <v>0.008899462508</v>
      </c>
      <c r="BB44" s="116">
        <f t="shared" si="10"/>
        <v>23.47317977</v>
      </c>
      <c r="BC44" s="54">
        <f t="shared" si="11"/>
        <v>5.056384516</v>
      </c>
      <c r="BD44" s="117">
        <f t="shared" si="12"/>
        <v>0.004650821934</v>
      </c>
      <c r="BE44" s="210">
        <v>143.79</v>
      </c>
      <c r="BF44" s="120">
        <v>29.435527514829854</v>
      </c>
      <c r="BG44" s="121">
        <v>11.015548616544923</v>
      </c>
      <c r="BH44" s="121">
        <v>11.015548616544923</v>
      </c>
      <c r="BI44" s="122">
        <f t="shared" si="13"/>
        <v>-0.1158186004</v>
      </c>
      <c r="BJ44" s="123">
        <f t="shared" si="14"/>
        <v>-0.2484748761</v>
      </c>
    </row>
    <row r="45">
      <c r="D45" s="100"/>
      <c r="E45" s="48"/>
      <c r="F45" s="12" t="s">
        <v>236</v>
      </c>
      <c r="L45" s="230">
        <f>AVERAGE(L13:L43)</f>
        <v>3.8</v>
      </c>
      <c r="N45" s="12" t="s">
        <v>237</v>
      </c>
      <c r="S45" s="232">
        <f>AVERAGE(S13:S42)</f>
        <v>4.432402041</v>
      </c>
      <c r="U45" s="50"/>
      <c r="V45" s="50"/>
      <c r="AC45" s="6"/>
      <c r="AI45" s="110" t="s">
        <v>238</v>
      </c>
      <c r="AJ45" s="111">
        <v>81094.58147106682</v>
      </c>
      <c r="AK45" s="111">
        <v>684.5566729924961</v>
      </c>
      <c r="AL45" s="54">
        <v>84.01377350362453</v>
      </c>
      <c r="AM45" s="54">
        <v>22.10888776411172</v>
      </c>
      <c r="AN45" s="112">
        <v>2569.544066806762</v>
      </c>
      <c r="AO45" s="113">
        <v>851.8635508461766</v>
      </c>
      <c r="AP45" s="112">
        <v>673.14</v>
      </c>
      <c r="AQ45" s="112">
        <v>18.0</v>
      </c>
      <c r="AR45" s="113">
        <v>1314.289811610096</v>
      </c>
      <c r="AS45" s="54">
        <f t="shared" si="1"/>
        <v>0</v>
      </c>
      <c r="AT45" s="115">
        <f t="shared" si="2"/>
        <v>0</v>
      </c>
      <c r="AU45" s="115">
        <f t="shared" si="3"/>
        <v>0</v>
      </c>
      <c r="AV45" s="115" t="str">
        <f t="shared" si="4"/>
        <v>Performance</v>
      </c>
      <c r="AW45" s="116">
        <f t="shared" si="5"/>
        <v>10.13957016</v>
      </c>
      <c r="AX45" s="54">
        <f t="shared" si="6"/>
        <v>3.8</v>
      </c>
      <c r="AY45" s="117">
        <f t="shared" si="7"/>
        <v>0.008604206501</v>
      </c>
      <c r="AZ45" s="117">
        <f t="shared" si="8"/>
        <v>0.03229665072</v>
      </c>
      <c r="BA45" s="118">
        <f t="shared" si="9"/>
        <v>0.00844146009</v>
      </c>
      <c r="BB45" s="116">
        <f t="shared" si="10"/>
        <v>15.64374217</v>
      </c>
      <c r="BC45" s="54">
        <f t="shared" si="11"/>
        <v>4.667431861</v>
      </c>
      <c r="BD45" s="117">
        <f t="shared" si="12"/>
        <v>0.007005133803</v>
      </c>
      <c r="BE45" s="210">
        <v>135.45</v>
      </c>
      <c r="BF45" s="120">
        <v>27.728230070823454</v>
      </c>
      <c r="BG45" s="121">
        <v>56.28554343280108</v>
      </c>
      <c r="BH45" s="121">
        <v>56.28554343280108</v>
      </c>
      <c r="BI45" s="122">
        <f t="shared" si="13"/>
        <v>-0.01667746944</v>
      </c>
      <c r="BJ45" s="123">
        <f t="shared" si="14"/>
        <v>-0.1858477825</v>
      </c>
    </row>
    <row r="46">
      <c r="D46" s="100"/>
      <c r="E46" s="48"/>
      <c r="U46" s="50"/>
      <c r="V46" s="50"/>
      <c r="AC46" s="6"/>
      <c r="AI46" s="110" t="s">
        <v>239</v>
      </c>
      <c r="AJ46" s="111">
        <v>129069.23022379931</v>
      </c>
      <c r="AK46" s="111">
        <v>933.4863722624947</v>
      </c>
      <c r="AL46" s="54">
        <v>177.362410729874</v>
      </c>
      <c r="AM46" s="54">
        <v>46.67431861312474</v>
      </c>
      <c r="AN46" s="112">
        <v>2573.6383052815977</v>
      </c>
      <c r="AO46" s="113">
        <v>5667.440239461585</v>
      </c>
      <c r="AP46" s="112">
        <v>1106.82</v>
      </c>
      <c r="AQ46" s="112">
        <v>35.0</v>
      </c>
      <c r="AR46" s="113">
        <v>6587.38578866765</v>
      </c>
      <c r="AS46" s="54">
        <f t="shared" si="1"/>
        <v>0</v>
      </c>
      <c r="AT46" s="115">
        <f t="shared" si="2"/>
        <v>0</v>
      </c>
      <c r="AU46" s="115">
        <f t="shared" si="3"/>
        <v>0</v>
      </c>
      <c r="AV46" s="115" t="str">
        <f t="shared" si="4"/>
        <v>Performance</v>
      </c>
      <c r="AW46" s="116">
        <f t="shared" si="5"/>
        <v>31.95400996</v>
      </c>
      <c r="AX46" s="54">
        <f t="shared" si="6"/>
        <v>3.8</v>
      </c>
      <c r="AY46" s="117">
        <f t="shared" si="7"/>
        <v>0.01813553929</v>
      </c>
      <c r="AZ46" s="117">
        <f t="shared" si="8"/>
        <v>0.05</v>
      </c>
      <c r="BA46" s="118">
        <f t="shared" si="9"/>
        <v>0.007232447041</v>
      </c>
      <c r="BB46" s="116">
        <f t="shared" si="10"/>
        <v>37.14082235</v>
      </c>
      <c r="BC46" s="54">
        <f t="shared" si="11"/>
        <v>5.067497449</v>
      </c>
      <c r="BD46" s="117">
        <f t="shared" si="12"/>
        <v>0.01359942457</v>
      </c>
      <c r="BE46" s="210">
        <v>220.1</v>
      </c>
      <c r="BF46" s="120">
        <v>45.05709441556471</v>
      </c>
      <c r="BG46" s="121">
        <v>132.3053163143093</v>
      </c>
      <c r="BH46" s="121">
        <v>132.3053163143093</v>
      </c>
      <c r="BI46" s="122">
        <f t="shared" si="13"/>
        <v>0.1856841545</v>
      </c>
      <c r="BJ46" s="123">
        <f t="shared" si="14"/>
        <v>-0.2501229575</v>
      </c>
    </row>
    <row r="47">
      <c r="D47" s="100"/>
      <c r="E47" s="48"/>
      <c r="U47" s="50"/>
      <c r="V47" s="50"/>
      <c r="AC47" s="6"/>
      <c r="AI47" s="110" t="s">
        <v>240</v>
      </c>
      <c r="AJ47" s="111">
        <v>154821.17138281968</v>
      </c>
      <c r="AK47" s="111">
        <v>1108.7197789854545</v>
      </c>
      <c r="AL47" s="54">
        <v>127.57647087587429</v>
      </c>
      <c r="AM47" s="54">
        <v>33.57275549365113</v>
      </c>
      <c r="AN47" s="112">
        <v>2879.3414447359823</v>
      </c>
      <c r="AO47" s="113">
        <v>2870.5993774536346</v>
      </c>
      <c r="AP47" s="112">
        <v>1290.1200000000001</v>
      </c>
      <c r="AQ47" s="112">
        <v>30.0</v>
      </c>
      <c r="AR47" s="113">
        <v>1590.532074548669</v>
      </c>
      <c r="AS47" s="54">
        <f t="shared" si="1"/>
        <v>0</v>
      </c>
      <c r="AT47" s="115">
        <f t="shared" si="2"/>
        <v>0</v>
      </c>
      <c r="AU47" s="115">
        <f t="shared" si="3"/>
        <v>0</v>
      </c>
      <c r="AV47" s="115" t="str">
        <f t="shared" si="4"/>
        <v>Performance</v>
      </c>
      <c r="AW47" s="116">
        <f t="shared" si="5"/>
        <v>22.50100946</v>
      </c>
      <c r="AX47" s="54">
        <f t="shared" si="6"/>
        <v>3.8</v>
      </c>
      <c r="AY47" s="117">
        <f t="shared" si="7"/>
        <v>0.01165987297</v>
      </c>
      <c r="AZ47" s="117">
        <f t="shared" si="8"/>
        <v>0.03028064993</v>
      </c>
      <c r="BA47" s="118">
        <f t="shared" si="9"/>
        <v>0.007161293052</v>
      </c>
      <c r="BB47" s="116">
        <f t="shared" si="10"/>
        <v>12.46728385</v>
      </c>
      <c r="BC47" s="54">
        <f t="shared" si="11"/>
        <v>4.252549029</v>
      </c>
      <c r="BD47" s="117">
        <f t="shared" si="12"/>
        <v>0.01041904914</v>
      </c>
      <c r="BE47" s="210">
        <v>271.26</v>
      </c>
      <c r="BF47" s="120">
        <v>55.53015643419393</v>
      </c>
      <c r="BG47" s="121">
        <v>72.04631444168037</v>
      </c>
      <c r="BH47" s="121">
        <v>72.04631444168037</v>
      </c>
      <c r="BI47" s="122">
        <f t="shared" si="13"/>
        <v>0.1636123252</v>
      </c>
      <c r="BJ47" s="123">
        <f t="shared" si="14"/>
        <v>-0.1064182978</v>
      </c>
    </row>
    <row r="48">
      <c r="D48" s="100"/>
      <c r="E48" s="48"/>
      <c r="U48" s="50"/>
      <c r="V48" s="50"/>
      <c r="AC48" s="6"/>
      <c r="AI48" s="110" t="s">
        <v>241</v>
      </c>
      <c r="AJ48" s="111">
        <v>158949.8014608438</v>
      </c>
      <c r="AK48" s="111">
        <v>1130.009819054599</v>
      </c>
      <c r="AL48" s="54">
        <v>152.46944080287417</v>
      </c>
      <c r="AM48" s="54">
        <v>40.12353705338794</v>
      </c>
      <c r="AN48" s="112">
        <v>2564.3580314053042</v>
      </c>
      <c r="AO48" s="113">
        <v>6733.900255809881</v>
      </c>
      <c r="AP48" s="112">
        <v>1252.68</v>
      </c>
      <c r="AQ48" s="112">
        <v>30.0</v>
      </c>
      <c r="AR48" s="113">
        <v>5792.144946477555</v>
      </c>
      <c r="AS48" s="54">
        <f t="shared" si="1"/>
        <v>0</v>
      </c>
      <c r="AT48" s="115">
        <f t="shared" si="2"/>
        <v>0</v>
      </c>
      <c r="AU48" s="115">
        <f t="shared" si="3"/>
        <v>0</v>
      </c>
      <c r="AV48" s="115" t="str">
        <f t="shared" si="4"/>
        <v>Performance</v>
      </c>
      <c r="AW48" s="116">
        <f t="shared" si="5"/>
        <v>44.16557325</v>
      </c>
      <c r="AX48" s="54">
        <f t="shared" si="6"/>
        <v>3.8</v>
      </c>
      <c r="AY48" s="117">
        <f t="shared" si="7"/>
        <v>0.01564662054</v>
      </c>
      <c r="AZ48" s="117">
        <f t="shared" si="8"/>
        <v>0.03550724638</v>
      </c>
      <c r="BA48" s="118">
        <f t="shared" si="9"/>
        <v>0.007109224476</v>
      </c>
      <c r="BB48" s="116">
        <f t="shared" si="10"/>
        <v>37.98889086</v>
      </c>
      <c r="BC48" s="54">
        <f t="shared" si="11"/>
        <v>5.082314693</v>
      </c>
      <c r="BD48" s="117">
        <f t="shared" si="12"/>
        <v>0.01169883442</v>
      </c>
      <c r="BE48" s="210">
        <v>281.94</v>
      </c>
      <c r="BF48" s="120">
        <v>57.7164797797561</v>
      </c>
      <c r="BG48" s="121">
        <v>94.75296102311808</v>
      </c>
      <c r="BH48" s="121">
        <v>94.75296102311808</v>
      </c>
      <c r="BI48" s="122">
        <f t="shared" si="13"/>
        <v>0.108556739</v>
      </c>
      <c r="BJ48" s="123">
        <f t="shared" si="14"/>
        <v>-0.252309188</v>
      </c>
    </row>
    <row r="49">
      <c r="D49" s="100"/>
      <c r="E49" s="48"/>
      <c r="U49" s="50"/>
      <c r="V49" s="50"/>
      <c r="AC49" s="6"/>
      <c r="AI49" s="110" t="s">
        <v>242</v>
      </c>
      <c r="AJ49" s="111">
        <v>132141.5467753159</v>
      </c>
      <c r="AK49" s="111">
        <v>959.689498501442</v>
      </c>
      <c r="AL49" s="54">
        <v>140.02295583937422</v>
      </c>
      <c r="AM49" s="54">
        <v>36.84814627351953</v>
      </c>
      <c r="AN49" s="112">
        <v>2583.737426852859</v>
      </c>
      <c r="AO49" s="113">
        <v>1089.9846183607744</v>
      </c>
      <c r="AP49" s="112">
        <v>1115.4</v>
      </c>
      <c r="AQ49" s="112">
        <v>34.0</v>
      </c>
      <c r="AR49" s="113">
        <v>2883.82262328188</v>
      </c>
      <c r="AS49" s="54">
        <f t="shared" si="1"/>
        <v>0</v>
      </c>
      <c r="AT49" s="115">
        <f t="shared" si="2"/>
        <v>0</v>
      </c>
      <c r="AU49" s="115">
        <f t="shared" si="3"/>
        <v>0</v>
      </c>
      <c r="AV49" s="115" t="str">
        <f t="shared" si="4"/>
        <v>Performance</v>
      </c>
      <c r="AW49" s="116">
        <f t="shared" si="5"/>
        <v>7.784328018</v>
      </c>
      <c r="AX49" s="54">
        <f t="shared" si="6"/>
        <v>3.8</v>
      </c>
      <c r="AY49" s="117">
        <f t="shared" si="7"/>
        <v>0.01426156772</v>
      </c>
      <c r="AZ49" s="117">
        <f t="shared" si="8"/>
        <v>0.03839590444</v>
      </c>
      <c r="BA49" s="118">
        <f t="shared" si="9"/>
        <v>0.007262587142</v>
      </c>
      <c r="BB49" s="116">
        <f t="shared" si="10"/>
        <v>20.595356</v>
      </c>
      <c r="BC49" s="54">
        <f t="shared" si="11"/>
        <v>4.118322231</v>
      </c>
      <c r="BD49" s="117">
        <f t="shared" si="12"/>
        <v>0.01315923191</v>
      </c>
      <c r="BE49" s="210">
        <v>256.57</v>
      </c>
      <c r="BF49" s="120">
        <v>52.52293827442727</v>
      </c>
      <c r="BG49" s="121">
        <v>87.50001756494694</v>
      </c>
      <c r="BH49" s="121">
        <v>87.50001756494694</v>
      </c>
      <c r="BI49" s="122">
        <f t="shared" si="13"/>
        <v>0.1622509173</v>
      </c>
      <c r="BJ49" s="123">
        <f t="shared" si="14"/>
        <v>-0.07729415348</v>
      </c>
    </row>
    <row r="50">
      <c r="D50" s="100"/>
      <c r="E50" s="48"/>
      <c r="U50" s="50"/>
      <c r="V50" s="50"/>
      <c r="AC50" s="6"/>
      <c r="AI50" s="110" t="s">
        <v>243</v>
      </c>
      <c r="AJ50" s="111">
        <v>121196.8284843856</v>
      </c>
      <c r="AK50" s="111">
        <v>1131.6475144445333</v>
      </c>
      <c r="AL50" s="54">
        <v>127.57647087587429</v>
      </c>
      <c r="AM50" s="54">
        <v>33.57275549365113</v>
      </c>
      <c r="AN50" s="112">
        <v>2774.528939780193</v>
      </c>
      <c r="AO50" s="113">
        <v>2799.8440698266045</v>
      </c>
      <c r="AP50" s="112">
        <v>859.5600000000001</v>
      </c>
      <c r="AQ50" s="112">
        <v>28.0</v>
      </c>
      <c r="AR50" s="113">
        <v>1813.424586447762</v>
      </c>
      <c r="AS50" s="54">
        <f t="shared" si="1"/>
        <v>0</v>
      </c>
      <c r="AT50" s="115">
        <f t="shared" si="2"/>
        <v>0</v>
      </c>
      <c r="AU50" s="115">
        <f t="shared" si="3"/>
        <v>0</v>
      </c>
      <c r="AV50" s="115" t="str">
        <f t="shared" si="4"/>
        <v>Performance</v>
      </c>
      <c r="AW50" s="116">
        <f t="shared" si="5"/>
        <v>21.94639851</v>
      </c>
      <c r="AX50" s="54">
        <f t="shared" si="6"/>
        <v>3.8</v>
      </c>
      <c r="AY50" s="117">
        <f t="shared" si="7"/>
        <v>0.01210034432</v>
      </c>
      <c r="AZ50" s="117">
        <f t="shared" si="8"/>
        <v>0.02966714906</v>
      </c>
      <c r="BA50" s="118">
        <f t="shared" si="9"/>
        <v>0.009337270031</v>
      </c>
      <c r="BB50" s="116">
        <f t="shared" si="10"/>
        <v>14.21441253</v>
      </c>
      <c r="BC50" s="54">
        <f t="shared" si="11"/>
        <v>4.556302531</v>
      </c>
      <c r="BD50" s="117">
        <f t="shared" si="12"/>
        <v>0.01009180319</v>
      </c>
      <c r="BE50" s="210">
        <v>196.63</v>
      </c>
      <c r="BF50" s="120">
        <v>40.25250556534526</v>
      </c>
      <c r="BG50" s="121">
        <v>87.32396531052903</v>
      </c>
      <c r="BH50" s="121">
        <v>87.32396531052903</v>
      </c>
      <c r="BI50" s="122">
        <f t="shared" si="13"/>
        <v>-0.2404348624</v>
      </c>
      <c r="BJ50" s="123">
        <f t="shared" si="14"/>
        <v>-0.1659904113</v>
      </c>
    </row>
    <row r="51">
      <c r="D51" s="100"/>
      <c r="E51" s="48"/>
      <c r="U51" s="50"/>
      <c r="V51" s="50"/>
      <c r="AC51" s="6"/>
      <c r="AI51" s="110" t="s">
        <v>244</v>
      </c>
      <c r="AJ51" s="111">
        <v>35939.22533210605</v>
      </c>
      <c r="AK51" s="111">
        <v>377.48878737983347</v>
      </c>
      <c r="AL51" s="54">
        <v>155.5810620437491</v>
      </c>
      <c r="AM51" s="54">
        <v>40.94238474835503</v>
      </c>
      <c r="AN51" s="112">
        <v>1780.993736553444</v>
      </c>
      <c r="AO51" s="113">
        <v>2514.8882902133837</v>
      </c>
      <c r="AP51" s="112">
        <v>689.52</v>
      </c>
      <c r="AQ51" s="112">
        <v>26.0</v>
      </c>
      <c r="AR51" s="113">
        <v>2576.9061851187316</v>
      </c>
      <c r="AS51" s="54">
        <f t="shared" si="1"/>
        <v>0</v>
      </c>
      <c r="AT51" s="115">
        <f t="shared" si="2"/>
        <v>0</v>
      </c>
      <c r="AU51" s="115">
        <f t="shared" si="3"/>
        <v>0</v>
      </c>
      <c r="AV51" s="115" t="str">
        <f t="shared" si="4"/>
        <v>Performance</v>
      </c>
      <c r="AW51" s="116">
        <f t="shared" si="5"/>
        <v>16.16448851</v>
      </c>
      <c r="AX51" s="54">
        <f t="shared" si="6"/>
        <v>3.8</v>
      </c>
      <c r="AY51" s="117">
        <f t="shared" si="7"/>
        <v>0.02298850575</v>
      </c>
      <c r="AZ51" s="117">
        <f t="shared" si="8"/>
        <v>0.1084598698</v>
      </c>
      <c r="BA51" s="118">
        <f t="shared" si="9"/>
        <v>0.01050353156</v>
      </c>
      <c r="BB51" s="116">
        <f t="shared" si="10"/>
        <v>16.56310962</v>
      </c>
      <c r="BC51" s="54">
        <f t="shared" si="11"/>
        <v>5.983887002</v>
      </c>
      <c r="BD51" s="117">
        <f t="shared" si="12"/>
        <v>0.01459859149</v>
      </c>
      <c r="BE51" s="210">
        <v>46.52</v>
      </c>
      <c r="BF51" s="120">
        <v>9.523198692467382</v>
      </c>
      <c r="BG51" s="121">
        <v>146.05786335128172</v>
      </c>
      <c r="BH51" s="121">
        <v>146.05786335128172</v>
      </c>
      <c r="BI51" s="122">
        <f t="shared" si="13"/>
        <v>0.8265973005</v>
      </c>
      <c r="BJ51" s="123">
        <f t="shared" si="14"/>
        <v>-0.3649612703</v>
      </c>
    </row>
    <row r="52">
      <c r="D52" s="100"/>
      <c r="E52" s="48"/>
      <c r="U52" s="50"/>
      <c r="V52" s="50"/>
      <c r="AC52" s="6"/>
      <c r="AI52" s="110" t="s">
        <v>245</v>
      </c>
      <c r="AJ52" s="111">
        <v>136143.2554606201</v>
      </c>
      <c r="AK52" s="111">
        <v>917.1094183631528</v>
      </c>
      <c r="AL52" s="54">
        <v>84.01377350362453</v>
      </c>
      <c r="AM52" s="54">
        <v>22.10888776411172</v>
      </c>
      <c r="AN52" s="112">
        <v>2093.247657567565</v>
      </c>
      <c r="AO52" s="113">
        <v>10654.398868232405</v>
      </c>
      <c r="AP52" s="112">
        <v>724.62</v>
      </c>
      <c r="AQ52" s="112">
        <v>25.0</v>
      </c>
      <c r="AR52" s="113">
        <v>5109.45222525438</v>
      </c>
      <c r="AS52" s="54">
        <f t="shared" si="1"/>
        <v>0</v>
      </c>
      <c r="AT52" s="115">
        <f t="shared" si="2"/>
        <v>0</v>
      </c>
      <c r="AU52" s="115">
        <f t="shared" si="3"/>
        <v>0</v>
      </c>
      <c r="AV52" s="115" t="str">
        <f t="shared" si="4"/>
        <v>Performance</v>
      </c>
      <c r="AW52" s="116">
        <f t="shared" si="5"/>
        <v>126.8172875</v>
      </c>
      <c r="AX52" s="54">
        <f t="shared" si="6"/>
        <v>3.8</v>
      </c>
      <c r="AY52" s="117">
        <f t="shared" si="7"/>
        <v>0.01056200287</v>
      </c>
      <c r="AZ52" s="117">
        <f t="shared" si="8"/>
        <v>0.02410714286</v>
      </c>
      <c r="BA52" s="118">
        <f t="shared" si="9"/>
        <v>0.006736355872</v>
      </c>
      <c r="BB52" s="116">
        <f t="shared" si="10"/>
        <v>60.81684005</v>
      </c>
      <c r="BC52" s="54">
        <f t="shared" si="11"/>
        <v>3.36055094</v>
      </c>
      <c r="BD52" s="117">
        <f t="shared" si="12"/>
        <v>0.01194316397</v>
      </c>
      <c r="BE52" s="210">
        <v>159.39</v>
      </c>
      <c r="BF52" s="120">
        <v>32.62903352520154</v>
      </c>
      <c r="BG52" s="121">
        <v>51.38473997842299</v>
      </c>
      <c r="BH52" s="121">
        <v>51.38473997842299</v>
      </c>
      <c r="BI52" s="122">
        <f t="shared" si="13"/>
        <v>-0.2098870805</v>
      </c>
      <c r="BJ52" s="123">
        <f t="shared" si="14"/>
        <v>0.1307669688</v>
      </c>
    </row>
    <row r="53">
      <c r="D53" s="100"/>
      <c r="E53" s="48"/>
      <c r="U53" s="50"/>
      <c r="V53" s="50"/>
      <c r="AC53" s="6"/>
      <c r="AI53" s="110" t="s">
        <v>246</v>
      </c>
      <c r="AJ53" s="111">
        <v>301381.80721881124</v>
      </c>
      <c r="AK53" s="111">
        <v>1961.9590771411736</v>
      </c>
      <c r="AL53" s="54">
        <v>161.8043045254991</v>
      </c>
      <c r="AM53" s="54">
        <v>42.58008013828924</v>
      </c>
      <c r="AN53" s="112">
        <v>2450.5382018048767</v>
      </c>
      <c r="AO53" s="113">
        <v>8342.286878735087</v>
      </c>
      <c r="AP53" s="112">
        <v>1818.96</v>
      </c>
      <c r="AQ53" s="112">
        <v>44.0</v>
      </c>
      <c r="AR53" s="113">
        <v>3782.695885962936</v>
      </c>
      <c r="AS53" s="54">
        <f t="shared" si="1"/>
        <v>0</v>
      </c>
      <c r="AT53" s="115">
        <f t="shared" si="2"/>
        <v>0</v>
      </c>
      <c r="AU53" s="115">
        <f t="shared" si="3"/>
        <v>0</v>
      </c>
      <c r="AV53" s="115" t="str">
        <f t="shared" si="4"/>
        <v>Performance</v>
      </c>
      <c r="AW53" s="116">
        <f t="shared" si="5"/>
        <v>51.55787977</v>
      </c>
      <c r="AX53" s="54">
        <f t="shared" si="6"/>
        <v>3.8</v>
      </c>
      <c r="AY53" s="117">
        <f t="shared" si="7"/>
        <v>0.01737580753</v>
      </c>
      <c r="AZ53" s="117">
        <f t="shared" si="8"/>
        <v>0.02170283806</v>
      </c>
      <c r="BA53" s="118">
        <f t="shared" si="9"/>
        <v>0.006509878931</v>
      </c>
      <c r="BB53" s="116">
        <f t="shared" si="10"/>
        <v>23.37821541</v>
      </c>
      <c r="BC53" s="54">
        <f t="shared" si="11"/>
        <v>3.677370557</v>
      </c>
      <c r="BD53" s="117">
        <f t="shared" si="12"/>
        <v>0.01795523937</v>
      </c>
      <c r="BE53" s="210">
        <v>368.85</v>
      </c>
      <c r="BF53" s="120">
        <v>75.50799307215378</v>
      </c>
      <c r="BG53" s="121">
        <v>86.29631145334533</v>
      </c>
      <c r="BH53" s="121">
        <v>86.29631145334533</v>
      </c>
      <c r="BI53" s="122">
        <f t="shared" si="13"/>
        <v>-0.07288586128</v>
      </c>
      <c r="BJ53" s="123">
        <f t="shared" si="14"/>
        <v>0.03334704531</v>
      </c>
    </row>
    <row r="54">
      <c r="B54" s="6"/>
      <c r="D54" s="100"/>
      <c r="E54" s="48"/>
      <c r="U54" s="50"/>
      <c r="V54" s="50"/>
      <c r="AC54" s="6"/>
      <c r="AI54" s="110" t="s">
        <v>247</v>
      </c>
      <c r="AJ54" s="111">
        <v>269635.9009326317</v>
      </c>
      <c r="AK54" s="111">
        <v>1841.5884659810097</v>
      </c>
      <c r="AL54" s="54">
        <v>180.474031970749</v>
      </c>
      <c r="AM54" s="54">
        <v>47.493166308091844</v>
      </c>
      <c r="AN54" s="112">
        <v>2457.6348818279253</v>
      </c>
      <c r="AO54" s="113">
        <v>8263.68138665755</v>
      </c>
      <c r="AP54" s="112">
        <v>1821.3</v>
      </c>
      <c r="AQ54" s="112">
        <v>48.0</v>
      </c>
      <c r="AR54" s="113">
        <v>3660.980113677662</v>
      </c>
      <c r="AS54" s="54">
        <f t="shared" si="1"/>
        <v>0</v>
      </c>
      <c r="AT54" s="115">
        <f t="shared" si="2"/>
        <v>0</v>
      </c>
      <c r="AU54" s="115">
        <f t="shared" si="3"/>
        <v>0</v>
      </c>
      <c r="AV54" s="115" t="str">
        <f t="shared" si="4"/>
        <v>Performance</v>
      </c>
      <c r="AW54" s="116">
        <f t="shared" si="5"/>
        <v>45.78875585</v>
      </c>
      <c r="AX54" s="54">
        <f t="shared" si="6"/>
        <v>3.8</v>
      </c>
      <c r="AY54" s="117">
        <f t="shared" si="7"/>
        <v>0.01932474456</v>
      </c>
      <c r="AZ54" s="117">
        <f t="shared" si="8"/>
        <v>0.02578923966</v>
      </c>
      <c r="BA54" s="118">
        <f t="shared" si="9"/>
        <v>0.006829908256</v>
      </c>
      <c r="BB54" s="116">
        <f t="shared" si="10"/>
        <v>20.2853567</v>
      </c>
      <c r="BC54" s="54">
        <f t="shared" si="11"/>
        <v>3.759875666</v>
      </c>
      <c r="BD54" s="117">
        <f t="shared" si="12"/>
        <v>0.01953097279</v>
      </c>
      <c r="BE54" s="210">
        <v>349.62</v>
      </c>
      <c r="BF54" s="120">
        <v>71.57138277859944</v>
      </c>
      <c r="BG54" s="121">
        <v>108.90264919214955</v>
      </c>
      <c r="BH54" s="121">
        <v>108.90264919214955</v>
      </c>
      <c r="BI54" s="122">
        <f t="shared" si="13"/>
        <v>-0.01101682941</v>
      </c>
      <c r="BJ54" s="123">
        <f t="shared" si="14"/>
        <v>0.0106717183</v>
      </c>
    </row>
    <row r="55">
      <c r="D55" s="100"/>
      <c r="E55" s="48"/>
      <c r="U55" s="50"/>
      <c r="V55" s="50"/>
      <c r="AC55" s="6"/>
      <c r="AI55" s="110" t="s">
        <v>248</v>
      </c>
      <c r="AJ55" s="111">
        <v>249447.21101321783</v>
      </c>
      <c r="AK55" s="111">
        <v>1762.160239569201</v>
      </c>
      <c r="AL55" s="54">
        <v>168.02754700724907</v>
      </c>
      <c r="AM55" s="54">
        <v>44.21777552822344</v>
      </c>
      <c r="AN55" s="112">
        <v>2389.9434723773115</v>
      </c>
      <c r="AO55" s="113">
        <v>3996.752343041287</v>
      </c>
      <c r="AP55" s="112">
        <v>1860.3</v>
      </c>
      <c r="AQ55" s="112">
        <v>44.0</v>
      </c>
      <c r="AR55" s="113">
        <v>2895.251113492593</v>
      </c>
      <c r="AS55" s="54">
        <f t="shared" si="1"/>
        <v>0</v>
      </c>
      <c r="AT55" s="115">
        <f t="shared" si="2"/>
        <v>0</v>
      </c>
      <c r="AU55" s="115">
        <f t="shared" si="3"/>
        <v>0</v>
      </c>
      <c r="AV55" s="115" t="str">
        <f t="shared" si="4"/>
        <v>Performance</v>
      </c>
      <c r="AW55" s="116">
        <f t="shared" si="5"/>
        <v>23.78629227</v>
      </c>
      <c r="AX55" s="54">
        <f t="shared" si="6"/>
        <v>3.8</v>
      </c>
      <c r="AY55" s="117">
        <f t="shared" si="7"/>
        <v>0.0185015989</v>
      </c>
      <c r="AZ55" s="117">
        <f t="shared" si="8"/>
        <v>0.0250929368</v>
      </c>
      <c r="BA55" s="118">
        <f t="shared" si="9"/>
        <v>0.007064261141</v>
      </c>
      <c r="BB55" s="116">
        <f t="shared" si="10"/>
        <v>17.23081224</v>
      </c>
      <c r="BC55" s="54">
        <f t="shared" si="11"/>
        <v>3.818807887</v>
      </c>
      <c r="BD55" s="117">
        <f t="shared" si="12"/>
        <v>0.01841047728</v>
      </c>
      <c r="BE55" s="210">
        <v>357.8</v>
      </c>
      <c r="BF55" s="120">
        <v>73.24592631480716</v>
      </c>
      <c r="BG55" s="121">
        <v>94.7816206924419</v>
      </c>
      <c r="BH55" s="121">
        <v>94.7816206924419</v>
      </c>
      <c r="BI55" s="122">
        <f t="shared" si="13"/>
        <v>0.0556928696</v>
      </c>
      <c r="BJ55" s="123">
        <f t="shared" si="14"/>
        <v>-0.004925067478</v>
      </c>
    </row>
    <row r="56">
      <c r="D56" s="100"/>
      <c r="E56" s="48"/>
      <c r="U56" s="50"/>
      <c r="V56" s="50"/>
      <c r="AC56" s="6"/>
      <c r="AI56" s="110" t="s">
        <v>249</v>
      </c>
      <c r="AJ56" s="111">
        <v>277568.89740147296</v>
      </c>
      <c r="AK56" s="111">
        <v>1846.5015521508121</v>
      </c>
      <c r="AL56" s="54">
        <v>168.02754700724907</v>
      </c>
      <c r="AM56" s="54">
        <v>44.21777552822344</v>
      </c>
      <c r="AN56" s="112">
        <v>2249.9205165379376</v>
      </c>
      <c r="AO56" s="113">
        <v>4256.241475375845</v>
      </c>
      <c r="AP56" s="112">
        <v>1935.96</v>
      </c>
      <c r="AQ56" s="112">
        <v>34.0</v>
      </c>
      <c r="AR56" s="113">
        <v>2983.7832801631084</v>
      </c>
      <c r="AS56" s="54">
        <f t="shared" si="1"/>
        <v>0</v>
      </c>
      <c r="AT56" s="115">
        <f t="shared" si="2"/>
        <v>0</v>
      </c>
      <c r="AU56" s="115">
        <f t="shared" si="3"/>
        <v>0</v>
      </c>
      <c r="AV56" s="115" t="str">
        <f t="shared" si="4"/>
        <v>Performance</v>
      </c>
      <c r="AW56" s="116">
        <f t="shared" si="5"/>
        <v>25.33061722</v>
      </c>
      <c r="AX56" s="54">
        <f t="shared" si="6"/>
        <v>3.8</v>
      </c>
      <c r="AY56" s="117">
        <f t="shared" si="7"/>
        <v>0.01965303894</v>
      </c>
      <c r="AZ56" s="117">
        <f t="shared" si="8"/>
        <v>0.02394678492</v>
      </c>
      <c r="BA56" s="118">
        <f t="shared" si="9"/>
        <v>0.006652407995</v>
      </c>
      <c r="BB56" s="116">
        <f t="shared" si="10"/>
        <v>17.75770303</v>
      </c>
      <c r="BC56" s="54">
        <f t="shared" si="11"/>
        <v>4.941986677</v>
      </c>
      <c r="BD56" s="117">
        <f t="shared" si="12"/>
        <v>0.01511164494</v>
      </c>
      <c r="BE56" s="210">
        <v>366.82</v>
      </c>
      <c r="BF56" s="120">
        <v>75.09242786695796</v>
      </c>
      <c r="BG56" s="121">
        <v>92.9351191402911</v>
      </c>
      <c r="BH56" s="121">
        <v>92.9351191402911</v>
      </c>
      <c r="BI56" s="122">
        <f t="shared" si="13"/>
        <v>0.04844753461</v>
      </c>
      <c r="BJ56" s="123">
        <f t="shared" si="14"/>
        <v>-0.2310784612</v>
      </c>
    </row>
    <row r="57">
      <c r="C57" s="46"/>
      <c r="D57" s="100"/>
      <c r="E57" s="48"/>
      <c r="U57" s="50"/>
      <c r="V57" s="50"/>
      <c r="AC57" s="6"/>
      <c r="AI57" s="110" t="s">
        <v>250</v>
      </c>
      <c r="AJ57" s="111">
        <v>149908.08521301707</v>
      </c>
      <c r="AK57" s="111">
        <v>1301.148987302723</v>
      </c>
      <c r="AL57" s="54">
        <v>155.5810620437491</v>
      </c>
      <c r="AM57" s="54">
        <v>40.94238474835503</v>
      </c>
      <c r="AN57" s="112">
        <v>2102.8008806755147</v>
      </c>
      <c r="AO57" s="113">
        <v>2969.004564895988</v>
      </c>
      <c r="AP57" s="112">
        <v>1154.4</v>
      </c>
      <c r="AQ57" s="112">
        <v>30.0</v>
      </c>
      <c r="AR57" s="113">
        <v>2405.4754726134925</v>
      </c>
      <c r="AS57" s="54">
        <f t="shared" si="1"/>
        <v>0</v>
      </c>
      <c r="AT57" s="115">
        <f t="shared" si="2"/>
        <v>0</v>
      </c>
      <c r="AU57" s="115">
        <f t="shared" si="3"/>
        <v>0</v>
      </c>
      <c r="AV57" s="115" t="str">
        <f t="shared" si="4"/>
        <v>Performance</v>
      </c>
      <c r="AW57" s="116">
        <f t="shared" si="5"/>
        <v>19.08332882</v>
      </c>
      <c r="AX57" s="54">
        <f t="shared" si="6"/>
        <v>3.8</v>
      </c>
      <c r="AY57" s="117">
        <f t="shared" si="7"/>
        <v>0.01947040498</v>
      </c>
      <c r="AZ57" s="117">
        <f t="shared" si="8"/>
        <v>0.03146633103</v>
      </c>
      <c r="BA57" s="118">
        <f t="shared" si="9"/>
        <v>0.008679645167</v>
      </c>
      <c r="BB57" s="116">
        <f t="shared" si="10"/>
        <v>15.46123571</v>
      </c>
      <c r="BC57" s="54">
        <f t="shared" si="11"/>
        <v>5.186035401</v>
      </c>
      <c r="BD57" s="117">
        <f t="shared" si="12"/>
        <v>0.01426668605</v>
      </c>
      <c r="BE57" s="210">
        <v>202.48</v>
      </c>
      <c r="BF57" s="120">
        <v>41.450070319234634</v>
      </c>
      <c r="BG57" s="121">
        <v>114.13099172451447</v>
      </c>
      <c r="BH57" s="121">
        <v>114.13099172451447</v>
      </c>
      <c r="BI57" s="122">
        <f t="shared" si="13"/>
        <v>-0.1127841536</v>
      </c>
      <c r="BJ57" s="123">
        <f t="shared" si="14"/>
        <v>-0.2672630042</v>
      </c>
    </row>
    <row r="58">
      <c r="C58" s="14"/>
      <c r="D58" s="100"/>
      <c r="E58" s="48"/>
      <c r="U58" s="50"/>
      <c r="V58" s="50"/>
      <c r="AC58" s="6"/>
      <c r="AI58" s="110" t="s">
        <v>251</v>
      </c>
      <c r="AJ58" s="111">
        <v>162274.3231024102</v>
      </c>
      <c r="AK58" s="111">
        <v>1342.9102197460452</v>
      </c>
      <c r="AL58" s="54">
        <v>65.34404605837463</v>
      </c>
      <c r="AM58" s="54">
        <v>17.195801594309113</v>
      </c>
      <c r="AN58" s="112">
        <v>1925.929778562621</v>
      </c>
      <c r="AO58" s="113">
        <v>3694.559749188531</v>
      </c>
      <c r="AP58" s="112">
        <v>836.94</v>
      </c>
      <c r="AQ58" s="112">
        <v>22.0</v>
      </c>
      <c r="AR58" s="113">
        <v>1850.669639641813</v>
      </c>
      <c r="AS58" s="54">
        <f t="shared" si="1"/>
        <v>0</v>
      </c>
      <c r="AT58" s="115">
        <f t="shared" si="2"/>
        <v>0</v>
      </c>
      <c r="AU58" s="115">
        <f t="shared" si="3"/>
        <v>0</v>
      </c>
      <c r="AV58" s="115" t="str">
        <f t="shared" si="4"/>
        <v>Performance</v>
      </c>
      <c r="AW58" s="116">
        <f t="shared" si="5"/>
        <v>56.54011302</v>
      </c>
      <c r="AX58" s="54">
        <f t="shared" si="6"/>
        <v>3.8</v>
      </c>
      <c r="AY58" s="117">
        <f t="shared" si="7"/>
        <v>0.008928571429</v>
      </c>
      <c r="AZ58" s="117">
        <f t="shared" si="8"/>
        <v>0.01280487805</v>
      </c>
      <c r="BA58" s="118">
        <f t="shared" si="9"/>
        <v>0.008275555825</v>
      </c>
      <c r="BB58" s="116">
        <f t="shared" si="10"/>
        <v>28.32193216</v>
      </c>
      <c r="BC58" s="54">
        <f t="shared" si="11"/>
        <v>2.970183912</v>
      </c>
      <c r="BD58" s="117">
        <f t="shared" si="12"/>
        <v>0.01142305407</v>
      </c>
      <c r="BE58" s="210">
        <v>205.11</v>
      </c>
      <c r="BF58" s="120">
        <v>41.98846267867551</v>
      </c>
      <c r="BG58" s="121">
        <v>23.35558337969912</v>
      </c>
      <c r="BH58" s="121">
        <v>23.35558337969912</v>
      </c>
      <c r="BI58" s="122">
        <f t="shared" si="13"/>
        <v>-0.3767714418</v>
      </c>
      <c r="BJ58" s="123">
        <f t="shared" si="14"/>
        <v>0.2793820561</v>
      </c>
    </row>
    <row r="59">
      <c r="D59" s="100"/>
      <c r="E59" s="48"/>
      <c r="U59" s="50"/>
      <c r="V59" s="50"/>
      <c r="AC59" s="6"/>
      <c r="AI59" s="110" t="s">
        <v>252</v>
      </c>
      <c r="AJ59" s="111">
        <v>297634.7601666418</v>
      </c>
      <c r="AK59" s="111">
        <v>1995.5318326348242</v>
      </c>
      <c r="AL59" s="54">
        <v>205.36700189774888</v>
      </c>
      <c r="AM59" s="54">
        <v>54.043947867828656</v>
      </c>
      <c r="AN59" s="112">
        <v>2419.694938627783</v>
      </c>
      <c r="AO59" s="113">
        <v>2725.8076694887586</v>
      </c>
      <c r="AP59" s="112">
        <v>1986.66</v>
      </c>
      <c r="AQ59" s="112">
        <v>51.0</v>
      </c>
      <c r="AR59" s="113">
        <v>3328.01195841161</v>
      </c>
      <c r="AS59" s="54">
        <f t="shared" si="1"/>
        <v>0</v>
      </c>
      <c r="AT59" s="115">
        <f t="shared" si="2"/>
        <v>0</v>
      </c>
      <c r="AU59" s="115">
        <f t="shared" si="3"/>
        <v>0</v>
      </c>
      <c r="AV59" s="115" t="str">
        <f t="shared" si="4"/>
        <v>Performance</v>
      </c>
      <c r="AW59" s="116">
        <f t="shared" si="5"/>
        <v>13.272861</v>
      </c>
      <c r="AX59" s="54">
        <f t="shared" si="6"/>
        <v>3.8</v>
      </c>
      <c r="AY59" s="117">
        <f t="shared" si="7"/>
        <v>0.02233502538</v>
      </c>
      <c r="AZ59" s="117">
        <f t="shared" si="8"/>
        <v>0.02708247846</v>
      </c>
      <c r="BA59" s="118">
        <f t="shared" si="9"/>
        <v>0.006704632992</v>
      </c>
      <c r="BB59" s="116">
        <f t="shared" si="10"/>
        <v>16.20519328</v>
      </c>
      <c r="BC59" s="54">
        <f t="shared" si="11"/>
        <v>4.026803959</v>
      </c>
      <c r="BD59" s="117">
        <f t="shared" si="12"/>
        <v>0.0210770371</v>
      </c>
      <c r="BE59" s="210">
        <v>463.98</v>
      </c>
      <c r="BF59" s="120">
        <v>94.98223837770887</v>
      </c>
      <c r="BG59" s="121">
        <v>110.38476352004001</v>
      </c>
      <c r="BH59" s="121">
        <v>110.38476352004001</v>
      </c>
      <c r="BI59" s="122">
        <f t="shared" si="13"/>
        <v>-0.004445848715</v>
      </c>
      <c r="BJ59" s="123">
        <f t="shared" si="14"/>
        <v>-0.05632356606</v>
      </c>
    </row>
    <row r="60">
      <c r="B60" s="6"/>
      <c r="D60" s="100"/>
      <c r="E60" s="48"/>
      <c r="U60" s="50"/>
      <c r="V60" s="50"/>
      <c r="AC60" s="6"/>
      <c r="AI60" s="110" t="s">
        <v>253</v>
      </c>
      <c r="AJ60" s="111">
        <v>487692.58555928577</v>
      </c>
      <c r="AK60" s="111">
        <v>3184.498685727055</v>
      </c>
      <c r="AL60" s="54">
        <v>270.7110479561235</v>
      </c>
      <c r="AM60" s="54">
        <v>71.23974946213777</v>
      </c>
      <c r="AN60" s="112">
        <v>2267.116318132246</v>
      </c>
      <c r="AO60" s="113">
        <v>325.31640989873443</v>
      </c>
      <c r="AP60" s="112">
        <v>2917.2000000000003</v>
      </c>
      <c r="AQ60" s="112">
        <v>72.0</v>
      </c>
      <c r="AR60" s="113">
        <v>7101.926517681189</v>
      </c>
      <c r="AS60" s="54">
        <f t="shared" si="1"/>
        <v>0</v>
      </c>
      <c r="AT60" s="115">
        <f t="shared" si="2"/>
        <v>0</v>
      </c>
      <c r="AU60" s="115">
        <f t="shared" si="3"/>
        <v>0</v>
      </c>
      <c r="AV60" s="115" t="str">
        <f t="shared" si="4"/>
        <v>Performance</v>
      </c>
      <c r="AW60" s="116">
        <f t="shared" si="5"/>
        <v>1.201710873</v>
      </c>
      <c r="AX60" s="54">
        <f t="shared" si="6"/>
        <v>3.8</v>
      </c>
      <c r="AY60" s="117">
        <f t="shared" si="7"/>
        <v>0.03142306766</v>
      </c>
      <c r="AZ60" s="117">
        <f t="shared" si="8"/>
        <v>0.02237078941</v>
      </c>
      <c r="BA60" s="118">
        <f t="shared" si="9"/>
        <v>0.006529725446</v>
      </c>
      <c r="BB60" s="116">
        <f t="shared" si="10"/>
        <v>26.23434312</v>
      </c>
      <c r="BC60" s="54">
        <f t="shared" si="11"/>
        <v>3.759875666</v>
      </c>
      <c r="BD60" s="117">
        <f t="shared" si="12"/>
        <v>0.03175840579</v>
      </c>
      <c r="BE60" s="210">
        <v>914.1</v>
      </c>
      <c r="BF60" s="120">
        <v>187.1271694923567</v>
      </c>
      <c r="BG60" s="121">
        <v>83.58387846376678</v>
      </c>
      <c r="BH60" s="121">
        <v>83.58387846376678</v>
      </c>
      <c r="BI60" s="122">
        <f t="shared" si="13"/>
        <v>-0.08393744577</v>
      </c>
      <c r="BJ60" s="123">
        <f t="shared" si="14"/>
        <v>0.0106717183</v>
      </c>
    </row>
    <row r="61">
      <c r="C61" s="14"/>
      <c r="D61" s="100"/>
      <c r="E61" s="48"/>
      <c r="U61" s="50"/>
      <c r="V61" s="50"/>
      <c r="AC61" s="6"/>
      <c r="AI61" s="110" t="s">
        <v>254</v>
      </c>
      <c r="AJ61" s="111">
        <v>503608.5282063613</v>
      </c>
      <c r="AK61" s="111">
        <v>3676.626150402282</v>
      </c>
      <c r="AL61" s="54">
        <v>457.40832240862255</v>
      </c>
      <c r="AM61" s="54">
        <v>120.37061116016383</v>
      </c>
      <c r="AN61" s="112">
        <v>3185.5904826536776</v>
      </c>
      <c r="AO61" s="113">
        <v>6441.274750117863</v>
      </c>
      <c r="AP61" s="112">
        <v>3487.38</v>
      </c>
      <c r="AQ61" s="112">
        <v>108.0</v>
      </c>
      <c r="AR61" s="113">
        <v>5266.521739743514</v>
      </c>
      <c r="AS61" s="54">
        <f t="shared" si="1"/>
        <v>0</v>
      </c>
      <c r="AT61" s="115">
        <f t="shared" si="2"/>
        <v>0</v>
      </c>
      <c r="AU61" s="115">
        <f t="shared" si="3"/>
        <v>0</v>
      </c>
      <c r="AV61" s="115" t="str">
        <f t="shared" si="4"/>
        <v>Performance</v>
      </c>
      <c r="AW61" s="116">
        <f t="shared" si="5"/>
        <v>14.08211096</v>
      </c>
      <c r="AX61" s="54">
        <f t="shared" si="6"/>
        <v>3.8</v>
      </c>
      <c r="AY61" s="117">
        <f t="shared" si="7"/>
        <v>0.03778596521</v>
      </c>
      <c r="AZ61" s="117">
        <f t="shared" si="8"/>
        <v>0.03273942094</v>
      </c>
      <c r="BA61" s="118">
        <f t="shared" si="9"/>
        <v>0.007300563721</v>
      </c>
      <c r="BB61" s="116">
        <f t="shared" si="10"/>
        <v>11.51383016</v>
      </c>
      <c r="BC61" s="54">
        <f t="shared" si="11"/>
        <v>4.235262245</v>
      </c>
      <c r="BD61" s="117">
        <f t="shared" si="12"/>
        <v>0.03390266281</v>
      </c>
      <c r="BE61" s="210">
        <v>992.65</v>
      </c>
      <c r="BF61" s="120">
        <v>203.2072911022731</v>
      </c>
      <c r="BG61" s="121">
        <v>254.20103130634945</v>
      </c>
      <c r="BH61" s="121">
        <v>254.20103130634945</v>
      </c>
      <c r="BI61" s="122">
        <f t="shared" si="13"/>
        <v>-0.05147277495</v>
      </c>
      <c r="BJ61" s="123">
        <f t="shared" si="14"/>
        <v>-0.1027710256</v>
      </c>
    </row>
    <row r="62">
      <c r="D62" s="100"/>
      <c r="E62" s="48"/>
      <c r="U62" s="50"/>
      <c r="V62" s="50"/>
      <c r="AC62" s="6"/>
      <c r="AI62" s="110" t="s">
        <v>255</v>
      </c>
      <c r="AJ62" s="111">
        <v>614862.9079784565</v>
      </c>
      <c r="AK62" s="111">
        <v>4764.055889318592</v>
      </c>
      <c r="AL62" s="54">
        <v>395.17589759112286</v>
      </c>
      <c r="AM62" s="54">
        <v>103.9936572608218</v>
      </c>
      <c r="AN62" s="112">
        <v>2170.2193408944727</v>
      </c>
      <c r="AO62" s="113">
        <v>4923.9132191691315</v>
      </c>
      <c r="AP62" s="112">
        <v>4296.24</v>
      </c>
      <c r="AQ62" s="112">
        <v>93.0</v>
      </c>
      <c r="AR62" s="113">
        <v>3094.577823267012</v>
      </c>
      <c r="AS62" s="54">
        <f t="shared" si="1"/>
        <v>0</v>
      </c>
      <c r="AT62" s="115">
        <f t="shared" si="2"/>
        <v>0</v>
      </c>
      <c r="AU62" s="115">
        <f t="shared" si="3"/>
        <v>0</v>
      </c>
      <c r="AV62" s="115" t="str">
        <f t="shared" si="4"/>
        <v>Performance</v>
      </c>
      <c r="AW62" s="116">
        <f t="shared" si="5"/>
        <v>12.4600545</v>
      </c>
      <c r="AX62" s="54">
        <f t="shared" si="6"/>
        <v>3.8</v>
      </c>
      <c r="AY62" s="117">
        <f t="shared" si="7"/>
        <v>0.04791850082</v>
      </c>
      <c r="AZ62" s="117">
        <f t="shared" si="8"/>
        <v>0.02182880715</v>
      </c>
      <c r="BA62" s="118">
        <f t="shared" si="9"/>
        <v>0.007748159512</v>
      </c>
      <c r="BB62" s="116">
        <f t="shared" si="10"/>
        <v>7.830887061</v>
      </c>
      <c r="BC62" s="54">
        <f t="shared" si="11"/>
        <v>4.2492032</v>
      </c>
      <c r="BD62" s="117">
        <f t="shared" si="12"/>
        <v>0.04285281135</v>
      </c>
      <c r="BE62" s="210">
        <v>1154.63</v>
      </c>
      <c r="BF62" s="120">
        <v>236.36652850996592</v>
      </c>
      <c r="BG62" s="121">
        <v>158.80936908115694</v>
      </c>
      <c r="BH62" s="121">
        <v>158.80936908115694</v>
      </c>
      <c r="BI62" s="122">
        <f t="shared" si="13"/>
        <v>-0.09819697757</v>
      </c>
      <c r="BJ62" s="123">
        <f t="shared" si="14"/>
        <v>-0.1057146902</v>
      </c>
    </row>
    <row r="63">
      <c r="B63" s="6"/>
      <c r="D63" s="100"/>
      <c r="E63" s="48"/>
      <c r="U63" s="50"/>
      <c r="V63" s="50"/>
      <c r="AC63" s="6"/>
      <c r="AI63" s="110" t="s">
        <v>256</v>
      </c>
      <c r="AJ63" s="111">
        <v>519016.78528255725</v>
      </c>
      <c r="AK63" s="111">
        <v>4054.9337854770824</v>
      </c>
      <c r="AL63" s="54">
        <v>329.8318515327482</v>
      </c>
      <c r="AM63" s="54">
        <v>86.79785566651269</v>
      </c>
      <c r="AN63" s="112">
        <v>1939.3042909137503</v>
      </c>
      <c r="AO63" s="113">
        <v>615.4547203389079</v>
      </c>
      <c r="AP63" s="112">
        <v>3943.6800000000003</v>
      </c>
      <c r="AQ63" s="112">
        <v>76.0</v>
      </c>
      <c r="AR63" s="113">
        <v>2600.519018067318</v>
      </c>
      <c r="AS63" s="54">
        <f t="shared" si="1"/>
        <v>0</v>
      </c>
      <c r="AT63" s="115">
        <f t="shared" si="2"/>
        <v>0</v>
      </c>
      <c r="AU63" s="115">
        <f t="shared" si="3"/>
        <v>0</v>
      </c>
      <c r="AV63" s="115" t="str">
        <f t="shared" si="4"/>
        <v>Performance</v>
      </c>
      <c r="AW63" s="116">
        <f t="shared" si="5"/>
        <v>1.865965089</v>
      </c>
      <c r="AX63" s="54">
        <f t="shared" si="6"/>
        <v>3.8</v>
      </c>
      <c r="AY63" s="117">
        <f t="shared" si="7"/>
        <v>0.04475721323</v>
      </c>
      <c r="AZ63" s="117">
        <f t="shared" si="8"/>
        <v>0.02140549273</v>
      </c>
      <c r="BA63" s="118">
        <f t="shared" si="9"/>
        <v>0.007812721863</v>
      </c>
      <c r="BB63" s="116">
        <f t="shared" si="10"/>
        <v>7.884378073</v>
      </c>
      <c r="BC63" s="54">
        <f t="shared" si="11"/>
        <v>4.339892783</v>
      </c>
      <c r="BD63" s="117">
        <f t="shared" si="12"/>
        <v>0.03918931153</v>
      </c>
      <c r="BE63" s="210">
        <v>922.05</v>
      </c>
      <c r="BF63" s="120">
        <v>188.75462928610378</v>
      </c>
      <c r="BG63" s="121">
        <v>141.07722224664442</v>
      </c>
      <c r="BH63" s="121">
        <v>141.07722224664442</v>
      </c>
      <c r="BI63" s="122">
        <f t="shared" si="13"/>
        <v>-0.02743664665</v>
      </c>
      <c r="BJ63" s="123">
        <f t="shared" si="14"/>
        <v>-0.1244023321</v>
      </c>
    </row>
    <row r="64">
      <c r="B64" s="6"/>
      <c r="D64" s="100"/>
      <c r="E64" s="48"/>
      <c r="U64" s="50"/>
      <c r="V64" s="50"/>
      <c r="AC64" s="6"/>
      <c r="AI64" s="110" t="s">
        <v>257</v>
      </c>
      <c r="AJ64" s="111">
        <v>346907.2825158971</v>
      </c>
      <c r="AK64" s="111">
        <v>2758.697884344162</v>
      </c>
      <c r="AL64" s="54">
        <v>214.70186562037378</v>
      </c>
      <c r="AM64" s="54">
        <v>56.50049095272995</v>
      </c>
      <c r="AN64" s="112">
        <v>1758.3389503260212</v>
      </c>
      <c r="AO64" s="113">
        <v>6287.872067002659</v>
      </c>
      <c r="AP64" s="112">
        <v>2379.0</v>
      </c>
      <c r="AQ64" s="112">
        <v>56.0</v>
      </c>
      <c r="AR64" s="113">
        <v>11375.546940364515</v>
      </c>
      <c r="AS64" s="54">
        <f t="shared" si="1"/>
        <v>0</v>
      </c>
      <c r="AT64" s="115">
        <f t="shared" si="2"/>
        <v>0</v>
      </c>
      <c r="AU64" s="115">
        <f t="shared" si="3"/>
        <v>0</v>
      </c>
      <c r="AV64" s="115" t="str">
        <f t="shared" si="4"/>
        <v>Performance</v>
      </c>
      <c r="AW64" s="116">
        <f t="shared" si="5"/>
        <v>29.28652738</v>
      </c>
      <c r="AX64" s="54">
        <f t="shared" si="6"/>
        <v>3.8</v>
      </c>
      <c r="AY64" s="117">
        <f t="shared" si="7"/>
        <v>0.03213287799</v>
      </c>
      <c r="AZ64" s="117">
        <f t="shared" si="8"/>
        <v>0.02048085485</v>
      </c>
      <c r="BA64" s="118">
        <f t="shared" si="9"/>
        <v>0.007952262819</v>
      </c>
      <c r="BB64" s="116">
        <f t="shared" si="10"/>
        <v>52.98299066</v>
      </c>
      <c r="BC64" s="54">
        <f t="shared" si="11"/>
        <v>3.833961886</v>
      </c>
      <c r="BD64" s="117">
        <f t="shared" si="12"/>
        <v>0.03184823949</v>
      </c>
      <c r="BE64" s="210">
        <v>562.65</v>
      </c>
      <c r="BF64" s="120">
        <v>115.18116389330982</v>
      </c>
      <c r="BG64" s="121">
        <v>99.52070172706397</v>
      </c>
      <c r="BH64" s="121">
        <v>99.52070172706397</v>
      </c>
      <c r="BI64" s="122">
        <f t="shared" si="13"/>
        <v>-0.1376366316</v>
      </c>
      <c r="BJ64" s="123">
        <f t="shared" si="14"/>
        <v>-0.008858169979</v>
      </c>
    </row>
    <row r="65">
      <c r="B65" s="6"/>
      <c r="C65" s="14"/>
      <c r="D65" s="100"/>
      <c r="E65" s="48"/>
      <c r="U65" s="50"/>
      <c r="V65" s="50"/>
      <c r="AC65" s="6"/>
      <c r="AI65" s="110" t="s">
        <v>258</v>
      </c>
      <c r="AJ65" s="111">
        <v>292830.5807402698</v>
      </c>
      <c r="AK65" s="111">
        <v>2246.9180749897246</v>
      </c>
      <c r="AL65" s="54">
        <v>236.48321430649867</v>
      </c>
      <c r="AM65" s="54">
        <v>62.232424817499655</v>
      </c>
      <c r="AN65" s="112">
        <v>1738.6866056468107</v>
      </c>
      <c r="AO65" s="113">
        <v>525.0936846387243</v>
      </c>
      <c r="AP65" s="112">
        <v>2035.02</v>
      </c>
      <c r="AQ65" s="112">
        <v>46.0</v>
      </c>
      <c r="AR65" s="113">
        <v>6263.749892603644</v>
      </c>
      <c r="AS65" s="54">
        <f t="shared" si="1"/>
        <v>0</v>
      </c>
      <c r="AT65" s="115">
        <f t="shared" si="2"/>
        <v>0</v>
      </c>
      <c r="AU65" s="115">
        <f t="shared" si="3"/>
        <v>0</v>
      </c>
      <c r="AV65" s="115" t="str">
        <f t="shared" si="4"/>
        <v>Performance</v>
      </c>
      <c r="AW65" s="116">
        <f t="shared" si="5"/>
        <v>2.220426875</v>
      </c>
      <c r="AX65" s="54">
        <f t="shared" si="6"/>
        <v>3.8</v>
      </c>
      <c r="AY65" s="117">
        <f t="shared" si="7"/>
        <v>0.03579277865</v>
      </c>
      <c r="AZ65" s="117">
        <f t="shared" si="8"/>
        <v>0.027696793</v>
      </c>
      <c r="BA65" s="118">
        <f t="shared" si="9"/>
        <v>0.007673099132</v>
      </c>
      <c r="BB65" s="116">
        <f t="shared" si="10"/>
        <v>26.48708032</v>
      </c>
      <c r="BC65" s="54">
        <f t="shared" si="11"/>
        <v>5.140939441</v>
      </c>
      <c r="BD65" s="117">
        <f t="shared" si="12"/>
        <v>0.02645675181</v>
      </c>
      <c r="BE65" s="210">
        <v>468.03</v>
      </c>
      <c r="BF65" s="120">
        <v>95.81132166886303</v>
      </c>
      <c r="BG65" s="121">
        <v>140.67189263763564</v>
      </c>
      <c r="BH65" s="121">
        <v>140.67189263763564</v>
      </c>
      <c r="BI65" s="122">
        <f t="shared" si="13"/>
        <v>-0.09430609747</v>
      </c>
      <c r="BJ65" s="123">
        <f t="shared" si="14"/>
        <v>-0.2608354867</v>
      </c>
    </row>
    <row r="66">
      <c r="D66" s="100"/>
      <c r="E66" s="48"/>
      <c r="U66" s="50"/>
      <c r="V66" s="50"/>
      <c r="AC66" s="6"/>
      <c r="AI66" s="110" t="s">
        <v>259</v>
      </c>
      <c r="AJ66" s="111">
        <v>443288.9316043047</v>
      </c>
      <c r="AK66" s="111">
        <v>3165.665188742812</v>
      </c>
      <c r="AL66" s="54">
        <v>454.2967011677475</v>
      </c>
      <c r="AM66" s="54">
        <v>119.55176346519673</v>
      </c>
      <c r="AN66" s="112">
        <v>2124.6368192079703</v>
      </c>
      <c r="AO66" s="113">
        <v>14230.208054556653</v>
      </c>
      <c r="AP66" s="112">
        <v>3502.98</v>
      </c>
      <c r="AQ66" s="112">
        <v>113.0</v>
      </c>
      <c r="AR66" s="113">
        <v>6069.519308534589</v>
      </c>
      <c r="AS66" s="54">
        <f t="shared" si="1"/>
        <v>0</v>
      </c>
      <c r="AT66" s="115">
        <f t="shared" si="2"/>
        <v>0</v>
      </c>
      <c r="AU66" s="115">
        <f t="shared" si="3"/>
        <v>0</v>
      </c>
      <c r="AV66" s="115" t="str">
        <f t="shared" si="4"/>
        <v>Performance</v>
      </c>
      <c r="AW66" s="116">
        <f t="shared" si="5"/>
        <v>31.32359979</v>
      </c>
      <c r="AX66" s="54">
        <f t="shared" si="6"/>
        <v>3.8</v>
      </c>
      <c r="AY66" s="117">
        <f t="shared" si="7"/>
        <v>0.0562692703</v>
      </c>
      <c r="AZ66" s="117">
        <f t="shared" si="8"/>
        <v>0.03776513192</v>
      </c>
      <c r="BA66" s="118">
        <f t="shared" si="9"/>
        <v>0.007141313403</v>
      </c>
      <c r="BB66" s="116">
        <f t="shared" si="10"/>
        <v>13.36025398</v>
      </c>
      <c r="BC66" s="54">
        <f t="shared" si="11"/>
        <v>4.020324789</v>
      </c>
      <c r="BD66" s="117">
        <f t="shared" si="12"/>
        <v>0.05318556046</v>
      </c>
      <c r="BE66" s="210">
        <v>860.37</v>
      </c>
      <c r="BF66" s="120">
        <v>176.12799782971112</v>
      </c>
      <c r="BG66" s="121">
        <v>278.1687033380364</v>
      </c>
      <c r="BH66" s="121">
        <v>278.1687033380364</v>
      </c>
      <c r="BI66" s="122">
        <f t="shared" si="13"/>
        <v>0.1065541651</v>
      </c>
      <c r="BJ66" s="123">
        <f t="shared" si="14"/>
        <v>-0.05480273377</v>
      </c>
    </row>
    <row r="67">
      <c r="D67" s="100"/>
      <c r="E67" s="48"/>
      <c r="U67" s="50"/>
      <c r="V67" s="50"/>
      <c r="AC67" s="6"/>
      <c r="AI67" s="110" t="s">
        <v>260</v>
      </c>
      <c r="AJ67" s="111">
        <v>423828.1972857166</v>
      </c>
      <c r="AK67" s="111">
        <v>3095.244286975641</v>
      </c>
      <c r="AL67" s="54">
        <v>441.85021620424754</v>
      </c>
      <c r="AM67" s="54">
        <v>116.27637268532831</v>
      </c>
      <c r="AN67" s="112">
        <v>2064.587988243716</v>
      </c>
      <c r="AO67" s="113">
        <v>19230.631865995263</v>
      </c>
      <c r="AP67" s="112">
        <v>3500.6400000000003</v>
      </c>
      <c r="AQ67" s="112">
        <v>114.0</v>
      </c>
      <c r="AR67" s="113">
        <v>8402.543796911039</v>
      </c>
      <c r="AS67" s="54">
        <f t="shared" si="1"/>
        <v>0</v>
      </c>
      <c r="AT67" s="115">
        <f t="shared" si="2"/>
        <v>0</v>
      </c>
      <c r="AU67" s="115">
        <f t="shared" si="3"/>
        <v>0</v>
      </c>
      <c r="AV67" s="115" t="str">
        <f t="shared" si="4"/>
        <v>Performance</v>
      </c>
      <c r="AW67" s="116">
        <f t="shared" si="5"/>
        <v>43.52296584</v>
      </c>
      <c r="AX67" s="54">
        <f t="shared" si="6"/>
        <v>3.8</v>
      </c>
      <c r="AY67" s="117">
        <f t="shared" si="7"/>
        <v>0.05631940772</v>
      </c>
      <c r="AZ67" s="117">
        <f t="shared" si="8"/>
        <v>0.03756613757</v>
      </c>
      <c r="BA67" s="118">
        <f t="shared" si="9"/>
        <v>0.007303063616</v>
      </c>
      <c r="BB67" s="116">
        <f t="shared" si="10"/>
        <v>19.01672442</v>
      </c>
      <c r="BC67" s="54">
        <f t="shared" si="11"/>
        <v>3.87587909</v>
      </c>
      <c r="BD67" s="117">
        <f t="shared" si="12"/>
        <v>0.05521682808</v>
      </c>
      <c r="BE67" s="210">
        <v>827.29</v>
      </c>
      <c r="BF67" s="120">
        <v>169.35612739233318</v>
      </c>
      <c r="BG67" s="121">
        <v>272.49408881191437</v>
      </c>
      <c r="BH67" s="121">
        <v>272.49408881191437</v>
      </c>
      <c r="BI67" s="122">
        <f t="shared" si="13"/>
        <v>0.1309737376</v>
      </c>
      <c r="BJ67" s="123">
        <f t="shared" si="14"/>
        <v>-0.01957725919</v>
      </c>
    </row>
    <row r="68">
      <c r="D68" s="100"/>
      <c r="E68" s="48"/>
      <c r="U68" s="50"/>
      <c r="V68" s="50"/>
      <c r="AC68" s="6"/>
      <c r="AI68" s="110" t="s">
        <v>261</v>
      </c>
      <c r="AJ68" s="111">
        <v>477392.30040429457</v>
      </c>
      <c r="AK68" s="111">
        <v>3249.187653629456</v>
      </c>
      <c r="AL68" s="54">
        <v>451.18507992687245</v>
      </c>
      <c r="AM68" s="54">
        <v>118.7329157702296</v>
      </c>
      <c r="AN68" s="112">
        <v>2136.373636169166</v>
      </c>
      <c r="AO68" s="113">
        <v>18119.279064991046</v>
      </c>
      <c r="AP68" s="112">
        <v>3508.44</v>
      </c>
      <c r="AQ68" s="112">
        <v>101.0</v>
      </c>
      <c r="AR68" s="113">
        <v>7912.808468166721</v>
      </c>
      <c r="AS68" s="54">
        <f t="shared" si="1"/>
        <v>0</v>
      </c>
      <c r="AT68" s="115">
        <f t="shared" si="2"/>
        <v>0</v>
      </c>
      <c r="AU68" s="115">
        <f t="shared" si="3"/>
        <v>0</v>
      </c>
      <c r="AV68" s="115" t="str">
        <f t="shared" si="4"/>
        <v>Performance</v>
      </c>
      <c r="AW68" s="116">
        <f t="shared" si="5"/>
        <v>40.15930462</v>
      </c>
      <c r="AX68" s="54">
        <f t="shared" si="6"/>
        <v>3.8</v>
      </c>
      <c r="AY68" s="117">
        <f t="shared" si="7"/>
        <v>0.05557684937</v>
      </c>
      <c r="AZ68" s="117">
        <f t="shared" si="8"/>
        <v>0.03654233871</v>
      </c>
      <c r="BA68" s="118">
        <f t="shared" si="9"/>
        <v>0.006806116586</v>
      </c>
      <c r="BB68" s="116">
        <f t="shared" si="10"/>
        <v>17.53783274</v>
      </c>
      <c r="BC68" s="54">
        <f t="shared" si="11"/>
        <v>4.467179009</v>
      </c>
      <c r="BD68" s="117">
        <f t="shared" si="12"/>
        <v>0.04727637446</v>
      </c>
      <c r="BE68" s="210">
        <v>1037.75</v>
      </c>
      <c r="BF68" s="120">
        <v>212.43979886302716</v>
      </c>
      <c r="BG68" s="121">
        <v>238.74528106384528</v>
      </c>
      <c r="BH68" s="121">
        <v>238.74528106384528</v>
      </c>
      <c r="BI68" s="122">
        <f t="shared" si="13"/>
        <v>0.07978989643</v>
      </c>
      <c r="BJ68" s="123">
        <f t="shared" si="14"/>
        <v>-0.1493513038</v>
      </c>
    </row>
    <row r="69">
      <c r="D69" s="100"/>
      <c r="E69" s="48"/>
      <c r="U69" s="50"/>
      <c r="V69" s="50"/>
      <c r="AC69" s="6"/>
      <c r="AI69" s="110" t="s">
        <v>262</v>
      </c>
      <c r="AJ69" s="111">
        <v>557766.2959037903</v>
      </c>
      <c r="AK69" s="111">
        <v>4011.5348576438264</v>
      </c>
      <c r="AL69" s="54">
        <v>500.97101978087227</v>
      </c>
      <c r="AM69" s="54">
        <v>131.83447888970323</v>
      </c>
      <c r="AN69" s="112">
        <v>2340.266712215974</v>
      </c>
      <c r="AO69" s="113">
        <v>19272.909658152304</v>
      </c>
      <c r="AP69" s="112">
        <v>3918.7200000000003</v>
      </c>
      <c r="AQ69" s="112">
        <v>112.0</v>
      </c>
      <c r="AR69" s="113">
        <v>8190.9890729193985</v>
      </c>
      <c r="AS69" s="54">
        <f t="shared" si="1"/>
        <v>0</v>
      </c>
      <c r="AT69" s="115">
        <f t="shared" si="2"/>
        <v>0</v>
      </c>
      <c r="AU69" s="115">
        <f t="shared" si="3"/>
        <v>0</v>
      </c>
      <c r="AV69" s="115" t="str">
        <f t="shared" si="4"/>
        <v>Performance</v>
      </c>
      <c r="AW69" s="116">
        <f t="shared" si="5"/>
        <v>38.4711069</v>
      </c>
      <c r="AX69" s="54">
        <f t="shared" si="6"/>
        <v>3.8</v>
      </c>
      <c r="AY69" s="117">
        <f t="shared" si="7"/>
        <v>0.05633310007</v>
      </c>
      <c r="AZ69" s="117">
        <f t="shared" si="8"/>
        <v>0.03286384977</v>
      </c>
      <c r="BA69" s="118">
        <f t="shared" si="9"/>
        <v>0.007192142815</v>
      </c>
      <c r="BB69" s="116">
        <f t="shared" si="10"/>
        <v>16.35022536</v>
      </c>
      <c r="BC69" s="54">
        <f t="shared" si="11"/>
        <v>4.472955534</v>
      </c>
      <c r="BD69" s="117">
        <f t="shared" si="12"/>
        <v>0.04785779305</v>
      </c>
      <c r="BE69" s="210">
        <v>1173.57</v>
      </c>
      <c r="BF69" s="120">
        <v>240.24377234563508</v>
      </c>
      <c r="BG69" s="121">
        <v>260.7272474352372</v>
      </c>
      <c r="BH69" s="121">
        <v>260.7272474352372</v>
      </c>
      <c r="BI69" s="122">
        <f t="shared" si="13"/>
        <v>-0.02313699393</v>
      </c>
      <c r="BJ69" s="123">
        <f t="shared" si="14"/>
        <v>-0.15044986</v>
      </c>
    </row>
    <row r="70">
      <c r="D70" s="100"/>
      <c r="E70" s="48"/>
      <c r="U70" s="50"/>
      <c r="V70" s="50"/>
      <c r="AC70" s="6"/>
      <c r="AI70" s="110" t="s">
        <v>263</v>
      </c>
      <c r="AJ70" s="111">
        <v>513463.36021529033</v>
      </c>
      <c r="AK70" s="111">
        <v>3807.641781597018</v>
      </c>
      <c r="AL70" s="54">
        <v>432.5153524816226</v>
      </c>
      <c r="AM70" s="54">
        <v>113.819829600427</v>
      </c>
      <c r="AN70" s="112">
        <v>1975.3335894923027</v>
      </c>
      <c r="AO70" s="113">
        <v>15239.399786158663</v>
      </c>
      <c r="AP70" s="112">
        <v>3790.02</v>
      </c>
      <c r="AQ70" s="112">
        <v>115.0</v>
      </c>
      <c r="AR70" s="113">
        <v>11009.50939719892</v>
      </c>
      <c r="AS70" s="54">
        <f t="shared" si="1"/>
        <v>0</v>
      </c>
      <c r="AT70" s="115">
        <f t="shared" si="2"/>
        <v>0</v>
      </c>
      <c r="AU70" s="115">
        <f t="shared" si="3"/>
        <v>0</v>
      </c>
      <c r="AV70" s="115" t="str">
        <f t="shared" si="4"/>
        <v>Performance</v>
      </c>
      <c r="AW70" s="116">
        <f t="shared" si="5"/>
        <v>35.23435573</v>
      </c>
      <c r="AX70" s="54">
        <f t="shared" si="6"/>
        <v>3.8</v>
      </c>
      <c r="AY70" s="117">
        <f t="shared" si="7"/>
        <v>0.05762056101</v>
      </c>
      <c r="AZ70" s="117">
        <f t="shared" si="8"/>
        <v>0.02989247312</v>
      </c>
      <c r="BA70" s="118">
        <f t="shared" si="9"/>
        <v>0.007415605624</v>
      </c>
      <c r="BB70" s="116">
        <f t="shared" si="10"/>
        <v>25.45460949</v>
      </c>
      <c r="BC70" s="54">
        <f t="shared" si="11"/>
        <v>3.761003065</v>
      </c>
      <c r="BD70" s="117">
        <f t="shared" si="12"/>
        <v>0.05821801473</v>
      </c>
      <c r="BE70" s="210">
        <v>1158.26</v>
      </c>
      <c r="BF70" s="120">
        <v>237.1096327931485</v>
      </c>
      <c r="BG70" s="121">
        <v>195.40571968847408</v>
      </c>
      <c r="BH70" s="121">
        <v>195.40571968847408</v>
      </c>
      <c r="BI70" s="122">
        <f t="shared" si="13"/>
        <v>-0.004628004053</v>
      </c>
      <c r="BJ70" s="123">
        <f t="shared" si="14"/>
        <v>0.01036875915</v>
      </c>
    </row>
    <row r="71">
      <c r="D71" s="100"/>
      <c r="E71" s="48"/>
      <c r="U71" s="50"/>
      <c r="V71" s="50"/>
      <c r="AC71" s="6"/>
      <c r="AI71" s="110" t="s">
        <v>264</v>
      </c>
      <c r="AJ71" s="111">
        <v>328950.77141296363</v>
      </c>
      <c r="AK71" s="111">
        <v>2673.537724067584</v>
      </c>
      <c r="AL71" s="54">
        <v>208.47862313862387</v>
      </c>
      <c r="AM71" s="54">
        <v>54.86279556279576</v>
      </c>
      <c r="AN71" s="112">
        <v>1696.9253732034886</v>
      </c>
      <c r="AO71" s="113">
        <v>3380.852946864078</v>
      </c>
      <c r="AP71" s="112">
        <v>2322.84</v>
      </c>
      <c r="AQ71" s="112">
        <v>60.0</v>
      </c>
      <c r="AR71" s="113">
        <v>2854.932260021411</v>
      </c>
      <c r="AS71" s="54">
        <f t="shared" si="1"/>
        <v>0</v>
      </c>
      <c r="AT71" s="115">
        <f t="shared" si="2"/>
        <v>0</v>
      </c>
      <c r="AU71" s="115">
        <f t="shared" si="3"/>
        <v>0</v>
      </c>
      <c r="AV71" s="115" t="str">
        <f t="shared" si="4"/>
        <v>Performance</v>
      </c>
      <c r="AW71" s="116">
        <f t="shared" si="5"/>
        <v>16.2167847</v>
      </c>
      <c r="AX71" s="54">
        <f t="shared" si="6"/>
        <v>3.8</v>
      </c>
      <c r="AY71" s="117">
        <f t="shared" si="7"/>
        <v>0.03233070613</v>
      </c>
      <c r="AZ71" s="117">
        <f t="shared" si="8"/>
        <v>0.02052067381</v>
      </c>
      <c r="BA71" s="118">
        <f t="shared" si="9"/>
        <v>0.008127470602</v>
      </c>
      <c r="BB71" s="116">
        <f t="shared" si="10"/>
        <v>13.69412469</v>
      </c>
      <c r="BC71" s="54">
        <f t="shared" si="11"/>
        <v>3.474643719</v>
      </c>
      <c r="BD71" s="117">
        <f t="shared" si="12"/>
        <v>0.03535806639</v>
      </c>
      <c r="BE71" s="210">
        <v>663.95</v>
      </c>
      <c r="BF71" s="120">
        <v>135.91848176835163</v>
      </c>
      <c r="BG71" s="121">
        <v>72.56014137027225</v>
      </c>
      <c r="BH71" s="121">
        <v>72.56014137027225</v>
      </c>
      <c r="BI71" s="122">
        <f t="shared" si="13"/>
        <v>-0.1311736584</v>
      </c>
      <c r="BJ71" s="123">
        <f t="shared" si="14"/>
        <v>0.09363730711</v>
      </c>
    </row>
    <row r="72">
      <c r="D72" s="100"/>
      <c r="E72" s="48"/>
      <c r="U72" s="50"/>
      <c r="V72" s="50"/>
      <c r="AC72" s="6"/>
      <c r="AI72" s="110" t="s">
        <v>265</v>
      </c>
      <c r="AJ72" s="111">
        <v>360229.11566531693</v>
      </c>
      <c r="AK72" s="111">
        <v>2507.3116419892626</v>
      </c>
      <c r="AL72" s="54">
        <v>242.70645678824866</v>
      </c>
      <c r="AM72" s="54">
        <v>63.870120207433864</v>
      </c>
      <c r="AN72" s="112">
        <v>2293.319444371193</v>
      </c>
      <c r="AO72" s="113">
        <v>7954.518453596258</v>
      </c>
      <c r="AP72" s="112">
        <v>2186.34</v>
      </c>
      <c r="AQ72" s="112">
        <v>62.0</v>
      </c>
      <c r="AR72" s="113">
        <v>3206.353294983945</v>
      </c>
      <c r="AS72" s="54">
        <f t="shared" si="1"/>
        <v>0</v>
      </c>
      <c r="AT72" s="115">
        <f t="shared" si="2"/>
        <v>0</v>
      </c>
      <c r="AU72" s="115">
        <f t="shared" si="3"/>
        <v>0</v>
      </c>
      <c r="AV72" s="115" t="str">
        <f t="shared" si="4"/>
        <v>Performance</v>
      </c>
      <c r="AW72" s="116">
        <f t="shared" si="5"/>
        <v>32.77423501</v>
      </c>
      <c r="AX72" s="54">
        <f t="shared" si="6"/>
        <v>3.8</v>
      </c>
      <c r="AY72" s="117">
        <f t="shared" si="7"/>
        <v>0.02785051178</v>
      </c>
      <c r="AZ72" s="117">
        <f t="shared" si="8"/>
        <v>0.0254735467</v>
      </c>
      <c r="BA72" s="118">
        <f t="shared" si="9"/>
        <v>0.006960324785</v>
      </c>
      <c r="BB72" s="116">
        <f t="shared" si="10"/>
        <v>13.21082816</v>
      </c>
      <c r="BC72" s="54">
        <f t="shared" si="11"/>
        <v>3.914620271</v>
      </c>
      <c r="BD72" s="117">
        <f t="shared" si="12"/>
        <v>0.02703504745</v>
      </c>
      <c r="BE72" s="210">
        <v>731.56</v>
      </c>
      <c r="BF72" s="120">
        <v>149.75905493253305</v>
      </c>
      <c r="BG72" s="121">
        <v>92.94740185571561</v>
      </c>
      <c r="BH72" s="121">
        <v>92.94740185571561</v>
      </c>
      <c r="BI72" s="122">
        <f t="shared" si="13"/>
        <v>-0.128014259</v>
      </c>
      <c r="BJ72" s="123">
        <f t="shared" si="14"/>
        <v>-0.02928004834</v>
      </c>
    </row>
    <row r="73">
      <c r="D73" s="100"/>
      <c r="E73" s="48"/>
      <c r="U73" s="50"/>
      <c r="V73" s="50"/>
      <c r="AC73" s="6"/>
      <c r="AI73" s="110" t="s">
        <v>266</v>
      </c>
      <c r="AJ73" s="111">
        <v>570351.1661277397</v>
      </c>
      <c r="AK73" s="111">
        <v>3670.075368842546</v>
      </c>
      <c r="AL73" s="54">
        <v>426.29210999987265</v>
      </c>
      <c r="AM73" s="54">
        <v>112.1821342104928</v>
      </c>
      <c r="AN73" s="112">
        <v>1866.1538968300226</v>
      </c>
      <c r="AO73" s="113">
        <v>6065.842043938734</v>
      </c>
      <c r="AP73" s="112">
        <v>3756.48</v>
      </c>
      <c r="AQ73" s="112">
        <v>95.0</v>
      </c>
      <c r="AR73" s="113">
        <v>5588.561947139061</v>
      </c>
      <c r="AS73" s="54">
        <f t="shared" si="1"/>
        <v>0</v>
      </c>
      <c r="AT73" s="115">
        <f t="shared" si="2"/>
        <v>0</v>
      </c>
      <c r="AU73" s="115">
        <f t="shared" si="3"/>
        <v>0</v>
      </c>
      <c r="AV73" s="115" t="str">
        <f t="shared" si="4"/>
        <v>Performance</v>
      </c>
      <c r="AW73" s="116">
        <f t="shared" si="5"/>
        <v>14.22930873</v>
      </c>
      <c r="AX73" s="54">
        <f t="shared" si="6"/>
        <v>3.8</v>
      </c>
      <c r="AY73" s="117">
        <f t="shared" si="7"/>
        <v>0.06011408513</v>
      </c>
      <c r="AZ73" s="117">
        <f t="shared" si="8"/>
        <v>0.03056671129</v>
      </c>
      <c r="BA73" s="118">
        <f t="shared" si="9"/>
        <v>0.006434764382</v>
      </c>
      <c r="BB73" s="116">
        <f t="shared" si="10"/>
        <v>13.10970064</v>
      </c>
      <c r="BC73" s="54">
        <f t="shared" si="11"/>
        <v>4.487285368</v>
      </c>
      <c r="BD73" s="117">
        <f t="shared" si="12"/>
        <v>0.05090684116</v>
      </c>
      <c r="BE73" s="210">
        <v>1322.93</v>
      </c>
      <c r="BF73" s="120">
        <v>270.8195452757067</v>
      </c>
      <c r="BG73" s="121">
        <v>155.47256472416598</v>
      </c>
      <c r="BH73" s="121">
        <v>155.47256472416598</v>
      </c>
      <c r="BI73" s="122">
        <f t="shared" si="13"/>
        <v>0.02354301274</v>
      </c>
      <c r="BJ73" s="123">
        <f t="shared" si="14"/>
        <v>-0.1531628394</v>
      </c>
    </row>
    <row r="74">
      <c r="D74" s="100"/>
      <c r="E74" s="48"/>
      <c r="U74" s="50"/>
      <c r="V74" s="50"/>
      <c r="AC74" s="6"/>
      <c r="AI74" s="110" t="s">
        <v>267</v>
      </c>
      <c r="AJ74" s="111">
        <v>556517.5531689655</v>
      </c>
      <c r="AK74" s="111">
        <v>3575.0890362263617</v>
      </c>
      <c r="AL74" s="54">
        <v>348.50157897799807</v>
      </c>
      <c r="AM74" s="54">
        <v>91.71094183631529</v>
      </c>
      <c r="AN74" s="112">
        <v>1631.9634560694315</v>
      </c>
      <c r="AO74" s="113">
        <v>3956.7578933547998</v>
      </c>
      <c r="AP74" s="112">
        <v>2784.6</v>
      </c>
      <c r="AQ74" s="112">
        <v>73.0</v>
      </c>
      <c r="AR74" s="113">
        <v>3182.864757784269</v>
      </c>
      <c r="AS74" s="54">
        <f t="shared" si="1"/>
        <v>0</v>
      </c>
      <c r="AT74" s="115">
        <f t="shared" si="2"/>
        <v>0</v>
      </c>
      <c r="AU74" s="115">
        <f t="shared" si="3"/>
        <v>0</v>
      </c>
      <c r="AV74" s="115" t="str">
        <f t="shared" si="4"/>
        <v>Performance</v>
      </c>
      <c r="AW74" s="116">
        <f t="shared" si="5"/>
        <v>11.35362975</v>
      </c>
      <c r="AX74" s="54">
        <f t="shared" si="6"/>
        <v>3.8</v>
      </c>
      <c r="AY74" s="117">
        <f t="shared" si="7"/>
        <v>0.05619668841</v>
      </c>
      <c r="AZ74" s="117">
        <f t="shared" si="8"/>
        <v>0.02565277142</v>
      </c>
      <c r="BA74" s="118">
        <f t="shared" si="9"/>
        <v>0.006424036431</v>
      </c>
      <c r="BB74" s="116">
        <f t="shared" si="10"/>
        <v>9.132999532</v>
      </c>
      <c r="BC74" s="54">
        <f t="shared" si="11"/>
        <v>4.773994233</v>
      </c>
      <c r="BD74" s="117">
        <f t="shared" si="12"/>
        <v>0.04473139379</v>
      </c>
      <c r="BE74" s="210">
        <v>1187.21</v>
      </c>
      <c r="BF74" s="120">
        <v>243.03604298547293</v>
      </c>
      <c r="BG74" s="121">
        <v>105.46553599252513</v>
      </c>
      <c r="BH74" s="121">
        <v>105.46553599252513</v>
      </c>
      <c r="BI74" s="122">
        <f t="shared" si="13"/>
        <v>-0.2211103075</v>
      </c>
      <c r="BJ74" s="123">
        <f t="shared" si="14"/>
        <v>-0.2040208231</v>
      </c>
    </row>
    <row r="75">
      <c r="D75" s="100"/>
      <c r="E75" s="48"/>
      <c r="U75" s="50"/>
      <c r="V75" s="50"/>
      <c r="AC75" s="6"/>
      <c r="AI75" s="110" t="s">
        <v>268</v>
      </c>
      <c r="AJ75" s="111">
        <v>571065.2013177511</v>
      </c>
      <c r="AK75" s="111">
        <v>3215.6148981358047</v>
      </c>
      <c r="AL75" s="54">
        <v>264.48780547437354</v>
      </c>
      <c r="AM75" s="54">
        <v>69.60205407220357</v>
      </c>
      <c r="AN75" s="112">
        <v>1458.0947955047507</v>
      </c>
      <c r="AO75" s="113">
        <v>8310.244636899948</v>
      </c>
      <c r="AP75" s="112">
        <v>3224.52</v>
      </c>
      <c r="AQ75" s="112">
        <v>34.0</v>
      </c>
      <c r="AR75" s="113">
        <v>3929.8116625054677</v>
      </c>
      <c r="AS75" s="54">
        <f t="shared" si="1"/>
        <v>0</v>
      </c>
      <c r="AT75" s="115">
        <f t="shared" si="2"/>
        <v>0</v>
      </c>
      <c r="AU75" s="115">
        <f t="shared" si="3"/>
        <v>0</v>
      </c>
      <c r="AV75" s="115" t="str">
        <f t="shared" si="4"/>
        <v>Performance</v>
      </c>
      <c r="AW75" s="116">
        <f t="shared" si="5"/>
        <v>31.42014288</v>
      </c>
      <c r="AX75" s="54">
        <f t="shared" si="6"/>
        <v>3.8</v>
      </c>
      <c r="AY75" s="117">
        <f t="shared" si="7"/>
        <v>0.04773493074</v>
      </c>
      <c r="AZ75" s="117">
        <f t="shared" si="8"/>
        <v>0.02164502165</v>
      </c>
      <c r="BA75" s="118">
        <f t="shared" si="9"/>
        <v>0.005630906752</v>
      </c>
      <c r="BB75" s="116">
        <f t="shared" si="10"/>
        <v>14.85819603</v>
      </c>
      <c r="BC75" s="54">
        <f t="shared" si="11"/>
        <v>7.779053102</v>
      </c>
      <c r="BD75" s="117">
        <f t="shared" si="12"/>
        <v>0.02331809983</v>
      </c>
      <c r="BE75" s="210">
        <v>1210.42</v>
      </c>
      <c r="BF75" s="120">
        <v>247.78740673551954</v>
      </c>
      <c r="BG75" s="121">
        <v>16.700398738854005</v>
      </c>
      <c r="BH75" s="121">
        <v>16.700398738854005</v>
      </c>
      <c r="BI75" s="122">
        <f t="shared" si="13"/>
        <v>0.002769330951</v>
      </c>
      <c r="BJ75" s="123">
        <f t="shared" si="14"/>
        <v>-0.5115086695</v>
      </c>
    </row>
    <row r="76">
      <c r="D76" s="100"/>
      <c r="E76" s="48"/>
      <c r="U76" s="50"/>
      <c r="V76" s="50"/>
      <c r="AC76" s="6"/>
      <c r="AI76" s="110" t="s">
        <v>269</v>
      </c>
      <c r="AJ76" s="111">
        <v>552409.3942833156</v>
      </c>
      <c r="AK76" s="111">
        <v>3260.6515213589946</v>
      </c>
      <c r="AL76" s="54">
        <v>301.82726036487327</v>
      </c>
      <c r="AM76" s="54">
        <v>79.42822641180877</v>
      </c>
      <c r="AN76" s="112">
        <v>1329.2627581632603</v>
      </c>
      <c r="AO76" s="113">
        <v>5241.591906313438</v>
      </c>
      <c r="AP76" s="112">
        <v>3094.26</v>
      </c>
      <c r="AQ76" s="112">
        <v>69.0</v>
      </c>
      <c r="AR76" s="113">
        <v>3415.5296030234454</v>
      </c>
      <c r="AS76" s="54">
        <f t="shared" si="1"/>
        <v>0</v>
      </c>
      <c r="AT76" s="115">
        <f t="shared" si="2"/>
        <v>0</v>
      </c>
      <c r="AU76" s="115">
        <f t="shared" si="3"/>
        <v>0</v>
      </c>
      <c r="AV76" s="115" t="str">
        <f t="shared" si="4"/>
        <v>Performance</v>
      </c>
      <c r="AW76" s="116">
        <f t="shared" si="5"/>
        <v>17.3661978</v>
      </c>
      <c r="AX76" s="54">
        <f t="shared" si="6"/>
        <v>3.8</v>
      </c>
      <c r="AY76" s="117">
        <f t="shared" si="7"/>
        <v>0.05975359343</v>
      </c>
      <c r="AZ76" s="117">
        <f t="shared" si="8"/>
        <v>0.02435961828</v>
      </c>
      <c r="BA76" s="118">
        <f t="shared" si="9"/>
        <v>0.005902599693</v>
      </c>
      <c r="BB76" s="116">
        <f t="shared" si="10"/>
        <v>11.31617336</v>
      </c>
      <c r="BC76" s="54">
        <f t="shared" si="11"/>
        <v>4.374308121</v>
      </c>
      <c r="BD76" s="117">
        <f t="shared" si="12"/>
        <v>0.05190847301</v>
      </c>
      <c r="BE76" s="210">
        <v>1254.47</v>
      </c>
      <c r="BF76" s="120">
        <v>256.8049669763447</v>
      </c>
      <c r="BG76" s="121">
        <v>45.02229338852857</v>
      </c>
      <c r="BH76" s="121">
        <v>45.02229338852857</v>
      </c>
      <c r="BI76" s="122">
        <f t="shared" si="13"/>
        <v>-0.05103014544</v>
      </c>
      <c r="BJ76" s="123">
        <f t="shared" si="14"/>
        <v>-0.1312911906</v>
      </c>
    </row>
    <row r="77">
      <c r="D77" s="100"/>
      <c r="E77" s="48"/>
      <c r="U77" s="50"/>
      <c r="V77" s="50"/>
      <c r="AC77" s="6"/>
      <c r="AI77" s="110" t="s">
        <v>270</v>
      </c>
      <c r="AJ77" s="111">
        <v>343335.4688704507</v>
      </c>
      <c r="AK77" s="111">
        <v>2134.7359407792314</v>
      </c>
      <c r="AL77" s="54">
        <v>199.1437594159989</v>
      </c>
      <c r="AM77" s="54">
        <v>52.40625247789445</v>
      </c>
      <c r="AN77" s="112">
        <v>1212.7134362462764</v>
      </c>
      <c r="AO77" s="113">
        <v>1350.9396848837116</v>
      </c>
      <c r="AP77" s="112">
        <v>2133.3</v>
      </c>
      <c r="AQ77" s="112">
        <v>49.0</v>
      </c>
      <c r="AR77" s="113">
        <v>2902.309096424017</v>
      </c>
      <c r="AS77" s="54">
        <f t="shared" si="1"/>
        <v>0</v>
      </c>
      <c r="AT77" s="115">
        <f t="shared" si="2"/>
        <v>0</v>
      </c>
      <c r="AU77" s="115">
        <f t="shared" si="3"/>
        <v>0</v>
      </c>
      <c r="AV77" s="115" t="str">
        <f t="shared" si="4"/>
        <v>Performance</v>
      </c>
      <c r="AW77" s="116">
        <f t="shared" si="5"/>
        <v>6.783740996</v>
      </c>
      <c r="AX77" s="54">
        <f t="shared" si="6"/>
        <v>3.8</v>
      </c>
      <c r="AY77" s="117">
        <f t="shared" si="7"/>
        <v>0.04321404456</v>
      </c>
      <c r="AZ77" s="117">
        <f t="shared" si="8"/>
        <v>0.02454929037</v>
      </c>
      <c r="BA77" s="118">
        <f t="shared" si="9"/>
        <v>0.006217638824</v>
      </c>
      <c r="BB77" s="116">
        <f t="shared" si="10"/>
        <v>14.57393947</v>
      </c>
      <c r="BC77" s="54">
        <f t="shared" si="11"/>
        <v>4.064158355</v>
      </c>
      <c r="BD77" s="117">
        <f t="shared" si="12"/>
        <v>0.0404052586</v>
      </c>
      <c r="BE77" s="210">
        <v>799.03</v>
      </c>
      <c r="BF77" s="120">
        <v>163.5709684273906</v>
      </c>
      <c r="BG77" s="121">
        <v>35.57279098860829</v>
      </c>
      <c r="BH77" s="121">
        <v>35.57279098860829</v>
      </c>
      <c r="BI77" s="122">
        <f t="shared" si="13"/>
        <v>-0.0006726549883</v>
      </c>
      <c r="BJ77" s="123">
        <f t="shared" si="14"/>
        <v>-0.06499706269</v>
      </c>
    </row>
    <row r="78">
      <c r="D78" s="100"/>
      <c r="E78" s="48"/>
      <c r="U78" s="50"/>
      <c r="V78" s="50"/>
      <c r="AC78" s="6"/>
      <c r="AI78" s="110" t="s">
        <v>271</v>
      </c>
      <c r="AJ78" s="111">
        <v>217517.06399567073</v>
      </c>
      <c r="AK78" s="111">
        <v>1540.2525142331167</v>
      </c>
      <c r="AL78" s="54">
        <v>87.12539474449952</v>
      </c>
      <c r="AM78" s="54">
        <v>22.92773545907882</v>
      </c>
      <c r="AN78" s="112">
        <v>933.7593214941504</v>
      </c>
      <c r="AO78" s="113">
        <v>495.6814379606905</v>
      </c>
      <c r="AP78" s="112">
        <v>1358.76</v>
      </c>
      <c r="AQ78" s="112">
        <v>15.0</v>
      </c>
      <c r="AR78" s="113">
        <v>739.7747040745579</v>
      </c>
      <c r="AS78" s="54">
        <f t="shared" si="1"/>
        <v>0</v>
      </c>
      <c r="AT78" s="115">
        <f t="shared" si="2"/>
        <v>0</v>
      </c>
      <c r="AU78" s="115">
        <f t="shared" si="3"/>
        <v>0</v>
      </c>
      <c r="AV78" s="115" t="str">
        <f t="shared" si="4"/>
        <v>Performance</v>
      </c>
      <c r="AW78" s="116">
        <f t="shared" si="5"/>
        <v>5.689287715</v>
      </c>
      <c r="AX78" s="54">
        <f t="shared" si="6"/>
        <v>3.8</v>
      </c>
      <c r="AY78" s="117">
        <f t="shared" si="7"/>
        <v>0.02455422391</v>
      </c>
      <c r="AZ78" s="117">
        <f t="shared" si="8"/>
        <v>0.0148856991</v>
      </c>
      <c r="BA78" s="118">
        <f t="shared" si="9"/>
        <v>0.007081065209</v>
      </c>
      <c r="BB78" s="116">
        <f t="shared" si="10"/>
        <v>8.490919395</v>
      </c>
      <c r="BC78" s="54">
        <f t="shared" si="11"/>
        <v>5.80835965</v>
      </c>
      <c r="BD78" s="117">
        <f t="shared" si="12"/>
        <v>0.01606409666</v>
      </c>
      <c r="BE78" s="210">
        <v>403.52</v>
      </c>
      <c r="BF78" s="120">
        <v>82.60535546828112</v>
      </c>
      <c r="BG78" s="121">
        <v>4.520039276218398</v>
      </c>
      <c r="BH78" s="121">
        <v>4.520039276218398</v>
      </c>
      <c r="BI78" s="122">
        <f t="shared" si="13"/>
        <v>-0.1178329609</v>
      </c>
      <c r="BJ78" s="123">
        <f t="shared" si="14"/>
        <v>-0.3457705395</v>
      </c>
    </row>
    <row r="79">
      <c r="D79" s="100"/>
      <c r="E79" s="48"/>
      <c r="U79" s="50"/>
      <c r="V79" s="50"/>
      <c r="AC79" s="6"/>
      <c r="AI79" s="110" t="s">
        <v>272</v>
      </c>
      <c r="AJ79" s="111">
        <v>303126.7716567861</v>
      </c>
      <c r="AK79" s="111">
        <v>2232.9976641752837</v>
      </c>
      <c r="AL79" s="54">
        <v>99.57187970799944</v>
      </c>
      <c r="AM79" s="54">
        <v>26.203126238947224</v>
      </c>
      <c r="AN79" s="112">
        <v>1004.1802232613213</v>
      </c>
      <c r="AO79" s="113">
        <v>511.36539504834434</v>
      </c>
      <c r="AP79" s="112">
        <v>1625.52</v>
      </c>
      <c r="AQ79" s="112">
        <v>23.0</v>
      </c>
      <c r="AR79" s="113">
        <v>695.1995610393045</v>
      </c>
      <c r="AS79" s="54">
        <f t="shared" si="1"/>
        <v>0</v>
      </c>
      <c r="AT79" s="115">
        <f t="shared" si="2"/>
        <v>0</v>
      </c>
      <c r="AU79" s="115">
        <f t="shared" si="3"/>
        <v>0</v>
      </c>
      <c r="AV79" s="115" t="str">
        <f t="shared" si="4"/>
        <v>Performance</v>
      </c>
      <c r="AW79" s="116">
        <f t="shared" si="5"/>
        <v>5.13564067</v>
      </c>
      <c r="AX79" s="54">
        <f t="shared" si="6"/>
        <v>3.8</v>
      </c>
      <c r="AY79" s="117">
        <f t="shared" si="7"/>
        <v>0.0260940473</v>
      </c>
      <c r="AZ79" s="117">
        <f t="shared" si="8"/>
        <v>0.01173450678</v>
      </c>
      <c r="BA79" s="118">
        <f t="shared" si="9"/>
        <v>0.007366547178</v>
      </c>
      <c r="BB79" s="116">
        <f t="shared" si="10"/>
        <v>6.981886483</v>
      </c>
      <c r="BC79" s="54">
        <f t="shared" si="11"/>
        <v>4.329212161</v>
      </c>
      <c r="BD79" s="117">
        <f t="shared" si="12"/>
        <v>0.0229042551</v>
      </c>
      <c r="BE79" s="210">
        <v>497.29</v>
      </c>
      <c r="BF79" s="120">
        <v>101.80119255754738</v>
      </c>
      <c r="BG79" s="121">
        <v>-2.229312849547938</v>
      </c>
      <c r="BH79" s="121">
        <v>-2.229312849547938</v>
      </c>
      <c r="BI79" s="122">
        <f t="shared" si="13"/>
        <v>-0.2720458126</v>
      </c>
      <c r="BJ79" s="123">
        <f t="shared" si="14"/>
        <v>-0.1222421405</v>
      </c>
    </row>
    <row r="80">
      <c r="D80" s="100"/>
      <c r="E80" s="48"/>
      <c r="U80" s="50"/>
      <c r="V80" s="50"/>
      <c r="AC80" s="6"/>
      <c r="AI80" s="110" t="s">
        <v>273</v>
      </c>
      <c r="AJ80" s="111">
        <v>395411.7257272734</v>
      </c>
      <c r="AK80" s="111">
        <v>3297.499667632515</v>
      </c>
      <c r="AL80" s="54">
        <v>214.70186562037378</v>
      </c>
      <c r="AM80" s="54">
        <v>56.50049095272995</v>
      </c>
      <c r="AN80" s="112">
        <v>1256.1123640795327</v>
      </c>
      <c r="AO80" s="113">
        <v>2433.459183964308</v>
      </c>
      <c r="AP80" s="112">
        <v>2508.48</v>
      </c>
      <c r="AQ80" s="112">
        <v>50.0</v>
      </c>
      <c r="AR80" s="113">
        <v>2184.2727110306805</v>
      </c>
      <c r="AS80" s="54">
        <f t="shared" si="1"/>
        <v>0</v>
      </c>
      <c r="AT80" s="115">
        <f t="shared" si="2"/>
        <v>0</v>
      </c>
      <c r="AU80" s="115">
        <f t="shared" si="3"/>
        <v>0</v>
      </c>
      <c r="AV80" s="115" t="str">
        <f t="shared" si="4"/>
        <v>Performance</v>
      </c>
      <c r="AW80" s="116">
        <f t="shared" si="5"/>
        <v>11.33413153</v>
      </c>
      <c r="AX80" s="54">
        <f t="shared" si="6"/>
        <v>3.8</v>
      </c>
      <c r="AY80" s="117">
        <f t="shared" si="7"/>
        <v>0.04498044329</v>
      </c>
      <c r="AZ80" s="117">
        <f t="shared" si="8"/>
        <v>0.01713434318</v>
      </c>
      <c r="BA80" s="118">
        <f t="shared" si="9"/>
        <v>0.008339407896</v>
      </c>
      <c r="BB80" s="116">
        <f t="shared" si="10"/>
        <v>10.17351528</v>
      </c>
      <c r="BC80" s="54">
        <f t="shared" si="11"/>
        <v>4.294037312</v>
      </c>
      <c r="BD80" s="117">
        <f t="shared" si="12"/>
        <v>0.03980535614</v>
      </c>
      <c r="BE80" s="210">
        <v>633.78</v>
      </c>
      <c r="BF80" s="120">
        <v>129.74232302906228</v>
      </c>
      <c r="BG80" s="121">
        <v>84.9595425913115</v>
      </c>
      <c r="BH80" s="121">
        <v>84.9595425913115</v>
      </c>
      <c r="BI80" s="122">
        <f t="shared" si="13"/>
        <v>-0.2392781644</v>
      </c>
      <c r="BJ80" s="123">
        <f t="shared" si="14"/>
        <v>-0.1150519375</v>
      </c>
    </row>
    <row r="81">
      <c r="D81" s="100"/>
      <c r="E81" s="48"/>
      <c r="U81" s="50"/>
      <c r="V81" s="50"/>
      <c r="AC81" s="6"/>
      <c r="AI81" s="110" t="s">
        <v>274</v>
      </c>
      <c r="AJ81" s="111">
        <v>145377.40091676408</v>
      </c>
      <c r="AK81" s="111">
        <v>1165.2202699381844</v>
      </c>
      <c r="AL81" s="54">
        <v>289.38077540137334</v>
      </c>
      <c r="AM81" s="54">
        <v>76.15283563194036</v>
      </c>
      <c r="AN81" s="112">
        <v>1830.9434459464374</v>
      </c>
      <c r="AO81" s="113">
        <v>4186.41027219557</v>
      </c>
      <c r="AP81" s="112">
        <v>2088.84</v>
      </c>
      <c r="AQ81" s="112">
        <v>61.0</v>
      </c>
      <c r="AR81" s="113">
        <v>2732.826803766576</v>
      </c>
      <c r="AS81" s="54">
        <f t="shared" si="1"/>
        <v>0</v>
      </c>
      <c r="AT81" s="115">
        <f t="shared" si="2"/>
        <v>0</v>
      </c>
      <c r="AU81" s="115">
        <f t="shared" si="3"/>
        <v>0</v>
      </c>
      <c r="AV81" s="115" t="str">
        <f t="shared" si="4"/>
        <v>Performance</v>
      </c>
      <c r="AW81" s="116">
        <f t="shared" si="5"/>
        <v>14.4667878</v>
      </c>
      <c r="AX81" s="54">
        <f t="shared" si="6"/>
        <v>3.8</v>
      </c>
      <c r="AY81" s="117">
        <f t="shared" si="7"/>
        <v>0.0415921288</v>
      </c>
      <c r="AZ81" s="117">
        <f t="shared" si="8"/>
        <v>0.06535488405</v>
      </c>
      <c r="BA81" s="118">
        <f t="shared" si="9"/>
        <v>0.008015140335</v>
      </c>
      <c r="BB81" s="116">
        <f t="shared" si="10"/>
        <v>9.443705443</v>
      </c>
      <c r="BC81" s="54">
        <f t="shared" si="11"/>
        <v>4.743947138</v>
      </c>
      <c r="BD81" s="117">
        <f t="shared" si="12"/>
        <v>0.03331615738</v>
      </c>
      <c r="BE81" s="210">
        <v>275.87</v>
      </c>
      <c r="BF81" s="120">
        <v>56.47387840264352</v>
      </c>
      <c r="BG81" s="121">
        <v>232.90689699872982</v>
      </c>
      <c r="BH81" s="121">
        <v>232.90689699872982</v>
      </c>
      <c r="BI81" s="122">
        <f t="shared" si="13"/>
        <v>0.7926567653</v>
      </c>
      <c r="BJ81" s="123">
        <f t="shared" si="14"/>
        <v>-0.1989792699</v>
      </c>
    </row>
    <row r="82">
      <c r="D82" s="100"/>
      <c r="E82" s="48"/>
      <c r="U82" s="50"/>
      <c r="V82" s="50"/>
      <c r="AC82" s="6"/>
      <c r="AI82" s="110" t="s">
        <v>275</v>
      </c>
      <c r="AJ82" s="111">
        <v>625217.2370813154</v>
      </c>
      <c r="AK82" s="111">
        <v>3563.6251684968224</v>
      </c>
      <c r="AL82" s="54">
        <v>311.1621240874982</v>
      </c>
      <c r="AM82" s="54">
        <v>81.88476949671006</v>
      </c>
      <c r="AN82" s="112">
        <v>1825.2115120816673</v>
      </c>
      <c r="AO82" s="113">
        <v>3620.2329930134956</v>
      </c>
      <c r="AP82" s="112">
        <v>3063.06</v>
      </c>
      <c r="AQ82" s="112">
        <v>79.0</v>
      </c>
      <c r="AR82" s="113">
        <v>3460.689272013038</v>
      </c>
      <c r="AS82" s="54">
        <f t="shared" si="1"/>
        <v>0</v>
      </c>
      <c r="AT82" s="115">
        <f t="shared" si="2"/>
        <v>0</v>
      </c>
      <c r="AU82" s="115">
        <f t="shared" si="3"/>
        <v>0</v>
      </c>
      <c r="AV82" s="115" t="str">
        <f t="shared" si="4"/>
        <v>Performance</v>
      </c>
      <c r="AW82" s="116">
        <f t="shared" si="5"/>
        <v>11.63455547</v>
      </c>
      <c r="AX82" s="54">
        <f t="shared" si="6"/>
        <v>3.8</v>
      </c>
      <c r="AY82" s="117">
        <f t="shared" si="7"/>
        <v>0.04486316734</v>
      </c>
      <c r="AZ82" s="117">
        <f t="shared" si="8"/>
        <v>0.02297794118</v>
      </c>
      <c r="BA82" s="118">
        <f t="shared" si="9"/>
        <v>0.00569981913</v>
      </c>
      <c r="BB82" s="116">
        <f t="shared" si="10"/>
        <v>11.12182044</v>
      </c>
      <c r="BC82" s="54">
        <f t="shared" si="11"/>
        <v>3.938761064</v>
      </c>
      <c r="BD82" s="117">
        <f t="shared" si="12"/>
        <v>0.0432826549</v>
      </c>
      <c r="BE82" s="210">
        <v>1152.9</v>
      </c>
      <c r="BF82" s="120">
        <v>236.01237688189266</v>
      </c>
      <c r="BG82" s="121">
        <v>75.14974720560556</v>
      </c>
      <c r="BH82" s="121">
        <v>75.14974720560556</v>
      </c>
      <c r="BI82" s="122">
        <f t="shared" si="13"/>
        <v>-0.1404651569</v>
      </c>
      <c r="BJ82" s="123">
        <f t="shared" si="14"/>
        <v>-0.03522962224</v>
      </c>
    </row>
    <row r="83">
      <c r="D83" s="100"/>
      <c r="E83" s="48"/>
      <c r="U83" s="50"/>
      <c r="V83" s="50"/>
      <c r="AC83" s="6"/>
      <c r="AI83" s="110" t="s">
        <v>276</v>
      </c>
      <c r="AJ83" s="111">
        <v>885090.0169468543</v>
      </c>
      <c r="AK83" s="111">
        <v>5497.743424009114</v>
      </c>
      <c r="AL83" s="54">
        <v>457.40832240862255</v>
      </c>
      <c r="AM83" s="54">
        <v>120.37061116016383</v>
      </c>
      <c r="AN83" s="112">
        <v>1878.436612254529</v>
      </c>
      <c r="AO83" s="113">
        <v>9723.207237243078</v>
      </c>
      <c r="AP83" s="112">
        <v>4904.64</v>
      </c>
      <c r="AQ83" s="112">
        <v>122.0</v>
      </c>
      <c r="AR83" s="113">
        <v>7218.562960983927</v>
      </c>
      <c r="AS83" s="54">
        <f t="shared" si="1"/>
        <v>0</v>
      </c>
      <c r="AT83" s="115">
        <f t="shared" si="2"/>
        <v>0</v>
      </c>
      <c r="AU83" s="115">
        <f t="shared" si="3"/>
        <v>0</v>
      </c>
      <c r="AV83" s="115" t="str">
        <f t="shared" si="4"/>
        <v>Performance</v>
      </c>
      <c r="AW83" s="116">
        <f t="shared" si="5"/>
        <v>21.25717168</v>
      </c>
      <c r="AX83" s="54">
        <f t="shared" si="6"/>
        <v>3.8</v>
      </c>
      <c r="AY83" s="117">
        <f t="shared" si="7"/>
        <v>0.06408020924</v>
      </c>
      <c r="AZ83" s="117">
        <f t="shared" si="8"/>
        <v>0.0218945487</v>
      </c>
      <c r="BA83" s="118">
        <f t="shared" si="9"/>
        <v>0.006211507664</v>
      </c>
      <c r="BB83" s="116">
        <f t="shared" si="10"/>
        <v>15.78144211</v>
      </c>
      <c r="BC83" s="54">
        <f t="shared" si="11"/>
        <v>3.749248544</v>
      </c>
      <c r="BD83" s="117">
        <f t="shared" si="12"/>
        <v>0.06494762677</v>
      </c>
      <c r="BE83" s="210">
        <v>1825.29</v>
      </c>
      <c r="BF83" s="120">
        <v>373.65862728662484</v>
      </c>
      <c r="BG83" s="121">
        <v>83.74969512199772</v>
      </c>
      <c r="BH83" s="121">
        <v>83.74969512199772</v>
      </c>
      <c r="BI83" s="122">
        <f t="shared" si="13"/>
        <v>-0.1078812484</v>
      </c>
      <c r="BJ83" s="123">
        <f t="shared" si="14"/>
        <v>0.01353643405</v>
      </c>
    </row>
    <row r="84">
      <c r="D84" s="100"/>
      <c r="E84" s="48"/>
      <c r="U84" s="50"/>
      <c r="V84" s="50"/>
      <c r="AC84" s="6"/>
      <c r="AI84" s="110" t="s">
        <v>277</v>
      </c>
      <c r="AJ84" s="111">
        <v>801167.135537371</v>
      </c>
      <c r="AK84" s="111">
        <v>4734.577372299776</v>
      </c>
      <c r="AL84" s="54">
        <v>423.1804887589976</v>
      </c>
      <c r="AM84" s="54">
        <v>111.3632865155257</v>
      </c>
      <c r="AN84" s="112">
        <v>1735.4112148669421</v>
      </c>
      <c r="AO84" s="113">
        <v>5166.547320155349</v>
      </c>
      <c r="AP84" s="112">
        <v>4464.72</v>
      </c>
      <c r="AQ84" s="112">
        <v>105.0</v>
      </c>
      <c r="AR84" s="113">
        <v>6174.505544885313</v>
      </c>
      <c r="AS84" s="54">
        <f t="shared" si="1"/>
        <v>0</v>
      </c>
      <c r="AT84" s="115">
        <f t="shared" si="2"/>
        <v>0</v>
      </c>
      <c r="AU84" s="115">
        <f t="shared" si="3"/>
        <v>0</v>
      </c>
      <c r="AV84" s="115" t="str">
        <f t="shared" si="4"/>
        <v>Performance</v>
      </c>
      <c r="AW84" s="116">
        <f t="shared" si="5"/>
        <v>12.2088505</v>
      </c>
      <c r="AX84" s="54">
        <f t="shared" si="6"/>
        <v>3.8</v>
      </c>
      <c r="AY84" s="117">
        <f t="shared" si="7"/>
        <v>0.06417112299</v>
      </c>
      <c r="AZ84" s="117">
        <f t="shared" si="8"/>
        <v>0.02352127292</v>
      </c>
      <c r="BA84" s="118">
        <f t="shared" si="9"/>
        <v>0.005909600085</v>
      </c>
      <c r="BB84" s="116">
        <f t="shared" si="10"/>
        <v>14.59071415</v>
      </c>
      <c r="BC84" s="54">
        <f t="shared" si="11"/>
        <v>4.030290369</v>
      </c>
      <c r="BD84" s="117">
        <f t="shared" si="12"/>
        <v>0.06050439175</v>
      </c>
      <c r="BE84" s="210">
        <v>1606.47</v>
      </c>
      <c r="BF84" s="120">
        <v>328.8635641334496</v>
      </c>
      <c r="BG84" s="121">
        <v>94.31692462554804</v>
      </c>
      <c r="BH84" s="121">
        <v>94.31692462554804</v>
      </c>
      <c r="BI84" s="122">
        <f t="shared" si="13"/>
        <v>-0.05699714063</v>
      </c>
      <c r="BJ84" s="123">
        <f t="shared" si="14"/>
        <v>-0.05713989515</v>
      </c>
    </row>
    <row r="85">
      <c r="D85" s="100"/>
      <c r="E85" s="48"/>
      <c r="U85" s="50"/>
      <c r="V85" s="50"/>
      <c r="AC85" s="6"/>
      <c r="AI85" s="110" t="s">
        <v>278</v>
      </c>
      <c r="AJ85" s="111">
        <v>428581.60815500066</v>
      </c>
      <c r="AK85" s="111">
        <v>2888.8946678439315</v>
      </c>
      <c r="AL85" s="54">
        <v>236.48321430649867</v>
      </c>
      <c r="AM85" s="54">
        <v>62.232424817499655</v>
      </c>
      <c r="AN85" s="112">
        <v>1459.1865924313736</v>
      </c>
      <c r="AO85" s="113">
        <v>10607.330443776662</v>
      </c>
      <c r="AP85" s="112">
        <v>2559.96</v>
      </c>
      <c r="AQ85" s="112">
        <v>70.0</v>
      </c>
      <c r="AR85" s="113">
        <v>5932.8107814549585</v>
      </c>
      <c r="AS85" s="54">
        <f t="shared" si="1"/>
        <v>0</v>
      </c>
      <c r="AT85" s="115">
        <f t="shared" si="2"/>
        <v>0</v>
      </c>
      <c r="AU85" s="115">
        <f t="shared" si="3"/>
        <v>0</v>
      </c>
      <c r="AV85" s="115" t="str">
        <f t="shared" si="4"/>
        <v>Performance</v>
      </c>
      <c r="AW85" s="116">
        <f t="shared" si="5"/>
        <v>44.85447508</v>
      </c>
      <c r="AX85" s="54">
        <f t="shared" si="6"/>
        <v>3.8</v>
      </c>
      <c r="AY85" s="117">
        <f t="shared" si="7"/>
        <v>0.04264870932</v>
      </c>
      <c r="AZ85" s="117">
        <f t="shared" si="8"/>
        <v>0.02154195011</v>
      </c>
      <c r="BA85" s="118">
        <f t="shared" si="9"/>
        <v>0.00674059412</v>
      </c>
      <c r="BB85" s="116">
        <f t="shared" si="10"/>
        <v>25.08766129</v>
      </c>
      <c r="BC85" s="54">
        <f t="shared" si="11"/>
        <v>3.378331633</v>
      </c>
      <c r="BD85" s="117">
        <f t="shared" si="12"/>
        <v>0.04797193201</v>
      </c>
      <c r="BE85" s="210">
        <v>764.78</v>
      </c>
      <c r="BF85" s="120">
        <v>156.55958503923483</v>
      </c>
      <c r="BG85" s="121">
        <v>79.92362926726383</v>
      </c>
      <c r="BH85" s="121">
        <v>79.92362926726383</v>
      </c>
      <c r="BI85" s="122">
        <f t="shared" si="13"/>
        <v>-0.1138617726</v>
      </c>
      <c r="BJ85" s="123">
        <f t="shared" si="14"/>
        <v>0.1248155637</v>
      </c>
    </row>
    <row r="86">
      <c r="D86" s="100"/>
      <c r="E86" s="48"/>
      <c r="U86" s="50"/>
      <c r="V86" s="50"/>
      <c r="AC86" s="6"/>
      <c r="AI86" s="110" t="s">
        <v>279</v>
      </c>
      <c r="AJ86" s="111">
        <v>401213.2616461152</v>
      </c>
      <c r="AK86" s="111">
        <v>2562.9932852470256</v>
      </c>
      <c r="AL86" s="54">
        <v>189.80889569337393</v>
      </c>
      <c r="AM86" s="54">
        <v>49.94970939299314</v>
      </c>
      <c r="AN86" s="112">
        <v>1530.1533926618558</v>
      </c>
      <c r="AO86" s="113">
        <v>1585.8503180888522</v>
      </c>
      <c r="AP86" s="112">
        <v>2450.76</v>
      </c>
      <c r="AQ86" s="112">
        <v>46.0</v>
      </c>
      <c r="AR86" s="113">
        <v>2878.0311132515267</v>
      </c>
      <c r="AS86" s="54">
        <f t="shared" si="1"/>
        <v>0</v>
      </c>
      <c r="AT86" s="115">
        <f t="shared" si="2"/>
        <v>0</v>
      </c>
      <c r="AU86" s="115">
        <f t="shared" si="3"/>
        <v>0</v>
      </c>
      <c r="AV86" s="115" t="str">
        <f t="shared" si="4"/>
        <v>Performance</v>
      </c>
      <c r="AW86" s="116">
        <f t="shared" si="5"/>
        <v>8.354984166</v>
      </c>
      <c r="AX86" s="54">
        <f t="shared" si="6"/>
        <v>3.8</v>
      </c>
      <c r="AY86" s="117">
        <f t="shared" si="7"/>
        <v>0.03264359615</v>
      </c>
      <c r="AZ86" s="117">
        <f t="shared" si="8"/>
        <v>0.01948881789</v>
      </c>
      <c r="BA86" s="118">
        <f t="shared" si="9"/>
        <v>0.0063881071</v>
      </c>
      <c r="BB86" s="116">
        <f t="shared" si="10"/>
        <v>15.16278309</v>
      </c>
      <c r="BC86" s="54">
        <f t="shared" si="11"/>
        <v>4.126280341</v>
      </c>
      <c r="BD86" s="117">
        <f t="shared" si="12"/>
        <v>0.03006234553</v>
      </c>
      <c r="BE86" s="210">
        <v>758.6</v>
      </c>
      <c r="BF86" s="120">
        <v>155.29446535051065</v>
      </c>
      <c r="BG86" s="121">
        <v>34.51443034286328</v>
      </c>
      <c r="BH86" s="121">
        <v>34.51443034286328</v>
      </c>
      <c r="BI86" s="122">
        <f t="shared" si="13"/>
        <v>-0.04378992559</v>
      </c>
      <c r="BJ86" s="123">
        <f t="shared" si="14"/>
        <v>-0.07907372117</v>
      </c>
    </row>
    <row r="87">
      <c r="D87" s="100"/>
      <c r="E87" s="48"/>
      <c r="U87" s="50"/>
      <c r="V87" s="50"/>
      <c r="AC87" s="6"/>
      <c r="AI87" s="110" t="s">
        <v>280</v>
      </c>
      <c r="AJ87" s="111">
        <v>692673.9101927051</v>
      </c>
      <c r="AK87" s="111">
        <v>4183.492873586918</v>
      </c>
      <c r="AL87" s="54">
        <v>370.282927664123</v>
      </c>
      <c r="AM87" s="54">
        <v>97.442875701085</v>
      </c>
      <c r="AN87" s="112">
        <v>2179.226665539111</v>
      </c>
      <c r="AO87" s="113">
        <v>7754.837073151261</v>
      </c>
      <c r="AP87" s="112">
        <v>4271.28</v>
      </c>
      <c r="AQ87" s="112">
        <v>92.0</v>
      </c>
      <c r="AR87" s="113">
        <v>4820.0984404779465</v>
      </c>
      <c r="AS87" s="54">
        <f t="shared" si="1"/>
        <v>0</v>
      </c>
      <c r="AT87" s="115">
        <f t="shared" si="2"/>
        <v>0</v>
      </c>
      <c r="AU87" s="115">
        <f t="shared" si="3"/>
        <v>0</v>
      </c>
      <c r="AV87" s="115" t="str">
        <f t="shared" si="4"/>
        <v>Performance</v>
      </c>
      <c r="AW87" s="116">
        <f t="shared" si="5"/>
        <v>20.94300464</v>
      </c>
      <c r="AX87" s="54">
        <f t="shared" si="6"/>
        <v>3.8</v>
      </c>
      <c r="AY87" s="117">
        <f t="shared" si="7"/>
        <v>0.04471442886</v>
      </c>
      <c r="AZ87" s="117">
        <f t="shared" si="8"/>
        <v>0.0232922294</v>
      </c>
      <c r="BA87" s="118">
        <f t="shared" si="9"/>
        <v>0.006039628189</v>
      </c>
      <c r="BB87" s="116">
        <f t="shared" si="10"/>
        <v>13.01733912</v>
      </c>
      <c r="BC87" s="54">
        <f t="shared" si="11"/>
        <v>4.024814431</v>
      </c>
      <c r="BD87" s="117">
        <f t="shared" si="12"/>
        <v>0.04221681088</v>
      </c>
      <c r="BE87" s="210">
        <v>1557.35</v>
      </c>
      <c r="BF87" s="120">
        <v>318.80811443925353</v>
      </c>
      <c r="BG87" s="121">
        <v>51.47481322486948</v>
      </c>
      <c r="BH87" s="121">
        <v>51.47481322486948</v>
      </c>
      <c r="BI87" s="122">
        <f t="shared" si="13"/>
        <v>0.02098417018</v>
      </c>
      <c r="BJ87" s="123">
        <f t="shared" si="14"/>
        <v>-0.05585709229</v>
      </c>
    </row>
    <row r="88">
      <c r="D88" s="100"/>
      <c r="E88" s="48"/>
      <c r="U88" s="50"/>
      <c r="V88" s="50"/>
      <c r="AC88" s="6"/>
      <c r="AI88" s="110" t="s">
        <v>281</v>
      </c>
      <c r="AJ88" s="111">
        <v>788416.0392313434</v>
      </c>
      <c r="AK88" s="111">
        <v>4633.859105818823</v>
      </c>
      <c r="AL88" s="54">
        <v>472.96642861299733</v>
      </c>
      <c r="AM88" s="54">
        <v>124.46484963499931</v>
      </c>
      <c r="AN88" s="112">
        <v>1993.89413724489</v>
      </c>
      <c r="AO88" s="113">
        <v>6170.732602633214</v>
      </c>
      <c r="AP88" s="112">
        <v>4404.66</v>
      </c>
      <c r="AQ88" s="112">
        <v>109.0</v>
      </c>
      <c r="AR88" s="113">
        <v>7065.306302576261</v>
      </c>
      <c r="AS88" s="54">
        <f t="shared" si="1"/>
        <v>0</v>
      </c>
      <c r="AT88" s="115">
        <f t="shared" si="2"/>
        <v>0</v>
      </c>
      <c r="AU88" s="115">
        <f t="shared" si="3"/>
        <v>0</v>
      </c>
      <c r="AV88" s="115" t="str">
        <f t="shared" si="4"/>
        <v>Performance</v>
      </c>
      <c r="AW88" s="116">
        <f t="shared" si="5"/>
        <v>13.04687231</v>
      </c>
      <c r="AX88" s="54">
        <f t="shared" si="6"/>
        <v>3.8</v>
      </c>
      <c r="AY88" s="117">
        <f t="shared" si="7"/>
        <v>0.06242299795</v>
      </c>
      <c r="AZ88" s="117">
        <f t="shared" si="8"/>
        <v>0.02685986923</v>
      </c>
      <c r="BA88" s="118">
        <f t="shared" si="9"/>
        <v>0.005877428763</v>
      </c>
      <c r="BB88" s="116">
        <f t="shared" si="10"/>
        <v>14.93828288</v>
      </c>
      <c r="BC88" s="54">
        <f t="shared" si="11"/>
        <v>4.339141547</v>
      </c>
      <c r="BD88" s="117">
        <f t="shared" si="12"/>
        <v>0.05466689428</v>
      </c>
      <c r="BE88" s="210">
        <v>1567.89</v>
      </c>
      <c r="BF88" s="120">
        <v>320.9657781154919</v>
      </c>
      <c r="BG88" s="121">
        <v>152.00065049750543</v>
      </c>
      <c r="BH88" s="121">
        <v>152.00065049750543</v>
      </c>
      <c r="BI88" s="122">
        <f t="shared" si="13"/>
        <v>-0.04946182018</v>
      </c>
      <c r="BJ88" s="123">
        <f t="shared" si="14"/>
        <v>-0.1242507397</v>
      </c>
    </row>
    <row r="89">
      <c r="D89" s="100"/>
      <c r="E89" s="48"/>
      <c r="U89" s="50"/>
      <c r="V89" s="50"/>
      <c r="AC89" s="6"/>
      <c r="AI89" s="110" t="s">
        <v>282</v>
      </c>
      <c r="AJ89" s="111">
        <v>963634.7066957935</v>
      </c>
      <c r="AK89" s="111">
        <v>5330.698494235826</v>
      </c>
      <c r="AL89" s="54">
        <v>469.85480737212237</v>
      </c>
      <c r="AM89" s="54">
        <v>123.6460019400322</v>
      </c>
      <c r="AN89" s="112">
        <v>1826.5762582399464</v>
      </c>
      <c r="AO89" s="113">
        <v>953.8289552729799</v>
      </c>
      <c r="AP89" s="112">
        <v>4948.320000000001</v>
      </c>
      <c r="AQ89" s="112">
        <v>122.0</v>
      </c>
      <c r="AR89" s="113">
        <v>9248.964253551516</v>
      </c>
      <c r="AS89" s="54">
        <f t="shared" si="1"/>
        <v>0</v>
      </c>
      <c r="AT89" s="115">
        <f t="shared" si="2"/>
        <v>0</v>
      </c>
      <c r="AU89" s="115">
        <f t="shared" si="3"/>
        <v>0</v>
      </c>
      <c r="AV89" s="115" t="str">
        <f t="shared" si="4"/>
        <v>Performance</v>
      </c>
      <c r="AW89" s="116">
        <f t="shared" si="5"/>
        <v>2.030050433</v>
      </c>
      <c r="AX89" s="54">
        <f t="shared" si="6"/>
        <v>3.8</v>
      </c>
      <c r="AY89" s="117">
        <f t="shared" si="7"/>
        <v>0.06769276748</v>
      </c>
      <c r="AZ89" s="117">
        <f t="shared" si="8"/>
        <v>0.02319508449</v>
      </c>
      <c r="BA89" s="118">
        <f t="shared" si="9"/>
        <v>0.00553186644</v>
      </c>
      <c r="BB89" s="116">
        <f t="shared" si="10"/>
        <v>19.68472836</v>
      </c>
      <c r="BC89" s="54">
        <f t="shared" si="11"/>
        <v>3.851268913</v>
      </c>
      <c r="BD89" s="117">
        <f t="shared" si="12"/>
        <v>0.06679162693</v>
      </c>
      <c r="BE89" s="210">
        <v>2071.37</v>
      </c>
      <c r="BF89" s="120">
        <v>424.03413748100087</v>
      </c>
      <c r="BG89" s="121">
        <v>45.8206698911215</v>
      </c>
      <c r="BH89" s="121">
        <v>45.8206698911215</v>
      </c>
      <c r="BI89" s="122">
        <f t="shared" si="13"/>
        <v>-0.0717314053</v>
      </c>
      <c r="BJ89" s="123">
        <f t="shared" si="14"/>
        <v>-0.01331221321</v>
      </c>
    </row>
    <row r="90">
      <c r="D90" s="100"/>
      <c r="E90" s="48"/>
      <c r="U90" s="50"/>
      <c r="V90" s="50"/>
      <c r="AC90" s="6"/>
      <c r="AI90" s="110" t="s">
        <v>283</v>
      </c>
      <c r="AJ90" s="111">
        <v>697483.8215529419</v>
      </c>
      <c r="AK90" s="111">
        <v>4123.7169918543195</v>
      </c>
      <c r="AL90" s="54">
        <v>429.40373124074756</v>
      </c>
      <c r="AM90" s="54">
        <v>113.0009819054599</v>
      </c>
      <c r="AN90" s="112">
        <v>1676.4541808293106</v>
      </c>
      <c r="AO90" s="113">
        <v>8126.3245618720575</v>
      </c>
      <c r="AP90" s="112">
        <v>3759.6</v>
      </c>
      <c r="AQ90" s="112">
        <v>90.0</v>
      </c>
      <c r="AR90" s="113">
        <v>5898.824292489122</v>
      </c>
      <c r="AS90" s="54">
        <f t="shared" si="1"/>
        <v>0</v>
      </c>
      <c r="AT90" s="115">
        <f t="shared" si="2"/>
        <v>0</v>
      </c>
      <c r="AU90" s="115">
        <f t="shared" si="3"/>
        <v>0</v>
      </c>
      <c r="AV90" s="115" t="str">
        <f t="shared" si="4"/>
        <v>Performance</v>
      </c>
      <c r="AW90" s="116">
        <f t="shared" si="5"/>
        <v>18.92467152</v>
      </c>
      <c r="AX90" s="54">
        <f t="shared" si="6"/>
        <v>3.8</v>
      </c>
      <c r="AY90" s="117">
        <f t="shared" si="7"/>
        <v>0.06740475415</v>
      </c>
      <c r="AZ90" s="117">
        <f t="shared" si="8"/>
        <v>0.02740270056</v>
      </c>
      <c r="BA90" s="118">
        <f t="shared" si="9"/>
        <v>0.005912276191</v>
      </c>
      <c r="BB90" s="116">
        <f t="shared" si="10"/>
        <v>13.73724508</v>
      </c>
      <c r="BC90" s="54">
        <f t="shared" si="11"/>
        <v>4.771152569</v>
      </c>
      <c r="BD90" s="117">
        <f t="shared" si="12"/>
        <v>0.05368473593</v>
      </c>
      <c r="BE90" s="210">
        <v>1574.32</v>
      </c>
      <c r="BF90" s="120">
        <v>322.2820757851515</v>
      </c>
      <c r="BG90" s="121">
        <v>107.12165545559606</v>
      </c>
      <c r="BH90" s="121">
        <v>107.12165545559606</v>
      </c>
      <c r="BI90" s="122">
        <f t="shared" si="13"/>
        <v>-0.08829824951</v>
      </c>
      <c r="BJ90" s="123">
        <f t="shared" si="14"/>
        <v>-0.2035467437</v>
      </c>
    </row>
    <row r="91">
      <c r="D91" s="100"/>
      <c r="E91" s="48"/>
      <c r="U91" s="50"/>
      <c r="V91" s="50"/>
      <c r="AC91" s="6"/>
      <c r="AI91" s="110" t="s">
        <v>284</v>
      </c>
      <c r="AJ91" s="111">
        <v>820354.3747258403</v>
      </c>
      <c r="AK91" s="111">
        <v>4568.351290221456</v>
      </c>
      <c r="AL91" s="54">
        <v>494.74777729912216</v>
      </c>
      <c r="AM91" s="54">
        <v>130.196783499769</v>
      </c>
      <c r="AN91" s="112">
        <v>1661.4419730882476</v>
      </c>
      <c r="AO91" s="113">
        <v>13446.943202599425</v>
      </c>
      <c r="AP91" s="112">
        <v>4522.4400000000005</v>
      </c>
      <c r="AQ91" s="112">
        <v>120.0</v>
      </c>
      <c r="AR91" s="113">
        <v>7325.144886003105</v>
      </c>
      <c r="AS91" s="54">
        <f t="shared" si="1"/>
        <v>0</v>
      </c>
      <c r="AT91" s="115">
        <f t="shared" si="2"/>
        <v>0</v>
      </c>
      <c r="AU91" s="115">
        <f t="shared" si="3"/>
        <v>0</v>
      </c>
      <c r="AV91" s="115" t="str">
        <f t="shared" si="4"/>
        <v>Performance</v>
      </c>
      <c r="AW91" s="116">
        <f t="shared" si="5"/>
        <v>27.17939083</v>
      </c>
      <c r="AX91" s="54">
        <f t="shared" si="6"/>
        <v>3.8</v>
      </c>
      <c r="AY91" s="117">
        <f t="shared" si="7"/>
        <v>0.07836372597</v>
      </c>
      <c r="AZ91" s="117">
        <f t="shared" si="8"/>
        <v>0.02849973113</v>
      </c>
      <c r="BA91" s="118">
        <f t="shared" si="9"/>
        <v>0.005568753494</v>
      </c>
      <c r="BB91" s="116">
        <f t="shared" si="10"/>
        <v>14.80581666</v>
      </c>
      <c r="BC91" s="54">
        <f t="shared" si="11"/>
        <v>4.122898144</v>
      </c>
      <c r="BD91" s="117">
        <f t="shared" si="12"/>
        <v>0.07222641654</v>
      </c>
      <c r="BE91" s="210">
        <v>1974.71</v>
      </c>
      <c r="BF91" s="120">
        <v>404.24668293212096</v>
      </c>
      <c r="BG91" s="121">
        <v>90.5010943670012</v>
      </c>
      <c r="BH91" s="121">
        <v>90.5010943670012</v>
      </c>
      <c r="BI91" s="122">
        <f t="shared" si="13"/>
        <v>-0.01004985985</v>
      </c>
      <c r="BJ91" s="123">
        <f t="shared" si="14"/>
        <v>-0.07831824432</v>
      </c>
    </row>
    <row r="92">
      <c r="D92" s="100"/>
      <c r="E92" s="48"/>
      <c r="U92" s="50"/>
      <c r="V92" s="50"/>
      <c r="AC92" s="6"/>
      <c r="AI92" s="110" t="s">
        <v>285</v>
      </c>
      <c r="AJ92" s="111">
        <v>501447.58913934306</v>
      </c>
      <c r="AK92" s="111">
        <v>2988.7940866299173</v>
      </c>
      <c r="AL92" s="54">
        <v>357.836442700623</v>
      </c>
      <c r="AM92" s="54">
        <v>94.16748492121658</v>
      </c>
      <c r="AN92" s="112">
        <v>2151.6587931418853</v>
      </c>
      <c r="AO92" s="113">
        <v>2854.5981372447286</v>
      </c>
      <c r="AP92" s="112">
        <v>2851.6800000000003</v>
      </c>
      <c r="AQ92" s="112">
        <v>76.0</v>
      </c>
      <c r="AR92" s="113">
        <v>3807.0444153712956</v>
      </c>
      <c r="AS92" s="54">
        <f t="shared" si="1"/>
        <v>0</v>
      </c>
      <c r="AT92" s="115">
        <f t="shared" si="2"/>
        <v>0</v>
      </c>
      <c r="AU92" s="115">
        <f t="shared" si="3"/>
        <v>0</v>
      </c>
      <c r="AV92" s="115" t="str">
        <f t="shared" si="4"/>
        <v>Performance</v>
      </c>
      <c r="AW92" s="116">
        <f t="shared" si="5"/>
        <v>7.977382392</v>
      </c>
      <c r="AX92" s="54">
        <f t="shared" si="6"/>
        <v>3.8</v>
      </c>
      <c r="AY92" s="117">
        <f t="shared" si="7"/>
        <v>0.04376506406</v>
      </c>
      <c r="AZ92" s="117">
        <f t="shared" si="8"/>
        <v>0.03150684932</v>
      </c>
      <c r="BA92" s="118">
        <f t="shared" si="9"/>
        <v>0.00596033195</v>
      </c>
      <c r="BB92" s="116">
        <f t="shared" si="10"/>
        <v>10.63906288</v>
      </c>
      <c r="BC92" s="54">
        <f t="shared" si="11"/>
        <v>4.708374246</v>
      </c>
      <c r="BD92" s="117">
        <f t="shared" si="12"/>
        <v>0.03532158549</v>
      </c>
      <c r="BE92" s="210">
        <v>1086.29</v>
      </c>
      <c r="BF92" s="120">
        <v>222.37651564145295</v>
      </c>
      <c r="BG92" s="121">
        <v>135.45992705917007</v>
      </c>
      <c r="BH92" s="121">
        <v>135.45992705917007</v>
      </c>
      <c r="BI92" s="122">
        <f t="shared" si="13"/>
        <v>-0.04587605658</v>
      </c>
      <c r="BJ92" s="123">
        <f t="shared" si="14"/>
        <v>-0.192927367</v>
      </c>
    </row>
    <row r="93">
      <c r="D93" s="100"/>
      <c r="E93" s="48"/>
      <c r="U93" s="50"/>
      <c r="V93" s="50"/>
      <c r="AC93" s="6"/>
      <c r="AI93" s="110" t="s">
        <v>286</v>
      </c>
      <c r="AJ93" s="111">
        <v>573470.9758455644</v>
      </c>
      <c r="AK93" s="111">
        <v>3374.471350959422</v>
      </c>
      <c r="AL93" s="54">
        <v>261.3761842334985</v>
      </c>
      <c r="AM93" s="54">
        <v>68.78320637723645</v>
      </c>
      <c r="AN93" s="112">
        <v>1436.2588569722948</v>
      </c>
      <c r="AO93" s="113">
        <v>5225.8804132433615</v>
      </c>
      <c r="AP93" s="112">
        <v>2922.6600000000003</v>
      </c>
      <c r="AQ93" s="112">
        <v>67.0</v>
      </c>
      <c r="AR93" s="113">
        <v>4292.258066330893</v>
      </c>
      <c r="AS93" s="54">
        <f t="shared" si="1"/>
        <v>0</v>
      </c>
      <c r="AT93" s="115">
        <f t="shared" si="2"/>
        <v>0</v>
      </c>
      <c r="AU93" s="115">
        <f t="shared" si="3"/>
        <v>0</v>
      </c>
      <c r="AV93" s="115" t="str">
        <f t="shared" si="4"/>
        <v>Performance</v>
      </c>
      <c r="AW93" s="116">
        <f t="shared" si="5"/>
        <v>19.993713</v>
      </c>
      <c r="AX93" s="54">
        <f t="shared" si="6"/>
        <v>3.8</v>
      </c>
      <c r="AY93" s="117">
        <f t="shared" si="7"/>
        <v>0.04789053592</v>
      </c>
      <c r="AZ93" s="117">
        <f t="shared" si="8"/>
        <v>0.02038340209</v>
      </c>
      <c r="BA93" s="118">
        <f t="shared" si="9"/>
        <v>0.005884293178</v>
      </c>
      <c r="BB93" s="116">
        <f t="shared" si="10"/>
        <v>16.42176421</v>
      </c>
      <c r="BC93" s="54">
        <f t="shared" si="11"/>
        <v>3.901137078</v>
      </c>
      <c r="BD93" s="117">
        <f t="shared" si="12"/>
        <v>0.04664897255</v>
      </c>
      <c r="BE93" s="210">
        <v>1193.34</v>
      </c>
      <c r="BF93" s="120">
        <v>244.29092707801</v>
      </c>
      <c r="BG93" s="121">
        <v>17.085257155488534</v>
      </c>
      <c r="BH93" s="121">
        <v>17.085257155488534</v>
      </c>
      <c r="BI93" s="122">
        <f t="shared" si="13"/>
        <v>-0.1338910022</v>
      </c>
      <c r="BJ93" s="123">
        <f t="shared" si="14"/>
        <v>-0.02592502547</v>
      </c>
    </row>
    <row r="94">
      <c r="D94" s="100"/>
      <c r="E94" s="48"/>
      <c r="U94" s="50"/>
      <c r="V94" s="50"/>
      <c r="AC94" s="6"/>
      <c r="AI94" s="110" t="s">
        <v>287</v>
      </c>
      <c r="AJ94" s="111">
        <v>954181.1100573983</v>
      </c>
      <c r="AK94" s="111">
        <v>5206.233644600827</v>
      </c>
      <c r="AL94" s="54">
        <v>463.63156489037243</v>
      </c>
      <c r="AM94" s="54">
        <v>122.00830655009801</v>
      </c>
      <c r="AN94" s="112">
        <v>1919.1060477712288</v>
      </c>
      <c r="AO94" s="113">
        <v>5388.178511989741</v>
      </c>
      <c r="AP94" s="112">
        <v>5116.8</v>
      </c>
      <c r="AQ94" s="112">
        <v>107.0</v>
      </c>
      <c r="AR94" s="113">
        <v>4015.354012512981</v>
      </c>
      <c r="AS94" s="54">
        <f t="shared" si="1"/>
        <v>0</v>
      </c>
      <c r="AT94" s="115">
        <f t="shared" si="2"/>
        <v>0</v>
      </c>
      <c r="AU94" s="115">
        <f t="shared" si="3"/>
        <v>0</v>
      </c>
      <c r="AV94" s="115" t="str">
        <f t="shared" si="4"/>
        <v>Performance</v>
      </c>
      <c r="AW94" s="116">
        <f t="shared" si="5"/>
        <v>11.62168178</v>
      </c>
      <c r="AX94" s="54">
        <f t="shared" si="6"/>
        <v>3.8</v>
      </c>
      <c r="AY94" s="117">
        <f t="shared" si="7"/>
        <v>0.0635755938</v>
      </c>
      <c r="AZ94" s="117">
        <f t="shared" si="8"/>
        <v>0.02343504247</v>
      </c>
      <c r="BA94" s="118">
        <f t="shared" si="9"/>
        <v>0.005456232145</v>
      </c>
      <c r="BB94" s="116">
        <f t="shared" si="10"/>
        <v>8.660657118</v>
      </c>
      <c r="BC94" s="54">
        <f t="shared" si="11"/>
        <v>4.333005279</v>
      </c>
      <c r="BD94" s="117">
        <f t="shared" si="12"/>
        <v>0.05575512626</v>
      </c>
      <c r="BE94" s="210">
        <v>1972.3</v>
      </c>
      <c r="BF94" s="120">
        <v>403.75332719590324</v>
      </c>
      <c r="BG94" s="121">
        <v>59.87823769446919</v>
      </c>
      <c r="BH94" s="121">
        <v>59.87823769446919</v>
      </c>
      <c r="BI94" s="122">
        <f t="shared" si="13"/>
        <v>-0.01717818498</v>
      </c>
      <c r="BJ94" s="123">
        <f t="shared" si="14"/>
        <v>-0.1230105308</v>
      </c>
    </row>
    <row r="95">
      <c r="D95" s="100"/>
      <c r="E95" s="48"/>
      <c r="U95" s="50"/>
      <c r="V95" s="50"/>
      <c r="AC95" s="6"/>
      <c r="AI95" s="110" t="s">
        <v>288</v>
      </c>
      <c r="AJ95" s="111">
        <v>920841.7261568129</v>
      </c>
      <c r="AK95" s="111">
        <v>5118.6169412393465</v>
      </c>
      <c r="AL95" s="54">
        <v>494.74777729912216</v>
      </c>
      <c r="AM95" s="54">
        <v>130.196783499769</v>
      </c>
      <c r="AN95" s="112">
        <v>1601.3931421239934</v>
      </c>
      <c r="AO95" s="113">
        <v>3409.9978408610696</v>
      </c>
      <c r="AP95" s="112">
        <v>4655.82</v>
      </c>
      <c r="AQ95" s="112">
        <v>123.0</v>
      </c>
      <c r="AR95" s="113">
        <v>5345.879536406548</v>
      </c>
      <c r="AS95" s="54">
        <f t="shared" si="1"/>
        <v>0</v>
      </c>
      <c r="AT95" s="115">
        <f t="shared" si="2"/>
        <v>0</v>
      </c>
      <c r="AU95" s="115">
        <f t="shared" si="3"/>
        <v>0</v>
      </c>
      <c r="AV95" s="115" t="str">
        <f t="shared" si="4"/>
        <v>Performance</v>
      </c>
      <c r="AW95" s="116">
        <f t="shared" si="5"/>
        <v>6.892396484</v>
      </c>
      <c r="AX95" s="54">
        <f t="shared" si="6"/>
        <v>3.8</v>
      </c>
      <c r="AY95" s="117">
        <f t="shared" si="7"/>
        <v>0.08130219874</v>
      </c>
      <c r="AZ95" s="117">
        <f t="shared" si="8"/>
        <v>0.02543593025</v>
      </c>
      <c r="BA95" s="118">
        <f t="shared" si="9"/>
        <v>0.005558628368</v>
      </c>
      <c r="BB95" s="116">
        <f t="shared" si="10"/>
        <v>10.80526236</v>
      </c>
      <c r="BC95" s="54">
        <f t="shared" si="11"/>
        <v>4.022339653</v>
      </c>
      <c r="BD95" s="117">
        <f t="shared" si="12"/>
        <v>0.07680812211</v>
      </c>
      <c r="BE95" s="210">
        <v>2291.73</v>
      </c>
      <c r="BF95" s="120">
        <v>469.1444569967384</v>
      </c>
      <c r="BG95" s="121">
        <v>25.603320302383736</v>
      </c>
      <c r="BH95" s="121">
        <v>25.603320302383736</v>
      </c>
      <c r="BI95" s="122">
        <f t="shared" si="13"/>
        <v>-0.09041445112</v>
      </c>
      <c r="BJ95" s="123">
        <f t="shared" si="14"/>
        <v>-0.05527620043</v>
      </c>
    </row>
    <row r="96">
      <c r="D96" s="100"/>
      <c r="E96" s="48"/>
      <c r="U96" s="50"/>
      <c r="V96" s="50"/>
      <c r="AC96" s="6"/>
      <c r="AI96" s="110" t="s">
        <v>289</v>
      </c>
      <c r="AJ96" s="111">
        <v>893147.4782653305</v>
      </c>
      <c r="AK96" s="111">
        <v>5004.79711163892</v>
      </c>
      <c r="AL96" s="54">
        <v>466.7431861312474</v>
      </c>
      <c r="AM96" s="54">
        <v>122.82715424506512</v>
      </c>
      <c r="AN96" s="112">
        <v>1845.6827044558452</v>
      </c>
      <c r="AO96" s="113">
        <v>13846.09552509045</v>
      </c>
      <c r="AP96" s="112">
        <v>4973.28</v>
      </c>
      <c r="AQ96" s="112">
        <v>118.0</v>
      </c>
      <c r="AR96" s="113">
        <v>7532.799410954582</v>
      </c>
      <c r="AS96" s="54">
        <f t="shared" si="1"/>
        <v>0</v>
      </c>
      <c r="AT96" s="115">
        <f t="shared" si="2"/>
        <v>0</v>
      </c>
      <c r="AU96" s="115">
        <f t="shared" si="3"/>
        <v>0</v>
      </c>
      <c r="AV96" s="115" t="str">
        <f t="shared" si="4"/>
        <v>Performance</v>
      </c>
      <c r="AW96" s="116">
        <f t="shared" si="5"/>
        <v>29.66534046</v>
      </c>
      <c r="AX96" s="54">
        <f t="shared" si="6"/>
        <v>3.8</v>
      </c>
      <c r="AY96" s="117">
        <f t="shared" si="7"/>
        <v>0.06654835847</v>
      </c>
      <c r="AZ96" s="117">
        <f t="shared" si="8"/>
        <v>0.02454188482</v>
      </c>
      <c r="BA96" s="118">
        <f t="shared" si="9"/>
        <v>0.005603550627</v>
      </c>
      <c r="BB96" s="116">
        <f t="shared" si="10"/>
        <v>16.1390667</v>
      </c>
      <c r="BC96" s="54">
        <f t="shared" si="11"/>
        <v>3.95545073</v>
      </c>
      <c r="BD96" s="117">
        <f t="shared" si="12"/>
        <v>0.06393298248</v>
      </c>
      <c r="BE96" s="210">
        <v>2164.8</v>
      </c>
      <c r="BF96" s="120">
        <v>443.16037251619497</v>
      </c>
      <c r="BG96" s="121">
        <v>23.58281361505243</v>
      </c>
      <c r="BH96" s="121">
        <v>23.58281361505243</v>
      </c>
      <c r="BI96" s="122">
        <f t="shared" si="13"/>
        <v>-0.00629738048</v>
      </c>
      <c r="BJ96" s="123">
        <f t="shared" si="14"/>
        <v>-0.03930038333</v>
      </c>
    </row>
    <row r="97">
      <c r="D97" s="100"/>
      <c r="E97" s="48"/>
      <c r="U97" s="50"/>
      <c r="V97" s="50"/>
      <c r="AC97" s="6"/>
      <c r="AI97" s="110" t="s">
        <v>290</v>
      </c>
      <c r="AJ97" s="111">
        <v>1250052.072289081</v>
      </c>
      <c r="AK97" s="111">
        <v>6730.109204934602</v>
      </c>
      <c r="AL97" s="54">
        <v>591.2080357662467</v>
      </c>
      <c r="AM97" s="54">
        <v>155.58106204374914</v>
      </c>
      <c r="AN97" s="112">
        <v>1725.312093295681</v>
      </c>
      <c r="AO97" s="113">
        <v>15069.610871125518</v>
      </c>
      <c r="AP97" s="112">
        <v>6247.8</v>
      </c>
      <c r="AQ97" s="112">
        <v>150.0</v>
      </c>
      <c r="AR97" s="113">
        <v>8253.40233559571</v>
      </c>
      <c r="AS97" s="54">
        <f t="shared" si="1"/>
        <v>0</v>
      </c>
      <c r="AT97" s="115">
        <f t="shared" si="2"/>
        <v>0</v>
      </c>
      <c r="AU97" s="115">
        <f t="shared" si="3"/>
        <v>0</v>
      </c>
      <c r="AV97" s="115" t="str">
        <f t="shared" si="4"/>
        <v>Performance</v>
      </c>
      <c r="AW97" s="116">
        <f t="shared" si="5"/>
        <v>25.48952308</v>
      </c>
      <c r="AX97" s="54">
        <f t="shared" si="6"/>
        <v>3.8</v>
      </c>
      <c r="AY97" s="117">
        <f t="shared" si="7"/>
        <v>0.09017560513</v>
      </c>
      <c r="AZ97" s="117">
        <f t="shared" si="8"/>
        <v>0.02311716754</v>
      </c>
      <c r="BA97" s="118">
        <f t="shared" si="9"/>
        <v>0.005383863084</v>
      </c>
      <c r="BB97" s="116">
        <f t="shared" si="10"/>
        <v>13.96023368</v>
      </c>
      <c r="BC97" s="54">
        <f t="shared" si="11"/>
        <v>3.941386905</v>
      </c>
      <c r="BD97" s="117">
        <f t="shared" si="12"/>
        <v>0.08694079209</v>
      </c>
      <c r="BE97" s="210">
        <v>2822.2</v>
      </c>
      <c r="BF97" s="120">
        <v>577.7379911840378</v>
      </c>
      <c r="BG97" s="121">
        <v>13.470044582208857</v>
      </c>
      <c r="BH97" s="121">
        <v>13.470044582208857</v>
      </c>
      <c r="BI97" s="122">
        <f t="shared" si="13"/>
        <v>-0.07166439507</v>
      </c>
      <c r="BJ97" s="123">
        <f t="shared" si="14"/>
        <v>-0.03587237399</v>
      </c>
    </row>
    <row r="98">
      <c r="D98" s="100"/>
      <c r="E98" s="48"/>
      <c r="U98" s="50"/>
      <c r="V98" s="50"/>
      <c r="AC98" s="6"/>
      <c r="AI98" s="110" t="s">
        <v>291</v>
      </c>
      <c r="AJ98" s="111">
        <v>904962.631656011</v>
      </c>
      <c r="AK98" s="111">
        <v>4811.549055626684</v>
      </c>
      <c r="AL98" s="54">
        <v>435.62697372249755</v>
      </c>
      <c r="AM98" s="54">
        <v>114.6386772953941</v>
      </c>
      <c r="AN98" s="112">
        <v>1659.5313284666574</v>
      </c>
      <c r="AO98" s="113">
        <v>1054.9773819283737</v>
      </c>
      <c r="AP98" s="112">
        <v>5225.22</v>
      </c>
      <c r="AQ98" s="112">
        <v>113.0</v>
      </c>
      <c r="AR98" s="113">
        <v>6086.893838625654</v>
      </c>
      <c r="AS98" s="54">
        <f t="shared" si="1"/>
        <v>0</v>
      </c>
      <c r="AT98" s="115">
        <f t="shared" si="2"/>
        <v>0</v>
      </c>
      <c r="AU98" s="115">
        <f t="shared" si="3"/>
        <v>0</v>
      </c>
      <c r="AV98" s="115" t="str">
        <f t="shared" si="4"/>
        <v>Performance</v>
      </c>
      <c r="AW98" s="116">
        <f t="shared" si="5"/>
        <v>2.421744854</v>
      </c>
      <c r="AX98" s="54">
        <f t="shared" si="6"/>
        <v>3.8</v>
      </c>
      <c r="AY98" s="117">
        <f t="shared" si="7"/>
        <v>0.06907894737</v>
      </c>
      <c r="AZ98" s="117">
        <f t="shared" si="8"/>
        <v>0.02382573179</v>
      </c>
      <c r="BA98" s="118">
        <f t="shared" si="9"/>
        <v>0.005316848329</v>
      </c>
      <c r="BB98" s="116">
        <f t="shared" si="10"/>
        <v>13.97272025</v>
      </c>
      <c r="BC98" s="54">
        <f t="shared" si="11"/>
        <v>3.855105962</v>
      </c>
      <c r="BD98" s="117">
        <f t="shared" si="12"/>
        <v>0.06809151359</v>
      </c>
      <c r="BE98" s="210">
        <v>2118.86</v>
      </c>
      <c r="BF98" s="120">
        <v>433.7559067394978</v>
      </c>
      <c r="BG98" s="121">
        <v>1.8710669829997642</v>
      </c>
      <c r="BH98" s="121">
        <v>1.8710669829997642</v>
      </c>
      <c r="BI98" s="122">
        <f t="shared" si="13"/>
        <v>0.08597458731</v>
      </c>
      <c r="BJ98" s="123">
        <f t="shared" si="14"/>
        <v>-0.01429427951</v>
      </c>
    </row>
    <row r="99">
      <c r="D99" s="100"/>
      <c r="E99" s="48"/>
      <c r="U99" s="50"/>
      <c r="V99" s="50"/>
      <c r="AC99" s="6"/>
      <c r="AI99" s="110" t="s">
        <v>292</v>
      </c>
      <c r="AJ99" s="111">
        <v>639090.1547294479</v>
      </c>
      <c r="AK99" s="111">
        <v>4009.0783145589253</v>
      </c>
      <c r="AL99" s="54">
        <v>280.04591167874844</v>
      </c>
      <c r="AM99" s="54">
        <v>73.69629254703906</v>
      </c>
      <c r="AN99" s="112">
        <v>1466.829170917733</v>
      </c>
      <c r="AO99" s="113">
        <v>6568.181549204162</v>
      </c>
      <c r="AP99" s="112">
        <v>3552.1200000000003</v>
      </c>
      <c r="AQ99" s="112">
        <v>68.0</v>
      </c>
      <c r="AR99" s="113">
        <v>7175.7044430214755</v>
      </c>
      <c r="AS99" s="54">
        <f t="shared" si="1"/>
        <v>0</v>
      </c>
      <c r="AT99" s="115">
        <f t="shared" si="2"/>
        <v>0</v>
      </c>
      <c r="AU99" s="115">
        <f t="shared" si="3"/>
        <v>0</v>
      </c>
      <c r="AV99" s="115" t="str">
        <f t="shared" si="4"/>
        <v>Performance</v>
      </c>
      <c r="AW99" s="116">
        <f t="shared" si="5"/>
        <v>23.4539455</v>
      </c>
      <c r="AX99" s="54">
        <f t="shared" si="6"/>
        <v>3.8</v>
      </c>
      <c r="AY99" s="117">
        <f t="shared" si="7"/>
        <v>0.05024190547</v>
      </c>
      <c r="AZ99" s="117">
        <f t="shared" si="8"/>
        <v>0.01838235294</v>
      </c>
      <c r="BA99" s="118">
        <f t="shared" si="9"/>
        <v>0.006273102918</v>
      </c>
      <c r="BB99" s="116">
        <f t="shared" si="10"/>
        <v>25.62331441</v>
      </c>
      <c r="BC99" s="54">
        <f t="shared" si="11"/>
        <v>4.118322231</v>
      </c>
      <c r="BD99" s="117">
        <f t="shared" si="12"/>
        <v>0.04635849992</v>
      </c>
      <c r="BE99" s="210">
        <v>1341.41</v>
      </c>
      <c r="BF99" s="120">
        <v>274.60262162645466</v>
      </c>
      <c r="BG99" s="121">
        <v>5.443290052293776</v>
      </c>
      <c r="BH99" s="121">
        <v>5.443290052293776</v>
      </c>
      <c r="BI99" s="122">
        <f t="shared" si="13"/>
        <v>-0.11398089</v>
      </c>
      <c r="BJ99" s="123">
        <f t="shared" si="14"/>
        <v>-0.07729415348</v>
      </c>
    </row>
    <row r="100">
      <c r="D100" s="100"/>
      <c r="E100" s="48"/>
      <c r="U100" s="50"/>
      <c r="V100" s="50"/>
      <c r="AC100" s="6"/>
      <c r="AI100" s="110" t="s">
        <v>293</v>
      </c>
      <c r="AJ100" s="111">
        <v>592785.1364267534</v>
      </c>
      <c r="AK100" s="111">
        <v>3651.241871858302</v>
      </c>
      <c r="AL100" s="54">
        <v>295.60401788312333</v>
      </c>
      <c r="AM100" s="54">
        <v>77.79053102187457</v>
      </c>
      <c r="AN100" s="112">
        <v>1534.7935296000023</v>
      </c>
      <c r="AO100" s="113">
        <v>8340.868747535333</v>
      </c>
      <c r="AP100" s="112">
        <v>3280.6800000000003</v>
      </c>
      <c r="AQ100" s="112">
        <v>69.0</v>
      </c>
      <c r="AR100" s="113">
        <v>3559.511111086673</v>
      </c>
      <c r="AS100" s="54">
        <f t="shared" si="1"/>
        <v>0</v>
      </c>
      <c r="AT100" s="115">
        <f t="shared" si="2"/>
        <v>0</v>
      </c>
      <c r="AU100" s="115">
        <f t="shared" si="3"/>
        <v>0</v>
      </c>
      <c r="AV100" s="115" t="str">
        <f t="shared" si="4"/>
        <v>Performance</v>
      </c>
      <c r="AW100" s="116">
        <f t="shared" si="5"/>
        <v>28.21635784</v>
      </c>
      <c r="AX100" s="54">
        <f t="shared" si="6"/>
        <v>3.8</v>
      </c>
      <c r="AY100" s="117">
        <f t="shared" si="7"/>
        <v>0.05068468789</v>
      </c>
      <c r="AZ100" s="117">
        <f t="shared" si="8"/>
        <v>0.02130522539</v>
      </c>
      <c r="BA100" s="118">
        <f t="shared" si="9"/>
        <v>0.006159469338</v>
      </c>
      <c r="BB100" s="116">
        <f t="shared" si="10"/>
        <v>12.0414842</v>
      </c>
      <c r="BC100" s="54">
        <f t="shared" si="11"/>
        <v>4.284116201</v>
      </c>
      <c r="BD100" s="117">
        <f t="shared" si="12"/>
        <v>0.04495718718</v>
      </c>
      <c r="BE100" s="210">
        <v>1555.23</v>
      </c>
      <c r="BF100" s="120">
        <v>318.3741251609211</v>
      </c>
      <c r="BG100" s="121">
        <v>-22.770107277797763</v>
      </c>
      <c r="BH100" s="121">
        <v>-22.770107277797763</v>
      </c>
      <c r="BI100" s="122">
        <f t="shared" si="13"/>
        <v>-0.1014892699</v>
      </c>
      <c r="BJ100" s="123">
        <f t="shared" si="14"/>
        <v>-0.1130025841</v>
      </c>
    </row>
    <row r="101">
      <c r="D101" s="100"/>
      <c r="E101" s="48"/>
      <c r="U101" s="50"/>
      <c r="V101" s="50"/>
      <c r="AC101" s="6"/>
      <c r="AI101" s="110" t="s">
        <v>294</v>
      </c>
      <c r="AJ101" s="111">
        <v>1011723.9941258214</v>
      </c>
      <c r="AK101" s="111">
        <v>5310.227301861649</v>
      </c>
      <c r="AL101" s="54">
        <v>600.5428994888717</v>
      </c>
      <c r="AM101" s="54">
        <v>158.03760512865045</v>
      </c>
      <c r="AN101" s="112">
        <v>1918.833098539573</v>
      </c>
      <c r="AO101" s="113">
        <v>1099.4058028162312</v>
      </c>
      <c r="AP101" s="112">
        <v>5346.12</v>
      </c>
      <c r="AQ101" s="112">
        <v>136.0</v>
      </c>
      <c r="AR101" s="113">
        <v>7070.049697102283</v>
      </c>
      <c r="AS101" s="54">
        <f t="shared" si="1"/>
        <v>0</v>
      </c>
      <c r="AT101" s="115">
        <f t="shared" si="2"/>
        <v>0</v>
      </c>
      <c r="AU101" s="115">
        <f t="shared" si="3"/>
        <v>0</v>
      </c>
      <c r="AV101" s="115" t="str">
        <f t="shared" si="4"/>
        <v>Performance</v>
      </c>
      <c r="AW101" s="116">
        <f t="shared" si="5"/>
        <v>1.83068654</v>
      </c>
      <c r="AX101" s="54">
        <f t="shared" si="6"/>
        <v>3.8</v>
      </c>
      <c r="AY101" s="117">
        <f t="shared" si="7"/>
        <v>0.08236130868</v>
      </c>
      <c r="AZ101" s="117">
        <f t="shared" si="8"/>
        <v>0.02976098689</v>
      </c>
      <c r="BA101" s="118">
        <f t="shared" si="9"/>
        <v>0.005248691672</v>
      </c>
      <c r="BB101" s="116">
        <f t="shared" si="10"/>
        <v>11.77276378</v>
      </c>
      <c r="BC101" s="54">
        <f t="shared" si="11"/>
        <v>4.415756614</v>
      </c>
      <c r="BD101" s="117">
        <f t="shared" si="12"/>
        <v>0.07087640926</v>
      </c>
      <c r="BE101" s="210">
        <v>2246.54</v>
      </c>
      <c r="BF101" s="120">
        <v>459.89352516284754</v>
      </c>
      <c r="BG101" s="121">
        <v>140.6493743260242</v>
      </c>
      <c r="BH101" s="121">
        <v>140.6493743260242</v>
      </c>
      <c r="BI101" s="122">
        <f t="shared" si="13"/>
        <v>0.006759164175</v>
      </c>
      <c r="BJ101" s="123">
        <f t="shared" si="14"/>
        <v>-0.1394453245</v>
      </c>
    </row>
    <row r="102">
      <c r="D102" s="100"/>
      <c r="E102" s="48"/>
      <c r="U102" s="50"/>
      <c r="V102" s="50"/>
      <c r="AC102" s="6"/>
      <c r="AI102" s="110" t="s">
        <v>295</v>
      </c>
      <c r="AJ102" s="111">
        <v>979624.3456354162</v>
      </c>
      <c r="AK102" s="111">
        <v>5437.1486945815495</v>
      </c>
      <c r="AL102" s="54">
        <v>519.6407472261221</v>
      </c>
      <c r="AM102" s="54">
        <v>136.74756505950583</v>
      </c>
      <c r="AN102" s="112">
        <v>1849.2310444673692</v>
      </c>
      <c r="AO102" s="113">
        <v>782.9912340983379</v>
      </c>
      <c r="AP102" s="112">
        <v>5594.9400000000005</v>
      </c>
      <c r="AQ102" s="112">
        <v>132.0</v>
      </c>
      <c r="AR102" s="113">
        <v>7924.542658732863</v>
      </c>
      <c r="AS102" s="54">
        <f t="shared" si="1"/>
        <v>0</v>
      </c>
      <c r="AT102" s="115">
        <f t="shared" si="2"/>
        <v>0</v>
      </c>
      <c r="AU102" s="115">
        <f t="shared" si="3"/>
        <v>0</v>
      </c>
      <c r="AV102" s="115" t="str">
        <f t="shared" si="4"/>
        <v>Performance</v>
      </c>
      <c r="AW102" s="116">
        <f t="shared" si="5"/>
        <v>1.506793373</v>
      </c>
      <c r="AX102" s="54">
        <f t="shared" si="6"/>
        <v>3.8</v>
      </c>
      <c r="AY102" s="117">
        <f t="shared" si="7"/>
        <v>0.07394833948</v>
      </c>
      <c r="AZ102" s="117">
        <f t="shared" si="8"/>
        <v>0.02515060241</v>
      </c>
      <c r="BA102" s="118">
        <f t="shared" si="9"/>
        <v>0.005550238435</v>
      </c>
      <c r="BB102" s="116">
        <f t="shared" si="10"/>
        <v>15.25004092</v>
      </c>
      <c r="BC102" s="54">
        <f t="shared" si="11"/>
        <v>3.936672327</v>
      </c>
      <c r="BD102" s="117">
        <f t="shared" si="12"/>
        <v>0.07138102099</v>
      </c>
      <c r="BE102" s="210">
        <v>2255.93</v>
      </c>
      <c r="BF102" s="120">
        <v>461.8157701267829</v>
      </c>
      <c r="BG102" s="121">
        <v>57.82497709933921</v>
      </c>
      <c r="BH102" s="121">
        <v>57.82497709933921</v>
      </c>
      <c r="BI102" s="122">
        <f t="shared" si="13"/>
        <v>0.02902096564</v>
      </c>
      <c r="BJ102" s="123">
        <f t="shared" si="14"/>
        <v>-0.03471773013</v>
      </c>
    </row>
    <row r="103">
      <c r="D103" s="100"/>
      <c r="E103" s="48"/>
      <c r="U103" s="50"/>
      <c r="V103" s="50"/>
      <c r="AC103" s="6"/>
      <c r="AI103" s="110" t="s">
        <v>296</v>
      </c>
      <c r="AJ103" s="111">
        <v>854304.6190068711</v>
      </c>
      <c r="AK103" s="111">
        <v>5155.465087512866</v>
      </c>
      <c r="AL103" s="54">
        <v>609.8777632114967</v>
      </c>
      <c r="AM103" s="54">
        <v>160.49414821355177</v>
      </c>
      <c r="AN103" s="112">
        <v>2136.9195346324773</v>
      </c>
      <c r="AO103" s="113">
        <v>9595.202840363516</v>
      </c>
      <c r="AP103" s="112">
        <v>5258.76</v>
      </c>
      <c r="AQ103" s="112">
        <v>145.0</v>
      </c>
      <c r="AR103" s="113">
        <v>9942.527813787581</v>
      </c>
      <c r="AS103" s="54">
        <f t="shared" si="1"/>
        <v>0</v>
      </c>
      <c r="AT103" s="115">
        <f t="shared" si="2"/>
        <v>0</v>
      </c>
      <c r="AU103" s="115">
        <f t="shared" si="3"/>
        <v>0</v>
      </c>
      <c r="AV103" s="115" t="str">
        <f t="shared" si="4"/>
        <v>Performance</v>
      </c>
      <c r="AW103" s="116">
        <f t="shared" si="5"/>
        <v>15.73299343</v>
      </c>
      <c r="AX103" s="54">
        <f t="shared" si="6"/>
        <v>3.8</v>
      </c>
      <c r="AY103" s="117">
        <f t="shared" si="7"/>
        <v>0.07510537744</v>
      </c>
      <c r="AZ103" s="117">
        <f t="shared" si="8"/>
        <v>0.03113087675</v>
      </c>
      <c r="BA103" s="118">
        <f t="shared" si="9"/>
        <v>0.00603469181</v>
      </c>
      <c r="BB103" s="116">
        <f t="shared" si="10"/>
        <v>16.30249275</v>
      </c>
      <c r="BC103" s="54">
        <f t="shared" si="11"/>
        <v>4.206053539</v>
      </c>
      <c r="BD103" s="117">
        <f t="shared" si="12"/>
        <v>0.06785468411</v>
      </c>
      <c r="BE103" s="210">
        <v>1986.78</v>
      </c>
      <c r="BF103" s="120">
        <v>406.71755585168404</v>
      </c>
      <c r="BG103" s="121">
        <v>203.16020735981266</v>
      </c>
      <c r="BH103" s="121">
        <v>203.16020735981266</v>
      </c>
      <c r="BI103" s="122">
        <f t="shared" si="13"/>
        <v>0.02003600271</v>
      </c>
      <c r="BJ103" s="123">
        <f t="shared" si="14"/>
        <v>-0.09654026883</v>
      </c>
    </row>
    <row r="104">
      <c r="D104" s="100"/>
      <c r="E104" s="48"/>
      <c r="U104" s="50"/>
      <c r="V104" s="50"/>
      <c r="AC104" s="6"/>
      <c r="AI104" s="110" t="s">
        <v>297</v>
      </c>
      <c r="AJ104" s="111">
        <v>923214.7467768274</v>
      </c>
      <c r="AK104" s="111">
        <v>5580.447041200791</v>
      </c>
      <c r="AL104" s="54">
        <v>541.422095912247</v>
      </c>
      <c r="AM104" s="54">
        <v>142.47949892427553</v>
      </c>
      <c r="AN104" s="112">
        <v>1800.9190304643105</v>
      </c>
      <c r="AO104" s="113">
        <v>13846.323275524155</v>
      </c>
      <c r="AP104" s="112">
        <v>5540.34</v>
      </c>
      <c r="AQ104" s="112">
        <v>123.0</v>
      </c>
      <c r="AR104" s="113">
        <v>8911.97832218552</v>
      </c>
      <c r="AS104" s="54">
        <f t="shared" si="1"/>
        <v>0</v>
      </c>
      <c r="AT104" s="115">
        <f t="shared" si="2"/>
        <v>0</v>
      </c>
      <c r="AU104" s="115">
        <f t="shared" si="3"/>
        <v>0</v>
      </c>
      <c r="AV104" s="115" t="str">
        <f t="shared" si="4"/>
        <v>Performance</v>
      </c>
      <c r="AW104" s="116">
        <f t="shared" si="5"/>
        <v>25.57399002</v>
      </c>
      <c r="AX104" s="54">
        <f t="shared" si="6"/>
        <v>3.8</v>
      </c>
      <c r="AY104" s="117">
        <f t="shared" si="7"/>
        <v>0.0791148833</v>
      </c>
      <c r="AZ104" s="117">
        <f t="shared" si="8"/>
        <v>0.02553191489</v>
      </c>
      <c r="BA104" s="118">
        <f t="shared" si="9"/>
        <v>0.006044581784</v>
      </c>
      <c r="BB104" s="116">
        <f t="shared" si="10"/>
        <v>16.46031514</v>
      </c>
      <c r="BC104" s="54">
        <f t="shared" si="11"/>
        <v>4.401805658</v>
      </c>
      <c r="BD104" s="117">
        <f t="shared" si="12"/>
        <v>0.06829846202</v>
      </c>
      <c r="BE104" s="210">
        <v>2184.03</v>
      </c>
      <c r="BF104" s="120">
        <v>447.0969828097493</v>
      </c>
      <c r="BG104" s="121">
        <v>94.32511310249765</v>
      </c>
      <c r="BH104" s="121">
        <v>94.32511310249765</v>
      </c>
      <c r="BI104" s="122">
        <f t="shared" si="13"/>
        <v>-0.007187066001</v>
      </c>
      <c r="BJ104" s="123">
        <f t="shared" si="14"/>
        <v>-0.1367179073</v>
      </c>
    </row>
    <row r="105">
      <c r="D105" s="100"/>
      <c r="E105" s="48"/>
      <c r="U105" s="50"/>
      <c r="V105" s="50"/>
      <c r="AC105" s="6"/>
      <c r="AI105" s="110" t="s">
        <v>298</v>
      </c>
      <c r="AJ105" s="111">
        <v>900176.4668789284</v>
      </c>
      <c r="AK105" s="111">
        <v>5466.627211600365</v>
      </c>
      <c r="AL105" s="54">
        <v>600.5428994888717</v>
      </c>
      <c r="AM105" s="54">
        <v>158.03760512865045</v>
      </c>
      <c r="AN105" s="112">
        <v>1604.395583672206</v>
      </c>
      <c r="AO105" s="113">
        <v>4879.512266322539</v>
      </c>
      <c r="AP105" s="112">
        <v>5313.360000000001</v>
      </c>
      <c r="AQ105" s="112">
        <v>149.0</v>
      </c>
      <c r="AR105" s="113">
        <v>7513.852707607019</v>
      </c>
      <c r="AS105" s="54">
        <f t="shared" si="1"/>
        <v>0</v>
      </c>
      <c r="AT105" s="115">
        <f t="shared" si="2"/>
        <v>0</v>
      </c>
      <c r="AU105" s="115">
        <f t="shared" si="3"/>
        <v>0</v>
      </c>
      <c r="AV105" s="115" t="str">
        <f t="shared" si="4"/>
        <v>Performance</v>
      </c>
      <c r="AW105" s="116">
        <f t="shared" si="5"/>
        <v>8.125168527</v>
      </c>
      <c r="AX105" s="54">
        <f t="shared" si="6"/>
        <v>3.8</v>
      </c>
      <c r="AY105" s="117">
        <f t="shared" si="7"/>
        <v>0.09850289214</v>
      </c>
      <c r="AZ105" s="117">
        <f t="shared" si="8"/>
        <v>0.02890952666</v>
      </c>
      <c r="BA105" s="118">
        <f t="shared" si="9"/>
        <v>0.006072839507</v>
      </c>
      <c r="BB105" s="116">
        <f t="shared" si="10"/>
        <v>12.51176679</v>
      </c>
      <c r="BC105" s="54">
        <f t="shared" si="11"/>
        <v>4.030489258</v>
      </c>
      <c r="BD105" s="117">
        <f t="shared" si="12"/>
        <v>0.09286986421</v>
      </c>
      <c r="BE105" s="210">
        <v>2110.75</v>
      </c>
      <c r="BF105" s="120">
        <v>432.09569303795195</v>
      </c>
      <c r="BG105" s="121">
        <v>168.4472064509198</v>
      </c>
      <c r="BH105" s="121">
        <v>168.4472064509198</v>
      </c>
      <c r="BI105" s="122">
        <f t="shared" si="13"/>
        <v>-0.0280368874</v>
      </c>
      <c r="BJ105" s="123">
        <f t="shared" si="14"/>
        <v>-0.05718642168</v>
      </c>
    </row>
    <row r="106">
      <c r="D106" s="100"/>
      <c r="E106" s="48"/>
      <c r="U106" s="50"/>
      <c r="V106" s="50"/>
      <c r="AC106" s="6"/>
      <c r="AI106" s="110" t="s">
        <v>299</v>
      </c>
      <c r="AJ106" s="111">
        <v>581981.2599393574</v>
      </c>
      <c r="AK106" s="111">
        <v>3768.337092238598</v>
      </c>
      <c r="AL106" s="54">
        <v>404.51076131374776</v>
      </c>
      <c r="AM106" s="54">
        <v>106.4502003457231</v>
      </c>
      <c r="AN106" s="112">
        <v>1467.6480186127003</v>
      </c>
      <c r="AO106" s="113">
        <v>194.36241735049055</v>
      </c>
      <c r="AP106" s="112">
        <v>3229.2000000000003</v>
      </c>
      <c r="AQ106" s="112">
        <v>73.0</v>
      </c>
      <c r="AR106" s="113">
        <v>3668.1019241558247</v>
      </c>
      <c r="AS106" s="54">
        <f t="shared" si="1"/>
        <v>0</v>
      </c>
      <c r="AT106" s="115">
        <f t="shared" si="2"/>
        <v>0</v>
      </c>
      <c r="AU106" s="115">
        <f t="shared" si="3"/>
        <v>0</v>
      </c>
      <c r="AV106" s="115" t="str">
        <f t="shared" si="4"/>
        <v>Performance</v>
      </c>
      <c r="AW106" s="116">
        <f t="shared" si="5"/>
        <v>0.4804876308</v>
      </c>
      <c r="AX106" s="54">
        <f t="shared" si="6"/>
        <v>3.8</v>
      </c>
      <c r="AY106" s="117">
        <f t="shared" si="7"/>
        <v>0.0725311512</v>
      </c>
      <c r="AZ106" s="117">
        <f t="shared" si="8"/>
        <v>0.02824858757</v>
      </c>
      <c r="BA106" s="118">
        <f t="shared" si="9"/>
        <v>0.006475014492</v>
      </c>
      <c r="BB106" s="116">
        <f t="shared" si="10"/>
        <v>9.067995898</v>
      </c>
      <c r="BC106" s="54">
        <f t="shared" si="11"/>
        <v>5.541243306</v>
      </c>
      <c r="BD106" s="117">
        <f t="shared" si="12"/>
        <v>0.04973944643</v>
      </c>
      <c r="BE106" s="210">
        <v>1343.32</v>
      </c>
      <c r="BF106" s="120">
        <v>274.99362140080143</v>
      </c>
      <c r="BG106" s="121">
        <v>129.51713991294633</v>
      </c>
      <c r="BH106" s="121">
        <v>129.51713991294633</v>
      </c>
      <c r="BI106" s="122">
        <f t="shared" si="13"/>
        <v>-0.1430702931</v>
      </c>
      <c r="BJ106" s="123">
        <f t="shared" si="14"/>
        <v>-0.3142333245</v>
      </c>
    </row>
    <row r="107">
      <c r="D107" s="100"/>
      <c r="E107" s="48"/>
      <c r="U107" s="50"/>
      <c r="V107" s="50"/>
      <c r="AC107" s="6"/>
      <c r="AI107" s="110" t="s">
        <v>300</v>
      </c>
      <c r="AJ107" s="111">
        <v>513294.6775901271</v>
      </c>
      <c r="AK107" s="111">
        <v>3497.2985052044864</v>
      </c>
      <c r="AL107" s="54">
        <v>314.27374532837325</v>
      </c>
      <c r="AM107" s="54">
        <v>82.70361719167718</v>
      </c>
      <c r="AN107" s="112">
        <v>1562.0884527655726</v>
      </c>
      <c r="AO107" s="113">
        <v>9522.996022691686</v>
      </c>
      <c r="AP107" s="112">
        <v>3391.44</v>
      </c>
      <c r="AQ107" s="112">
        <v>69.0</v>
      </c>
      <c r="AR107" s="113">
        <v>4266.76400042581</v>
      </c>
      <c r="AS107" s="54">
        <f t="shared" si="1"/>
        <v>0</v>
      </c>
      <c r="AT107" s="115">
        <f t="shared" si="2"/>
        <v>0</v>
      </c>
      <c r="AU107" s="115">
        <f t="shared" si="3"/>
        <v>0</v>
      </c>
      <c r="AV107" s="115" t="str">
        <f t="shared" si="4"/>
        <v>Performance</v>
      </c>
      <c r="AW107" s="116">
        <f t="shared" si="5"/>
        <v>30.30159587</v>
      </c>
      <c r="AX107" s="54">
        <f t="shared" si="6"/>
        <v>3.8</v>
      </c>
      <c r="AY107" s="117">
        <f t="shared" si="7"/>
        <v>0.05294426</v>
      </c>
      <c r="AZ107" s="117">
        <f t="shared" si="8"/>
        <v>0.02364785764</v>
      </c>
      <c r="BA107" s="118">
        <f t="shared" si="9"/>
        <v>0.006813432241</v>
      </c>
      <c r="BB107" s="116">
        <f t="shared" si="10"/>
        <v>13.57658431</v>
      </c>
      <c r="BC107" s="54">
        <f t="shared" si="11"/>
        <v>4.554691961</v>
      </c>
      <c r="BD107" s="117">
        <f t="shared" si="12"/>
        <v>0.04417163438</v>
      </c>
      <c r="BE107" s="210">
        <v>1081.38</v>
      </c>
      <c r="BF107" s="120">
        <v>221.37138009588088</v>
      </c>
      <c r="BG107" s="121">
        <v>92.90236523249237</v>
      </c>
      <c r="BH107" s="121">
        <v>92.90236523249237</v>
      </c>
      <c r="BI107" s="122">
        <f t="shared" si="13"/>
        <v>-0.03026865023</v>
      </c>
      <c r="BJ107" s="123">
        <f t="shared" si="14"/>
        <v>-0.1656954999</v>
      </c>
    </row>
    <row r="108">
      <c r="D108" s="100"/>
      <c r="E108" s="48"/>
      <c r="U108" s="50"/>
      <c r="V108" s="50"/>
      <c r="AC108" s="6"/>
      <c r="AI108" s="110" t="s">
        <v>301</v>
      </c>
      <c r="AJ108" s="111">
        <v>456789.0</v>
      </c>
      <c r="AK108" s="111">
        <v>0.0</v>
      </c>
      <c r="AL108" s="54">
        <v>401.3991400728728</v>
      </c>
      <c r="AM108" s="54">
        <v>105.631352650756</v>
      </c>
      <c r="AN108" s="112">
        <v>2247.463973453036</v>
      </c>
      <c r="AO108" s="113">
        <v>12079.36801984107</v>
      </c>
      <c r="AP108" s="112">
        <v>1911.78</v>
      </c>
      <c r="AQ108" s="112">
        <v>80.0</v>
      </c>
      <c r="AR108" s="113">
        <v>5428.502615986928</v>
      </c>
      <c r="AS108" s="54">
        <f t="shared" si="1"/>
        <v>0</v>
      </c>
      <c r="AT108" s="115">
        <f t="shared" si="2"/>
        <v>0</v>
      </c>
      <c r="AU108" s="115">
        <f t="shared" si="3"/>
        <v>0</v>
      </c>
      <c r="AV108" s="115" t="str">
        <f t="shared" si="4"/>
        <v>Performance</v>
      </c>
      <c r="AW108" s="116">
        <f t="shared" si="5"/>
        <v>30.09315869</v>
      </c>
      <c r="AX108" s="54">
        <f t="shared" si="6"/>
        <v>3.8</v>
      </c>
      <c r="AY108" s="117">
        <f t="shared" si="7"/>
        <v>0.0470002429</v>
      </c>
      <c r="AZ108" s="117" t="str">
        <f t="shared" si="8"/>
        <v/>
      </c>
      <c r="BA108" s="118">
        <f t="shared" si="9"/>
        <v>0</v>
      </c>
      <c r="BB108" s="116">
        <f t="shared" si="10"/>
        <v>13.52395178</v>
      </c>
      <c r="BC108" s="54">
        <f t="shared" si="11"/>
        <v>5.017489251</v>
      </c>
      <c r="BD108" s="117">
        <f t="shared" si="12"/>
        <v>0.03559567626</v>
      </c>
      <c r="BE108" s="210">
        <v>1200.4</v>
      </c>
      <c r="BF108" s="120">
        <v>245.736193259627</v>
      </c>
      <c r="BG108" s="121">
        <v>155.6629468132458</v>
      </c>
      <c r="BH108" s="121">
        <v>155.6629468132458</v>
      </c>
      <c r="BI108" s="122" t="str">
        <f t="shared" si="13"/>
        <v/>
      </c>
      <c r="BJ108" s="123">
        <f t="shared" si="14"/>
        <v>-0.2426491</v>
      </c>
    </row>
    <row r="109">
      <c r="D109" s="100"/>
      <c r="E109" s="48"/>
      <c r="U109" s="50"/>
      <c r="V109" s="50"/>
      <c r="AC109" s="6"/>
      <c r="AI109" s="110" t="s">
        <v>302</v>
      </c>
      <c r="AJ109" s="111">
        <v>105249.76962490134</v>
      </c>
      <c r="AK109" s="111">
        <v>777.0864625237787</v>
      </c>
      <c r="AL109" s="54">
        <v>370.282927664123</v>
      </c>
      <c r="AM109" s="54">
        <v>97.442875701085</v>
      </c>
      <c r="AN109" s="112">
        <v>2095.158302189155</v>
      </c>
      <c r="AO109" s="113">
        <v>4985.203269594757</v>
      </c>
      <c r="AP109" s="112">
        <v>1453.14</v>
      </c>
      <c r="AQ109" s="112">
        <v>67.0</v>
      </c>
      <c r="AR109" s="113">
        <v>2137.2620431856776</v>
      </c>
      <c r="AS109" s="54">
        <f t="shared" si="1"/>
        <v>0</v>
      </c>
      <c r="AT109" s="115">
        <f t="shared" si="2"/>
        <v>0</v>
      </c>
      <c r="AU109" s="115">
        <f t="shared" si="3"/>
        <v>0</v>
      </c>
      <c r="AV109" s="115" t="str">
        <f t="shared" si="4"/>
        <v>Performance</v>
      </c>
      <c r="AW109" s="116">
        <f t="shared" si="5"/>
        <v>13.46322743</v>
      </c>
      <c r="AX109" s="54">
        <f t="shared" si="6"/>
        <v>3.8</v>
      </c>
      <c r="AY109" s="117">
        <f t="shared" si="7"/>
        <v>0.04650859823</v>
      </c>
      <c r="AZ109" s="117">
        <f t="shared" si="8"/>
        <v>0.1253951528</v>
      </c>
      <c r="BA109" s="118">
        <f t="shared" si="9"/>
        <v>0.00738326046</v>
      </c>
      <c r="BB109" s="116">
        <f t="shared" si="10"/>
        <v>5.771970252</v>
      </c>
      <c r="BC109" s="54">
        <f t="shared" si="11"/>
        <v>5.526610861</v>
      </c>
      <c r="BD109" s="117">
        <f t="shared" si="12"/>
        <v>0.03197849057</v>
      </c>
      <c r="BE109" s="210">
        <v>1985.14</v>
      </c>
      <c r="BF109" s="120">
        <v>406.3818282967476</v>
      </c>
      <c r="BG109" s="121">
        <v>-36.09890063262458</v>
      </c>
      <c r="BH109" s="121">
        <v>-36.09890063262458</v>
      </c>
      <c r="BI109" s="122">
        <f t="shared" si="13"/>
        <v>0.8699849632</v>
      </c>
      <c r="BJ109" s="123">
        <f t="shared" si="14"/>
        <v>-0.312417665</v>
      </c>
    </row>
    <row r="110">
      <c r="D110" s="100"/>
      <c r="E110" s="48"/>
      <c r="U110" s="50"/>
      <c r="V110" s="50"/>
      <c r="AC110" s="6"/>
      <c r="AI110" s="110" t="s">
        <v>151</v>
      </c>
      <c r="AJ110" s="111">
        <v>1392112.3211935333</v>
      </c>
      <c r="AK110" s="111">
        <v>9849.100075064287</v>
      </c>
      <c r="AL110" s="54">
        <v>840.1377350362453</v>
      </c>
      <c r="AM110" s="54">
        <v>221.0888776411172</v>
      </c>
      <c r="AN110" s="112">
        <v>2026.1021465802633</v>
      </c>
      <c r="AO110" s="113">
        <v>2979.388597793558</v>
      </c>
      <c r="AP110" s="112">
        <v>8253.18</v>
      </c>
      <c r="AQ110" s="112">
        <v>218.0</v>
      </c>
      <c r="AR110" s="113">
        <v>6514.521605049093</v>
      </c>
      <c r="AS110" s="54">
        <f t="shared" si="1"/>
        <v>0</v>
      </c>
      <c r="AT110" s="115">
        <f t="shared" si="2"/>
        <v>0</v>
      </c>
      <c r="AU110" s="115">
        <f t="shared" si="3"/>
        <v>0</v>
      </c>
      <c r="AV110" s="115" t="str">
        <f t="shared" si="4"/>
        <v>Performance</v>
      </c>
      <c r="AW110" s="116">
        <f t="shared" si="5"/>
        <v>3.546309698</v>
      </c>
      <c r="AX110" s="54">
        <f t="shared" si="6"/>
        <v>3.8</v>
      </c>
      <c r="AY110" s="117">
        <f t="shared" si="7"/>
        <v>0.1091203018</v>
      </c>
      <c r="AZ110" s="117">
        <f t="shared" si="8"/>
        <v>0.02244762221</v>
      </c>
      <c r="BA110" s="118">
        <f t="shared" si="9"/>
        <v>0.007074932048</v>
      </c>
      <c r="BB110" s="116">
        <f t="shared" si="10"/>
        <v>7.754111419</v>
      </c>
      <c r="BC110" s="54">
        <f t="shared" si="11"/>
        <v>3.853842821</v>
      </c>
      <c r="BD110" s="117">
        <f t="shared" si="12"/>
        <v>0.1075957599</v>
      </c>
      <c r="BE110" s="210">
        <v>2827.36</v>
      </c>
      <c r="BF110" s="120">
        <v>578.7943047105456</v>
      </c>
      <c r="BG110" s="121">
        <v>261.3434303256997</v>
      </c>
      <c r="BH110" s="121">
        <v>261.3434303256997</v>
      </c>
      <c r="BI110" s="122">
        <f t="shared" si="13"/>
        <v>-0.1620371468</v>
      </c>
      <c r="BJ110" s="123">
        <f t="shared" si="14"/>
        <v>-0.01397120323</v>
      </c>
    </row>
    <row r="111">
      <c r="D111" s="100"/>
      <c r="E111" s="48"/>
      <c r="U111" s="50"/>
      <c r="V111" s="50"/>
      <c r="AC111" s="6"/>
      <c r="AI111" s="110" t="s">
        <v>155</v>
      </c>
      <c r="AJ111" s="111">
        <v>1323898.213964299</v>
      </c>
      <c r="AK111" s="111">
        <v>7765.9515390679835</v>
      </c>
      <c r="AL111" s="54">
        <v>849.4725987588703</v>
      </c>
      <c r="AM111" s="54">
        <v>223.5454207260185</v>
      </c>
      <c r="AN111" s="112">
        <v>1929.7510678058006</v>
      </c>
      <c r="AO111" s="113">
        <v>3868.565120324495</v>
      </c>
      <c r="AP111" s="112">
        <v>7311.72</v>
      </c>
      <c r="AQ111" s="112">
        <v>204.0</v>
      </c>
      <c r="AR111" s="113">
        <v>7447.428387519893</v>
      </c>
      <c r="AS111" s="54">
        <f t="shared" si="1"/>
        <v>0</v>
      </c>
      <c r="AT111" s="115">
        <f t="shared" si="2"/>
        <v>0</v>
      </c>
      <c r="AU111" s="115">
        <f t="shared" si="3"/>
        <v>0</v>
      </c>
      <c r="AV111" s="115" t="str">
        <f t="shared" si="4"/>
        <v>Performance</v>
      </c>
      <c r="AW111" s="116">
        <f t="shared" si="5"/>
        <v>4.554078761</v>
      </c>
      <c r="AX111" s="54">
        <f t="shared" si="6"/>
        <v>3.8</v>
      </c>
      <c r="AY111" s="117">
        <f t="shared" si="7"/>
        <v>0.1158415842</v>
      </c>
      <c r="AZ111" s="117">
        <f t="shared" si="8"/>
        <v>0.02878532265</v>
      </c>
      <c r="BA111" s="118">
        <f t="shared" si="9"/>
        <v>0.005865973273</v>
      </c>
      <c r="BB111" s="116">
        <f t="shared" si="10"/>
        <v>8.767120209</v>
      </c>
      <c r="BC111" s="54">
        <f t="shared" si="11"/>
        <v>4.164081366</v>
      </c>
      <c r="BD111" s="117">
        <f t="shared" si="12"/>
        <v>0.1057131168</v>
      </c>
      <c r="BE111" s="210">
        <v>2640.72</v>
      </c>
      <c r="BF111" s="120">
        <v>540.5868712633805</v>
      </c>
      <c r="BG111" s="121">
        <v>308.88572749548973</v>
      </c>
      <c r="BH111" s="121">
        <v>308.88572749548973</v>
      </c>
      <c r="BI111" s="122">
        <f t="shared" si="13"/>
        <v>-0.05849013309</v>
      </c>
      <c r="BJ111" s="123">
        <f t="shared" si="14"/>
        <v>-0.08743377817</v>
      </c>
    </row>
    <row r="112">
      <c r="D112" s="100"/>
      <c r="E112" s="48"/>
      <c r="U112" s="50"/>
      <c r="V112" s="50"/>
      <c r="AC112" s="6"/>
      <c r="AI112" s="110" t="s">
        <v>159</v>
      </c>
      <c r="AJ112" s="111">
        <v>1110963.421669664</v>
      </c>
      <c r="AK112" s="111">
        <v>6198.677050900953</v>
      </c>
      <c r="AL112" s="54">
        <v>668.9985667881213</v>
      </c>
      <c r="AM112" s="54">
        <v>176.05225441792666</v>
      </c>
      <c r="AN112" s="112">
        <v>1690.1016424120955</v>
      </c>
      <c r="AO112" s="113">
        <v>9465.679449967945</v>
      </c>
      <c r="AP112" s="112">
        <v>6225.18</v>
      </c>
      <c r="AQ112" s="112">
        <v>182.0</v>
      </c>
      <c r="AR112" s="113">
        <v>7813.674210048527</v>
      </c>
      <c r="AS112" s="54">
        <f t="shared" si="1"/>
        <v>0</v>
      </c>
      <c r="AT112" s="115">
        <f t="shared" si="2"/>
        <v>0</v>
      </c>
      <c r="AU112" s="115">
        <f t="shared" si="3"/>
        <v>0</v>
      </c>
      <c r="AV112" s="115" t="str">
        <f t="shared" si="4"/>
        <v>Performance</v>
      </c>
      <c r="AW112" s="116">
        <f t="shared" si="5"/>
        <v>14.14902799</v>
      </c>
      <c r="AX112" s="54">
        <f t="shared" si="6"/>
        <v>3.8</v>
      </c>
      <c r="AY112" s="117">
        <f t="shared" si="7"/>
        <v>0.1041666667</v>
      </c>
      <c r="AZ112" s="117">
        <f t="shared" si="8"/>
        <v>0.0284015852</v>
      </c>
      <c r="BA112" s="118">
        <f t="shared" si="9"/>
        <v>0.005579550983</v>
      </c>
      <c r="BB112" s="116">
        <f t="shared" si="10"/>
        <v>11.67965762</v>
      </c>
      <c r="BC112" s="54">
        <f t="shared" si="11"/>
        <v>3.675816301</v>
      </c>
      <c r="BD112" s="117">
        <f t="shared" si="12"/>
        <v>0.1076858311</v>
      </c>
      <c r="BE112" s="210">
        <v>2337.36</v>
      </c>
      <c r="BF112" s="120">
        <v>478.4854620770756</v>
      </c>
      <c r="BG112" s="121">
        <v>190.51310471104563</v>
      </c>
      <c r="BH112" s="121">
        <v>190.51310471104563</v>
      </c>
      <c r="BI112" s="122">
        <f t="shared" si="13"/>
        <v>0.004275581528</v>
      </c>
      <c r="BJ112" s="123">
        <f t="shared" si="14"/>
        <v>0.03378397852</v>
      </c>
    </row>
    <row r="113">
      <c r="D113" s="100"/>
      <c r="E113" s="48"/>
      <c r="U113" s="50"/>
      <c r="V113" s="50"/>
      <c r="AC113" s="6"/>
      <c r="AI113" s="110" t="s">
        <v>161</v>
      </c>
      <c r="AJ113" s="111">
        <v>1032061.7143257192</v>
      </c>
      <c r="AK113" s="111">
        <v>6440.2371209162475</v>
      </c>
      <c r="AL113" s="54">
        <v>472.96642861299733</v>
      </c>
      <c r="AM113" s="54">
        <v>124.46484963499931</v>
      </c>
      <c r="AN113" s="112">
        <v>1481.0225309638297</v>
      </c>
      <c r="AO113" s="113">
        <v>6357.070962426607</v>
      </c>
      <c r="AP113" s="112">
        <v>5065.320000000001</v>
      </c>
      <c r="AQ113" s="112">
        <v>128.0</v>
      </c>
      <c r="AR113" s="113">
        <v>5434.24037650424</v>
      </c>
      <c r="AS113" s="54">
        <f t="shared" si="1"/>
        <v>0</v>
      </c>
      <c r="AT113" s="115">
        <f t="shared" si="2"/>
        <v>0</v>
      </c>
      <c r="AU113" s="115">
        <f t="shared" si="3"/>
        <v>0</v>
      </c>
      <c r="AV113" s="115" t="str">
        <f t="shared" si="4"/>
        <v>Performance</v>
      </c>
      <c r="AW113" s="116">
        <f t="shared" si="5"/>
        <v>13.4408503</v>
      </c>
      <c r="AX113" s="54">
        <f t="shared" si="6"/>
        <v>3.8</v>
      </c>
      <c r="AY113" s="117">
        <f t="shared" si="7"/>
        <v>0.08403980833</v>
      </c>
      <c r="AZ113" s="117">
        <f t="shared" si="8"/>
        <v>0.01932612842</v>
      </c>
      <c r="BA113" s="118">
        <f t="shared" si="9"/>
        <v>0.006240166679</v>
      </c>
      <c r="BB113" s="116">
        <f t="shared" si="10"/>
        <v>11.48969577</v>
      </c>
      <c r="BC113" s="54">
        <f t="shared" si="11"/>
        <v>3.695050224</v>
      </c>
      <c r="BD113" s="117">
        <f t="shared" si="12"/>
        <v>0.08642677429</v>
      </c>
      <c r="BE113" s="210">
        <v>2048.16</v>
      </c>
      <c r="BF113" s="120">
        <v>419.2827737309542</v>
      </c>
      <c r="BG113" s="121">
        <v>53.68365488204313</v>
      </c>
      <c r="BH113" s="121">
        <v>53.68365488204313</v>
      </c>
      <c r="BI113" s="122">
        <f t="shared" si="13"/>
        <v>-0.2134885867</v>
      </c>
      <c r="BJ113" s="123">
        <f t="shared" si="14"/>
        <v>0.02840280107</v>
      </c>
    </row>
    <row r="114">
      <c r="D114" s="100"/>
      <c r="E114" s="48"/>
      <c r="U114" s="50"/>
      <c r="V114" s="50"/>
      <c r="AC114" s="6"/>
      <c r="AI114" s="110" t="s">
        <v>166</v>
      </c>
      <c r="AJ114" s="111">
        <v>807640.945413781</v>
      </c>
      <c r="AK114" s="111">
        <v>4863.955308104578</v>
      </c>
      <c r="AL114" s="54">
        <v>298.7156391239983</v>
      </c>
      <c r="AM114" s="54">
        <v>78.60937871684166</v>
      </c>
      <c r="AN114" s="112">
        <v>1575.7359143483575</v>
      </c>
      <c r="AO114" s="113">
        <v>2871.422441631382</v>
      </c>
      <c r="AP114" s="112">
        <v>4165.9800000000005</v>
      </c>
      <c r="AQ114" s="112">
        <v>76.0</v>
      </c>
      <c r="AR114" s="113">
        <v>2839.660679628143</v>
      </c>
      <c r="AS114" s="54">
        <f t="shared" si="1"/>
        <v>0</v>
      </c>
      <c r="AT114" s="115">
        <f t="shared" si="2"/>
        <v>0</v>
      </c>
      <c r="AU114" s="115">
        <f t="shared" si="3"/>
        <v>0</v>
      </c>
      <c r="AV114" s="115" t="str">
        <f t="shared" si="4"/>
        <v>Performance</v>
      </c>
      <c r="AW114" s="116">
        <f t="shared" si="5"/>
        <v>9.612561465</v>
      </c>
      <c r="AX114" s="54">
        <f t="shared" si="6"/>
        <v>3.8</v>
      </c>
      <c r="AY114" s="117">
        <f t="shared" si="7"/>
        <v>0.04988740689</v>
      </c>
      <c r="AZ114" s="117">
        <f t="shared" si="8"/>
        <v>0.01616161616</v>
      </c>
      <c r="BA114" s="118">
        <f t="shared" si="9"/>
        <v>0.00602242288</v>
      </c>
      <c r="BB114" s="116">
        <f t="shared" si="10"/>
        <v>9.506233714</v>
      </c>
      <c r="BC114" s="54">
        <f t="shared" si="11"/>
        <v>3.930468936</v>
      </c>
      <c r="BD114" s="117">
        <f t="shared" si="12"/>
        <v>0.04823143225</v>
      </c>
      <c r="BE114" s="210">
        <v>1391.05</v>
      </c>
      <c r="BF114" s="120">
        <v>284.76452152099637</v>
      </c>
      <c r="BG114" s="121">
        <v>13.951117603001933</v>
      </c>
      <c r="BH114" s="121">
        <v>13.951117603001933</v>
      </c>
      <c r="BI114" s="122">
        <f t="shared" si="13"/>
        <v>-0.1434995315</v>
      </c>
      <c r="BJ114" s="123">
        <f t="shared" si="14"/>
        <v>-0.0331942417</v>
      </c>
    </row>
    <row r="115">
      <c r="D115" s="100"/>
      <c r="E115" s="48"/>
      <c r="U115" s="50"/>
      <c r="V115" s="50"/>
      <c r="AC115" s="6"/>
      <c r="AI115" s="110" t="s">
        <v>171</v>
      </c>
      <c r="AJ115" s="111">
        <v>1258586.9218137232</v>
      </c>
      <c r="AK115" s="111">
        <v>6481.99835335957</v>
      </c>
      <c r="AL115" s="54">
        <v>905.4817810946199</v>
      </c>
      <c r="AM115" s="54">
        <v>238.2846792354263</v>
      </c>
      <c r="AN115" s="112">
        <v>2186.3233455621594</v>
      </c>
      <c r="AO115" s="113">
        <v>7278.411127118052</v>
      </c>
      <c r="AP115" s="112">
        <v>7087.08</v>
      </c>
      <c r="AQ115" s="112">
        <v>208.0</v>
      </c>
      <c r="AR115" s="113">
        <v>5693.457481186528</v>
      </c>
      <c r="AS115" s="54">
        <f t="shared" si="1"/>
        <v>0</v>
      </c>
      <c r="AT115" s="115">
        <f t="shared" si="2"/>
        <v>0</v>
      </c>
      <c r="AU115" s="115">
        <f t="shared" si="3"/>
        <v>0</v>
      </c>
      <c r="AV115" s="115" t="str">
        <f t="shared" si="4"/>
        <v>Performance</v>
      </c>
      <c r="AW115" s="116">
        <f t="shared" si="5"/>
        <v>8.038164079</v>
      </c>
      <c r="AX115" s="54">
        <f t="shared" si="6"/>
        <v>3.8</v>
      </c>
      <c r="AY115" s="117">
        <f t="shared" si="7"/>
        <v>0.108988764</v>
      </c>
      <c r="AZ115" s="117">
        <f t="shared" si="8"/>
        <v>0.0367609904</v>
      </c>
      <c r="BA115" s="118">
        <f t="shared" si="9"/>
        <v>0.00515021906</v>
      </c>
      <c r="BB115" s="116">
        <f t="shared" si="10"/>
        <v>6.287765917</v>
      </c>
      <c r="BC115" s="54">
        <f t="shared" si="11"/>
        <v>4.353277794</v>
      </c>
      <c r="BD115" s="117">
        <f t="shared" si="12"/>
        <v>0.09513688834</v>
      </c>
      <c r="BE115" s="210">
        <v>2870.98</v>
      </c>
      <c r="BF115" s="120">
        <v>587.7238388241618</v>
      </c>
      <c r="BG115" s="121">
        <v>317.7579422704581</v>
      </c>
      <c r="BH115" s="121">
        <v>317.7579422704581</v>
      </c>
      <c r="BI115" s="122">
        <f t="shared" si="13"/>
        <v>0.09334800993</v>
      </c>
      <c r="BJ115" s="123">
        <f t="shared" si="14"/>
        <v>-0.1270945297</v>
      </c>
    </row>
    <row r="116">
      <c r="D116" s="100"/>
      <c r="E116" s="48"/>
      <c r="U116" s="50"/>
      <c r="V116" s="50"/>
      <c r="AC116" s="6"/>
      <c r="AI116" s="110" t="s">
        <v>175</v>
      </c>
      <c r="AJ116" s="111">
        <v>597677.7514041818</v>
      </c>
      <c r="AK116" s="111">
        <v>3555.436691547152</v>
      </c>
      <c r="AL116" s="54">
        <v>594.3196570071217</v>
      </c>
      <c r="AM116" s="54">
        <v>156.39990973871625</v>
      </c>
      <c r="AN116" s="112">
        <v>1965.5074171526974</v>
      </c>
      <c r="AO116" s="113">
        <v>6564.519248014408</v>
      </c>
      <c r="AP116" s="112">
        <v>4641.0</v>
      </c>
      <c r="AQ116" s="112">
        <v>142.0</v>
      </c>
      <c r="AR116" s="113">
        <v>4911.170271639729</v>
      </c>
      <c r="AS116" s="54">
        <f t="shared" si="1"/>
        <v>0</v>
      </c>
      <c r="AT116" s="115">
        <f t="shared" si="2"/>
        <v>0</v>
      </c>
      <c r="AU116" s="115">
        <f t="shared" si="3"/>
        <v>0</v>
      </c>
      <c r="AV116" s="115" t="str">
        <f t="shared" si="4"/>
        <v>Performance</v>
      </c>
      <c r="AW116" s="116">
        <f t="shared" si="5"/>
        <v>11.04543518</v>
      </c>
      <c r="AX116" s="54">
        <f t="shared" si="6"/>
        <v>3.8</v>
      </c>
      <c r="AY116" s="117">
        <f t="shared" si="7"/>
        <v>0.07957228163</v>
      </c>
      <c r="AZ116" s="117">
        <f t="shared" si="8"/>
        <v>0.04398894519</v>
      </c>
      <c r="BA116" s="118">
        <f t="shared" si="9"/>
        <v>0.005948751954</v>
      </c>
      <c r="BB116" s="116">
        <f t="shared" si="10"/>
        <v>8.263516466</v>
      </c>
      <c r="BC116" s="54">
        <f t="shared" si="11"/>
        <v>4.185349697</v>
      </c>
      <c r="BD116" s="117">
        <f t="shared" si="12"/>
        <v>0.07224597514</v>
      </c>
      <c r="BE116" s="210">
        <v>1038.51</v>
      </c>
      <c r="BF116" s="120">
        <v>212.59537992507097</v>
      </c>
      <c r="BG116" s="121">
        <v>381.7242770820507</v>
      </c>
      <c r="BH116" s="121">
        <v>381.7242770820507</v>
      </c>
      <c r="BI116" s="122">
        <f t="shared" si="13"/>
        <v>0.3053248877</v>
      </c>
      <c r="BJ116" s="123">
        <f t="shared" si="14"/>
        <v>-0.09207108727</v>
      </c>
    </row>
    <row r="117">
      <c r="D117" s="100"/>
      <c r="E117" s="48"/>
      <c r="U117" s="50"/>
      <c r="V117" s="50"/>
      <c r="AC117" s="6"/>
      <c r="AI117" s="110" t="s">
        <v>180</v>
      </c>
      <c r="AJ117" s="111">
        <v>550002.8009078072</v>
      </c>
      <c r="AK117" s="111">
        <v>3656.973805723072</v>
      </c>
      <c r="AL117" s="54">
        <v>709.449642919496</v>
      </c>
      <c r="AM117" s="54">
        <v>186.69727445249896</v>
      </c>
      <c r="AN117" s="112">
        <v>1845.4097552241894</v>
      </c>
      <c r="AO117" s="113">
        <v>8539.750178676888</v>
      </c>
      <c r="AP117" s="112">
        <v>4545.84</v>
      </c>
      <c r="AQ117" s="112">
        <v>164.0</v>
      </c>
      <c r="AR117" s="113">
        <v>11839.868827473314</v>
      </c>
      <c r="AS117" s="54">
        <f t="shared" si="1"/>
        <v>0</v>
      </c>
      <c r="AT117" s="115">
        <f t="shared" si="2"/>
        <v>0</v>
      </c>
      <c r="AU117" s="115">
        <f t="shared" si="3"/>
        <v>0</v>
      </c>
      <c r="AV117" s="115" t="str">
        <f t="shared" si="4"/>
        <v>Performance</v>
      </c>
      <c r="AW117" s="116">
        <f t="shared" si="5"/>
        <v>12.03714776</v>
      </c>
      <c r="AX117" s="54">
        <f t="shared" si="6"/>
        <v>3.8</v>
      </c>
      <c r="AY117" s="117">
        <f t="shared" si="7"/>
        <v>0.1011684662</v>
      </c>
      <c r="AZ117" s="117">
        <f t="shared" si="8"/>
        <v>0.05105239588</v>
      </c>
      <c r="BA117" s="118">
        <f t="shared" si="9"/>
        <v>0.006649009423</v>
      </c>
      <c r="BB117" s="116">
        <f t="shared" si="10"/>
        <v>16.68880793</v>
      </c>
      <c r="BC117" s="54">
        <f t="shared" si="11"/>
        <v>4.325912457</v>
      </c>
      <c r="BD117" s="117">
        <f t="shared" si="12"/>
        <v>0.08886915198</v>
      </c>
      <c r="BE117" s="210">
        <v>952.09</v>
      </c>
      <c r="BF117" s="120">
        <v>194.90417547530674</v>
      </c>
      <c r="BG117" s="121">
        <v>514.5454674441893</v>
      </c>
      <c r="BH117" s="121">
        <v>514.5454674441893</v>
      </c>
      <c r="BI117" s="122">
        <f t="shared" si="13"/>
        <v>0.2430605855</v>
      </c>
      <c r="BJ117" s="123">
        <f t="shared" si="14"/>
        <v>-0.1215726074</v>
      </c>
    </row>
    <row r="118">
      <c r="D118" s="100"/>
      <c r="E118" s="48"/>
      <c r="U118" s="50"/>
      <c r="V118" s="50"/>
      <c r="AC118" s="6"/>
      <c r="AI118" s="110" t="s">
        <v>182</v>
      </c>
      <c r="AJ118" s="111">
        <v>574606.7175984838</v>
      </c>
      <c r="AK118" s="111">
        <v>4155.652051958037</v>
      </c>
      <c r="AL118" s="54">
        <v>852.5842199997453</v>
      </c>
      <c r="AM118" s="54">
        <v>224.3642684209856</v>
      </c>
      <c r="AN118" s="112">
        <v>1890.4463784473794</v>
      </c>
      <c r="AO118" s="113">
        <v>19207.49138479289</v>
      </c>
      <c r="AP118" s="112">
        <v>4715.88</v>
      </c>
      <c r="AQ118" s="112">
        <v>193.0</v>
      </c>
      <c r="AR118" s="113">
        <v>8248.605191556646</v>
      </c>
      <c r="AS118" s="54">
        <f t="shared" si="1"/>
        <v>0</v>
      </c>
      <c r="AT118" s="115">
        <f t="shared" si="2"/>
        <v>0</v>
      </c>
      <c r="AU118" s="115">
        <f t="shared" si="3"/>
        <v>0</v>
      </c>
      <c r="AV118" s="115" t="str">
        <f t="shared" si="4"/>
        <v>Performance</v>
      </c>
      <c r="AW118" s="116">
        <f t="shared" si="5"/>
        <v>22.52855605</v>
      </c>
      <c r="AX118" s="54">
        <f t="shared" si="6"/>
        <v>3.8</v>
      </c>
      <c r="AY118" s="117">
        <f t="shared" si="7"/>
        <v>0.1186832226</v>
      </c>
      <c r="AZ118" s="117">
        <f t="shared" si="8"/>
        <v>0.05399014778</v>
      </c>
      <c r="BA118" s="118">
        <f t="shared" si="9"/>
        <v>0.007232167541</v>
      </c>
      <c r="BB118" s="116">
        <f t="shared" si="10"/>
        <v>9.674827422</v>
      </c>
      <c r="BC118" s="54">
        <f t="shared" si="11"/>
        <v>4.417534819</v>
      </c>
      <c r="BD118" s="117">
        <f t="shared" si="12"/>
        <v>0.1020922901</v>
      </c>
      <c r="BE118" s="210">
        <v>1029.81</v>
      </c>
      <c r="BF118" s="120">
        <v>210.8143861885175</v>
      </c>
      <c r="BG118" s="121">
        <v>641.7698338112278</v>
      </c>
      <c r="BH118" s="121">
        <v>641.7698338112278</v>
      </c>
      <c r="BI118" s="122">
        <f t="shared" si="13"/>
        <v>0.1348110816</v>
      </c>
      <c r="BJ118" s="123">
        <f t="shared" si="14"/>
        <v>-0.1397917264</v>
      </c>
    </row>
    <row r="119">
      <c r="D119" s="100"/>
      <c r="E119" s="48"/>
      <c r="U119" s="50"/>
      <c r="V119" s="50"/>
      <c r="AC119" s="6"/>
      <c r="AI119" s="110" t="s">
        <v>186</v>
      </c>
      <c r="AJ119" s="111">
        <v>474306.8822896585</v>
      </c>
      <c r="AK119" s="111">
        <v>3274.5719321734355</v>
      </c>
      <c r="AL119" s="54">
        <v>519.6407472261221</v>
      </c>
      <c r="AM119" s="54">
        <v>136.74756505950583</v>
      </c>
      <c r="AN119" s="112">
        <v>1610.9463652319428</v>
      </c>
      <c r="AO119" s="113">
        <v>10564.60687228442</v>
      </c>
      <c r="AP119" s="112">
        <v>3924.96</v>
      </c>
      <c r="AQ119" s="112">
        <v>123.0</v>
      </c>
      <c r="AR119" s="113">
        <v>5541.534482571235</v>
      </c>
      <c r="AS119" s="54">
        <f t="shared" si="1"/>
        <v>0</v>
      </c>
      <c r="AT119" s="115">
        <f t="shared" si="2"/>
        <v>0</v>
      </c>
      <c r="AU119" s="115">
        <f t="shared" si="3"/>
        <v>0</v>
      </c>
      <c r="AV119" s="115" t="str">
        <f t="shared" si="4"/>
        <v>Performance</v>
      </c>
      <c r="AW119" s="116">
        <f t="shared" si="5"/>
        <v>20.33059749</v>
      </c>
      <c r="AX119" s="54">
        <f t="shared" si="6"/>
        <v>3.8</v>
      </c>
      <c r="AY119" s="117">
        <f t="shared" si="7"/>
        <v>0.08488647916</v>
      </c>
      <c r="AZ119" s="117">
        <f t="shared" si="8"/>
        <v>0.04176044011</v>
      </c>
      <c r="BA119" s="118">
        <f t="shared" si="9"/>
        <v>0.006903909799</v>
      </c>
      <c r="BB119" s="116">
        <f t="shared" si="10"/>
        <v>10.66416464</v>
      </c>
      <c r="BC119" s="54">
        <f t="shared" si="11"/>
        <v>4.224721522</v>
      </c>
      <c r="BD119" s="117">
        <f t="shared" si="12"/>
        <v>0.07635263511</v>
      </c>
      <c r="BE119" s="210">
        <v>791.48</v>
      </c>
      <c r="BF119" s="120">
        <v>162.0253934031402</v>
      </c>
      <c r="BG119" s="121">
        <v>357.6153538229819</v>
      </c>
      <c r="BH119" s="121">
        <v>357.6153538229819</v>
      </c>
      <c r="BI119" s="122">
        <f t="shared" si="13"/>
        <v>0.1986177373</v>
      </c>
      <c r="BJ119" s="123">
        <f t="shared" si="14"/>
        <v>-0.1005324303</v>
      </c>
    </row>
    <row r="120">
      <c r="D120" s="100"/>
      <c r="E120" s="48"/>
      <c r="U120" s="50"/>
      <c r="V120" s="50"/>
      <c r="AC120" s="6"/>
      <c r="AI120" s="110" t="s">
        <v>189</v>
      </c>
      <c r="AJ120" s="111">
        <v>257046.9364702075</v>
      </c>
      <c r="AK120" s="111">
        <v>1842.4073136759764</v>
      </c>
      <c r="AL120" s="54">
        <v>451.18507992687245</v>
      </c>
      <c r="AM120" s="54">
        <v>118.7329157702296</v>
      </c>
      <c r="AN120" s="112">
        <v>1918.833098539573</v>
      </c>
      <c r="AO120" s="113">
        <v>12286.875169087154</v>
      </c>
      <c r="AP120" s="112">
        <v>2374.32</v>
      </c>
      <c r="AQ120" s="112">
        <v>93.0</v>
      </c>
      <c r="AR120" s="113">
        <v>6050.854790130498</v>
      </c>
      <c r="AS120" s="54">
        <f t="shared" si="1"/>
        <v>0</v>
      </c>
      <c r="AT120" s="115">
        <f t="shared" si="2"/>
        <v>0</v>
      </c>
      <c r="AU120" s="115">
        <f t="shared" si="3"/>
        <v>0</v>
      </c>
      <c r="AV120" s="115" t="str">
        <f t="shared" si="4"/>
        <v>Performance</v>
      </c>
      <c r="AW120" s="116">
        <f t="shared" si="5"/>
        <v>27.23245009</v>
      </c>
      <c r="AX120" s="54">
        <f t="shared" si="6"/>
        <v>3.8</v>
      </c>
      <c r="AY120" s="117">
        <f t="shared" si="7"/>
        <v>0.06187766714</v>
      </c>
      <c r="AZ120" s="117">
        <f t="shared" si="8"/>
        <v>0.06444444444</v>
      </c>
      <c r="BA120" s="118">
        <f t="shared" si="9"/>
        <v>0.00716759102</v>
      </c>
      <c r="BB120" s="116">
        <f t="shared" si="10"/>
        <v>13.41102589</v>
      </c>
      <c r="BC120" s="54">
        <f t="shared" si="11"/>
        <v>4.851452472</v>
      </c>
      <c r="BD120" s="117">
        <f t="shared" si="12"/>
        <v>0.04846695633</v>
      </c>
      <c r="BE120" s="210">
        <v>337.66</v>
      </c>
      <c r="BF120" s="120">
        <v>69.12302817064781</v>
      </c>
      <c r="BG120" s="121">
        <v>382.0620517562246</v>
      </c>
      <c r="BH120" s="121">
        <v>382.0620517562246</v>
      </c>
      <c r="BI120" s="122">
        <f t="shared" si="13"/>
        <v>0.2887052621</v>
      </c>
      <c r="BJ120" s="123">
        <f t="shared" si="14"/>
        <v>-0.2167294183</v>
      </c>
    </row>
    <row r="121">
      <c r="D121" s="100"/>
      <c r="E121" s="48"/>
      <c r="U121" s="50"/>
      <c r="V121" s="50"/>
      <c r="AC121" s="6"/>
      <c r="AI121" s="110" t="s">
        <v>193</v>
      </c>
      <c r="AJ121" s="111">
        <v>271990.08805566217</v>
      </c>
      <c r="AK121" s="111">
        <v>1850.5957906256476</v>
      </c>
      <c r="AL121" s="54">
        <v>326.7202302918732</v>
      </c>
      <c r="AM121" s="54">
        <v>85.97900797154558</v>
      </c>
      <c r="AN121" s="112">
        <v>1632.2364053010876</v>
      </c>
      <c r="AO121" s="113">
        <v>6400.425409138315</v>
      </c>
      <c r="AP121" s="112">
        <v>1990.5600000000002</v>
      </c>
      <c r="AQ121" s="112">
        <v>69.0</v>
      </c>
      <c r="AR121" s="113">
        <v>3852.9431401652246</v>
      </c>
      <c r="AS121" s="54">
        <f t="shared" si="1"/>
        <v>0</v>
      </c>
      <c r="AT121" s="115">
        <f t="shared" si="2"/>
        <v>0</v>
      </c>
      <c r="AU121" s="115">
        <f t="shared" si="3"/>
        <v>0</v>
      </c>
      <c r="AV121" s="115" t="str">
        <f t="shared" si="4"/>
        <v>Performance</v>
      </c>
      <c r="AW121" s="116">
        <f t="shared" si="5"/>
        <v>19.58992684</v>
      </c>
      <c r="AX121" s="54">
        <f t="shared" si="6"/>
        <v>3.8</v>
      </c>
      <c r="AY121" s="117">
        <f t="shared" si="7"/>
        <v>0.05267558528</v>
      </c>
      <c r="AZ121" s="117">
        <f t="shared" si="8"/>
        <v>0.04646017699</v>
      </c>
      <c r="BA121" s="118">
        <f t="shared" si="9"/>
        <v>0.006803908936</v>
      </c>
      <c r="BB121" s="116">
        <f t="shared" si="10"/>
        <v>11.79279023</v>
      </c>
      <c r="BC121" s="54">
        <f t="shared" si="11"/>
        <v>4.735075801</v>
      </c>
      <c r="BD121" s="117">
        <f t="shared" si="12"/>
        <v>0.04227328822</v>
      </c>
      <c r="BE121" s="210">
        <v>374.88</v>
      </c>
      <c r="BF121" s="120">
        <v>76.74240597231669</v>
      </c>
      <c r="BG121" s="121">
        <v>249.97782431955648</v>
      </c>
      <c r="BH121" s="121">
        <v>249.97782431955648</v>
      </c>
      <c r="BI121" s="122">
        <f t="shared" si="13"/>
        <v>0.07563197219</v>
      </c>
      <c r="BJ121" s="123">
        <f t="shared" si="14"/>
        <v>-0.1974785284</v>
      </c>
    </row>
    <row r="122">
      <c r="D122" s="100"/>
      <c r="E122" s="48"/>
      <c r="U122" s="50"/>
      <c r="V122" s="50"/>
      <c r="AC122" s="6"/>
      <c r="AI122" s="110" t="s">
        <v>195</v>
      </c>
      <c r="AJ122" s="111">
        <v>481331.7766647813</v>
      </c>
      <c r="AK122" s="111">
        <v>2942.93861571176</v>
      </c>
      <c r="AL122" s="54">
        <v>687.6682942333712</v>
      </c>
      <c r="AM122" s="54">
        <v>180.96534058772926</v>
      </c>
      <c r="AN122" s="112">
        <v>2041.9332020162938</v>
      </c>
      <c r="AO122" s="113">
        <v>8180.0572616448335</v>
      </c>
      <c r="AP122" s="112">
        <v>3785.34</v>
      </c>
      <c r="AQ122" s="112">
        <v>137.0</v>
      </c>
      <c r="AR122" s="113">
        <v>7887.253934059467</v>
      </c>
      <c r="AS122" s="54">
        <f t="shared" si="1"/>
        <v>0</v>
      </c>
      <c r="AT122" s="115">
        <f t="shared" si="2"/>
        <v>0</v>
      </c>
      <c r="AU122" s="115">
        <f t="shared" si="3"/>
        <v>0</v>
      </c>
      <c r="AV122" s="115" t="str">
        <f t="shared" si="4"/>
        <v>Performance</v>
      </c>
      <c r="AW122" s="116">
        <f t="shared" si="5"/>
        <v>11.89535323</v>
      </c>
      <c r="AX122" s="54">
        <f t="shared" si="6"/>
        <v>3.8</v>
      </c>
      <c r="AY122" s="117">
        <f t="shared" si="7"/>
        <v>0.08862451544</v>
      </c>
      <c r="AZ122" s="117">
        <f t="shared" si="8"/>
        <v>0.06149137451</v>
      </c>
      <c r="BA122" s="118">
        <f t="shared" si="9"/>
        <v>0.006114158172</v>
      </c>
      <c r="BB122" s="116">
        <f t="shared" si="10"/>
        <v>11.46956171</v>
      </c>
      <c r="BC122" s="54">
        <f t="shared" si="11"/>
        <v>5.0194766</v>
      </c>
      <c r="BD122" s="117">
        <f t="shared" si="12"/>
        <v>0.06709328193</v>
      </c>
      <c r="BE122" s="210">
        <v>743.45</v>
      </c>
      <c r="BF122" s="120">
        <v>152.19307970582275</v>
      </c>
      <c r="BG122" s="121">
        <v>535.4752145275484</v>
      </c>
      <c r="BH122" s="121">
        <v>535.4752145275484</v>
      </c>
      <c r="BI122" s="122">
        <f t="shared" si="13"/>
        <v>0.2862449729</v>
      </c>
      <c r="BJ122" s="123">
        <f t="shared" si="14"/>
        <v>-0.2429489561</v>
      </c>
    </row>
    <row r="123">
      <c r="D123" s="100"/>
      <c r="E123" s="48"/>
      <c r="U123" s="50"/>
      <c r="V123" s="50"/>
      <c r="AC123" s="6"/>
      <c r="AI123" s="110" t="s">
        <v>197</v>
      </c>
      <c r="AJ123" s="111">
        <v>551493.9225603424</v>
      </c>
      <c r="AK123" s="111">
        <v>3257.3761305791268</v>
      </c>
      <c r="AL123" s="54">
        <v>541.422095912247</v>
      </c>
      <c r="AM123" s="54">
        <v>142.47949892427553</v>
      </c>
      <c r="AN123" s="112">
        <v>1792.4576042829833</v>
      </c>
      <c r="AO123" s="113">
        <v>12268.91243606589</v>
      </c>
      <c r="AP123" s="112">
        <v>3949.1400000000003</v>
      </c>
      <c r="AQ123" s="112">
        <v>124.0</v>
      </c>
      <c r="AR123" s="113">
        <v>5272.296453051043</v>
      </c>
      <c r="AS123" s="54">
        <f t="shared" si="1"/>
        <v>0</v>
      </c>
      <c r="AT123" s="115">
        <f t="shared" si="2"/>
        <v>0</v>
      </c>
      <c r="AU123" s="115">
        <f t="shared" si="3"/>
        <v>0</v>
      </c>
      <c r="AV123" s="115" t="str">
        <f t="shared" si="4"/>
        <v>Performance</v>
      </c>
      <c r="AW123" s="116">
        <f t="shared" si="5"/>
        <v>22.66053146</v>
      </c>
      <c r="AX123" s="54">
        <f t="shared" si="6"/>
        <v>3.8</v>
      </c>
      <c r="AY123" s="117">
        <f t="shared" si="7"/>
        <v>0.07948835085</v>
      </c>
      <c r="AZ123" s="117">
        <f t="shared" si="8"/>
        <v>0.04374057315</v>
      </c>
      <c r="BA123" s="118">
        <f t="shared" si="9"/>
        <v>0.005906458797</v>
      </c>
      <c r="BB123" s="116">
        <f t="shared" si="10"/>
        <v>9.73786717</v>
      </c>
      <c r="BC123" s="54">
        <f t="shared" si="11"/>
        <v>4.366307225</v>
      </c>
      <c r="BD123" s="117">
        <f t="shared" si="12"/>
        <v>0.06917876311</v>
      </c>
      <c r="BE123" s="210">
        <v>872.96</v>
      </c>
      <c r="BF123" s="120">
        <v>178.70532094962007</v>
      </c>
      <c r="BG123" s="121">
        <v>362.7167749626269</v>
      </c>
      <c r="BH123" s="121">
        <v>362.7167749626269</v>
      </c>
      <c r="BI123" s="122">
        <f t="shared" si="13"/>
        <v>0.2123684345</v>
      </c>
      <c r="BJ123" s="123">
        <f t="shared" si="14"/>
        <v>-0.1296993537</v>
      </c>
    </row>
    <row r="124">
      <c r="D124" s="100"/>
      <c r="E124" s="48"/>
      <c r="U124" s="50"/>
      <c r="V124" s="50"/>
      <c r="AC124" s="6"/>
      <c r="AI124" s="110" t="s">
        <v>199</v>
      </c>
      <c r="AJ124" s="111">
        <v>624167.4743363674</v>
      </c>
      <c r="AK124" s="111">
        <v>3725.7570121003077</v>
      </c>
      <c r="AL124" s="54">
        <v>513.4175047443722</v>
      </c>
      <c r="AM124" s="54">
        <v>135.10986966957162</v>
      </c>
      <c r="AN124" s="112">
        <v>1668.5386531112956</v>
      </c>
      <c r="AO124" s="113">
        <v>11921.333846457095</v>
      </c>
      <c r="AP124" s="114">
        <v>3081.9</v>
      </c>
      <c r="AQ124" s="112">
        <v>120.0</v>
      </c>
      <c r="AR124" s="113">
        <v>4946.171282664246</v>
      </c>
      <c r="AS124" s="54">
        <f t="shared" si="1"/>
        <v>0</v>
      </c>
      <c r="AT124" s="115">
        <f t="shared" si="2"/>
        <v>0</v>
      </c>
      <c r="AU124" s="115">
        <f t="shared" si="3"/>
        <v>0</v>
      </c>
      <c r="AV124" s="115" t="str">
        <f t="shared" si="4"/>
        <v>Performance</v>
      </c>
      <c r="AW124" s="116">
        <f t="shared" si="5"/>
        <v>23.2195703</v>
      </c>
      <c r="AX124" s="54">
        <f t="shared" si="6"/>
        <v>3.8</v>
      </c>
      <c r="AY124" s="117">
        <f t="shared" si="7"/>
        <v>0.08097497137</v>
      </c>
      <c r="AZ124" s="117">
        <f t="shared" si="8"/>
        <v>0.03626373626</v>
      </c>
      <c r="BA124" s="118">
        <f t="shared" si="9"/>
        <v>0.005969162389</v>
      </c>
      <c r="BB124" s="116">
        <f t="shared" si="10"/>
        <v>9.633818943</v>
      </c>
      <c r="BC124" s="54">
        <f t="shared" si="11"/>
        <v>4.278479206</v>
      </c>
      <c r="BD124" s="117">
        <f t="shared" si="12"/>
        <v>0.07191922092</v>
      </c>
      <c r="BE124" s="210">
        <v>1052.95</v>
      </c>
      <c r="BF124" s="120">
        <v>215.55142010390222</v>
      </c>
      <c r="BG124" s="121">
        <v>297.86608464047</v>
      </c>
      <c r="BH124" s="121">
        <v>297.86608464047</v>
      </c>
      <c r="BI124" s="122">
        <f t="shared" si="13"/>
        <v>-0.1728124003</v>
      </c>
      <c r="BJ124" s="123">
        <f t="shared" si="14"/>
        <v>-0.1118339445</v>
      </c>
    </row>
    <row r="125">
      <c r="D125" s="100"/>
      <c r="E125" s="48"/>
      <c r="U125" s="50"/>
      <c r="V125" s="50"/>
      <c r="AC125" s="6"/>
      <c r="AI125" s="110" t="s">
        <v>201</v>
      </c>
      <c r="AJ125" s="111">
        <v>659609.6591176285</v>
      </c>
      <c r="AK125" s="111">
        <v>3730.6700982701113</v>
      </c>
      <c r="AL125" s="54">
        <v>500.97101978087227</v>
      </c>
      <c r="AM125" s="54">
        <v>131.83447888970323</v>
      </c>
      <c r="AN125" s="112">
        <v>1764.0708841907906</v>
      </c>
      <c r="AO125" s="113">
        <v>7720.414673366531</v>
      </c>
      <c r="AP125" s="114">
        <v>3154.28</v>
      </c>
      <c r="AQ125" s="112">
        <v>117.0</v>
      </c>
      <c r="AR125" s="113">
        <v>4393.921910906662</v>
      </c>
      <c r="AS125" s="54">
        <f t="shared" si="1"/>
        <v>0</v>
      </c>
      <c r="AT125" s="115">
        <f t="shared" si="2"/>
        <v>0</v>
      </c>
      <c r="AU125" s="115">
        <f t="shared" si="3"/>
        <v>0</v>
      </c>
      <c r="AV125" s="115" t="str">
        <f t="shared" si="4"/>
        <v>Performance</v>
      </c>
      <c r="AW125" s="116">
        <f t="shared" si="5"/>
        <v>15.41090077</v>
      </c>
      <c r="AX125" s="54">
        <f t="shared" si="6"/>
        <v>3.8</v>
      </c>
      <c r="AY125" s="117">
        <f t="shared" si="7"/>
        <v>0.07473309609</v>
      </c>
      <c r="AZ125" s="117">
        <f t="shared" si="8"/>
        <v>0.0353380158</v>
      </c>
      <c r="BA125" s="118">
        <f t="shared" si="9"/>
        <v>0.005655875481</v>
      </c>
      <c r="BB125" s="116">
        <f t="shared" si="10"/>
        <v>8.770810561</v>
      </c>
      <c r="BC125" s="54">
        <f t="shared" si="11"/>
        <v>4.281803588</v>
      </c>
      <c r="BD125" s="117">
        <f t="shared" si="12"/>
        <v>0.06632386547</v>
      </c>
      <c r="BE125" s="210">
        <v>1112.6</v>
      </c>
      <c r="BF125" s="120">
        <v>227.76248635509904</v>
      </c>
      <c r="BG125" s="121">
        <v>273.2085334257732</v>
      </c>
      <c r="BH125" s="121">
        <v>273.2085334257732</v>
      </c>
      <c r="BI125" s="122">
        <f t="shared" si="13"/>
        <v>-0.1545004203</v>
      </c>
      <c r="BJ125" s="123">
        <f t="shared" si="14"/>
        <v>-0.1125235144</v>
      </c>
    </row>
    <row r="126">
      <c r="D126" s="100"/>
      <c r="E126" s="48"/>
      <c r="U126" s="50"/>
      <c r="V126" s="50"/>
      <c r="AC126" s="6"/>
      <c r="AI126" s="110" t="s">
        <v>203</v>
      </c>
      <c r="AJ126" s="111">
        <v>535028.5331099438</v>
      </c>
      <c r="AK126" s="111">
        <v>3206.6075734911665</v>
      </c>
      <c r="AL126" s="54">
        <v>351.6132002188731</v>
      </c>
      <c r="AM126" s="54">
        <v>92.52978953128239</v>
      </c>
      <c r="AN126" s="112">
        <v>1488.938058681845</v>
      </c>
      <c r="AO126" s="113">
        <v>7627.716231533519</v>
      </c>
      <c r="AP126" s="114">
        <v>3046.82</v>
      </c>
      <c r="AQ126" s="112">
        <v>88.0</v>
      </c>
      <c r="AR126" s="113">
        <v>3586.456413843908</v>
      </c>
      <c r="AS126" s="54">
        <f t="shared" si="1"/>
        <v>0</v>
      </c>
      <c r="AT126" s="115">
        <f t="shared" si="2"/>
        <v>0</v>
      </c>
      <c r="AU126" s="115">
        <f t="shared" si="3"/>
        <v>0</v>
      </c>
      <c r="AV126" s="115" t="str">
        <f t="shared" si="4"/>
        <v>Performance</v>
      </c>
      <c r="AW126" s="116">
        <f t="shared" si="5"/>
        <v>21.69348656</v>
      </c>
      <c r="AX126" s="54">
        <f t="shared" si="6"/>
        <v>3.8</v>
      </c>
      <c r="AY126" s="117">
        <f t="shared" si="7"/>
        <v>0.06214482126</v>
      </c>
      <c r="AZ126" s="117">
        <f t="shared" si="8"/>
        <v>0.02885597549</v>
      </c>
      <c r="BA126" s="118">
        <f t="shared" si="9"/>
        <v>0.005993339374</v>
      </c>
      <c r="BB126" s="116">
        <f t="shared" si="10"/>
        <v>10.20000504</v>
      </c>
      <c r="BC126" s="54">
        <f t="shared" si="11"/>
        <v>3.995604548</v>
      </c>
      <c r="BD126" s="117">
        <f t="shared" si="12"/>
        <v>0.05910252578</v>
      </c>
      <c r="BE126" s="210">
        <v>883.35</v>
      </c>
      <c r="BF126" s="120">
        <v>180.8322778372971</v>
      </c>
      <c r="BG126" s="121">
        <v>170.78092238157598</v>
      </c>
      <c r="BH126" s="121">
        <v>170.78092238157598</v>
      </c>
      <c r="BI126" s="122">
        <f t="shared" si="13"/>
        <v>-0.04983072291</v>
      </c>
      <c r="BJ126" s="123">
        <f t="shared" si="14"/>
        <v>-0.04895493175</v>
      </c>
    </row>
    <row r="127">
      <c r="D127" s="100"/>
      <c r="E127" s="48"/>
      <c r="U127" s="50"/>
      <c r="V127" s="50"/>
      <c r="AC127" s="6"/>
      <c r="AI127" s="110" t="s">
        <v>206</v>
      </c>
      <c r="AJ127" s="111">
        <v>287535.9115446125</v>
      </c>
      <c r="AK127" s="111">
        <v>1927.5674739525552</v>
      </c>
      <c r="AL127" s="54">
        <v>283.1575329196234</v>
      </c>
      <c r="AM127" s="54">
        <v>74.51514024200617</v>
      </c>
      <c r="AN127" s="112">
        <v>1297.8735965228545</v>
      </c>
      <c r="AO127" s="113">
        <v>4656.965713928334</v>
      </c>
      <c r="AP127" s="112">
        <v>1977.3</v>
      </c>
      <c r="AQ127" s="112">
        <v>59.0</v>
      </c>
      <c r="AR127" s="113">
        <v>2374.1495845432732</v>
      </c>
      <c r="AS127" s="54">
        <f t="shared" si="1"/>
        <v>0</v>
      </c>
      <c r="AT127" s="115">
        <f t="shared" si="2"/>
        <v>0</v>
      </c>
      <c r="AU127" s="115">
        <f t="shared" si="3"/>
        <v>0</v>
      </c>
      <c r="AV127" s="115" t="str">
        <f t="shared" si="4"/>
        <v>Performance</v>
      </c>
      <c r="AW127" s="116">
        <f t="shared" si="5"/>
        <v>16.44655421</v>
      </c>
      <c r="AX127" s="54">
        <f t="shared" si="6"/>
        <v>3.8</v>
      </c>
      <c r="AY127" s="117">
        <f t="shared" si="7"/>
        <v>0.05741324921</v>
      </c>
      <c r="AZ127" s="117">
        <f t="shared" si="8"/>
        <v>0.03865760408</v>
      </c>
      <c r="BA127" s="118">
        <f t="shared" si="9"/>
        <v>0.006703745155</v>
      </c>
      <c r="BB127" s="116">
        <f t="shared" si="10"/>
        <v>8.384553856</v>
      </c>
      <c r="BC127" s="54">
        <f t="shared" si="11"/>
        <v>4.799280219</v>
      </c>
      <c r="BD127" s="117">
        <f t="shared" si="12"/>
        <v>0.0454589724</v>
      </c>
      <c r="BE127" s="210">
        <v>428.51</v>
      </c>
      <c r="BF127" s="120">
        <v>87.72110644258807</v>
      </c>
      <c r="BG127" s="121">
        <v>195.43642647703535</v>
      </c>
      <c r="BH127" s="121">
        <v>195.43642647703535</v>
      </c>
      <c r="BI127" s="122">
        <f t="shared" si="13"/>
        <v>0.02580066676</v>
      </c>
      <c r="BJ127" s="123">
        <f t="shared" si="14"/>
        <v>-0.2082146016</v>
      </c>
    </row>
    <row r="128">
      <c r="D128" s="100"/>
      <c r="E128" s="48"/>
      <c r="U128" s="50"/>
      <c r="V128" s="50"/>
      <c r="AC128" s="6"/>
      <c r="AI128" s="110" t="s">
        <v>208</v>
      </c>
      <c r="AJ128" s="111">
        <v>271306.3502303646</v>
      </c>
      <c r="AK128" s="111">
        <v>1717.9424640409775</v>
      </c>
      <c r="AL128" s="54">
        <v>245.81807802912363</v>
      </c>
      <c r="AM128" s="54">
        <v>64.68896790240096</v>
      </c>
      <c r="AN128" s="112">
        <v>1418.7901061463301</v>
      </c>
      <c r="AO128" s="113">
        <v>2115.8426303906076</v>
      </c>
      <c r="AP128" s="112">
        <v>1711.3200000000002</v>
      </c>
      <c r="AQ128" s="112">
        <v>46.0</v>
      </c>
      <c r="AR128" s="113">
        <v>2652.6963578535533</v>
      </c>
      <c r="AS128" s="54">
        <f t="shared" si="1"/>
        <v>0</v>
      </c>
      <c r="AT128" s="115">
        <f t="shared" si="2"/>
        <v>0</v>
      </c>
      <c r="AU128" s="115">
        <f t="shared" si="3"/>
        <v>0</v>
      </c>
      <c r="AV128" s="115" t="str">
        <f t="shared" si="4"/>
        <v>Performance</v>
      </c>
      <c r="AW128" s="116">
        <f t="shared" si="5"/>
        <v>8.607351613</v>
      </c>
      <c r="AX128" s="54">
        <f t="shared" si="6"/>
        <v>3.8</v>
      </c>
      <c r="AY128" s="117">
        <f t="shared" si="7"/>
        <v>0.04559445941</v>
      </c>
      <c r="AZ128" s="117">
        <f t="shared" si="8"/>
        <v>0.03765490944</v>
      </c>
      <c r="BA128" s="118">
        <f t="shared" si="9"/>
        <v>0.006332112988</v>
      </c>
      <c r="BB128" s="116">
        <f t="shared" si="10"/>
        <v>10.79129891</v>
      </c>
      <c r="BC128" s="54">
        <f t="shared" si="11"/>
        <v>5.343871262</v>
      </c>
      <c r="BD128" s="117">
        <f t="shared" si="12"/>
        <v>0.03242199096</v>
      </c>
      <c r="BE128" s="210">
        <v>381.06</v>
      </c>
      <c r="BF128" s="120">
        <v>78.00752566104086</v>
      </c>
      <c r="BG128" s="121">
        <v>167.81055236808277</v>
      </c>
      <c r="BH128" s="121">
        <v>167.81055236808277</v>
      </c>
      <c r="BI128" s="122">
        <f t="shared" si="13"/>
        <v>-0.003854881161</v>
      </c>
      <c r="BJ128" s="123">
        <f t="shared" si="14"/>
        <v>-0.2889050252</v>
      </c>
    </row>
    <row r="129">
      <c r="D129" s="100"/>
      <c r="E129" s="48"/>
      <c r="U129" s="50"/>
      <c r="V129" s="50"/>
      <c r="AC129" s="6"/>
      <c r="AI129" s="110" t="s">
        <v>210</v>
      </c>
      <c r="AJ129" s="111">
        <v>472003.46372371615</v>
      </c>
      <c r="AK129" s="111">
        <v>2645.6969024387026</v>
      </c>
      <c r="AL129" s="54">
        <v>457.40832240862255</v>
      </c>
      <c r="AM129" s="54">
        <v>120.37061116016383</v>
      </c>
      <c r="AN129" s="112">
        <v>1880.620206107775</v>
      </c>
      <c r="AO129" s="113">
        <v>1714.7912438431504</v>
      </c>
      <c r="AP129" s="114">
        <v>2069.46</v>
      </c>
      <c r="AQ129" s="112">
        <v>87.0</v>
      </c>
      <c r="AR129" s="113">
        <v>1432.7671757345452</v>
      </c>
      <c r="AS129" s="54">
        <f t="shared" si="1"/>
        <v>0</v>
      </c>
      <c r="AT129" s="115">
        <f t="shared" si="2"/>
        <v>0</v>
      </c>
      <c r="AU129" s="115">
        <f t="shared" si="3"/>
        <v>0</v>
      </c>
      <c r="AV129" s="115" t="str">
        <f t="shared" si="4"/>
        <v>Performance</v>
      </c>
      <c r="AW129" s="116">
        <f t="shared" si="5"/>
        <v>3.748928823</v>
      </c>
      <c r="AX129" s="54">
        <f t="shared" si="6"/>
        <v>3.8</v>
      </c>
      <c r="AY129" s="117">
        <f t="shared" si="7"/>
        <v>0.06400580552</v>
      </c>
      <c r="AZ129" s="117">
        <f t="shared" si="8"/>
        <v>0.04549675023</v>
      </c>
      <c r="BA129" s="118">
        <f t="shared" si="9"/>
        <v>0.005605248914</v>
      </c>
      <c r="BB129" s="116">
        <f t="shared" si="10"/>
        <v>3.132359219</v>
      </c>
      <c r="BC129" s="54">
        <f t="shared" si="11"/>
        <v>5.257566924</v>
      </c>
      <c r="BD129" s="117">
        <f t="shared" si="12"/>
        <v>0.04626133428</v>
      </c>
      <c r="BE129" s="210">
        <v>789.46</v>
      </c>
      <c r="BF129" s="120">
        <v>161.61187531718187</v>
      </c>
      <c r="BG129" s="121">
        <v>295.79644709144065</v>
      </c>
      <c r="BH129" s="121">
        <v>295.79644709144065</v>
      </c>
      <c r="BI129" s="122">
        <f t="shared" si="13"/>
        <v>-0.2178015561</v>
      </c>
      <c r="BJ129" s="123">
        <f t="shared" si="14"/>
        <v>-0.2772322151</v>
      </c>
    </row>
    <row r="130">
      <c r="D130" s="100"/>
      <c r="E130" s="48"/>
      <c r="U130" s="50"/>
      <c r="V130" s="50"/>
      <c r="AC130" s="6"/>
      <c r="AI130" s="110" t="s">
        <v>212</v>
      </c>
      <c r="AJ130" s="111">
        <v>572530.9386917421</v>
      </c>
      <c r="AK130" s="111">
        <v>3096.8819823655745</v>
      </c>
      <c r="AL130" s="54">
        <v>513.4175047443722</v>
      </c>
      <c r="AM130" s="54">
        <v>135.10986966957162</v>
      </c>
      <c r="AN130" s="112">
        <v>2040.0225573947039</v>
      </c>
      <c r="AO130" s="113">
        <v>8199.02410214257</v>
      </c>
      <c r="AP130" s="114">
        <v>3070.54</v>
      </c>
      <c r="AQ130" s="112">
        <v>105.0</v>
      </c>
      <c r="AR130" s="113">
        <v>4315.094890684924</v>
      </c>
      <c r="AS130" s="54">
        <f t="shared" si="1"/>
        <v>0</v>
      </c>
      <c r="AT130" s="115">
        <f t="shared" si="2"/>
        <v>0</v>
      </c>
      <c r="AU130" s="115">
        <f t="shared" si="3"/>
        <v>0</v>
      </c>
      <c r="AV130" s="115" t="str">
        <f t="shared" si="4"/>
        <v>Performance</v>
      </c>
      <c r="AW130" s="116">
        <f t="shared" si="5"/>
        <v>15.96950635</v>
      </c>
      <c r="AX130" s="54">
        <f t="shared" si="6"/>
        <v>3.8</v>
      </c>
      <c r="AY130" s="117">
        <f t="shared" si="7"/>
        <v>0.06622959593</v>
      </c>
      <c r="AZ130" s="117">
        <f t="shared" si="8"/>
        <v>0.04362771021</v>
      </c>
      <c r="BA130" s="118">
        <f t="shared" si="9"/>
        <v>0.005409108527</v>
      </c>
      <c r="BB130" s="116">
        <f t="shared" si="10"/>
        <v>8.404650895</v>
      </c>
      <c r="BC130" s="54">
        <f t="shared" si="11"/>
        <v>4.889690521</v>
      </c>
      <c r="BD130" s="117">
        <f t="shared" si="12"/>
        <v>0.0514700191</v>
      </c>
      <c r="BE130" s="210">
        <v>984.01</v>
      </c>
      <c r="BF130" s="120">
        <v>201.4385800811442</v>
      </c>
      <c r="BG130" s="121">
        <v>311.978924663228</v>
      </c>
      <c r="BH130" s="121">
        <v>311.978924663228</v>
      </c>
      <c r="BI130" s="122">
        <f t="shared" si="13"/>
        <v>-0.008505969073</v>
      </c>
      <c r="BJ130" s="123">
        <f t="shared" si="14"/>
        <v>-0.2228547015</v>
      </c>
    </row>
    <row r="131">
      <c r="D131" s="100"/>
      <c r="E131" s="48"/>
      <c r="U131" s="50"/>
      <c r="V131" s="50"/>
      <c r="AC131" s="6"/>
      <c r="AI131" s="110" t="s">
        <v>214</v>
      </c>
      <c r="AJ131" s="111">
        <v>1108768.9098471524</v>
      </c>
      <c r="AK131" s="111">
        <v>5376.553965153983</v>
      </c>
      <c r="AL131" s="54">
        <v>528.9756109487471</v>
      </c>
      <c r="AM131" s="54">
        <v>139.20410814440714</v>
      </c>
      <c r="AN131" s="112">
        <v>1836.402430579551</v>
      </c>
      <c r="AO131" s="113">
        <v>6403.340952466144</v>
      </c>
      <c r="AP131" s="112">
        <v>4901.52</v>
      </c>
      <c r="AQ131" s="112">
        <v>126.0</v>
      </c>
      <c r="AR131" s="113">
        <v>4069.1102442448455</v>
      </c>
      <c r="AS131" s="54">
        <f t="shared" si="1"/>
        <v>0</v>
      </c>
      <c r="AT131" s="115">
        <f t="shared" si="2"/>
        <v>0</v>
      </c>
      <c r="AU131" s="115">
        <f t="shared" si="3"/>
        <v>0</v>
      </c>
      <c r="AV131" s="115" t="str">
        <f t="shared" si="4"/>
        <v>Performance</v>
      </c>
      <c r="AW131" s="116">
        <f t="shared" si="5"/>
        <v>12.10517237</v>
      </c>
      <c r="AX131" s="54">
        <f t="shared" si="6"/>
        <v>3.8</v>
      </c>
      <c r="AY131" s="117">
        <f t="shared" si="7"/>
        <v>0.07580261593</v>
      </c>
      <c r="AZ131" s="117">
        <f t="shared" si="8"/>
        <v>0.0258909534</v>
      </c>
      <c r="BA131" s="118">
        <f t="shared" si="9"/>
        <v>0.004849120423</v>
      </c>
      <c r="BB131" s="116">
        <f t="shared" si="10"/>
        <v>7.692434509</v>
      </c>
      <c r="BC131" s="54">
        <f t="shared" si="11"/>
        <v>4.198219135</v>
      </c>
      <c r="BD131" s="117">
        <f t="shared" si="12"/>
        <v>0.06861241191</v>
      </c>
      <c r="BE131" s="210">
        <v>2325.99</v>
      </c>
      <c r="BF131" s="120">
        <v>476.1578875041317</v>
      </c>
      <c r="BG131" s="121">
        <v>52.81772344461541</v>
      </c>
      <c r="BH131" s="121">
        <v>52.81772344461541</v>
      </c>
      <c r="BI131" s="122">
        <f t="shared" si="13"/>
        <v>-0.08835286844</v>
      </c>
      <c r="BJ131" s="123">
        <f t="shared" si="14"/>
        <v>-0.09485429935</v>
      </c>
    </row>
    <row r="132">
      <c r="D132" s="100"/>
      <c r="E132" s="48"/>
      <c r="U132" s="50"/>
      <c r="V132" s="50"/>
      <c r="AC132" s="6"/>
      <c r="AI132" s="110" t="s">
        <v>216</v>
      </c>
      <c r="AJ132" s="111">
        <v>967731.401713714</v>
      </c>
      <c r="AK132" s="111">
        <v>4818.918684881388</v>
      </c>
      <c r="AL132" s="54">
        <v>519.6407472261221</v>
      </c>
      <c r="AM132" s="54">
        <v>136.74756505950583</v>
      </c>
      <c r="AN132" s="112">
        <v>2273.121201228672</v>
      </c>
      <c r="AO132" s="113">
        <v>7110.118763669117</v>
      </c>
      <c r="AP132" s="112">
        <v>4509.18</v>
      </c>
      <c r="AQ132" s="112">
        <v>114.0</v>
      </c>
      <c r="AR132" s="113">
        <v>4416.426160148742</v>
      </c>
      <c r="AS132" s="54">
        <f t="shared" si="1"/>
        <v>0</v>
      </c>
      <c r="AT132" s="115">
        <f t="shared" si="2"/>
        <v>0</v>
      </c>
      <c r="AU132" s="115">
        <f t="shared" si="3"/>
        <v>0</v>
      </c>
      <c r="AV132" s="115" t="str">
        <f t="shared" si="4"/>
        <v>Performance</v>
      </c>
      <c r="AW132" s="116">
        <f t="shared" si="5"/>
        <v>13.68275833</v>
      </c>
      <c r="AX132" s="54">
        <f t="shared" si="6"/>
        <v>3.8</v>
      </c>
      <c r="AY132" s="117">
        <f t="shared" si="7"/>
        <v>0.06015850144</v>
      </c>
      <c r="AZ132" s="117">
        <f t="shared" si="8"/>
        <v>0.02837723025</v>
      </c>
      <c r="BA132" s="118">
        <f t="shared" si="9"/>
        <v>0.00497960351</v>
      </c>
      <c r="BB132" s="116">
        <f t="shared" si="10"/>
        <v>8.498998941</v>
      </c>
      <c r="BC132" s="54">
        <f t="shared" si="11"/>
        <v>4.558252169</v>
      </c>
      <c r="BD132" s="117">
        <f t="shared" si="12"/>
        <v>0.05015130735</v>
      </c>
      <c r="BE132" s="210">
        <v>2107.57</v>
      </c>
      <c r="BF132" s="120">
        <v>431.4447091204532</v>
      </c>
      <c r="BG132" s="121">
        <v>88.19603810566895</v>
      </c>
      <c r="BH132" s="121">
        <v>88.19603810566895</v>
      </c>
      <c r="BI132" s="122">
        <f t="shared" si="13"/>
        <v>-0.06427555747</v>
      </c>
      <c r="BJ132" s="123">
        <f t="shared" si="14"/>
        <v>-0.1663471306</v>
      </c>
    </row>
    <row r="133">
      <c r="D133" s="100"/>
      <c r="E133" s="48"/>
      <c r="U133" s="50"/>
      <c r="V133" s="50"/>
      <c r="AC133" s="6"/>
      <c r="AI133" s="110" t="s">
        <v>218</v>
      </c>
      <c r="AJ133" s="111">
        <v>995320.8371002404</v>
      </c>
      <c r="AK133" s="111">
        <v>5493.649185534278</v>
      </c>
      <c r="AL133" s="54">
        <v>522.752368466997</v>
      </c>
      <c r="AM133" s="54">
        <v>137.5664127544729</v>
      </c>
      <c r="AN133" s="112">
        <v>2078.2354498265017</v>
      </c>
      <c r="AO133" s="113">
        <v>4899.778081663707</v>
      </c>
      <c r="AP133" s="112">
        <v>4913.22</v>
      </c>
      <c r="AQ133" s="112">
        <v>114.0</v>
      </c>
      <c r="AR133" s="113">
        <v>4042.8972786028185</v>
      </c>
      <c r="AS133" s="54">
        <f t="shared" si="1"/>
        <v>0</v>
      </c>
      <c r="AT133" s="115">
        <f t="shared" si="2"/>
        <v>0</v>
      </c>
      <c r="AU133" s="115">
        <f t="shared" si="3"/>
        <v>0</v>
      </c>
      <c r="AV133" s="115" t="str">
        <f t="shared" si="4"/>
        <v>Performance</v>
      </c>
      <c r="AW133" s="116">
        <f t="shared" si="5"/>
        <v>9.373038512</v>
      </c>
      <c r="AX133" s="54">
        <f t="shared" si="6"/>
        <v>3.8</v>
      </c>
      <c r="AY133" s="117">
        <f t="shared" si="7"/>
        <v>0.06619385343</v>
      </c>
      <c r="AZ133" s="117">
        <f t="shared" si="8"/>
        <v>0.02504098972</v>
      </c>
      <c r="BA133" s="118">
        <f t="shared" si="9"/>
        <v>0.005519475712</v>
      </c>
      <c r="BB133" s="116">
        <f t="shared" si="10"/>
        <v>7.733866975</v>
      </c>
      <c r="BC133" s="54">
        <f t="shared" si="11"/>
        <v>4.585547092</v>
      </c>
      <c r="BD133" s="117">
        <f t="shared" si="12"/>
        <v>0.05485422742</v>
      </c>
      <c r="BE133" s="210">
        <v>1010.23</v>
      </c>
      <c r="BF133" s="120">
        <v>206.80612672165358</v>
      </c>
      <c r="BG133" s="121">
        <v>315.94624174534346</v>
      </c>
      <c r="BH133" s="121">
        <v>315.94624174534346</v>
      </c>
      <c r="BI133" s="122">
        <f t="shared" si="13"/>
        <v>-0.1056545778</v>
      </c>
      <c r="BJ133" s="123">
        <f t="shared" si="14"/>
        <v>-0.17130935</v>
      </c>
    </row>
    <row r="134">
      <c r="D134" s="100"/>
      <c r="E134" s="48"/>
      <c r="U134" s="50"/>
      <c r="V134" s="50"/>
      <c r="AC134" s="6"/>
      <c r="AI134" s="110" t="s">
        <v>220</v>
      </c>
      <c r="AJ134" s="111">
        <v>553329.7790924587</v>
      </c>
      <c r="AK134" s="111">
        <v>3410.5006495379744</v>
      </c>
      <c r="AL134" s="54">
        <v>392.0642763502478</v>
      </c>
      <c r="AM134" s="54">
        <v>103.17480956585469</v>
      </c>
      <c r="AN134" s="112">
        <v>1612.8570098535326</v>
      </c>
      <c r="AO134" s="113">
        <v>10040.716475428306</v>
      </c>
      <c r="AP134" s="112">
        <v>2886.78</v>
      </c>
      <c r="AQ134" s="112">
        <v>86.0</v>
      </c>
      <c r="AR134" s="113">
        <v>4312.988581642563</v>
      </c>
      <c r="AS134" s="54">
        <f t="shared" si="1"/>
        <v>0</v>
      </c>
      <c r="AT134" s="115">
        <f t="shared" si="2"/>
        <v>0</v>
      </c>
      <c r="AU134" s="115">
        <f t="shared" si="3"/>
        <v>0</v>
      </c>
      <c r="AV134" s="115" t="str">
        <f t="shared" si="4"/>
        <v>Performance</v>
      </c>
      <c r="AW134" s="116">
        <f t="shared" si="5"/>
        <v>25.60987338</v>
      </c>
      <c r="AX134" s="54">
        <f t="shared" si="6"/>
        <v>3.8</v>
      </c>
      <c r="AY134" s="117">
        <f t="shared" si="7"/>
        <v>0.06397021493</v>
      </c>
      <c r="AZ134" s="117">
        <f t="shared" si="8"/>
        <v>0.03025210084</v>
      </c>
      <c r="BA134" s="118">
        <f t="shared" si="9"/>
        <v>0.006163594982</v>
      </c>
      <c r="BB134" s="116">
        <f t="shared" si="10"/>
        <v>11.0007181</v>
      </c>
      <c r="BC134" s="54">
        <f t="shared" si="11"/>
        <v>4.558886934</v>
      </c>
      <c r="BD134" s="117">
        <f t="shared" si="12"/>
        <v>0.05332152787</v>
      </c>
      <c r="BE134" s="210">
        <v>943.22</v>
      </c>
      <c r="BF134" s="120">
        <v>193.08838071171718</v>
      </c>
      <c r="BG134" s="121">
        <v>198.9758956385306</v>
      </c>
      <c r="BH134" s="121">
        <v>198.9758956385306</v>
      </c>
      <c r="BI134" s="122">
        <f t="shared" si="13"/>
        <v>-0.1535612226</v>
      </c>
      <c r="BJ134" s="123">
        <f t="shared" si="14"/>
        <v>-0.1664632059</v>
      </c>
    </row>
    <row r="135">
      <c r="D135" s="100"/>
      <c r="E135" s="48"/>
      <c r="U135" s="50"/>
      <c r="V135" s="50"/>
      <c r="AC135" s="6"/>
      <c r="AI135" s="110" t="s">
        <v>222</v>
      </c>
      <c r="AJ135" s="111">
        <v>537720.0854833008</v>
      </c>
      <c r="AK135" s="111">
        <v>3218.0714412207058</v>
      </c>
      <c r="AL135" s="54">
        <v>385.84103386849785</v>
      </c>
      <c r="AM135" s="54">
        <v>101.5371141759205</v>
      </c>
      <c r="AN135" s="112">
        <v>1682.7320131573922</v>
      </c>
      <c r="AO135" s="113">
        <v>13120.67595405555</v>
      </c>
      <c r="AP135" s="112">
        <v>2795.52</v>
      </c>
      <c r="AQ135" s="112">
        <v>79.0</v>
      </c>
      <c r="AR135" s="113">
        <v>5595.75094450853</v>
      </c>
      <c r="AS135" s="54">
        <f t="shared" si="1"/>
        <v>0</v>
      </c>
      <c r="AT135" s="115">
        <f t="shared" si="2"/>
        <v>0</v>
      </c>
      <c r="AU135" s="115">
        <f t="shared" si="3"/>
        <v>0</v>
      </c>
      <c r="AV135" s="115" t="str">
        <f t="shared" si="4"/>
        <v>Performance</v>
      </c>
      <c r="AW135" s="116">
        <f t="shared" si="5"/>
        <v>34.0053929</v>
      </c>
      <c r="AX135" s="54">
        <f t="shared" si="6"/>
        <v>3.8</v>
      </c>
      <c r="AY135" s="117">
        <f t="shared" si="7"/>
        <v>0.0603406326</v>
      </c>
      <c r="AZ135" s="117">
        <f t="shared" si="8"/>
        <v>0.03155216285</v>
      </c>
      <c r="BA135" s="118">
        <f t="shared" si="9"/>
        <v>0.005984659171</v>
      </c>
      <c r="BB135" s="116">
        <f t="shared" si="10"/>
        <v>14.50273676</v>
      </c>
      <c r="BC135" s="54">
        <f t="shared" si="11"/>
        <v>4.88406372</v>
      </c>
      <c r="BD135" s="117">
        <f t="shared" si="12"/>
        <v>0.04694746364</v>
      </c>
      <c r="BE135" s="210">
        <v>903.87</v>
      </c>
      <c r="BF135" s="120">
        <v>185.03296651247837</v>
      </c>
      <c r="BG135" s="121">
        <v>200.80806735601948</v>
      </c>
      <c r="BH135" s="121">
        <v>200.80806735601948</v>
      </c>
      <c r="BI135" s="122">
        <f t="shared" si="13"/>
        <v>-0.1313057988</v>
      </c>
      <c r="BJ135" s="123">
        <f t="shared" si="14"/>
        <v>-0.2219593728</v>
      </c>
    </row>
    <row r="136">
      <c r="D136" s="100"/>
      <c r="E136" s="48"/>
      <c r="U136" s="50"/>
      <c r="V136" s="50"/>
      <c r="AC136" s="6"/>
      <c r="AI136" s="110" t="s">
        <v>224</v>
      </c>
      <c r="AJ136" s="111">
        <v>1094660.1640628693</v>
      </c>
      <c r="AK136" s="111">
        <v>6098.777632114965</v>
      </c>
      <c r="AL136" s="54">
        <v>609.8777632114967</v>
      </c>
      <c r="AM136" s="54">
        <v>160.49414821355177</v>
      </c>
      <c r="AN136" s="112">
        <v>2104.1656268337933</v>
      </c>
      <c r="AO136" s="113">
        <v>12300.476491954607</v>
      </c>
      <c r="AP136" s="112">
        <v>5599.62</v>
      </c>
      <c r="AQ136" s="112">
        <v>153.0</v>
      </c>
      <c r="AR136" s="113">
        <v>7488.173877750853</v>
      </c>
      <c r="AS136" s="54">
        <f t="shared" si="1"/>
        <v>0</v>
      </c>
      <c r="AT136" s="115">
        <f t="shared" si="2"/>
        <v>0</v>
      </c>
      <c r="AU136" s="115">
        <f t="shared" si="3"/>
        <v>0</v>
      </c>
      <c r="AV136" s="115" t="str">
        <f t="shared" si="4"/>
        <v>Performance</v>
      </c>
      <c r="AW136" s="116">
        <f t="shared" si="5"/>
        <v>20.16875714</v>
      </c>
      <c r="AX136" s="54">
        <f t="shared" si="6"/>
        <v>3.8</v>
      </c>
      <c r="AY136" s="117">
        <f t="shared" si="7"/>
        <v>0.07627448437</v>
      </c>
      <c r="AZ136" s="117">
        <f t="shared" si="8"/>
        <v>0.02631578947</v>
      </c>
      <c r="BA136" s="118">
        <f t="shared" si="9"/>
        <v>0.005571389032</v>
      </c>
      <c r="BB136" s="116">
        <f t="shared" si="10"/>
        <v>12.27815528</v>
      </c>
      <c r="BC136" s="54">
        <f t="shared" si="11"/>
        <v>3.986129171</v>
      </c>
      <c r="BD136" s="117">
        <f t="shared" si="12"/>
        <v>0.07271290722</v>
      </c>
      <c r="BE136" s="210">
        <v>2082.79</v>
      </c>
      <c r="BF136" s="120">
        <v>426.3719476501319</v>
      </c>
      <c r="BG136" s="121">
        <v>183.50581556136478</v>
      </c>
      <c r="BH136" s="121">
        <v>183.50581556136478</v>
      </c>
      <c r="BI136" s="122">
        <f t="shared" si="13"/>
        <v>-0.08184552089</v>
      </c>
      <c r="BJ136" s="123">
        <f t="shared" si="14"/>
        <v>-0.04669421469</v>
      </c>
    </row>
    <row r="137">
      <c r="D137" s="100"/>
      <c r="E137" s="48"/>
      <c r="U137" s="50"/>
      <c r="V137" s="50"/>
      <c r="AC137" s="6"/>
      <c r="AI137" s="110" t="s">
        <v>226</v>
      </c>
      <c r="AJ137" s="111">
        <v>1280649.1352592218</v>
      </c>
      <c r="AK137" s="111">
        <v>7250.896338933678</v>
      </c>
      <c r="AL137" s="54">
        <v>697.0031579559961</v>
      </c>
      <c r="AM137" s="54">
        <v>183.42188367263057</v>
      </c>
      <c r="AN137" s="112">
        <v>2066.225683633651</v>
      </c>
      <c r="AO137" s="113">
        <v>10474.838203636096</v>
      </c>
      <c r="AP137" s="112">
        <v>6725.16</v>
      </c>
      <c r="AQ137" s="112">
        <v>156.0</v>
      </c>
      <c r="AR137" s="113">
        <v>5921.086668922511</v>
      </c>
      <c r="AS137" s="54">
        <f t="shared" si="1"/>
        <v>0</v>
      </c>
      <c r="AT137" s="115">
        <f t="shared" si="2"/>
        <v>0</v>
      </c>
      <c r="AU137" s="115">
        <f t="shared" si="3"/>
        <v>0</v>
      </c>
      <c r="AV137" s="115" t="str">
        <f t="shared" si="4"/>
        <v>Performance</v>
      </c>
      <c r="AW137" s="116">
        <f t="shared" si="5"/>
        <v>15.02839418</v>
      </c>
      <c r="AX137" s="54">
        <f t="shared" si="6"/>
        <v>3.8</v>
      </c>
      <c r="AY137" s="117">
        <f t="shared" si="7"/>
        <v>0.08877146631</v>
      </c>
      <c r="AZ137" s="117">
        <f t="shared" si="8"/>
        <v>0.02529644269</v>
      </c>
      <c r="BA137" s="118">
        <f t="shared" si="9"/>
        <v>0.005661891411</v>
      </c>
      <c r="BB137" s="116">
        <f t="shared" si="10"/>
        <v>8.495064336</v>
      </c>
      <c r="BC137" s="54">
        <f t="shared" si="11"/>
        <v>4.467968961</v>
      </c>
      <c r="BD137" s="117">
        <f t="shared" si="12"/>
        <v>0.07549998107</v>
      </c>
      <c r="BE137" s="210">
        <v>2558.92</v>
      </c>
      <c r="BF137" s="120">
        <v>523.8414359013034</v>
      </c>
      <c r="BG137" s="121">
        <v>173.16172205469275</v>
      </c>
      <c r="BH137" s="121">
        <v>173.16172205469275</v>
      </c>
      <c r="BI137" s="122">
        <f t="shared" si="13"/>
        <v>-0.07250639291</v>
      </c>
      <c r="BJ137" s="123">
        <f t="shared" si="14"/>
        <v>-0.1495017013</v>
      </c>
    </row>
    <row r="138">
      <c r="D138" s="100"/>
      <c r="E138" s="48"/>
      <c r="U138" s="50"/>
      <c r="V138" s="50"/>
      <c r="AC138" s="6"/>
      <c r="AI138" s="110" t="s">
        <v>228</v>
      </c>
      <c r="AJ138" s="111">
        <v>1143904.8455904957</v>
      </c>
      <c r="AK138" s="111">
        <v>6285.474906567465</v>
      </c>
      <c r="AL138" s="54">
        <v>768.5704464961207</v>
      </c>
      <c r="AM138" s="54">
        <v>202.25538065687388</v>
      </c>
      <c r="AN138" s="112">
        <v>2111.8082053201524</v>
      </c>
      <c r="AO138" s="113">
        <v>3053.869159416121</v>
      </c>
      <c r="AP138" s="112">
        <v>6093.360000000001</v>
      </c>
      <c r="AQ138" s="112">
        <v>164.0</v>
      </c>
      <c r="AR138" s="113">
        <v>6614.368044215102</v>
      </c>
      <c r="AS138" s="54">
        <f t="shared" si="1"/>
        <v>0</v>
      </c>
      <c r="AT138" s="115">
        <f t="shared" si="2"/>
        <v>0</v>
      </c>
      <c r="AU138" s="115">
        <f t="shared" si="3"/>
        <v>0</v>
      </c>
      <c r="AV138" s="115" t="str">
        <f t="shared" si="4"/>
        <v>Performance</v>
      </c>
      <c r="AW138" s="116">
        <f t="shared" si="5"/>
        <v>3.973440787</v>
      </c>
      <c r="AX138" s="54">
        <f t="shared" si="6"/>
        <v>3.8</v>
      </c>
      <c r="AY138" s="117">
        <f t="shared" si="7"/>
        <v>0.09577355564</v>
      </c>
      <c r="AZ138" s="117">
        <f t="shared" si="8"/>
        <v>0.03217821782</v>
      </c>
      <c r="BA138" s="118">
        <f t="shared" si="9"/>
        <v>0.005494753284</v>
      </c>
      <c r="BB138" s="116">
        <f t="shared" si="10"/>
        <v>8.606066073</v>
      </c>
      <c r="BC138" s="54">
        <f t="shared" si="11"/>
        <v>4.686405162</v>
      </c>
      <c r="BD138" s="117">
        <f t="shared" si="12"/>
        <v>0.07765856747</v>
      </c>
      <c r="BE138" s="210">
        <v>2063.95</v>
      </c>
      <c r="BF138" s="120">
        <v>422.5151750068368</v>
      </c>
      <c r="BG138" s="121">
        <v>346.0552714892839</v>
      </c>
      <c r="BH138" s="121">
        <v>346.0552714892839</v>
      </c>
      <c r="BI138" s="122">
        <f t="shared" si="13"/>
        <v>-0.03056489914</v>
      </c>
      <c r="BJ138" s="123">
        <f t="shared" si="14"/>
        <v>-0.1891439453</v>
      </c>
    </row>
    <row r="139">
      <c r="D139" s="100"/>
      <c r="E139" s="48"/>
      <c r="U139" s="50"/>
      <c r="V139" s="50"/>
      <c r="AC139" s="6"/>
      <c r="AI139" s="110" t="s">
        <v>230</v>
      </c>
      <c r="AJ139" s="111">
        <v>1219690.8374550908</v>
      </c>
      <c r="AK139" s="111">
        <v>6818.544755991048</v>
      </c>
      <c r="AL139" s="54">
        <v>777.9053102187456</v>
      </c>
      <c r="AM139" s="54">
        <v>204.71192374177517</v>
      </c>
      <c r="AN139" s="112">
        <v>2189.5987363420277</v>
      </c>
      <c r="AO139" s="113">
        <v>14932.59891712989</v>
      </c>
      <c r="AP139" s="112">
        <v>6281.34</v>
      </c>
      <c r="AQ139" s="112">
        <v>204.0</v>
      </c>
      <c r="AR139" s="113">
        <v>7726.505937271471</v>
      </c>
      <c r="AS139" s="54">
        <f t="shared" si="1"/>
        <v>0</v>
      </c>
      <c r="AT139" s="115">
        <f t="shared" si="2"/>
        <v>0</v>
      </c>
      <c r="AU139" s="115">
        <f t="shared" si="3"/>
        <v>0</v>
      </c>
      <c r="AV139" s="115" t="str">
        <f t="shared" si="4"/>
        <v>Performance</v>
      </c>
      <c r="AW139" s="116">
        <f t="shared" si="5"/>
        <v>19.19590819</v>
      </c>
      <c r="AX139" s="54">
        <f t="shared" si="6"/>
        <v>3.8</v>
      </c>
      <c r="AY139" s="117">
        <f t="shared" si="7"/>
        <v>0.09349289454</v>
      </c>
      <c r="AZ139" s="117">
        <f t="shared" si="8"/>
        <v>0.03002281734</v>
      </c>
      <c r="BA139" s="118">
        <f t="shared" si="9"/>
        <v>0.005590387782</v>
      </c>
      <c r="BB139" s="116">
        <f t="shared" si="10"/>
        <v>9.932450436</v>
      </c>
      <c r="BC139" s="54">
        <f t="shared" si="11"/>
        <v>3.813261325</v>
      </c>
      <c r="BD139" s="117">
        <f t="shared" si="12"/>
        <v>0.09316775563</v>
      </c>
      <c r="BE139" s="210">
        <v>2498.53</v>
      </c>
      <c r="BF139" s="120">
        <v>511.47888282653764</v>
      </c>
      <c r="BG139" s="121">
        <v>266.426427392208</v>
      </c>
      <c r="BH139" s="121">
        <v>266.426427392208</v>
      </c>
      <c r="BI139" s="122">
        <f t="shared" si="13"/>
        <v>-0.07878583704</v>
      </c>
      <c r="BJ139" s="123">
        <f t="shared" si="14"/>
        <v>-0.003477685758</v>
      </c>
    </row>
    <row r="140">
      <c r="D140" s="100"/>
      <c r="E140" s="48"/>
      <c r="U140" s="50"/>
      <c r="V140" s="50"/>
      <c r="AC140" s="6"/>
      <c r="AI140" s="110" t="s">
        <v>232</v>
      </c>
      <c r="AJ140" s="111">
        <v>1062730.8358930172</v>
      </c>
      <c r="AK140" s="111">
        <v>5700.8176523609545</v>
      </c>
      <c r="AL140" s="54">
        <v>818.3563863501205</v>
      </c>
      <c r="AM140" s="54">
        <v>215.3569437763475</v>
      </c>
      <c r="AN140" s="112">
        <v>1917.7413016129497</v>
      </c>
      <c r="AO140" s="113">
        <v>3586.236265865789</v>
      </c>
      <c r="AP140" s="112">
        <v>5525.52</v>
      </c>
      <c r="AQ140" s="112">
        <v>180.0</v>
      </c>
      <c r="AR140" s="113">
        <v>7234.237662725012</v>
      </c>
      <c r="AS140" s="54">
        <f t="shared" si="1"/>
        <v>0</v>
      </c>
      <c r="AT140" s="115">
        <f t="shared" si="2"/>
        <v>0</v>
      </c>
      <c r="AU140" s="115">
        <f t="shared" si="3"/>
        <v>0</v>
      </c>
      <c r="AV140" s="115" t="str">
        <f t="shared" si="4"/>
        <v>Performance</v>
      </c>
      <c r="AW140" s="116">
        <f t="shared" si="5"/>
        <v>4.382242658</v>
      </c>
      <c r="AX140" s="54">
        <f t="shared" si="6"/>
        <v>3.8</v>
      </c>
      <c r="AY140" s="117">
        <f t="shared" si="7"/>
        <v>0.1122971819</v>
      </c>
      <c r="AZ140" s="117">
        <f t="shared" si="8"/>
        <v>0.03777650101</v>
      </c>
      <c r="BA140" s="118">
        <f t="shared" si="9"/>
        <v>0.005364310002</v>
      </c>
      <c r="BB140" s="116">
        <f t="shared" si="10"/>
        <v>8.839959929</v>
      </c>
      <c r="BC140" s="54">
        <f t="shared" si="11"/>
        <v>4.546424369</v>
      </c>
      <c r="BD140" s="117">
        <f t="shared" si="12"/>
        <v>0.0938604179</v>
      </c>
      <c r="BE140" s="210">
        <v>2051.62</v>
      </c>
      <c r="BF140" s="120">
        <v>419.99107698710077</v>
      </c>
      <c r="BG140" s="121">
        <v>398.3653093630197</v>
      </c>
      <c r="BH140" s="121">
        <v>398.3653093630197</v>
      </c>
      <c r="BI140" s="122">
        <f t="shared" si="13"/>
        <v>-0.03074956314</v>
      </c>
      <c r="BJ140" s="123">
        <f t="shared" si="14"/>
        <v>-0.1641783318</v>
      </c>
    </row>
    <row r="141">
      <c r="D141" s="100"/>
      <c r="E141" s="48"/>
      <c r="U141" s="50"/>
      <c r="V141" s="50"/>
      <c r="AC141" s="6"/>
      <c r="AI141" s="110" t="s">
        <v>303</v>
      </c>
      <c r="AJ141" s="111">
        <v>862620.0173492621</v>
      </c>
      <c r="AK141" s="111">
        <v>6154.45927537273</v>
      </c>
      <c r="AL141" s="54">
        <v>423.1804887589976</v>
      </c>
      <c r="AM141" s="54">
        <v>111.3632865155257</v>
      </c>
      <c r="AN141" s="112">
        <v>1517.5977280056934</v>
      </c>
      <c r="AO141" s="113">
        <v>5485.804216331537</v>
      </c>
      <c r="AP141" s="112">
        <v>4527.12</v>
      </c>
      <c r="AQ141" s="112">
        <v>89.0</v>
      </c>
      <c r="AR141" s="113">
        <v>3240.071036384567</v>
      </c>
      <c r="AS141" s="54">
        <f t="shared" si="1"/>
        <v>1</v>
      </c>
      <c r="AT141" s="115">
        <f t="shared" si="2"/>
        <v>1</v>
      </c>
      <c r="AU141" s="115">
        <f t="shared" si="3"/>
        <v>1</v>
      </c>
      <c r="AV141" s="115" t="str">
        <f t="shared" si="4"/>
        <v>Performance</v>
      </c>
      <c r="AW141" s="116">
        <f t="shared" si="5"/>
        <v>12.96327303</v>
      </c>
      <c r="AX141" s="54">
        <f t="shared" si="6"/>
        <v>3.8</v>
      </c>
      <c r="AY141" s="117">
        <f t="shared" si="7"/>
        <v>0.07338129496</v>
      </c>
      <c r="AZ141" s="117">
        <f t="shared" si="8"/>
        <v>0.01809473124</v>
      </c>
      <c r="BA141" s="118">
        <f t="shared" si="9"/>
        <v>0.007134612172</v>
      </c>
      <c r="BB141" s="116">
        <f t="shared" si="10"/>
        <v>7.656475481</v>
      </c>
      <c r="BC141" s="54">
        <f t="shared" si="11"/>
        <v>4.754836952</v>
      </c>
      <c r="BD141" s="117">
        <f t="shared" si="12"/>
        <v>0.05864531711</v>
      </c>
      <c r="BE141" s="210">
        <v>1093.41</v>
      </c>
      <c r="BF141" s="120">
        <v>223.83406453849443</v>
      </c>
      <c r="BG141" s="121">
        <v>199.3464242205032</v>
      </c>
      <c r="BH141" s="121">
        <v>199.3464242205032</v>
      </c>
      <c r="BI141" s="122">
        <f t="shared" si="13"/>
        <v>-0.2644162879</v>
      </c>
      <c r="BJ141" s="123">
        <f t="shared" si="14"/>
        <v>-0.2008138159</v>
      </c>
    </row>
    <row r="142">
      <c r="D142" s="100"/>
      <c r="E142" s="48"/>
      <c r="U142" s="50"/>
      <c r="V142" s="50"/>
      <c r="AC142" s="6"/>
      <c r="AI142" s="110" t="s">
        <v>304</v>
      </c>
      <c r="AJ142" s="111">
        <v>796588.1392271152</v>
      </c>
      <c r="AK142" s="111">
        <v>5609.10671052464</v>
      </c>
      <c r="AL142" s="54">
        <v>354.724821459748</v>
      </c>
      <c r="AM142" s="54">
        <v>93.34863722624948</v>
      </c>
      <c r="AN142" s="112">
        <v>1569.4580820202764</v>
      </c>
      <c r="AO142" s="113">
        <v>14098.831390337475</v>
      </c>
      <c r="AP142" s="112">
        <v>4201.860000000001</v>
      </c>
      <c r="AQ142" s="112">
        <v>81.0</v>
      </c>
      <c r="AR142" s="113">
        <v>6176.628650650499</v>
      </c>
      <c r="AS142" s="54">
        <f t="shared" si="1"/>
        <v>1</v>
      </c>
      <c r="AT142" s="115">
        <f t="shared" si="2"/>
        <v>1</v>
      </c>
      <c r="AU142" s="115">
        <f t="shared" si="3"/>
        <v>1</v>
      </c>
      <c r="AV142" s="115" t="str">
        <f t="shared" si="4"/>
        <v>Performance</v>
      </c>
      <c r="AW142" s="116">
        <f t="shared" si="5"/>
        <v>39.74582701</v>
      </c>
      <c r="AX142" s="54">
        <f t="shared" si="6"/>
        <v>3.8</v>
      </c>
      <c r="AY142" s="117">
        <f t="shared" si="7"/>
        <v>0.05947826087</v>
      </c>
      <c r="AZ142" s="117">
        <f t="shared" si="8"/>
        <v>0.01664233577</v>
      </c>
      <c r="BA142" s="118">
        <f t="shared" si="9"/>
        <v>0.007041413793</v>
      </c>
      <c r="BB142" s="116">
        <f t="shared" si="10"/>
        <v>17.41245122</v>
      </c>
      <c r="BC142" s="54">
        <f t="shared" si="11"/>
        <v>4.379318783</v>
      </c>
      <c r="BD142" s="117">
        <f t="shared" si="12"/>
        <v>0.05161017101</v>
      </c>
      <c r="BE142" s="210">
        <v>957.76</v>
      </c>
      <c r="BF142" s="120">
        <v>196.0648920829226</v>
      </c>
      <c r="BG142" s="121">
        <v>158.6599293768254</v>
      </c>
      <c r="BH142" s="121">
        <v>158.6599293768254</v>
      </c>
      <c r="BI142" s="122">
        <f t="shared" si="13"/>
        <v>-0.250886065</v>
      </c>
      <c r="BJ142" s="123">
        <f t="shared" si="14"/>
        <v>-0.1322851366</v>
      </c>
    </row>
    <row r="143">
      <c r="D143" s="100"/>
      <c r="E143" s="48"/>
      <c r="U143" s="50"/>
      <c r="V143" s="50"/>
      <c r="AC143" s="6"/>
      <c r="AI143" s="110" t="s">
        <v>305</v>
      </c>
      <c r="AJ143" s="111">
        <v>1359839.0769917949</v>
      </c>
      <c r="AK143" s="111">
        <v>7206.678563405454</v>
      </c>
      <c r="AL143" s="54">
        <v>678.3334305107462</v>
      </c>
      <c r="AM143" s="54">
        <v>178.50879750282795</v>
      </c>
      <c r="AN143" s="112">
        <v>1958.1377878979936</v>
      </c>
      <c r="AO143" s="113">
        <v>6675.151714038848</v>
      </c>
      <c r="AP143" s="112">
        <v>6990.360000000001</v>
      </c>
      <c r="AQ143" s="112">
        <v>166.0</v>
      </c>
      <c r="AR143" s="113">
        <v>9846.232201826957</v>
      </c>
      <c r="AS143" s="54">
        <f t="shared" si="1"/>
        <v>1</v>
      </c>
      <c r="AT143" s="115">
        <f t="shared" si="2"/>
        <v>1</v>
      </c>
      <c r="AU143" s="115">
        <f t="shared" si="3"/>
        <v>1</v>
      </c>
      <c r="AV143" s="115" t="str">
        <f t="shared" si="4"/>
        <v>Performance</v>
      </c>
      <c r="AW143" s="116">
        <f t="shared" si="5"/>
        <v>9.840517088</v>
      </c>
      <c r="AX143" s="54">
        <f t="shared" si="6"/>
        <v>3.8</v>
      </c>
      <c r="AY143" s="117">
        <f t="shared" si="7"/>
        <v>0.09116253136</v>
      </c>
      <c r="AZ143" s="117">
        <f t="shared" si="8"/>
        <v>0.02476991251</v>
      </c>
      <c r="BA143" s="118">
        <f t="shared" si="9"/>
        <v>0.005299655441</v>
      </c>
      <c r="BB143" s="116">
        <f t="shared" si="10"/>
        <v>14.51532795</v>
      </c>
      <c r="BC143" s="54">
        <f t="shared" si="11"/>
        <v>4.086345967</v>
      </c>
      <c r="BD143" s="117">
        <f t="shared" si="12"/>
        <v>0.08477442243</v>
      </c>
      <c r="BE143" s="210">
        <v>2305.09</v>
      </c>
      <c r="BF143" s="120">
        <v>471.87940829792865</v>
      </c>
      <c r="BG143" s="121">
        <v>206.45402221281756</v>
      </c>
      <c r="BH143" s="121">
        <v>206.45402221281756</v>
      </c>
      <c r="BI143" s="122">
        <f t="shared" si="13"/>
        <v>-0.03001640236</v>
      </c>
      <c r="BJ143" s="123">
        <f t="shared" si="14"/>
        <v>-0.07007384329</v>
      </c>
    </row>
    <row r="144">
      <c r="D144" s="100"/>
      <c r="E144" s="48"/>
      <c r="U144" s="50"/>
      <c r="V144" s="50"/>
      <c r="AC144" s="6"/>
      <c r="AI144" s="110" t="s">
        <v>306</v>
      </c>
      <c r="AJ144" s="111">
        <v>1471445.5612727262</v>
      </c>
      <c r="AK144" s="111">
        <v>7349.976910024696</v>
      </c>
      <c r="AL144" s="54">
        <v>802.7982801457456</v>
      </c>
      <c r="AM144" s="54">
        <v>211.262705301512</v>
      </c>
      <c r="AN144" s="112">
        <v>2173.2217824426853</v>
      </c>
      <c r="AO144" s="113">
        <v>16074.548595681685</v>
      </c>
      <c r="AP144" s="112">
        <v>6933.42</v>
      </c>
      <c r="AQ144" s="112">
        <v>181.0</v>
      </c>
      <c r="AR144" s="113">
        <v>9140.302894246495</v>
      </c>
      <c r="AS144" s="54">
        <f t="shared" si="1"/>
        <v>1</v>
      </c>
      <c r="AT144" s="115">
        <f t="shared" si="2"/>
        <v>1</v>
      </c>
      <c r="AU144" s="115">
        <f t="shared" si="3"/>
        <v>1</v>
      </c>
      <c r="AV144" s="115" t="str">
        <f t="shared" si="4"/>
        <v>Performance</v>
      </c>
      <c r="AW144" s="116">
        <f t="shared" si="5"/>
        <v>20.02314777</v>
      </c>
      <c r="AX144" s="54">
        <f t="shared" si="6"/>
        <v>3.8</v>
      </c>
      <c r="AY144" s="117">
        <f t="shared" si="7"/>
        <v>0.09721175584</v>
      </c>
      <c r="AZ144" s="117">
        <f t="shared" si="8"/>
        <v>0.02874331551</v>
      </c>
      <c r="BA144" s="118">
        <f t="shared" si="9"/>
        <v>0.004995072263</v>
      </c>
      <c r="BB144" s="116">
        <f t="shared" si="10"/>
        <v>11.38555366</v>
      </c>
      <c r="BC144" s="54">
        <f t="shared" si="11"/>
        <v>4.435349614</v>
      </c>
      <c r="BD144" s="117">
        <f t="shared" si="12"/>
        <v>0.08328648344</v>
      </c>
      <c r="BE144" s="210">
        <v>2504.0</v>
      </c>
      <c r="BF144" s="120">
        <v>512.5986570494051</v>
      </c>
      <c r="BG144" s="121">
        <v>290.1996230963405</v>
      </c>
      <c r="BH144" s="121">
        <v>290.1996230963405</v>
      </c>
      <c r="BI144" s="122">
        <f t="shared" si="13"/>
        <v>-0.05667458757</v>
      </c>
      <c r="BJ144" s="123">
        <f t="shared" si="14"/>
        <v>-0.1432467944</v>
      </c>
    </row>
    <row r="145">
      <c r="D145" s="100"/>
      <c r="E145" s="48"/>
      <c r="U145" s="50"/>
      <c r="V145" s="50"/>
      <c r="AC145" s="6"/>
      <c r="AI145" s="110" t="s">
        <v>307</v>
      </c>
      <c r="AJ145" s="111">
        <v>1436841.8765311113</v>
      </c>
      <c r="AK145" s="111">
        <v>7148.54037706279</v>
      </c>
      <c r="AL145" s="54">
        <v>849.4725987588703</v>
      </c>
      <c r="AM145" s="54">
        <v>223.5454207260185</v>
      </c>
      <c r="AN145" s="112">
        <v>2066.7715820969624</v>
      </c>
      <c r="AO145" s="113">
        <v>14470.035934715648</v>
      </c>
      <c r="AP145" s="112">
        <v>6873.360000000001</v>
      </c>
      <c r="AQ145" s="112">
        <v>221.0</v>
      </c>
      <c r="AR145" s="113">
        <v>7457.8927458404005</v>
      </c>
      <c r="AS145" s="54">
        <f t="shared" si="1"/>
        <v>1</v>
      </c>
      <c r="AT145" s="115">
        <f t="shared" si="2"/>
        <v>1</v>
      </c>
      <c r="AU145" s="115">
        <f t="shared" si="3"/>
        <v>1</v>
      </c>
      <c r="AV145" s="115" t="str">
        <f t="shared" si="4"/>
        <v>Performance</v>
      </c>
      <c r="AW145" s="116">
        <f t="shared" si="5"/>
        <v>17.0341409</v>
      </c>
      <c r="AX145" s="54">
        <f t="shared" si="6"/>
        <v>3.8</v>
      </c>
      <c r="AY145" s="117">
        <f t="shared" si="7"/>
        <v>0.1081616482</v>
      </c>
      <c r="AZ145" s="117">
        <f t="shared" si="8"/>
        <v>0.03127147766</v>
      </c>
      <c r="BA145" s="118">
        <f t="shared" si="9"/>
        <v>0.004975175413</v>
      </c>
      <c r="BB145" s="116">
        <f t="shared" si="10"/>
        <v>8.779438862</v>
      </c>
      <c r="BC145" s="54">
        <f t="shared" si="11"/>
        <v>3.843767415</v>
      </c>
      <c r="BD145" s="117">
        <f t="shared" si="12"/>
        <v>0.1069300555</v>
      </c>
      <c r="BE145" s="210">
        <v>2449.35</v>
      </c>
      <c r="BF145" s="120">
        <v>501.411150416917</v>
      </c>
      <c r="BG145" s="121">
        <v>348.0614483419533</v>
      </c>
      <c r="BH145" s="121">
        <v>348.0614483419533</v>
      </c>
      <c r="BI145" s="122">
        <f t="shared" si="13"/>
        <v>-0.03849462443</v>
      </c>
      <c r="BJ145" s="123">
        <f t="shared" si="14"/>
        <v>-0.01138659301</v>
      </c>
    </row>
    <row r="146">
      <c r="D146" s="100"/>
      <c r="E146" s="48"/>
      <c r="U146" s="50"/>
      <c r="V146" s="50"/>
      <c r="AC146" s="6"/>
      <c r="AI146" s="110" t="s">
        <v>308</v>
      </c>
      <c r="AJ146" s="111">
        <v>1508232.293969123</v>
      </c>
      <c r="AK146" s="111">
        <v>7894.510627177819</v>
      </c>
      <c r="AL146" s="54">
        <v>700.1147791968713</v>
      </c>
      <c r="AM146" s="54">
        <v>184.2407313675977</v>
      </c>
      <c r="AN146" s="112">
        <v>2013.5464819241008</v>
      </c>
      <c r="AO146" s="113">
        <v>11392.263439480499</v>
      </c>
      <c r="AP146" s="112">
        <v>7264.14</v>
      </c>
      <c r="AQ146" s="112">
        <v>195.0</v>
      </c>
      <c r="AR146" s="113">
        <v>7587.08977847231</v>
      </c>
      <c r="AS146" s="54">
        <f t="shared" si="1"/>
        <v>1</v>
      </c>
      <c r="AT146" s="115">
        <f t="shared" si="2"/>
        <v>1</v>
      </c>
      <c r="AU146" s="115">
        <f t="shared" si="3"/>
        <v>1</v>
      </c>
      <c r="AV146" s="115" t="str">
        <f t="shared" si="4"/>
        <v>Performance</v>
      </c>
      <c r="AW146" s="116">
        <f t="shared" si="5"/>
        <v>16.27199393</v>
      </c>
      <c r="AX146" s="54">
        <f t="shared" si="6"/>
        <v>3.8</v>
      </c>
      <c r="AY146" s="117">
        <f t="shared" si="7"/>
        <v>0.09150061</v>
      </c>
      <c r="AZ146" s="117">
        <f t="shared" si="8"/>
        <v>0.02333782803</v>
      </c>
      <c r="BA146" s="118">
        <f t="shared" si="9"/>
        <v>0.005234280329</v>
      </c>
      <c r="BB146" s="116">
        <f t="shared" si="10"/>
        <v>10.83692275</v>
      </c>
      <c r="BC146" s="54">
        <f t="shared" si="11"/>
        <v>3.590332201</v>
      </c>
      <c r="BD146" s="117">
        <f t="shared" si="12"/>
        <v>0.0968440519</v>
      </c>
      <c r="BE146" s="210">
        <v>2714.25</v>
      </c>
      <c r="BF146" s="120">
        <v>555.6393390161132</v>
      </c>
      <c r="BG146" s="121">
        <v>144.47544018075803</v>
      </c>
      <c r="BH146" s="121">
        <v>144.47544018075803</v>
      </c>
      <c r="BI146" s="122">
        <f t="shared" si="13"/>
        <v>-0.0798492341</v>
      </c>
      <c r="BJ146" s="123">
        <f t="shared" si="14"/>
        <v>0.05839788277</v>
      </c>
    </row>
    <row r="147">
      <c r="D147" s="100"/>
      <c r="E147" s="48"/>
      <c r="U147" s="50"/>
      <c r="V147" s="50"/>
      <c r="AC147" s="6"/>
      <c r="AI147" s="110" t="s">
        <v>309</v>
      </c>
      <c r="AJ147" s="111">
        <v>1356693.0641477315</v>
      </c>
      <c r="AK147" s="111">
        <v>7250.896338933678</v>
      </c>
      <c r="AL147" s="54">
        <v>678.3334305107462</v>
      </c>
      <c r="AM147" s="54">
        <v>178.50879750282795</v>
      </c>
      <c r="AN147" s="112">
        <v>1795.732995062852</v>
      </c>
      <c r="AO147" s="113">
        <v>3171.060084724773</v>
      </c>
      <c r="AP147" s="112">
        <v>6537.18</v>
      </c>
      <c r="AQ147" s="112">
        <v>184.0</v>
      </c>
      <c r="AR147" s="113">
        <v>5784.609936617875</v>
      </c>
      <c r="AS147" s="54">
        <f t="shared" si="1"/>
        <v>1</v>
      </c>
      <c r="AT147" s="115">
        <f t="shared" si="2"/>
        <v>1</v>
      </c>
      <c r="AU147" s="115">
        <f t="shared" si="3"/>
        <v>1</v>
      </c>
      <c r="AV147" s="115" t="str">
        <f t="shared" si="4"/>
        <v>Performance</v>
      </c>
      <c r="AW147" s="116">
        <f t="shared" si="5"/>
        <v>4.674780782</v>
      </c>
      <c r="AX147" s="54">
        <f t="shared" si="6"/>
        <v>3.8</v>
      </c>
      <c r="AY147" s="117">
        <f t="shared" si="7"/>
        <v>0.09940720474</v>
      </c>
      <c r="AZ147" s="117">
        <f t="shared" si="8"/>
        <v>0.0246188594</v>
      </c>
      <c r="BA147" s="118">
        <f t="shared" si="9"/>
        <v>0.005344537044</v>
      </c>
      <c r="BB147" s="116">
        <f t="shared" si="10"/>
        <v>8.527679275</v>
      </c>
      <c r="BC147" s="54">
        <f t="shared" si="11"/>
        <v>3.686594731</v>
      </c>
      <c r="BD147" s="117">
        <f t="shared" si="12"/>
        <v>0.1024651218</v>
      </c>
      <c r="BE147" s="210">
        <v>2328.96</v>
      </c>
      <c r="BF147" s="120">
        <v>476.7658819176448</v>
      </c>
      <c r="BG147" s="121">
        <v>201.56754859310144</v>
      </c>
      <c r="BH147" s="121">
        <v>201.56754859310144</v>
      </c>
      <c r="BI147" s="122">
        <f t="shared" si="13"/>
        <v>-0.09843146358</v>
      </c>
      <c r="BJ147" s="123">
        <f t="shared" si="14"/>
        <v>0.0307615231</v>
      </c>
    </row>
    <row r="148">
      <c r="D148" s="100"/>
      <c r="E148" s="48"/>
      <c r="U148" s="50"/>
      <c r="V148" s="50"/>
      <c r="AC148" s="6"/>
      <c r="AI148" s="110" t="s">
        <v>310</v>
      </c>
      <c r="AJ148" s="111">
        <v>817900.2881840237</v>
      </c>
      <c r="AK148" s="111">
        <v>4732.120829214875</v>
      </c>
      <c r="AL148" s="54">
        <v>429.40373124074756</v>
      </c>
      <c r="AM148" s="54">
        <v>113.0009819054599</v>
      </c>
      <c r="AN148" s="112">
        <v>1508.5904033610552</v>
      </c>
      <c r="AO148" s="113">
        <v>314.88602496560327</v>
      </c>
      <c r="AP148" s="112">
        <v>3995.94</v>
      </c>
      <c r="AQ148" s="112">
        <v>89.0</v>
      </c>
      <c r="AR148" s="113">
        <v>3953.733555154051</v>
      </c>
      <c r="AS148" s="54">
        <f t="shared" si="1"/>
        <v>1</v>
      </c>
      <c r="AT148" s="115">
        <f t="shared" si="2"/>
        <v>1</v>
      </c>
      <c r="AU148" s="115">
        <f t="shared" si="3"/>
        <v>1</v>
      </c>
      <c r="AV148" s="115" t="str">
        <f t="shared" si="4"/>
        <v>Performance</v>
      </c>
      <c r="AW148" s="116">
        <f t="shared" si="5"/>
        <v>0.7333099413</v>
      </c>
      <c r="AX148" s="54">
        <f t="shared" si="6"/>
        <v>3.8</v>
      </c>
      <c r="AY148" s="117">
        <f t="shared" si="7"/>
        <v>0.07490501176</v>
      </c>
      <c r="AZ148" s="117">
        <f t="shared" si="8"/>
        <v>0.02387956394</v>
      </c>
      <c r="BA148" s="118">
        <f t="shared" si="9"/>
        <v>0.005785694048</v>
      </c>
      <c r="BB148" s="116">
        <f t="shared" si="10"/>
        <v>9.207496972</v>
      </c>
      <c r="BC148" s="54">
        <f t="shared" si="11"/>
        <v>4.824761025</v>
      </c>
      <c r="BD148" s="117">
        <f t="shared" si="12"/>
        <v>0.05899547008</v>
      </c>
      <c r="BE148" s="210">
        <v>1199.52</v>
      </c>
      <c r="BF148" s="120">
        <v>245.55604676673417</v>
      </c>
      <c r="BG148" s="121">
        <v>183.8476844740134</v>
      </c>
      <c r="BH148" s="121">
        <v>183.8476844740134</v>
      </c>
      <c r="BI148" s="122">
        <f t="shared" si="13"/>
        <v>-0.1555710126</v>
      </c>
      <c r="BJ148" s="123">
        <f t="shared" si="14"/>
        <v>-0.2123962244</v>
      </c>
    </row>
    <row r="149">
      <c r="D149" s="100"/>
      <c r="E149" s="48"/>
      <c r="U149" s="50"/>
      <c r="V149" s="50"/>
      <c r="AC149" s="6"/>
      <c r="AI149" s="110" t="s">
        <v>311</v>
      </c>
      <c r="AJ149" s="111">
        <v>762829.5053067064</v>
      </c>
      <c r="AK149" s="111">
        <v>4487.285368419712</v>
      </c>
      <c r="AL149" s="54">
        <v>404.51076131374776</v>
      </c>
      <c r="AM149" s="54">
        <v>106.4502003457231</v>
      </c>
      <c r="AN149" s="112">
        <v>1669.903399269574</v>
      </c>
      <c r="AO149" s="113">
        <v>9218.156006046755</v>
      </c>
      <c r="AP149" s="112">
        <v>3751.02</v>
      </c>
      <c r="AQ149" s="112">
        <v>91.0</v>
      </c>
      <c r="AR149" s="113">
        <v>3903.7599454025667</v>
      </c>
      <c r="AS149" s="54">
        <f t="shared" si="1"/>
        <v>1</v>
      </c>
      <c r="AT149" s="115">
        <f t="shared" si="2"/>
        <v>1</v>
      </c>
      <c r="AU149" s="115">
        <f t="shared" si="3"/>
        <v>1</v>
      </c>
      <c r="AV149" s="115" t="str">
        <f t="shared" si="4"/>
        <v>Performance</v>
      </c>
      <c r="AW149" s="116">
        <f t="shared" si="5"/>
        <v>22.78840735</v>
      </c>
      <c r="AX149" s="54">
        <f t="shared" si="6"/>
        <v>3.8</v>
      </c>
      <c r="AY149" s="117">
        <f t="shared" si="7"/>
        <v>0.06374632233</v>
      </c>
      <c r="AZ149" s="117">
        <f t="shared" si="8"/>
        <v>0.02372262774</v>
      </c>
      <c r="BA149" s="118">
        <f t="shared" si="9"/>
        <v>0.005882422399</v>
      </c>
      <c r="BB149" s="116">
        <f t="shared" si="10"/>
        <v>9.650571304</v>
      </c>
      <c r="BC149" s="54">
        <f t="shared" si="11"/>
        <v>4.445173201</v>
      </c>
      <c r="BD149" s="117">
        <f t="shared" si="12"/>
        <v>0.05449417017</v>
      </c>
      <c r="BE149" s="210">
        <v>1139.72</v>
      </c>
      <c r="BF149" s="120">
        <v>233.31427372697598</v>
      </c>
      <c r="BG149" s="121">
        <v>171.19648758677178</v>
      </c>
      <c r="BH149" s="121">
        <v>171.19648758677178</v>
      </c>
      <c r="BI149" s="122">
        <f t="shared" si="13"/>
        <v>-0.1640781247</v>
      </c>
      <c r="BJ149" s="123">
        <f t="shared" si="14"/>
        <v>-0.1451401716</v>
      </c>
    </row>
    <row r="150">
      <c r="D150" s="100"/>
      <c r="E150" s="48"/>
      <c r="U150" s="50"/>
      <c r="V150" s="50"/>
      <c r="AC150" s="6"/>
      <c r="AI150" s="110" t="s">
        <v>312</v>
      </c>
      <c r="AJ150" s="111">
        <v>655087.1632983253</v>
      </c>
      <c r="AK150" s="111">
        <v>3607.0240963300785</v>
      </c>
      <c r="AL150" s="54">
        <v>737.4542340873709</v>
      </c>
      <c r="AM150" s="54">
        <v>194.06690370720287</v>
      </c>
      <c r="AN150" s="112">
        <v>2047.3921866494077</v>
      </c>
      <c r="AO150" s="113">
        <v>2473.1677097197276</v>
      </c>
      <c r="AP150" s="112">
        <v>4594.9800000000005</v>
      </c>
      <c r="AQ150" s="112">
        <v>155.0</v>
      </c>
      <c r="AR150" s="113">
        <v>7460.2274903131965</v>
      </c>
      <c r="AS150" s="54">
        <f t="shared" si="1"/>
        <v>1</v>
      </c>
      <c r="AT150" s="115">
        <f t="shared" si="2"/>
        <v>1</v>
      </c>
      <c r="AU150" s="115">
        <f t="shared" si="3"/>
        <v>1</v>
      </c>
      <c r="AV150" s="115" t="str">
        <f t="shared" si="4"/>
        <v>Performance</v>
      </c>
      <c r="AW150" s="116">
        <f t="shared" si="5"/>
        <v>3.353655855</v>
      </c>
      <c r="AX150" s="54">
        <f t="shared" si="6"/>
        <v>3.8</v>
      </c>
      <c r="AY150" s="117">
        <f t="shared" si="7"/>
        <v>0.09478736169</v>
      </c>
      <c r="AZ150" s="117">
        <f t="shared" si="8"/>
        <v>0.05380249716</v>
      </c>
      <c r="BA150" s="118">
        <f t="shared" si="9"/>
        <v>0.00550617429</v>
      </c>
      <c r="BB150" s="116">
        <f t="shared" si="10"/>
        <v>10.11619046</v>
      </c>
      <c r="BC150" s="54">
        <f t="shared" si="11"/>
        <v>4.757769252</v>
      </c>
      <c r="BD150" s="117">
        <f t="shared" si="12"/>
        <v>0.07570606209</v>
      </c>
      <c r="BE150" s="210">
        <v>1275.81</v>
      </c>
      <c r="BF150" s="120">
        <v>261.1735194289942</v>
      </c>
      <c r="BG150" s="121">
        <v>476.28071465837667</v>
      </c>
      <c r="BH150" s="121">
        <v>476.28071465837667</v>
      </c>
      <c r="BI150" s="122">
        <f t="shared" si="13"/>
        <v>0.2738977831</v>
      </c>
      <c r="BJ150" s="123">
        <f t="shared" si="14"/>
        <v>-0.2013063689</v>
      </c>
    </row>
    <row r="151">
      <c r="D151" s="100"/>
      <c r="E151" s="48"/>
      <c r="U151" s="50"/>
      <c r="V151" s="50"/>
      <c r="AC151" s="6"/>
      <c r="AI151" s="110" t="s">
        <v>313</v>
      </c>
      <c r="AJ151" s="111">
        <v>1549216.4399499213</v>
      </c>
      <c r="AK151" s="111">
        <v>8511.921789183014</v>
      </c>
      <c r="AL151" s="54">
        <v>1512.2479230652416</v>
      </c>
      <c r="AM151" s="54">
        <v>397.959979754011</v>
      </c>
      <c r="AN151" s="112">
        <v>3493.4772159613076</v>
      </c>
      <c r="AO151" s="113">
        <v>21058.46891460313</v>
      </c>
      <c r="AP151" s="112">
        <v>7700.16</v>
      </c>
      <c r="AQ151" s="112">
        <v>264.0</v>
      </c>
      <c r="AR151" s="113">
        <v>8954.900667694708</v>
      </c>
      <c r="AS151" s="54">
        <f t="shared" si="1"/>
        <v>1</v>
      </c>
      <c r="AT151" s="115">
        <f t="shared" si="2"/>
        <v>1</v>
      </c>
      <c r="AU151" s="115">
        <f t="shared" si="3"/>
        <v>1</v>
      </c>
      <c r="AV151" s="115" t="str">
        <f t="shared" si="4"/>
        <v>Performance</v>
      </c>
      <c r="AW151" s="116">
        <f t="shared" si="5"/>
        <v>13.92527547</v>
      </c>
      <c r="AX151" s="54">
        <f t="shared" si="6"/>
        <v>3.8</v>
      </c>
      <c r="AY151" s="117">
        <f t="shared" si="7"/>
        <v>0.1139151496</v>
      </c>
      <c r="AZ151" s="117">
        <f t="shared" si="8"/>
        <v>0.04675324675</v>
      </c>
      <c r="BA151" s="118">
        <f t="shared" si="9"/>
        <v>0.005494339958</v>
      </c>
      <c r="BB151" s="116">
        <f t="shared" si="10"/>
        <v>5.921582388</v>
      </c>
      <c r="BC151" s="54">
        <f t="shared" si="11"/>
        <v>5.72821183</v>
      </c>
      <c r="BD151" s="117">
        <f t="shared" si="12"/>
        <v>0.07556940655</v>
      </c>
      <c r="BE151" s="210">
        <v>3093.49</v>
      </c>
      <c r="BF151" s="120">
        <v>633.274288975944</v>
      </c>
      <c r="BG151" s="121">
        <v>878.9736340892975</v>
      </c>
      <c r="BH151" s="121">
        <v>878.9736340892975</v>
      </c>
      <c r="BI151" s="122">
        <f t="shared" si="13"/>
        <v>-0.09536762782</v>
      </c>
      <c r="BJ151" s="123">
        <f t="shared" si="14"/>
        <v>-0.3366167117</v>
      </c>
    </row>
    <row r="152">
      <c r="D152" s="100"/>
      <c r="E152" s="48"/>
      <c r="U152" s="50"/>
      <c r="V152" s="50"/>
      <c r="AC152" s="6"/>
      <c r="AI152" s="110" t="s">
        <v>314</v>
      </c>
      <c r="AJ152" s="111">
        <v>1974025.6167742084</v>
      </c>
      <c r="AK152" s="111">
        <v>10283.90820109182</v>
      </c>
      <c r="AL152" s="54">
        <v>1194.8625564959932</v>
      </c>
      <c r="AM152" s="54">
        <v>314.43751486736664</v>
      </c>
      <c r="AN152" s="112">
        <v>2810.0123398954343</v>
      </c>
      <c r="AO152" s="113">
        <v>24777.782388056898</v>
      </c>
      <c r="AP152" s="112">
        <v>9347.52</v>
      </c>
      <c r="AQ152" s="112">
        <v>266.0</v>
      </c>
      <c r="AR152" s="113">
        <v>13090.549449741897</v>
      </c>
      <c r="AS152" s="54">
        <f t="shared" si="1"/>
        <v>1</v>
      </c>
      <c r="AT152" s="115">
        <f t="shared" si="2"/>
        <v>1</v>
      </c>
      <c r="AU152" s="115">
        <f t="shared" si="3"/>
        <v>1</v>
      </c>
      <c r="AV152" s="115" t="str">
        <f t="shared" si="4"/>
        <v>Performance</v>
      </c>
      <c r="AW152" s="116">
        <f t="shared" si="5"/>
        <v>20.736931</v>
      </c>
      <c r="AX152" s="54">
        <f t="shared" si="6"/>
        <v>3.8</v>
      </c>
      <c r="AY152" s="117">
        <f t="shared" si="7"/>
        <v>0.1118989801</v>
      </c>
      <c r="AZ152" s="117">
        <f t="shared" si="8"/>
        <v>0.03057568278</v>
      </c>
      <c r="BA152" s="118">
        <f t="shared" si="9"/>
        <v>0.005209612334</v>
      </c>
      <c r="BB152" s="116">
        <f t="shared" si="10"/>
        <v>10.95569476</v>
      </c>
      <c r="BC152" s="54">
        <f t="shared" si="11"/>
        <v>4.491964498</v>
      </c>
      <c r="BD152" s="117">
        <f t="shared" si="12"/>
        <v>0.09466150601</v>
      </c>
      <c r="BE152" s="210">
        <v>4126.24</v>
      </c>
      <c r="BF152" s="120">
        <v>844.6905282202624</v>
      </c>
      <c r="BG152" s="121">
        <v>350.1720282757308</v>
      </c>
      <c r="BH152" s="121">
        <v>350.1720282757308</v>
      </c>
      <c r="BI152" s="122">
        <f t="shared" si="13"/>
        <v>-0.09105373004</v>
      </c>
      <c r="BJ152" s="123">
        <f t="shared" si="14"/>
        <v>-0.1540449615</v>
      </c>
    </row>
    <row r="153">
      <c r="D153" s="100"/>
      <c r="E153" s="48"/>
      <c r="U153" s="50"/>
      <c r="V153" s="50"/>
      <c r="AC153" s="6"/>
      <c r="AI153" s="110" t="s">
        <v>315</v>
      </c>
      <c r="AJ153" s="111">
        <v>1968629.4104643753</v>
      </c>
      <c r="AK153" s="111">
        <v>10962.732940219545</v>
      </c>
      <c r="AL153" s="54">
        <v>1176.1928290507435</v>
      </c>
      <c r="AM153" s="54">
        <v>309.5244286975641</v>
      </c>
      <c r="AN153" s="112">
        <v>2540.338499019602</v>
      </c>
      <c r="AO153" s="113">
        <v>21786.88688688786</v>
      </c>
      <c r="AP153" s="112">
        <v>10061.220000000001</v>
      </c>
      <c r="AQ153" s="112">
        <v>296.0</v>
      </c>
      <c r="AR153" s="113">
        <v>12940.541277528753</v>
      </c>
      <c r="AS153" s="54">
        <f t="shared" si="1"/>
        <v>1</v>
      </c>
      <c r="AT153" s="115">
        <f t="shared" si="2"/>
        <v>1</v>
      </c>
      <c r="AU153" s="115">
        <f t="shared" si="3"/>
        <v>1</v>
      </c>
      <c r="AV153" s="115" t="str">
        <f t="shared" si="4"/>
        <v>Performance</v>
      </c>
      <c r="AW153" s="116">
        <f t="shared" si="5"/>
        <v>18.5232271</v>
      </c>
      <c r="AX153" s="54">
        <f t="shared" si="6"/>
        <v>3.8</v>
      </c>
      <c r="AY153" s="117">
        <f t="shared" si="7"/>
        <v>0.1218437735</v>
      </c>
      <c r="AZ153" s="117">
        <f t="shared" si="8"/>
        <v>0.02823423962</v>
      </c>
      <c r="BA153" s="118">
        <f t="shared" si="9"/>
        <v>0.005568713381</v>
      </c>
      <c r="BB153" s="116">
        <f t="shared" si="10"/>
        <v>11.00205762</v>
      </c>
      <c r="BC153" s="54">
        <f t="shared" si="11"/>
        <v>3.973624422</v>
      </c>
      <c r="BD153" s="117">
        <f t="shared" si="12"/>
        <v>0.1165199048</v>
      </c>
      <c r="BE153" s="210">
        <v>4075.84</v>
      </c>
      <c r="BF153" s="120">
        <v>834.3730472636771</v>
      </c>
      <c r="BG153" s="121">
        <v>341.8197817870664</v>
      </c>
      <c r="BH153" s="121">
        <v>341.8197817870664</v>
      </c>
      <c r="BI153" s="122">
        <f t="shared" si="13"/>
        <v>-0.0822343247</v>
      </c>
      <c r="BJ153" s="123">
        <f t="shared" si="14"/>
        <v>-0.04369422069</v>
      </c>
    </row>
    <row r="154">
      <c r="D154" s="100"/>
      <c r="E154" s="48"/>
      <c r="U154" s="50"/>
      <c r="V154" s="50"/>
      <c r="AC154" s="6"/>
      <c r="AI154" s="110" t="s">
        <v>316</v>
      </c>
      <c r="AJ154" s="111">
        <v>1770326.6076311078</v>
      </c>
      <c r="AK154" s="111">
        <v>10178.276848441063</v>
      </c>
      <c r="AL154" s="54">
        <v>1095.290676787994</v>
      </c>
      <c r="AM154" s="54">
        <v>288.2343886284195</v>
      </c>
      <c r="AN154" s="112">
        <v>2484.383906530184</v>
      </c>
      <c r="AO154" s="113">
        <v>8986.464730795653</v>
      </c>
      <c r="AP154" s="112">
        <v>8967.66</v>
      </c>
      <c r="AQ154" s="112">
        <v>268.0</v>
      </c>
      <c r="AR154" s="113">
        <v>7700.0443801316205</v>
      </c>
      <c r="AS154" s="54">
        <f t="shared" si="1"/>
        <v>1</v>
      </c>
      <c r="AT154" s="115">
        <f t="shared" si="2"/>
        <v>1</v>
      </c>
      <c r="AU154" s="115">
        <f t="shared" si="3"/>
        <v>1</v>
      </c>
      <c r="AV154" s="115" t="str">
        <f t="shared" si="4"/>
        <v>Performance</v>
      </c>
      <c r="AW154" s="116">
        <f t="shared" si="5"/>
        <v>8.204639117</v>
      </c>
      <c r="AX154" s="54">
        <f t="shared" si="6"/>
        <v>3.8</v>
      </c>
      <c r="AY154" s="117">
        <f t="shared" si="7"/>
        <v>0.1160184575</v>
      </c>
      <c r="AZ154" s="117">
        <f t="shared" si="8"/>
        <v>0.02831858407</v>
      </c>
      <c r="BA154" s="118">
        <f t="shared" si="9"/>
        <v>0.005749377999</v>
      </c>
      <c r="BB154" s="116">
        <f t="shared" si="10"/>
        <v>7.030137792</v>
      </c>
      <c r="BC154" s="54">
        <f t="shared" si="11"/>
        <v>4.08690551</v>
      </c>
      <c r="BD154" s="117">
        <f t="shared" si="12"/>
        <v>0.1078738271</v>
      </c>
      <c r="BE154" s="210">
        <v>3499.05</v>
      </c>
      <c r="BF154" s="120">
        <v>716.2972567686585</v>
      </c>
      <c r="BG154" s="121">
        <v>378.99342001933553</v>
      </c>
      <c r="BH154" s="121">
        <v>378.99342001933553</v>
      </c>
      <c r="BI154" s="122">
        <f t="shared" si="13"/>
        <v>-0.1189412379</v>
      </c>
      <c r="BJ154" s="123">
        <f t="shared" si="14"/>
        <v>-0.07020116068</v>
      </c>
    </row>
    <row r="155">
      <c r="D155" s="100"/>
      <c r="E155" s="48"/>
      <c r="U155" s="50"/>
      <c r="V155" s="50"/>
      <c r="AC155" s="6"/>
      <c r="AI155" s="110" t="s">
        <v>317</v>
      </c>
      <c r="AJ155" s="111">
        <v>1070315.8220914972</v>
      </c>
      <c r="AK155" s="111">
        <v>7016.705898173087</v>
      </c>
      <c r="AL155" s="54">
        <v>625.4358694158716</v>
      </c>
      <c r="AM155" s="54">
        <v>164.58838668838726</v>
      </c>
      <c r="AN155" s="112">
        <v>1815.3853397420623</v>
      </c>
      <c r="AO155" s="113">
        <v>4828.09171398613</v>
      </c>
      <c r="AP155" s="112">
        <v>5624.58</v>
      </c>
      <c r="AQ155" s="112">
        <v>156.0</v>
      </c>
      <c r="AR155" s="113">
        <v>6799.820660935365</v>
      </c>
      <c r="AS155" s="54">
        <f t="shared" si="1"/>
        <v>1</v>
      </c>
      <c r="AT155" s="115">
        <f t="shared" si="2"/>
        <v>1</v>
      </c>
      <c r="AU155" s="115">
        <f t="shared" si="3"/>
        <v>1</v>
      </c>
      <c r="AV155" s="115" t="str">
        <f t="shared" si="4"/>
        <v>Performance</v>
      </c>
      <c r="AW155" s="116">
        <f t="shared" si="5"/>
        <v>7.719563188</v>
      </c>
      <c r="AX155" s="54">
        <f t="shared" si="6"/>
        <v>3.8</v>
      </c>
      <c r="AY155" s="117">
        <f t="shared" si="7"/>
        <v>0.09066305819</v>
      </c>
      <c r="AZ155" s="117">
        <f t="shared" si="8"/>
        <v>0.02345664605</v>
      </c>
      <c r="BA155" s="118">
        <f t="shared" si="9"/>
        <v>0.006555734068</v>
      </c>
      <c r="BB155" s="116">
        <f t="shared" si="10"/>
        <v>10.87213093</v>
      </c>
      <c r="BC155" s="54">
        <f t="shared" si="11"/>
        <v>4.009204291</v>
      </c>
      <c r="BD155" s="117">
        <f t="shared" si="12"/>
        <v>0.0859321691</v>
      </c>
      <c r="BE155" s="210">
        <v>1638.65</v>
      </c>
      <c r="BF155" s="120">
        <v>335.45119383945996</v>
      </c>
      <c r="BG155" s="121">
        <v>289.98467557641163</v>
      </c>
      <c r="BH155" s="121">
        <v>289.98467557641163</v>
      </c>
      <c r="BI155" s="122">
        <f t="shared" si="13"/>
        <v>-0.1984016315</v>
      </c>
      <c r="BJ155" s="123">
        <f t="shared" si="14"/>
        <v>-0.0521810005</v>
      </c>
    </row>
    <row r="156">
      <c r="D156" s="100"/>
      <c r="E156" s="48"/>
      <c r="U156" s="50"/>
      <c r="V156" s="50"/>
      <c r="AC156" s="6"/>
      <c r="AI156" s="110" t="s">
        <v>318</v>
      </c>
      <c r="AJ156" s="111">
        <v>993672.4966902718</v>
      </c>
      <c r="AK156" s="111">
        <v>6332.149225180589</v>
      </c>
      <c r="AL156" s="54">
        <v>476.07804985387236</v>
      </c>
      <c r="AM156" s="54">
        <v>125.28369732996642</v>
      </c>
      <c r="AN156" s="112">
        <v>1879.255459949496</v>
      </c>
      <c r="AO156" s="113">
        <v>9771.233697232221</v>
      </c>
      <c r="AP156" s="112">
        <v>4900.74</v>
      </c>
      <c r="AQ156" s="112">
        <v>109.0</v>
      </c>
      <c r="AR156" s="113">
        <v>5235.548582852638</v>
      </c>
      <c r="AS156" s="54">
        <f t="shared" si="1"/>
        <v>1</v>
      </c>
      <c r="AT156" s="115">
        <f t="shared" si="2"/>
        <v>1</v>
      </c>
      <c r="AU156" s="115">
        <f t="shared" si="3"/>
        <v>1</v>
      </c>
      <c r="AV156" s="115" t="str">
        <f t="shared" si="4"/>
        <v>Performance</v>
      </c>
      <c r="AW156" s="116">
        <f t="shared" si="5"/>
        <v>20.52443649</v>
      </c>
      <c r="AX156" s="54">
        <f t="shared" si="6"/>
        <v>3.8</v>
      </c>
      <c r="AY156" s="117">
        <f t="shared" si="7"/>
        <v>0.06666666667</v>
      </c>
      <c r="AZ156" s="117">
        <f t="shared" si="8"/>
        <v>0.01978533557</v>
      </c>
      <c r="BA156" s="118">
        <f t="shared" si="9"/>
        <v>0.006372471057</v>
      </c>
      <c r="BB156" s="116">
        <f t="shared" si="10"/>
        <v>10.99724842</v>
      </c>
      <c r="BC156" s="54">
        <f t="shared" si="11"/>
        <v>4.367688531</v>
      </c>
      <c r="BD156" s="117">
        <f t="shared" si="12"/>
        <v>0.05800169393</v>
      </c>
      <c r="BE156" s="210">
        <v>1558.1</v>
      </c>
      <c r="BF156" s="120">
        <v>318.9616483820599</v>
      </c>
      <c r="BG156" s="121">
        <v>157.11640147181248</v>
      </c>
      <c r="BH156" s="121">
        <v>157.11640147181248</v>
      </c>
      <c r="BI156" s="122">
        <f t="shared" si="13"/>
        <v>-0.226054247</v>
      </c>
      <c r="BJ156" s="123">
        <f t="shared" si="14"/>
        <v>-0.1299745911</v>
      </c>
    </row>
    <row r="157">
      <c r="D157" s="100"/>
      <c r="E157" s="48"/>
      <c r="U157" s="50"/>
      <c r="V157" s="50"/>
      <c r="AC157" s="6"/>
      <c r="AI157" s="110" t="s">
        <v>319</v>
      </c>
      <c r="AJ157" s="111">
        <v>1626310.9504310738</v>
      </c>
      <c r="AK157" s="111">
        <v>9126.876408103304</v>
      </c>
      <c r="AL157" s="54">
        <v>1061.0628431383689</v>
      </c>
      <c r="AM157" s="54">
        <v>279.2270639837813</v>
      </c>
      <c r="AN157" s="112">
        <v>2466.096308009252</v>
      </c>
      <c r="AO157" s="113">
        <v>27985.709368458425</v>
      </c>
      <c r="AP157" s="112">
        <v>8775.0</v>
      </c>
      <c r="AQ157" s="112">
        <v>270.0</v>
      </c>
      <c r="AR157" s="113">
        <v>13389.101119937774</v>
      </c>
      <c r="AS157" s="54">
        <f t="shared" si="1"/>
        <v>1</v>
      </c>
      <c r="AT157" s="115">
        <f t="shared" si="2"/>
        <v>1</v>
      </c>
      <c r="AU157" s="115">
        <f t="shared" si="3"/>
        <v>1</v>
      </c>
      <c r="AV157" s="115" t="str">
        <f t="shared" si="4"/>
        <v>Performance</v>
      </c>
      <c r="AW157" s="116">
        <f t="shared" si="5"/>
        <v>26.3751667</v>
      </c>
      <c r="AX157" s="54">
        <f t="shared" si="6"/>
        <v>3.8</v>
      </c>
      <c r="AY157" s="117">
        <f t="shared" si="7"/>
        <v>0.113226342</v>
      </c>
      <c r="AZ157" s="117">
        <f t="shared" si="8"/>
        <v>0.03059393504</v>
      </c>
      <c r="BA157" s="118">
        <f t="shared" si="9"/>
        <v>0.005612011901</v>
      </c>
      <c r="BB157" s="116">
        <f t="shared" si="10"/>
        <v>12.61857505</v>
      </c>
      <c r="BC157" s="54">
        <f t="shared" si="11"/>
        <v>3.929862382</v>
      </c>
      <c r="BD157" s="117">
        <f t="shared" si="12"/>
        <v>0.1094847752</v>
      </c>
      <c r="BE157" s="210">
        <v>3436.3</v>
      </c>
      <c r="BF157" s="120">
        <v>703.4515835538621</v>
      </c>
      <c r="BG157" s="121">
        <v>357.6112595845068</v>
      </c>
      <c r="BH157" s="121">
        <v>357.6112595845068</v>
      </c>
      <c r="BI157" s="122">
        <f t="shared" si="13"/>
        <v>-0.03855387017</v>
      </c>
      <c r="BJ157" s="123">
        <f t="shared" si="14"/>
        <v>-0.03304502025</v>
      </c>
    </row>
    <row r="158">
      <c r="D158" s="100"/>
      <c r="E158" s="48"/>
      <c r="U158" s="50"/>
      <c r="V158" s="50"/>
      <c r="AC158" s="6"/>
      <c r="AI158" s="110" t="s">
        <v>320</v>
      </c>
      <c r="AJ158" s="111">
        <v>1614449.1227217808</v>
      </c>
      <c r="AK158" s="111">
        <v>9022.882750842482</v>
      </c>
      <c r="AL158" s="54">
        <v>1029.9466307296193</v>
      </c>
      <c r="AM158" s="54">
        <v>271.0385870341104</v>
      </c>
      <c r="AN158" s="112">
        <v>2333.715930656237</v>
      </c>
      <c r="AO158" s="113">
        <v>4614.66428936057</v>
      </c>
      <c r="AP158" s="112">
        <v>8925.54</v>
      </c>
      <c r="AQ158" s="112">
        <v>245.0</v>
      </c>
      <c r="AR158" s="113">
        <v>11556.35022420658</v>
      </c>
      <c r="AS158" s="54">
        <f t="shared" si="1"/>
        <v>1</v>
      </c>
      <c r="AT158" s="115">
        <f t="shared" si="2"/>
        <v>1</v>
      </c>
      <c r="AU158" s="115">
        <f t="shared" si="3"/>
        <v>1</v>
      </c>
      <c r="AV158" s="115" t="str">
        <f t="shared" si="4"/>
        <v>Performance</v>
      </c>
      <c r="AW158" s="116">
        <f t="shared" si="5"/>
        <v>4.480488747</v>
      </c>
      <c r="AX158" s="54">
        <f t="shared" si="6"/>
        <v>3.8</v>
      </c>
      <c r="AY158" s="117">
        <f t="shared" si="7"/>
        <v>0.1161403509</v>
      </c>
      <c r="AZ158" s="117">
        <f t="shared" si="8"/>
        <v>0.0300390235</v>
      </c>
      <c r="BA158" s="118">
        <f t="shared" si="9"/>
        <v>0.005588830657</v>
      </c>
      <c r="BB158" s="116">
        <f t="shared" si="10"/>
        <v>11.22033888</v>
      </c>
      <c r="BC158" s="54">
        <f t="shared" si="11"/>
        <v>4.203863799</v>
      </c>
      <c r="BD158" s="117">
        <f t="shared" si="12"/>
        <v>0.1049827859</v>
      </c>
      <c r="BE158" s="210">
        <v>3537.74</v>
      </c>
      <c r="BF158" s="120">
        <v>724.2175610982277</v>
      </c>
      <c r="BG158" s="121">
        <v>305.72906963139155</v>
      </c>
      <c r="BH158" s="121">
        <v>305.72906963139155</v>
      </c>
      <c r="BI158" s="122">
        <f t="shared" si="13"/>
        <v>-0.01078843132</v>
      </c>
      <c r="BJ158" s="123">
        <f t="shared" si="14"/>
        <v>-0.09606966786</v>
      </c>
    </row>
    <row r="159">
      <c r="D159" s="100"/>
      <c r="E159" s="48"/>
      <c r="U159" s="50"/>
      <c r="V159" s="50"/>
      <c r="AC159" s="6"/>
      <c r="AI159" s="110" t="s">
        <v>321</v>
      </c>
      <c r="AJ159" s="111">
        <v>1646835.3679054244</v>
      </c>
      <c r="AK159" s="111">
        <v>9664.85934369669</v>
      </c>
      <c r="AL159" s="54">
        <v>1023.7233882478691</v>
      </c>
      <c r="AM159" s="54">
        <v>269.4008916441761</v>
      </c>
      <c r="AN159" s="112">
        <v>1983.522066441974</v>
      </c>
      <c r="AO159" s="113">
        <v>11691.891723394981</v>
      </c>
      <c r="AP159" s="112">
        <v>8980.92</v>
      </c>
      <c r="AQ159" s="112">
        <v>244.0</v>
      </c>
      <c r="AR159" s="113">
        <v>9326.407223812399</v>
      </c>
      <c r="AS159" s="54">
        <f t="shared" si="1"/>
        <v>1</v>
      </c>
      <c r="AT159" s="115">
        <f t="shared" si="2"/>
        <v>1</v>
      </c>
      <c r="AU159" s="115">
        <f t="shared" si="3"/>
        <v>1</v>
      </c>
      <c r="AV159" s="115" t="str">
        <f t="shared" si="4"/>
        <v>Performance</v>
      </c>
      <c r="AW159" s="116">
        <f t="shared" si="5"/>
        <v>11.42094814</v>
      </c>
      <c r="AX159" s="54">
        <f t="shared" si="6"/>
        <v>3.8</v>
      </c>
      <c r="AY159" s="117">
        <f t="shared" si="7"/>
        <v>0.1358194578</v>
      </c>
      <c r="AZ159" s="117">
        <f t="shared" si="8"/>
        <v>0.02787426925</v>
      </c>
      <c r="BA159" s="118">
        <f t="shared" si="9"/>
        <v>0.005868746526</v>
      </c>
      <c r="BB159" s="116">
        <f t="shared" si="10"/>
        <v>9.110280502</v>
      </c>
      <c r="BC159" s="54">
        <f t="shared" si="11"/>
        <v>4.195587657</v>
      </c>
      <c r="BD159" s="117">
        <f t="shared" si="12"/>
        <v>0.1230135042</v>
      </c>
      <c r="BE159" s="210">
        <v>3396.09</v>
      </c>
      <c r="BF159" s="120">
        <v>695.2201171002054</v>
      </c>
      <c r="BG159" s="121">
        <v>328.5032711476638</v>
      </c>
      <c r="BH159" s="121">
        <v>328.5032711476638</v>
      </c>
      <c r="BI159" s="122">
        <f t="shared" si="13"/>
        <v>-0.07076557655</v>
      </c>
      <c r="BJ159" s="123">
        <f t="shared" si="14"/>
        <v>-0.09428659085</v>
      </c>
    </row>
    <row r="160">
      <c r="D160" s="100"/>
      <c r="E160" s="48"/>
      <c r="U160" s="50"/>
      <c r="V160" s="50"/>
      <c r="AC160" s="6"/>
      <c r="AI160" s="110" t="s">
        <v>322</v>
      </c>
      <c r="AJ160" s="111">
        <v>1700500.1892904832</v>
      </c>
      <c r="AK160" s="111">
        <v>9921.158672221392</v>
      </c>
      <c r="AL160" s="54">
        <v>846.3609775179953</v>
      </c>
      <c r="AM160" s="54">
        <v>222.7265730310514</v>
      </c>
      <c r="AN160" s="112">
        <v>1892.6299723006252</v>
      </c>
      <c r="AO160" s="113">
        <v>3849.8354296127877</v>
      </c>
      <c r="AP160" s="112">
        <v>9099.48</v>
      </c>
      <c r="AQ160" s="112">
        <v>190.0</v>
      </c>
      <c r="AR160" s="113">
        <v>6806.001854935282</v>
      </c>
      <c r="AS160" s="54">
        <f t="shared" si="1"/>
        <v>1</v>
      </c>
      <c r="AT160" s="115">
        <f t="shared" si="2"/>
        <v>1</v>
      </c>
      <c r="AU160" s="115">
        <f t="shared" si="3"/>
        <v>1</v>
      </c>
      <c r="AV160" s="115" t="str">
        <f t="shared" si="4"/>
        <v>Performance</v>
      </c>
      <c r="AW160" s="116">
        <f t="shared" si="5"/>
        <v>4.548692026</v>
      </c>
      <c r="AX160" s="54">
        <f t="shared" si="6"/>
        <v>3.8</v>
      </c>
      <c r="AY160" s="117">
        <f t="shared" si="7"/>
        <v>0.1176809922</v>
      </c>
      <c r="AZ160" s="117">
        <f t="shared" si="8"/>
        <v>0.02244965335</v>
      </c>
      <c r="BA160" s="118">
        <f t="shared" si="9"/>
        <v>0.005834259081</v>
      </c>
      <c r="BB160" s="116">
        <f t="shared" si="10"/>
        <v>8.041488249</v>
      </c>
      <c r="BC160" s="54">
        <f t="shared" si="11"/>
        <v>4.454531461</v>
      </c>
      <c r="BD160" s="117">
        <f t="shared" si="12"/>
        <v>0.1003894067</v>
      </c>
      <c r="BE160" s="210">
        <v>3527.15</v>
      </c>
      <c r="BF160" s="120">
        <v>722.0496618258022</v>
      </c>
      <c r="BG160" s="121">
        <v>124.31131569219303</v>
      </c>
      <c r="BH160" s="121">
        <v>124.31131569219303</v>
      </c>
      <c r="BI160" s="122">
        <f t="shared" si="13"/>
        <v>-0.0828208377</v>
      </c>
      <c r="BJ160" s="123">
        <f t="shared" si="14"/>
        <v>-0.1469360956</v>
      </c>
    </row>
    <row r="161">
      <c r="D161" s="100"/>
      <c r="E161" s="48"/>
      <c r="U161" s="50"/>
      <c r="V161" s="50"/>
      <c r="AC161" s="6"/>
      <c r="AI161" s="110" t="s">
        <v>323</v>
      </c>
      <c r="AJ161" s="111">
        <v>1371388.1048816112</v>
      </c>
      <c r="AK161" s="111">
        <v>8131.157611023311</v>
      </c>
      <c r="AL161" s="54">
        <v>809.0215226274955</v>
      </c>
      <c r="AM161" s="54">
        <v>212.9004006914462</v>
      </c>
      <c r="AN161" s="112">
        <v>1689.2827947171288</v>
      </c>
      <c r="AO161" s="113">
        <v>10037.2379665858</v>
      </c>
      <c r="AP161" s="112">
        <v>7722.780000000001</v>
      </c>
      <c r="AQ161" s="112">
        <v>193.0</v>
      </c>
      <c r="AR161" s="113">
        <v>8383.254440417828</v>
      </c>
      <c r="AS161" s="54">
        <f t="shared" si="1"/>
        <v>1</v>
      </c>
      <c r="AT161" s="115">
        <f t="shared" si="2"/>
        <v>1</v>
      </c>
      <c r="AU161" s="115">
        <f t="shared" si="3"/>
        <v>1</v>
      </c>
      <c r="AV161" s="115" t="str">
        <f t="shared" si="4"/>
        <v>Performance</v>
      </c>
      <c r="AW161" s="116">
        <f t="shared" si="5"/>
        <v>12.40663899</v>
      </c>
      <c r="AX161" s="54">
        <f t="shared" si="6"/>
        <v>3.8</v>
      </c>
      <c r="AY161" s="117">
        <f t="shared" si="7"/>
        <v>0.1260300533</v>
      </c>
      <c r="AZ161" s="117">
        <f t="shared" si="8"/>
        <v>0.02618328298</v>
      </c>
      <c r="BA161" s="118">
        <f t="shared" si="9"/>
        <v>0.005929144042</v>
      </c>
      <c r="BB161" s="116">
        <f t="shared" si="10"/>
        <v>10.36221436</v>
      </c>
      <c r="BC161" s="54">
        <f t="shared" si="11"/>
        <v>4.191821361</v>
      </c>
      <c r="BD161" s="117">
        <f t="shared" si="12"/>
        <v>0.1142496689</v>
      </c>
      <c r="BE161" s="210">
        <v>3142.7</v>
      </c>
      <c r="BF161" s="120">
        <v>643.3481627432768</v>
      </c>
      <c r="BG161" s="121">
        <v>165.6733598842187</v>
      </c>
      <c r="BH161" s="121">
        <v>165.6733598842187</v>
      </c>
      <c r="BI161" s="122">
        <f t="shared" si="13"/>
        <v>-0.05022379722</v>
      </c>
      <c r="BJ161" s="123">
        <f t="shared" si="14"/>
        <v>-0.09347281934</v>
      </c>
    </row>
    <row r="162">
      <c r="D162" s="100"/>
      <c r="E162" s="48"/>
      <c r="U162" s="50"/>
      <c r="V162" s="50"/>
      <c r="AC162" s="6"/>
      <c r="AI162" s="110" t="s">
        <v>324</v>
      </c>
      <c r="AJ162" s="111">
        <v>879735.5718694644</v>
      </c>
      <c r="AK162" s="111">
        <v>5668.882592257239</v>
      </c>
      <c r="AL162" s="54">
        <v>485.4129135764973</v>
      </c>
      <c r="AM162" s="54">
        <v>127.74024041486773</v>
      </c>
      <c r="AN162" s="112">
        <v>1774.1700057620517</v>
      </c>
      <c r="AO162" s="113">
        <v>3801.178758826288</v>
      </c>
      <c r="AP162" s="112">
        <v>4750.2</v>
      </c>
      <c r="AQ162" s="112">
        <v>114.0</v>
      </c>
      <c r="AR162" s="113">
        <v>4844.1983783884825</v>
      </c>
      <c r="AS162" s="54">
        <f t="shared" si="1"/>
        <v>1</v>
      </c>
      <c r="AT162" s="115">
        <f t="shared" si="2"/>
        <v>1</v>
      </c>
      <c r="AU162" s="115">
        <f t="shared" si="3"/>
        <v>1</v>
      </c>
      <c r="AV162" s="115" t="str">
        <f t="shared" si="4"/>
        <v>Performance</v>
      </c>
      <c r="AW162" s="116">
        <f t="shared" si="5"/>
        <v>7.83081507</v>
      </c>
      <c r="AX162" s="54">
        <f t="shared" si="6"/>
        <v>3.8</v>
      </c>
      <c r="AY162" s="117">
        <f t="shared" si="7"/>
        <v>0.072</v>
      </c>
      <c r="AZ162" s="117">
        <f t="shared" si="8"/>
        <v>0.02253358371</v>
      </c>
      <c r="BA162" s="118">
        <f t="shared" si="9"/>
        <v>0.006443848326</v>
      </c>
      <c r="BB162" s="116">
        <f t="shared" si="10"/>
        <v>9.979541629</v>
      </c>
      <c r="BC162" s="54">
        <f t="shared" si="11"/>
        <v>4.258008014</v>
      </c>
      <c r="BD162" s="117">
        <f t="shared" si="12"/>
        <v>0.06425539809</v>
      </c>
      <c r="BE162" s="210">
        <v>1615.39</v>
      </c>
      <c r="BF162" s="120">
        <v>330.68959449322625</v>
      </c>
      <c r="BG162" s="121">
        <v>154.72331908327106</v>
      </c>
      <c r="BH162" s="121">
        <v>154.72331908327106</v>
      </c>
      <c r="BI162" s="122">
        <f t="shared" si="13"/>
        <v>-0.1620570857</v>
      </c>
      <c r="BJ162" s="123">
        <f t="shared" si="14"/>
        <v>-0.1075639154</v>
      </c>
    </row>
    <row r="163">
      <c r="D163" s="100"/>
      <c r="E163" s="48"/>
      <c r="U163" s="50"/>
      <c r="V163" s="50"/>
      <c r="AC163" s="6"/>
      <c r="AI163" s="110" t="s">
        <v>325</v>
      </c>
      <c r="AJ163" s="111">
        <v>717916.528085456</v>
      </c>
      <c r="AK163" s="111">
        <v>4347.262412580338</v>
      </c>
      <c r="AL163" s="54">
        <v>382.7294126276229</v>
      </c>
      <c r="AM163" s="54">
        <v>100.71826648095339</v>
      </c>
      <c r="AN163" s="112">
        <v>1372.934635228172</v>
      </c>
      <c r="AO163" s="113">
        <v>2003.6173875633733</v>
      </c>
      <c r="AP163" s="112">
        <v>3769.7400000000002</v>
      </c>
      <c r="AQ163" s="112">
        <v>86.0</v>
      </c>
      <c r="AR163" s="113">
        <v>4097.174208742285</v>
      </c>
      <c r="AS163" s="54">
        <f t="shared" si="1"/>
        <v>1</v>
      </c>
      <c r="AT163" s="115">
        <f t="shared" si="2"/>
        <v>1</v>
      </c>
      <c r="AU163" s="115">
        <f t="shared" si="3"/>
        <v>1</v>
      </c>
      <c r="AV163" s="115" t="str">
        <f t="shared" si="4"/>
        <v>Performance</v>
      </c>
      <c r="AW163" s="116">
        <f t="shared" si="5"/>
        <v>5.235075543</v>
      </c>
      <c r="AX163" s="54">
        <f t="shared" si="6"/>
        <v>3.8</v>
      </c>
      <c r="AY163" s="117">
        <f t="shared" si="7"/>
        <v>0.07335984095</v>
      </c>
      <c r="AZ163" s="117">
        <f t="shared" si="8"/>
        <v>0.02316820494</v>
      </c>
      <c r="BA163" s="118">
        <f t="shared" si="9"/>
        <v>0.006055387002</v>
      </c>
      <c r="BB163" s="116">
        <f t="shared" si="10"/>
        <v>10.70514592</v>
      </c>
      <c r="BC163" s="54">
        <f t="shared" si="11"/>
        <v>4.450342007</v>
      </c>
      <c r="BD163" s="117">
        <f t="shared" si="12"/>
        <v>0.06263954437</v>
      </c>
      <c r="BE163" s="210">
        <v>1257.4</v>
      </c>
      <c r="BF163" s="120">
        <v>257.40477291290813</v>
      </c>
      <c r="BG163" s="121">
        <v>125.32463971471475</v>
      </c>
      <c r="BH163" s="121">
        <v>125.32463971471475</v>
      </c>
      <c r="BI163" s="122">
        <f t="shared" si="13"/>
        <v>-0.1328473779</v>
      </c>
      <c r="BJ163" s="123">
        <f t="shared" si="14"/>
        <v>-0.1461330402</v>
      </c>
    </row>
    <row r="164">
      <c r="D164" s="100"/>
      <c r="E164" s="48"/>
      <c r="U164" s="50"/>
      <c r="V164" s="50"/>
      <c r="AC164" s="6"/>
      <c r="AI164" s="110" t="s">
        <v>326</v>
      </c>
      <c r="AJ164" s="111">
        <v>661348.0727740437</v>
      </c>
      <c r="AK164" s="111">
        <v>3874.787292584321</v>
      </c>
      <c r="AL164" s="54">
        <v>401.3991400728728</v>
      </c>
      <c r="AM164" s="54">
        <v>105.631352650756</v>
      </c>
      <c r="AN164" s="112">
        <v>1417.4253599880515</v>
      </c>
      <c r="AO164" s="113">
        <v>6193.489030860324</v>
      </c>
      <c r="AP164" s="112">
        <v>3743.2200000000003</v>
      </c>
      <c r="AQ164" s="112">
        <v>80.0</v>
      </c>
      <c r="AR164" s="113">
        <v>4437.674014523449</v>
      </c>
      <c r="AS164" s="54">
        <f t="shared" si="1"/>
        <v>1</v>
      </c>
      <c r="AT164" s="115">
        <f t="shared" si="2"/>
        <v>1</v>
      </c>
      <c r="AU164" s="115">
        <f t="shared" si="3"/>
        <v>1</v>
      </c>
      <c r="AV164" s="115" t="str">
        <f t="shared" si="4"/>
        <v>Performance</v>
      </c>
      <c r="AW164" s="116">
        <f t="shared" si="5"/>
        <v>15.42975162</v>
      </c>
      <c r="AX164" s="54">
        <f t="shared" si="6"/>
        <v>3.8</v>
      </c>
      <c r="AY164" s="117">
        <f t="shared" si="7"/>
        <v>0.07452339688</v>
      </c>
      <c r="AZ164" s="117">
        <f t="shared" si="8"/>
        <v>0.02726120034</v>
      </c>
      <c r="BA164" s="118">
        <f t="shared" si="9"/>
        <v>0.005858922785</v>
      </c>
      <c r="BB164" s="116">
        <f t="shared" si="10"/>
        <v>11.0555145</v>
      </c>
      <c r="BC164" s="54">
        <f t="shared" si="11"/>
        <v>5.017489251</v>
      </c>
      <c r="BD164" s="117">
        <f t="shared" si="12"/>
        <v>0.0564403617</v>
      </c>
      <c r="BE164" s="210">
        <v>1136.99</v>
      </c>
      <c r="BF164" s="120">
        <v>232.75541017516096</v>
      </c>
      <c r="BG164" s="121">
        <v>168.64372989771184</v>
      </c>
      <c r="BH164" s="121">
        <v>168.64372989771184</v>
      </c>
      <c r="BI164" s="122">
        <f t="shared" si="13"/>
        <v>-0.03395471355</v>
      </c>
      <c r="BJ164" s="123">
        <f t="shared" si="14"/>
        <v>-0.2426491</v>
      </c>
    </row>
    <row r="165">
      <c r="D165" s="100"/>
      <c r="E165" s="48"/>
      <c r="U165" s="50"/>
      <c r="V165" s="50"/>
      <c r="AC165" s="6"/>
      <c r="AI165" s="110" t="s">
        <v>327</v>
      </c>
      <c r="AJ165" s="111">
        <v>1247683.9647552362</v>
      </c>
      <c r="AK165" s="111">
        <v>6594.99933526503</v>
      </c>
      <c r="AL165" s="54">
        <v>942.8212359851198</v>
      </c>
      <c r="AM165" s="54">
        <v>248.11085157503152</v>
      </c>
      <c r="AN165" s="112">
        <v>2242.2779380515776</v>
      </c>
      <c r="AO165" s="113">
        <v>3199.4877398553417</v>
      </c>
      <c r="AP165" s="112">
        <v>6814.08</v>
      </c>
      <c r="AQ165" s="112">
        <v>187.0</v>
      </c>
      <c r="AR165" s="113">
        <v>7777.2085247935975</v>
      </c>
      <c r="AS165" s="54">
        <f t="shared" si="1"/>
        <v>1</v>
      </c>
      <c r="AT165" s="115">
        <f t="shared" si="2"/>
        <v>1</v>
      </c>
      <c r="AU165" s="115">
        <f t="shared" si="3"/>
        <v>1</v>
      </c>
      <c r="AV165" s="115" t="str">
        <f t="shared" si="4"/>
        <v>Performance</v>
      </c>
      <c r="AW165" s="116">
        <f t="shared" si="5"/>
        <v>3.393525324</v>
      </c>
      <c r="AX165" s="54">
        <f t="shared" si="6"/>
        <v>3.8</v>
      </c>
      <c r="AY165" s="117">
        <f t="shared" si="7"/>
        <v>0.1106512477</v>
      </c>
      <c r="AZ165" s="117">
        <f t="shared" si="8"/>
        <v>0.03762105786</v>
      </c>
      <c r="BA165" s="118">
        <f t="shared" si="9"/>
        <v>0.005285793135</v>
      </c>
      <c r="BB165" s="116">
        <f t="shared" si="10"/>
        <v>8.248868638</v>
      </c>
      <c r="BC165" s="54">
        <f t="shared" si="11"/>
        <v>5.041824791</v>
      </c>
      <c r="BD165" s="117">
        <f t="shared" si="12"/>
        <v>0.08339733305</v>
      </c>
      <c r="BE165" s="210">
        <v>2871.72</v>
      </c>
      <c r="BF165" s="120">
        <v>587.8753256477305</v>
      </c>
      <c r="BG165" s="121">
        <v>354.94591033738925</v>
      </c>
      <c r="BH165" s="121">
        <v>354.94591033738925</v>
      </c>
      <c r="BI165" s="122">
        <f t="shared" si="13"/>
        <v>0.03321920952</v>
      </c>
      <c r="BJ165" s="123">
        <f t="shared" si="14"/>
        <v>-0.2463046303</v>
      </c>
    </row>
    <row r="166">
      <c r="D166" s="100"/>
      <c r="E166" s="48"/>
      <c r="U166" s="50"/>
      <c r="V166" s="50"/>
      <c r="AC166" s="6"/>
      <c r="AI166" s="110" t="s">
        <v>328</v>
      </c>
      <c r="AJ166" s="111">
        <v>1373735.7412230817</v>
      </c>
      <c r="AK166" s="111">
        <v>7300.846048326669</v>
      </c>
      <c r="AL166" s="54">
        <v>939.7096147442447</v>
      </c>
      <c r="AM166" s="54">
        <v>247.2920038800644</v>
      </c>
      <c r="AN166" s="112">
        <v>2380.117300037706</v>
      </c>
      <c r="AO166" s="113">
        <v>17099.763785348114</v>
      </c>
      <c r="AP166" s="112">
        <v>7348.38</v>
      </c>
      <c r="AQ166" s="112">
        <v>203.0</v>
      </c>
      <c r="AR166" s="113">
        <v>9177.023889688378</v>
      </c>
      <c r="AS166" s="54">
        <f t="shared" si="1"/>
        <v>1</v>
      </c>
      <c r="AT166" s="115">
        <f t="shared" si="2"/>
        <v>1</v>
      </c>
      <c r="AU166" s="115">
        <f t="shared" si="3"/>
        <v>1</v>
      </c>
      <c r="AV166" s="115" t="str">
        <f t="shared" si="4"/>
        <v>Performance</v>
      </c>
      <c r="AW166" s="116">
        <f t="shared" si="5"/>
        <v>18.19685945</v>
      </c>
      <c r="AX166" s="54">
        <f t="shared" si="6"/>
        <v>3.8</v>
      </c>
      <c r="AY166" s="117">
        <f t="shared" si="7"/>
        <v>0.1038990826</v>
      </c>
      <c r="AZ166" s="117">
        <f t="shared" si="8"/>
        <v>0.03387169134</v>
      </c>
      <c r="BA166" s="118">
        <f t="shared" si="9"/>
        <v>0.005314592777</v>
      </c>
      <c r="BB166" s="116">
        <f t="shared" si="10"/>
        <v>9.76580823</v>
      </c>
      <c r="BC166" s="54">
        <f t="shared" si="11"/>
        <v>4.629111403</v>
      </c>
      <c r="BD166" s="117">
        <f t="shared" si="12"/>
        <v>0.08528991407</v>
      </c>
      <c r="BE166" s="210">
        <v>3145.11</v>
      </c>
      <c r="BF166" s="120">
        <v>643.8415184794945</v>
      </c>
      <c r="BG166" s="121">
        <v>295.8680962647502</v>
      </c>
      <c r="BH166" s="121">
        <v>295.8680962647502</v>
      </c>
      <c r="BI166" s="122">
        <f t="shared" si="13"/>
        <v>0.006510745653</v>
      </c>
      <c r="BJ166" s="123">
        <f t="shared" si="14"/>
        <v>-0.1791081118</v>
      </c>
    </row>
    <row r="167">
      <c r="D167" s="100"/>
      <c r="E167" s="48"/>
      <c r="U167" s="50"/>
      <c r="V167" s="50"/>
      <c r="AC167" s="6"/>
      <c r="AI167" s="110" t="s">
        <v>329</v>
      </c>
      <c r="AJ167" s="111">
        <v>1207725.8349362316</v>
      </c>
      <c r="AK167" s="111">
        <v>6614.65167994424</v>
      </c>
      <c r="AL167" s="54">
        <v>1014.3885245252443</v>
      </c>
      <c r="AM167" s="54">
        <v>266.94434855927483</v>
      </c>
      <c r="AN167" s="112">
        <v>2334.80772758286</v>
      </c>
      <c r="AO167" s="113">
        <v>5377.136790545305</v>
      </c>
      <c r="AP167" s="112">
        <v>6846.06</v>
      </c>
      <c r="AQ167" s="112">
        <v>188.0</v>
      </c>
      <c r="AR167" s="113">
        <v>6751.953360226243</v>
      </c>
      <c r="AS167" s="54">
        <f t="shared" si="1"/>
        <v>1</v>
      </c>
      <c r="AT167" s="115">
        <f t="shared" si="2"/>
        <v>1</v>
      </c>
      <c r="AU167" s="115">
        <f t="shared" si="3"/>
        <v>1</v>
      </c>
      <c r="AV167" s="115" t="str">
        <f t="shared" si="4"/>
        <v>Performance</v>
      </c>
      <c r="AW167" s="116">
        <f t="shared" si="5"/>
        <v>5.300865162</v>
      </c>
      <c r="AX167" s="54">
        <f t="shared" si="6"/>
        <v>3.8</v>
      </c>
      <c r="AY167" s="117">
        <f t="shared" si="7"/>
        <v>0.114332476</v>
      </c>
      <c r="AZ167" s="117">
        <f t="shared" si="8"/>
        <v>0.04035652389</v>
      </c>
      <c r="BA167" s="118">
        <f t="shared" si="9"/>
        <v>0.005476948069</v>
      </c>
      <c r="BB167" s="116">
        <f t="shared" si="10"/>
        <v>6.65618074</v>
      </c>
      <c r="BC167" s="54">
        <f t="shared" si="11"/>
        <v>5.395683641</v>
      </c>
      <c r="BD167" s="117">
        <f t="shared" si="12"/>
        <v>0.08052054899</v>
      </c>
      <c r="BE167" s="210">
        <v>2832.49</v>
      </c>
      <c r="BF167" s="120">
        <v>579.8444768793407</v>
      </c>
      <c r="BG167" s="121">
        <v>434.54404764590356</v>
      </c>
      <c r="BH167" s="121">
        <v>434.54404764590356</v>
      </c>
      <c r="BI167" s="122">
        <f t="shared" si="13"/>
        <v>0.03498420344</v>
      </c>
      <c r="BJ167" s="123">
        <f t="shared" si="14"/>
        <v>-0.2957333579</v>
      </c>
    </row>
    <row r="168">
      <c r="D168" s="100"/>
      <c r="E168" s="48"/>
      <c r="U168" s="50"/>
      <c r="V168" s="50"/>
      <c r="AC168" s="6"/>
      <c r="AI168" s="110" t="s">
        <v>330</v>
      </c>
      <c r="AJ168" s="111">
        <v>906976.1781379351</v>
      </c>
      <c r="AK168" s="111">
        <v>4936.013905261683</v>
      </c>
      <c r="AL168" s="54">
        <v>833.9144925544955</v>
      </c>
      <c r="AM168" s="54">
        <v>219.45118225118304</v>
      </c>
      <c r="AN168" s="112">
        <v>2207.613385631304</v>
      </c>
      <c r="AO168" s="113">
        <v>11057.895430924926</v>
      </c>
      <c r="AP168" s="112">
        <v>5197.92</v>
      </c>
      <c r="AQ168" s="112">
        <v>199.0</v>
      </c>
      <c r="AR168" s="113">
        <v>6920.746987247826</v>
      </c>
      <c r="AS168" s="54">
        <f t="shared" si="1"/>
        <v>1</v>
      </c>
      <c r="AT168" s="115">
        <f t="shared" si="2"/>
        <v>1</v>
      </c>
      <c r="AU168" s="115">
        <f t="shared" si="3"/>
        <v>1</v>
      </c>
      <c r="AV168" s="115" t="str">
        <f t="shared" si="4"/>
        <v>Performance</v>
      </c>
      <c r="AW168" s="116">
        <f t="shared" si="5"/>
        <v>13.26022695</v>
      </c>
      <c r="AX168" s="54">
        <f t="shared" si="6"/>
        <v>3.8</v>
      </c>
      <c r="AY168" s="117">
        <f t="shared" si="7"/>
        <v>0.09940652819</v>
      </c>
      <c r="AZ168" s="117">
        <f t="shared" si="8"/>
        <v>0.04445919044</v>
      </c>
      <c r="BA168" s="118">
        <f t="shared" si="9"/>
        <v>0.005442275138</v>
      </c>
      <c r="BB168" s="116">
        <f t="shared" si="10"/>
        <v>8.29910866</v>
      </c>
      <c r="BC168" s="54">
        <f t="shared" si="11"/>
        <v>4.190525088</v>
      </c>
      <c r="BD168" s="117">
        <f t="shared" si="12"/>
        <v>0.0901425953</v>
      </c>
      <c r="BE168" s="210">
        <v>2097.48</v>
      </c>
      <c r="BF168" s="120">
        <v>429.37916580989855</v>
      </c>
      <c r="BG168" s="121">
        <v>404.53532674459694</v>
      </c>
      <c r="BH168" s="121">
        <v>404.53532674459694</v>
      </c>
      <c r="BI168" s="122">
        <f t="shared" si="13"/>
        <v>0.05306024249</v>
      </c>
      <c r="BJ168" s="123">
        <f t="shared" si="14"/>
        <v>-0.09319239952</v>
      </c>
    </row>
    <row r="169">
      <c r="D169" s="100"/>
      <c r="E169" s="48"/>
      <c r="U169" s="50"/>
      <c r="V169" s="50"/>
      <c r="AC169" s="6"/>
      <c r="AI169" s="110" t="s">
        <v>331</v>
      </c>
      <c r="AJ169" s="111">
        <v>669380.9686616708</v>
      </c>
      <c r="AK169" s="111">
        <v>4060.6657193418528</v>
      </c>
      <c r="AL169" s="54">
        <v>416.95724627724775</v>
      </c>
      <c r="AM169" s="54">
        <v>109.72559112559152</v>
      </c>
      <c r="AN169" s="112">
        <v>1788.9092642714593</v>
      </c>
      <c r="AO169" s="113">
        <v>6360.1449253841165</v>
      </c>
      <c r="AP169" s="112">
        <v>3552.9</v>
      </c>
      <c r="AQ169" s="112">
        <v>87.0</v>
      </c>
      <c r="AR169" s="113">
        <v>3029.9944240016002</v>
      </c>
      <c r="AS169" s="54">
        <f t="shared" si="1"/>
        <v>1</v>
      </c>
      <c r="AT169" s="115">
        <f t="shared" si="2"/>
        <v>1</v>
      </c>
      <c r="AU169" s="115">
        <f t="shared" si="3"/>
        <v>1</v>
      </c>
      <c r="AV169" s="115" t="str">
        <f t="shared" si="4"/>
        <v>Performance</v>
      </c>
      <c r="AW169" s="116">
        <f t="shared" si="5"/>
        <v>15.25371002</v>
      </c>
      <c r="AX169" s="54">
        <f t="shared" si="6"/>
        <v>3.8</v>
      </c>
      <c r="AY169" s="117">
        <f t="shared" si="7"/>
        <v>0.06133658834</v>
      </c>
      <c r="AZ169" s="117">
        <f t="shared" si="8"/>
        <v>0.02702157693</v>
      </c>
      <c r="BA169" s="118">
        <f t="shared" si="9"/>
        <v>0.006066299924</v>
      </c>
      <c r="BB169" s="116">
        <f t="shared" si="10"/>
        <v>7.266918733</v>
      </c>
      <c r="BC169" s="54">
        <f t="shared" si="11"/>
        <v>4.792612026</v>
      </c>
      <c r="BD169" s="117">
        <f t="shared" si="12"/>
        <v>0.04863298644</v>
      </c>
      <c r="BE169" s="210">
        <v>1168.43</v>
      </c>
      <c r="BF169" s="120">
        <v>239.1915530576024</v>
      </c>
      <c r="BG169" s="121">
        <v>177.76569321964536</v>
      </c>
      <c r="BH169" s="121">
        <v>177.76569321964536</v>
      </c>
      <c r="BI169" s="122">
        <f t="shared" si="13"/>
        <v>-0.1250449445</v>
      </c>
      <c r="BJ169" s="123">
        <f t="shared" si="14"/>
        <v>-0.2071129523</v>
      </c>
    </row>
    <row r="170">
      <c r="D170" s="100"/>
      <c r="E170" s="48"/>
      <c r="U170" s="50"/>
      <c r="V170" s="50"/>
      <c r="AC170" s="6"/>
      <c r="AI170" s="110" t="s">
        <v>332</v>
      </c>
      <c r="AJ170" s="111">
        <v>642710.2803888974</v>
      </c>
      <c r="AK170" s="111">
        <v>3880.5192264490906</v>
      </c>
      <c r="AL170" s="54">
        <v>404.51076131374776</v>
      </c>
      <c r="AM170" s="54">
        <v>106.4502003457231</v>
      </c>
      <c r="AN170" s="112">
        <v>1883.349698424332</v>
      </c>
      <c r="AO170" s="113">
        <v>3009.6549376002627</v>
      </c>
      <c r="AP170" s="112">
        <v>3247.92</v>
      </c>
      <c r="AQ170" s="112">
        <v>85.0</v>
      </c>
      <c r="AR170" s="113">
        <v>2160.874876134264</v>
      </c>
      <c r="AS170" s="54">
        <f t="shared" si="1"/>
        <v>1</v>
      </c>
      <c r="AT170" s="115">
        <f t="shared" si="2"/>
        <v>1</v>
      </c>
      <c r="AU170" s="115">
        <f t="shared" si="3"/>
        <v>1</v>
      </c>
      <c r="AV170" s="115" t="str">
        <f t="shared" si="4"/>
        <v>Performance</v>
      </c>
      <c r="AW170" s="116">
        <f t="shared" si="5"/>
        <v>7.440234539</v>
      </c>
      <c r="AX170" s="54">
        <f t="shared" si="6"/>
        <v>3.8</v>
      </c>
      <c r="AY170" s="117">
        <f t="shared" si="7"/>
        <v>0.05652173913</v>
      </c>
      <c r="AZ170" s="117">
        <f t="shared" si="8"/>
        <v>0.02743194767</v>
      </c>
      <c r="BA170" s="118">
        <f t="shared" si="9"/>
        <v>0.00603774258</v>
      </c>
      <c r="BB170" s="116">
        <f t="shared" si="10"/>
        <v>5.341946575</v>
      </c>
      <c r="BC170" s="54">
        <f t="shared" si="11"/>
        <v>4.758950133</v>
      </c>
      <c r="BD170" s="117">
        <f t="shared" si="12"/>
        <v>0.04513235119</v>
      </c>
      <c r="BE170" s="210">
        <v>1089.57</v>
      </c>
      <c r="BF170" s="120">
        <v>223.04797075132595</v>
      </c>
      <c r="BG170" s="121">
        <v>181.46279056242182</v>
      </c>
      <c r="BH170" s="121">
        <v>181.46279056242182</v>
      </c>
      <c r="BI170" s="122">
        <f t="shared" si="13"/>
        <v>-0.1630192223</v>
      </c>
      <c r="BJ170" s="123">
        <f t="shared" si="14"/>
        <v>-0.2015045559</v>
      </c>
    </row>
    <row r="171">
      <c r="D171" s="100"/>
      <c r="E171" s="48"/>
      <c r="U171" s="50"/>
      <c r="V171" s="50"/>
      <c r="AC171" s="6"/>
      <c r="AI171" s="110" t="s">
        <v>333</v>
      </c>
      <c r="AJ171" s="111">
        <v>665490.6232628822</v>
      </c>
      <c r="AK171" s="111">
        <v>3968.954777505537</v>
      </c>
      <c r="AL171" s="54">
        <v>457.40832240862255</v>
      </c>
      <c r="AM171" s="54">
        <v>120.37061116016383</v>
      </c>
      <c r="AN171" s="112">
        <v>1673.1787900494421</v>
      </c>
      <c r="AO171" s="113">
        <v>6294.4321904872695</v>
      </c>
      <c r="AP171" s="112">
        <v>3483.48</v>
      </c>
      <c r="AQ171" s="112">
        <v>87.0</v>
      </c>
      <c r="AR171" s="113">
        <v>6101.92354621023</v>
      </c>
      <c r="AS171" s="54">
        <f t="shared" si="1"/>
        <v>0</v>
      </c>
      <c r="AT171" s="115">
        <f t="shared" si="2"/>
        <v>0</v>
      </c>
      <c r="AU171" s="115">
        <f t="shared" si="3"/>
        <v>0</v>
      </c>
      <c r="AV171" s="115" t="str">
        <f t="shared" si="4"/>
        <v>Performance</v>
      </c>
      <c r="AW171" s="116">
        <f t="shared" si="5"/>
        <v>13.76107929</v>
      </c>
      <c r="AX171" s="54">
        <f t="shared" si="6"/>
        <v>3.8</v>
      </c>
      <c r="AY171" s="117">
        <f t="shared" si="7"/>
        <v>0.07194127243</v>
      </c>
      <c r="AZ171" s="117">
        <f t="shared" si="8"/>
        <v>0.03032803796</v>
      </c>
      <c r="BA171" s="118">
        <f t="shared" si="9"/>
        <v>0.005963952968</v>
      </c>
      <c r="BB171" s="116">
        <f t="shared" si="10"/>
        <v>13.34021103</v>
      </c>
      <c r="BC171" s="54">
        <f t="shared" si="11"/>
        <v>5.257566924</v>
      </c>
      <c r="BD171" s="117">
        <f t="shared" si="12"/>
        <v>0.05199683412</v>
      </c>
      <c r="BE171" s="210">
        <v>1203.66</v>
      </c>
      <c r="BF171" s="120">
        <v>246.40355413102512</v>
      </c>
      <c r="BG171" s="121">
        <v>211.00476827759744</v>
      </c>
      <c r="BH171" s="121">
        <v>211.00476827759744</v>
      </c>
      <c r="BI171" s="122">
        <f t="shared" si="13"/>
        <v>-0.1223180421</v>
      </c>
      <c r="BJ171" s="123">
        <f t="shared" si="14"/>
        <v>-0.2772322151</v>
      </c>
    </row>
    <row r="172">
      <c r="D172" s="100"/>
      <c r="E172" s="48"/>
      <c r="U172" s="50"/>
      <c r="V172" s="50"/>
      <c r="AC172" s="6"/>
      <c r="AI172" s="110" t="s">
        <v>334</v>
      </c>
      <c r="AJ172" s="111">
        <v>1201504.2301498717</v>
      </c>
      <c r="AK172" s="111">
        <v>5998.87821332898</v>
      </c>
      <c r="AL172" s="54">
        <v>905.4817810946199</v>
      </c>
      <c r="AM172" s="54">
        <v>238.2846792354263</v>
      </c>
      <c r="AN172" s="112">
        <v>2186.5962947938146</v>
      </c>
      <c r="AO172" s="113">
        <v>3371.678507624563</v>
      </c>
      <c r="AP172" s="112">
        <v>6061.38</v>
      </c>
      <c r="AQ172" s="112">
        <v>182.0</v>
      </c>
      <c r="AR172" s="113">
        <v>7843.186052053554</v>
      </c>
      <c r="AS172" s="54">
        <f t="shared" si="1"/>
        <v>0</v>
      </c>
      <c r="AT172" s="115">
        <f t="shared" si="2"/>
        <v>0</v>
      </c>
      <c r="AU172" s="115">
        <f t="shared" si="3"/>
        <v>0</v>
      </c>
      <c r="AV172" s="115" t="str">
        <f t="shared" si="4"/>
        <v>Performance</v>
      </c>
      <c r="AW172" s="116">
        <f t="shared" si="5"/>
        <v>3.723629319</v>
      </c>
      <c r="AX172" s="54">
        <f t="shared" si="6"/>
        <v>3.8</v>
      </c>
      <c r="AY172" s="117">
        <f t="shared" si="7"/>
        <v>0.1089751592</v>
      </c>
      <c r="AZ172" s="117">
        <f t="shared" si="8"/>
        <v>0.03972153972</v>
      </c>
      <c r="BA172" s="118">
        <f t="shared" si="9"/>
        <v>0.004992806569</v>
      </c>
      <c r="BB172" s="116">
        <f t="shared" si="10"/>
        <v>8.661892725</v>
      </c>
      <c r="BC172" s="54">
        <f t="shared" si="11"/>
        <v>4.975174621</v>
      </c>
      <c r="BD172" s="117">
        <f t="shared" si="12"/>
        <v>0.08323438599</v>
      </c>
      <c r="BE172" s="210">
        <v>2718.83</v>
      </c>
      <c r="BF172" s="120">
        <v>556.5769196268506</v>
      </c>
      <c r="BG172" s="121">
        <v>348.90486146776936</v>
      </c>
      <c r="BH172" s="121">
        <v>348.90486146776936</v>
      </c>
      <c r="BI172" s="122">
        <f t="shared" si="13"/>
        <v>0.01041891241</v>
      </c>
      <c r="BJ172" s="123">
        <f t="shared" si="14"/>
        <v>-0.2362077135</v>
      </c>
    </row>
    <row r="173">
      <c r="D173" s="100"/>
      <c r="E173" s="48"/>
      <c r="U173" s="50"/>
      <c r="V173" s="50"/>
      <c r="AC173" s="6"/>
      <c r="AI173" s="110" t="s">
        <v>335</v>
      </c>
      <c r="AJ173" s="111">
        <v>1243025.5402185684</v>
      </c>
      <c r="AK173" s="111">
        <v>6706.362621780556</v>
      </c>
      <c r="AL173" s="54">
        <v>796.5750376639955</v>
      </c>
      <c r="AM173" s="54">
        <v>209.6250099115778</v>
      </c>
      <c r="AN173" s="112">
        <v>2074.414160583322</v>
      </c>
      <c r="AO173" s="113">
        <v>2847.490537955205</v>
      </c>
      <c r="AP173" s="112">
        <v>6395.22</v>
      </c>
      <c r="AQ173" s="112">
        <v>88.0</v>
      </c>
      <c r="AR173" s="113">
        <v>2338.463267227462</v>
      </c>
      <c r="AS173" s="54">
        <f t="shared" si="1"/>
        <v>0</v>
      </c>
      <c r="AT173" s="115">
        <f t="shared" si="2"/>
        <v>0</v>
      </c>
      <c r="AU173" s="115">
        <f t="shared" si="3"/>
        <v>0</v>
      </c>
      <c r="AV173" s="115" t="str">
        <f t="shared" si="4"/>
        <v>Performance</v>
      </c>
      <c r="AW173" s="116">
        <f t="shared" si="5"/>
        <v>3.574667047</v>
      </c>
      <c r="AX173" s="54">
        <f t="shared" si="6"/>
        <v>3.8</v>
      </c>
      <c r="AY173" s="117">
        <f t="shared" si="7"/>
        <v>0.1010526316</v>
      </c>
      <c r="AZ173" s="117">
        <f t="shared" si="8"/>
        <v>0.03125763126</v>
      </c>
      <c r="BA173" s="118">
        <f t="shared" si="9"/>
        <v>0.005395192942</v>
      </c>
      <c r="BB173" s="116">
        <f t="shared" si="10"/>
        <v>2.935647185</v>
      </c>
      <c r="BC173" s="54">
        <f t="shared" si="11"/>
        <v>9.051989064</v>
      </c>
      <c r="BD173" s="117">
        <f t="shared" si="12"/>
        <v>0.04242161554</v>
      </c>
      <c r="BE173" s="210">
        <v>2657.84</v>
      </c>
      <c r="BF173" s="120">
        <v>544.0915393978398</v>
      </c>
      <c r="BG173" s="121">
        <v>252.48349826615572</v>
      </c>
      <c r="BH173" s="121">
        <v>252.48349826615572</v>
      </c>
      <c r="BI173" s="122">
        <f t="shared" si="13"/>
        <v>-0.04639513837</v>
      </c>
      <c r="BJ173" s="123">
        <f t="shared" si="14"/>
        <v>-0.5802027628</v>
      </c>
    </row>
    <row r="174">
      <c r="D174" s="100"/>
      <c r="E174" s="48"/>
      <c r="U174" s="50"/>
      <c r="V174" s="50"/>
      <c r="AC174" s="6"/>
      <c r="AI174" s="110" t="s">
        <v>336</v>
      </c>
      <c r="AJ174" s="111">
        <v>1363071.0688438301</v>
      </c>
      <c r="AK174" s="111">
        <v>7489.1810181691035</v>
      </c>
      <c r="AL174" s="54">
        <v>840.1377350362453</v>
      </c>
      <c r="AM174" s="54">
        <v>221.0888776411172</v>
      </c>
      <c r="AN174" s="112">
        <v>2063.223242085438</v>
      </c>
      <c r="AO174" s="113">
        <v>6640.811952864437</v>
      </c>
      <c r="AP174" s="112">
        <v>7002.84</v>
      </c>
      <c r="AQ174" s="112">
        <v>135.0</v>
      </c>
      <c r="AR174" s="113">
        <v>3129.017823749145</v>
      </c>
      <c r="AS174" s="54">
        <f t="shared" si="1"/>
        <v>0</v>
      </c>
      <c r="AT174" s="115">
        <f t="shared" si="2"/>
        <v>0</v>
      </c>
      <c r="AU174" s="115">
        <f t="shared" si="3"/>
        <v>0</v>
      </c>
      <c r="AV174" s="115" t="str">
        <f t="shared" si="4"/>
        <v>Performance</v>
      </c>
      <c r="AW174" s="116">
        <f t="shared" si="5"/>
        <v>7.904432423</v>
      </c>
      <c r="AX174" s="54">
        <f t="shared" si="6"/>
        <v>3.8</v>
      </c>
      <c r="AY174" s="117">
        <f t="shared" si="7"/>
        <v>0.1071570314</v>
      </c>
      <c r="AZ174" s="117">
        <f t="shared" si="8"/>
        <v>0.02952110212</v>
      </c>
      <c r="BA174" s="118">
        <f t="shared" si="9"/>
        <v>0.005494343758</v>
      </c>
      <c r="BB174" s="116">
        <f t="shared" si="10"/>
        <v>3.724410526</v>
      </c>
      <c r="BC174" s="54">
        <f t="shared" si="11"/>
        <v>6.223242482</v>
      </c>
      <c r="BD174" s="117">
        <f t="shared" si="12"/>
        <v>0.06543160102</v>
      </c>
      <c r="BE174" s="210">
        <v>2800.32</v>
      </c>
      <c r="BF174" s="120">
        <v>573.2588942925679</v>
      </c>
      <c r="BG174" s="121">
        <v>266.8788407436774</v>
      </c>
      <c r="BH174" s="121">
        <v>266.8788407436774</v>
      </c>
      <c r="BI174" s="122">
        <f t="shared" si="13"/>
        <v>-0.06493914581</v>
      </c>
      <c r="BJ174" s="123">
        <f t="shared" si="14"/>
        <v>-0.3893858369</v>
      </c>
    </row>
    <row r="175">
      <c r="D175" s="100"/>
      <c r="E175" s="48"/>
      <c r="U175" s="50"/>
      <c r="V175" s="50"/>
      <c r="AC175" s="6"/>
      <c r="AI175" s="110" t="s">
        <v>337</v>
      </c>
      <c r="AJ175" s="111">
        <v>1270730.4331300852</v>
      </c>
      <c r="AK175" s="111">
        <v>6995.415858103942</v>
      </c>
      <c r="AL175" s="54">
        <v>790.3517951822457</v>
      </c>
      <c r="AM175" s="54">
        <v>207.9873145216436</v>
      </c>
      <c r="AN175" s="112">
        <v>1805.2862181708015</v>
      </c>
      <c r="AO175" s="113">
        <v>14835.191712838876</v>
      </c>
      <c r="AP175" s="112">
        <v>6506.76</v>
      </c>
      <c r="AQ175" s="112">
        <v>188.0</v>
      </c>
      <c r="AR175" s="113">
        <v>6609.392854914085</v>
      </c>
      <c r="AS175" s="54">
        <f t="shared" si="1"/>
        <v>0</v>
      </c>
      <c r="AT175" s="115">
        <f t="shared" si="2"/>
        <v>0</v>
      </c>
      <c r="AU175" s="115">
        <f t="shared" si="3"/>
        <v>0</v>
      </c>
      <c r="AV175" s="115" t="str">
        <f t="shared" si="4"/>
        <v>Performance</v>
      </c>
      <c r="AW175" s="116">
        <f t="shared" si="5"/>
        <v>18.77036505</v>
      </c>
      <c r="AX175" s="54">
        <f t="shared" si="6"/>
        <v>3.8</v>
      </c>
      <c r="AY175" s="117">
        <f t="shared" si="7"/>
        <v>0.1152101603</v>
      </c>
      <c r="AZ175" s="117">
        <f t="shared" si="8"/>
        <v>0.02973194428</v>
      </c>
      <c r="BA175" s="118">
        <f t="shared" si="9"/>
        <v>0.005505035274</v>
      </c>
      <c r="BB175" s="116">
        <f t="shared" si="10"/>
        <v>8.362596119</v>
      </c>
      <c r="BC175" s="54">
        <f t="shared" si="11"/>
        <v>4.203998911</v>
      </c>
      <c r="BD175" s="117">
        <f t="shared" si="12"/>
        <v>0.1041386114</v>
      </c>
      <c r="BE175" s="210">
        <v>2554.49</v>
      </c>
      <c r="BF175" s="120">
        <v>522.9345620791273</v>
      </c>
      <c r="BG175" s="121">
        <v>267.4172331031184</v>
      </c>
      <c r="BH175" s="121">
        <v>267.4172331031184</v>
      </c>
      <c r="BI175" s="122">
        <f t="shared" si="13"/>
        <v>-0.06985372536</v>
      </c>
      <c r="BJ175" s="123">
        <f t="shared" si="14"/>
        <v>-0.09609871913</v>
      </c>
    </row>
    <row r="176">
      <c r="D176" s="100"/>
      <c r="E176" s="48"/>
      <c r="U176" s="50"/>
      <c r="V176" s="50"/>
      <c r="AC176" s="6"/>
      <c r="AI176" s="110" t="s">
        <v>338</v>
      </c>
      <c r="AJ176" s="111">
        <v>935069.2048568663</v>
      </c>
      <c r="AK176" s="111">
        <v>5268.466069418326</v>
      </c>
      <c r="AL176" s="54">
        <v>532.087232189622</v>
      </c>
      <c r="AM176" s="54">
        <v>140.02295583937422</v>
      </c>
      <c r="AN176" s="112">
        <v>1640.4248822507582</v>
      </c>
      <c r="AO176" s="113">
        <v>1503.5482054980348</v>
      </c>
      <c r="AP176" s="112">
        <v>4399.2</v>
      </c>
      <c r="AQ176" s="112">
        <v>110.0</v>
      </c>
      <c r="AR176" s="113">
        <v>10072.161561212964</v>
      </c>
      <c r="AS176" s="54">
        <f t="shared" si="1"/>
        <v>0</v>
      </c>
      <c r="AT176" s="115">
        <f t="shared" si="2"/>
        <v>0</v>
      </c>
      <c r="AU176" s="115">
        <f t="shared" si="3"/>
        <v>0</v>
      </c>
      <c r="AV176" s="115" t="str">
        <f t="shared" si="4"/>
        <v>Performance</v>
      </c>
      <c r="AW176" s="116">
        <f t="shared" si="5"/>
        <v>2.825755092</v>
      </c>
      <c r="AX176" s="54">
        <f t="shared" si="6"/>
        <v>3.8</v>
      </c>
      <c r="AY176" s="117">
        <f t="shared" si="7"/>
        <v>0.0853577371</v>
      </c>
      <c r="AZ176" s="117">
        <f t="shared" si="8"/>
        <v>0.02657755673</v>
      </c>
      <c r="BA176" s="118">
        <f t="shared" si="9"/>
        <v>0.005634306041</v>
      </c>
      <c r="BB176" s="116">
        <f t="shared" si="10"/>
        <v>18.92953063</v>
      </c>
      <c r="BC176" s="54">
        <f t="shared" si="11"/>
        <v>4.837156656</v>
      </c>
      <c r="BD176" s="117">
        <f t="shared" si="12"/>
        <v>0.06705579828</v>
      </c>
      <c r="BE176" s="210">
        <v>1928.31</v>
      </c>
      <c r="BF176" s="120">
        <v>394.74804967050244</v>
      </c>
      <c r="BG176" s="121">
        <v>137.33918251911956</v>
      </c>
      <c r="BH176" s="121">
        <v>137.33918251911956</v>
      </c>
      <c r="BI176" s="122">
        <f t="shared" si="13"/>
        <v>-0.1649941478</v>
      </c>
      <c r="BJ176" s="123">
        <f t="shared" si="14"/>
        <v>-0.214414527</v>
      </c>
    </row>
    <row r="177">
      <c r="D177" s="100"/>
      <c r="E177" s="48"/>
      <c r="U177" s="50"/>
      <c r="V177" s="50"/>
      <c r="AC177" s="6"/>
      <c r="AI177" s="110" t="s">
        <v>339</v>
      </c>
      <c r="AJ177" s="111">
        <v>870779.8346296094</v>
      </c>
      <c r="AK177" s="111">
        <v>4920.4557990573085</v>
      </c>
      <c r="AL177" s="54">
        <v>550.7569596348719</v>
      </c>
      <c r="AM177" s="54">
        <v>144.93604200917682</v>
      </c>
      <c r="AN177" s="112">
        <v>1826.3033090082906</v>
      </c>
      <c r="AO177" s="213">
        <v>2011.16118695491</v>
      </c>
      <c r="AP177" s="112">
        <v>4168.32</v>
      </c>
      <c r="AQ177" s="112">
        <v>95.0</v>
      </c>
      <c r="AR177" s="113">
        <v>5634.057550585174</v>
      </c>
      <c r="AS177" s="54">
        <f t="shared" si="1"/>
        <v>0</v>
      </c>
      <c r="AT177" s="115">
        <f t="shared" si="2"/>
        <v>0</v>
      </c>
      <c r="AU177" s="115">
        <f t="shared" si="3"/>
        <v>0</v>
      </c>
      <c r="AV177" s="115" t="str">
        <f t="shared" si="4"/>
        <v>Performance</v>
      </c>
      <c r="AW177" s="116">
        <f t="shared" si="5"/>
        <v>3.651630999</v>
      </c>
      <c r="AX177" s="54">
        <f t="shared" si="6"/>
        <v>3.8</v>
      </c>
      <c r="AY177" s="117">
        <f t="shared" si="7"/>
        <v>0.07936033478</v>
      </c>
      <c r="AZ177" s="117">
        <f t="shared" si="8"/>
        <v>0.02945581628</v>
      </c>
      <c r="BA177" s="118">
        <f t="shared" si="9"/>
        <v>0.005650631312</v>
      </c>
      <c r="BB177" s="116">
        <f t="shared" si="10"/>
        <v>10.22966202</v>
      </c>
      <c r="BC177" s="54">
        <f t="shared" si="11"/>
        <v>5.79744168</v>
      </c>
      <c r="BD177" s="117">
        <f t="shared" si="12"/>
        <v>0.05201764654</v>
      </c>
      <c r="BE177" s="210">
        <v>1859.88</v>
      </c>
      <c r="BF177" s="120">
        <v>380.7396127288529</v>
      </c>
      <c r="BG177" s="121">
        <v>170.01734690601904</v>
      </c>
      <c r="BH177" s="121">
        <v>170.01734690601904</v>
      </c>
      <c r="BI177" s="122">
        <f t="shared" si="13"/>
        <v>-0.1528589687</v>
      </c>
      <c r="BJ177" s="123">
        <f t="shared" si="14"/>
        <v>-0.3445384689</v>
      </c>
    </row>
    <row r="178">
      <c r="D178" s="100"/>
      <c r="E178" s="48"/>
      <c r="U178" s="50"/>
      <c r="V178" s="50"/>
      <c r="AC178" s="6"/>
      <c r="AI178" s="110" t="s">
        <v>340</v>
      </c>
      <c r="AJ178" s="111">
        <v>1276671.1731570715</v>
      </c>
      <c r="AK178" s="111">
        <v>6396.838193082992</v>
      </c>
      <c r="AL178" s="54">
        <v>955.2677209486199</v>
      </c>
      <c r="AM178" s="54">
        <v>251.38624235489996</v>
      </c>
      <c r="AN178" s="112">
        <v>2259.4737396458863</v>
      </c>
      <c r="AO178" s="113">
        <v>23026.18728415175</v>
      </c>
      <c r="AP178" s="112">
        <v>6567.6</v>
      </c>
      <c r="AQ178" s="112">
        <v>198.0</v>
      </c>
      <c r="AR178" s="113">
        <v>9271.790999871853</v>
      </c>
      <c r="AS178" s="54">
        <f t="shared" si="1"/>
        <v>0</v>
      </c>
      <c r="AT178" s="115">
        <f t="shared" si="2"/>
        <v>0</v>
      </c>
      <c r="AU178" s="115">
        <f t="shared" si="3"/>
        <v>0</v>
      </c>
      <c r="AV178" s="115" t="str">
        <f t="shared" si="4"/>
        <v>Performance</v>
      </c>
      <c r="AW178" s="116">
        <f t="shared" si="5"/>
        <v>24.10443353</v>
      </c>
      <c r="AX178" s="54">
        <f t="shared" si="6"/>
        <v>3.8</v>
      </c>
      <c r="AY178" s="117">
        <f t="shared" si="7"/>
        <v>0.1112587582</v>
      </c>
      <c r="AZ178" s="117">
        <f t="shared" si="8"/>
        <v>0.0392985151</v>
      </c>
      <c r="BA178" s="118">
        <f t="shared" si="9"/>
        <v>0.005010560532</v>
      </c>
      <c r="BB178" s="116">
        <f t="shared" si="10"/>
        <v>9.705960744</v>
      </c>
      <c r="BC178" s="54">
        <f t="shared" si="11"/>
        <v>4.824584449</v>
      </c>
      <c r="BD178" s="117">
        <f t="shared" si="12"/>
        <v>0.0876310251</v>
      </c>
      <c r="BE178" s="210">
        <v>3531.02</v>
      </c>
      <c r="BF178" s="120">
        <v>722.8418969706829</v>
      </c>
      <c r="BG178" s="121">
        <v>232.42582397793694</v>
      </c>
      <c r="BH178" s="121">
        <v>232.42582397793694</v>
      </c>
      <c r="BI178" s="122">
        <f t="shared" si="13"/>
        <v>0.02669472039</v>
      </c>
      <c r="BJ178" s="123">
        <f t="shared" si="14"/>
        <v>-0.2123673987</v>
      </c>
    </row>
    <row r="179">
      <c r="D179" s="100"/>
      <c r="E179" s="48"/>
      <c r="U179" s="50"/>
      <c r="V179" s="50"/>
      <c r="AC179" s="6"/>
      <c r="AI179" s="110" t="s">
        <v>341</v>
      </c>
      <c r="AJ179" s="111">
        <v>949514.4970437807</v>
      </c>
      <c r="AK179" s="111">
        <v>4956.48509763586</v>
      </c>
      <c r="AL179" s="54">
        <v>868.1423262041203</v>
      </c>
      <c r="AM179" s="54">
        <v>228.45850689582113</v>
      </c>
      <c r="AN179" s="112">
        <v>3820.470395484837</v>
      </c>
      <c r="AO179" s="113">
        <v>4545.929906820719</v>
      </c>
      <c r="AP179" s="112">
        <v>5591.04</v>
      </c>
      <c r="AQ179" s="112">
        <v>180.0</v>
      </c>
      <c r="AR179" s="113">
        <v>7873.295857391183</v>
      </c>
      <c r="AS179" s="54">
        <f t="shared" si="1"/>
        <v>0</v>
      </c>
      <c r="AT179" s="115">
        <f t="shared" si="2"/>
        <v>0</v>
      </c>
      <c r="AU179" s="115">
        <f t="shared" si="3"/>
        <v>0</v>
      </c>
      <c r="AV179" s="115" t="str">
        <f t="shared" si="4"/>
        <v>Performance</v>
      </c>
      <c r="AW179" s="116">
        <f t="shared" si="5"/>
        <v>5.236387824</v>
      </c>
      <c r="AX179" s="54">
        <f t="shared" si="6"/>
        <v>3.8</v>
      </c>
      <c r="AY179" s="117">
        <f t="shared" si="7"/>
        <v>0.05979852826</v>
      </c>
      <c r="AZ179" s="117">
        <f t="shared" si="8"/>
        <v>0.04609284652</v>
      </c>
      <c r="BA179" s="118">
        <f t="shared" si="9"/>
        <v>0.005220020456</v>
      </c>
      <c r="BB179" s="116">
        <f t="shared" si="10"/>
        <v>9.069130279</v>
      </c>
      <c r="BC179" s="54">
        <f t="shared" si="11"/>
        <v>4.823012923</v>
      </c>
      <c r="BD179" s="117">
        <f t="shared" si="12"/>
        <v>0.04711461715</v>
      </c>
      <c r="BE179" s="210">
        <v>2883.97</v>
      </c>
      <c r="BF179" s="120">
        <v>590.3830467135674</v>
      </c>
      <c r="BG179" s="121">
        <v>277.7592794905529</v>
      </c>
      <c r="BH179" s="121">
        <v>277.7592794905529</v>
      </c>
      <c r="BI179" s="122">
        <f t="shared" si="13"/>
        <v>0.1280251811</v>
      </c>
      <c r="BJ179" s="123">
        <f t="shared" si="14"/>
        <v>-0.2121107572</v>
      </c>
    </row>
    <row r="180">
      <c r="D180" s="100"/>
      <c r="E180" s="48"/>
      <c r="U180" s="50"/>
      <c r="V180" s="50"/>
      <c r="AC180" s="6"/>
      <c r="AI180" s="110" t="s">
        <v>342</v>
      </c>
      <c r="AJ180" s="111">
        <v>709663.3621678826</v>
      </c>
      <c r="AK180" s="111">
        <v>4112.25312412478</v>
      </c>
      <c r="AL180" s="54">
        <v>687.6682942333712</v>
      </c>
      <c r="AM180" s="54">
        <v>180.96534058772926</v>
      </c>
      <c r="AN180" s="112">
        <v>3596.924974758818</v>
      </c>
      <c r="AO180" s="113">
        <v>11673.971671971749</v>
      </c>
      <c r="AP180" s="112">
        <v>3967.08</v>
      </c>
      <c r="AQ180" s="112">
        <v>106.0</v>
      </c>
      <c r="AR180" s="113">
        <v>5686.698479921403</v>
      </c>
      <c r="AS180" s="54">
        <f t="shared" si="1"/>
        <v>0</v>
      </c>
      <c r="AT180" s="115">
        <f t="shared" si="2"/>
        <v>0</v>
      </c>
      <c r="AU180" s="115">
        <f t="shared" si="3"/>
        <v>0</v>
      </c>
      <c r="AV180" s="115" t="str">
        <f t="shared" si="4"/>
        <v>Performance</v>
      </c>
      <c r="AW180" s="116">
        <f t="shared" si="5"/>
        <v>16.97616681</v>
      </c>
      <c r="AX180" s="54">
        <f t="shared" si="6"/>
        <v>3.8</v>
      </c>
      <c r="AY180" s="117">
        <f t="shared" si="7"/>
        <v>0.0503111246</v>
      </c>
      <c r="AZ180" s="117">
        <f t="shared" si="8"/>
        <v>0.04400637196</v>
      </c>
      <c r="BA180" s="118">
        <f t="shared" si="9"/>
        <v>0.005794653273</v>
      </c>
      <c r="BB180" s="116">
        <f t="shared" si="10"/>
        <v>8.269537112</v>
      </c>
      <c r="BC180" s="54">
        <f t="shared" si="11"/>
        <v>6.487436738</v>
      </c>
      <c r="BD180" s="117">
        <f t="shared" si="12"/>
        <v>0.02946961662</v>
      </c>
      <c r="BE180" s="210">
        <v>1185.13</v>
      </c>
      <c r="BF180" s="120">
        <v>242.61024218409003</v>
      </c>
      <c r="BG180" s="121">
        <v>445.0580520492812</v>
      </c>
      <c r="BH180" s="121">
        <v>445.0580520492812</v>
      </c>
      <c r="BI180" s="122">
        <f t="shared" si="13"/>
        <v>-0.03530257495</v>
      </c>
      <c r="BJ180" s="123">
        <f t="shared" si="14"/>
        <v>-0.414252477</v>
      </c>
    </row>
    <row r="181">
      <c r="D181" s="100"/>
      <c r="E181" s="48"/>
      <c r="U181" s="50"/>
      <c r="V181" s="50"/>
      <c r="AC181" s="6"/>
      <c r="AI181" s="110" t="s">
        <v>343</v>
      </c>
      <c r="AJ181" s="111">
        <v>1252001.7486507976</v>
      </c>
      <c r="AK181" s="111">
        <v>6913.531088607231</v>
      </c>
      <c r="AL181" s="54">
        <v>1036.1698732113693</v>
      </c>
      <c r="AM181" s="54">
        <v>272.6762824240446</v>
      </c>
      <c r="AN181" s="112">
        <v>2600.660279215512</v>
      </c>
      <c r="AO181" s="113">
        <v>27826.618531081338</v>
      </c>
      <c r="AP181" s="114">
        <v>2728.52</v>
      </c>
      <c r="AQ181" s="112">
        <v>204.0</v>
      </c>
      <c r="AR181" s="113">
        <v>12003.945934725394</v>
      </c>
      <c r="AS181" s="54">
        <f t="shared" si="1"/>
        <v>0</v>
      </c>
      <c r="AT181" s="115">
        <f t="shared" si="2"/>
        <v>0</v>
      </c>
      <c r="AU181" s="115">
        <f t="shared" si="3"/>
        <v>0</v>
      </c>
      <c r="AV181" s="115" t="str">
        <f t="shared" si="4"/>
        <v>Performance</v>
      </c>
      <c r="AW181" s="116">
        <f t="shared" si="5"/>
        <v>26.85526693</v>
      </c>
      <c r="AX181" s="54">
        <f t="shared" si="6"/>
        <v>3.8</v>
      </c>
      <c r="AY181" s="117">
        <f t="shared" si="7"/>
        <v>0.1048488665</v>
      </c>
      <c r="AZ181" s="117">
        <f t="shared" si="8"/>
        <v>0.03944095701</v>
      </c>
      <c r="BA181" s="118">
        <f t="shared" si="9"/>
        <v>0.005521981975</v>
      </c>
      <c r="BB181" s="116">
        <f t="shared" si="10"/>
        <v>11.58492082</v>
      </c>
      <c r="BC181" s="54">
        <f t="shared" si="11"/>
        <v>5.079264084</v>
      </c>
      <c r="BD181" s="117">
        <f t="shared" si="12"/>
        <v>0.07844161793</v>
      </c>
      <c r="BE181" s="210">
        <v>2615.87</v>
      </c>
      <c r="BF181" s="120">
        <v>535.4997799583974</v>
      </c>
      <c r="BG181" s="121">
        <v>500.6700932529719</v>
      </c>
      <c r="BH181" s="121">
        <v>500.6700932529719</v>
      </c>
      <c r="BI181" s="122">
        <f t="shared" si="13"/>
        <v>-0.6053362652</v>
      </c>
      <c r="BJ181" s="123">
        <f t="shared" si="14"/>
        <v>-0.2518601244</v>
      </c>
    </row>
    <row r="182">
      <c r="D182" s="100"/>
      <c r="E182" s="48"/>
      <c r="U182" s="50"/>
      <c r="V182" s="50"/>
      <c r="AC182" s="6"/>
      <c r="AI182" s="110" t="s">
        <v>344</v>
      </c>
      <c r="AJ182" s="111">
        <v>1132911.8152855625</v>
      </c>
      <c r="AK182" s="111">
        <v>6320.68535745105</v>
      </c>
      <c r="AL182" s="54">
        <v>827.6912500727456</v>
      </c>
      <c r="AM182" s="54">
        <v>217.81348686124883</v>
      </c>
      <c r="AN182" s="112">
        <v>1778.8101427001984</v>
      </c>
      <c r="AO182" s="113">
        <v>13052.489850533602</v>
      </c>
      <c r="AP182" s="114">
        <v>3638.04</v>
      </c>
      <c r="AQ182" s="112">
        <v>155.0</v>
      </c>
      <c r="AR182" s="113">
        <v>6819.46946729705</v>
      </c>
      <c r="AS182" s="54">
        <f t="shared" si="1"/>
        <v>0</v>
      </c>
      <c r="AT182" s="115">
        <f t="shared" si="2"/>
        <v>0</v>
      </c>
      <c r="AU182" s="115">
        <f t="shared" si="3"/>
        <v>0</v>
      </c>
      <c r="AV182" s="115" t="str">
        <f t="shared" si="4"/>
        <v>Performance</v>
      </c>
      <c r="AW182" s="116">
        <f t="shared" si="5"/>
        <v>15.76975696</v>
      </c>
      <c r="AX182" s="54">
        <f t="shared" si="6"/>
        <v>3.8</v>
      </c>
      <c r="AY182" s="117">
        <f t="shared" si="7"/>
        <v>0.1224489796</v>
      </c>
      <c r="AZ182" s="117">
        <f t="shared" si="8"/>
        <v>0.03446042233</v>
      </c>
      <c r="BA182" s="118">
        <f t="shared" si="9"/>
        <v>0.005579150356</v>
      </c>
      <c r="BB182" s="116">
        <f t="shared" si="10"/>
        <v>8.239146501</v>
      </c>
      <c r="BC182" s="54">
        <f t="shared" si="11"/>
        <v>5.339943549</v>
      </c>
      <c r="BD182" s="117">
        <f t="shared" si="12"/>
        <v>0.08713689914</v>
      </c>
      <c r="BE182" s="210">
        <v>2421.02</v>
      </c>
      <c r="BF182" s="120">
        <v>495.61166161731256</v>
      </c>
      <c r="BG182" s="121">
        <v>332.079588455433</v>
      </c>
      <c r="BH182" s="121">
        <v>332.079588455433</v>
      </c>
      <c r="BI182" s="122">
        <f t="shared" si="13"/>
        <v>-0.4244231766</v>
      </c>
      <c r="BJ182" s="123">
        <f t="shared" si="14"/>
        <v>-0.2883819903</v>
      </c>
    </row>
    <row r="183">
      <c r="D183" s="100"/>
      <c r="E183" s="48"/>
      <c r="U183" s="50"/>
      <c r="V183" s="50"/>
      <c r="AC183" s="6"/>
      <c r="AI183" s="110" t="s">
        <v>345</v>
      </c>
      <c r="AJ183" s="111">
        <v>633888.834171017</v>
      </c>
      <c r="AK183" s="111">
        <v>3946.027042046458</v>
      </c>
      <c r="AL183" s="54">
        <v>423.1804887589976</v>
      </c>
      <c r="AM183" s="54">
        <v>111.3632865155257</v>
      </c>
      <c r="AN183" s="112">
        <v>1540.525463464772</v>
      </c>
      <c r="AO183" s="113">
        <v>2027.3504226515752</v>
      </c>
      <c r="AP183" s="112">
        <v>3640.26</v>
      </c>
      <c r="AQ183" s="112">
        <v>83.0</v>
      </c>
      <c r="AR183" s="113">
        <v>4309.031273744791</v>
      </c>
      <c r="AS183" s="54">
        <f t="shared" si="1"/>
        <v>0</v>
      </c>
      <c r="AT183" s="115">
        <f t="shared" si="2"/>
        <v>0</v>
      </c>
      <c r="AU183" s="115">
        <f t="shared" si="3"/>
        <v>0</v>
      </c>
      <c r="AV183" s="115" t="str">
        <f t="shared" si="4"/>
        <v>Performance</v>
      </c>
      <c r="AW183" s="116">
        <f t="shared" si="5"/>
        <v>4.790746446</v>
      </c>
      <c r="AX183" s="54">
        <f t="shared" si="6"/>
        <v>3.8</v>
      </c>
      <c r="AY183" s="117">
        <f t="shared" si="7"/>
        <v>0.07228915663</v>
      </c>
      <c r="AZ183" s="117">
        <f t="shared" si="8"/>
        <v>0.02822162274</v>
      </c>
      <c r="BA183" s="118">
        <f t="shared" si="9"/>
        <v>0.00622510893</v>
      </c>
      <c r="BB183" s="116">
        <f t="shared" si="10"/>
        <v>10.18249042</v>
      </c>
      <c r="BC183" s="54">
        <f t="shared" si="11"/>
        <v>5.098560106</v>
      </c>
      <c r="BD183" s="117">
        <f t="shared" si="12"/>
        <v>0.05387772028</v>
      </c>
      <c r="BE183" s="210">
        <v>1135.74</v>
      </c>
      <c r="BF183" s="120">
        <v>232.49952027048374</v>
      </c>
      <c r="BG183" s="121">
        <v>190.68096848851388</v>
      </c>
      <c r="BH183" s="121">
        <v>190.68096848851388</v>
      </c>
      <c r="BI183" s="122">
        <f t="shared" si="13"/>
        <v>-0.07748731542</v>
      </c>
      <c r="BJ183" s="123">
        <f t="shared" si="14"/>
        <v>-0.2546915362</v>
      </c>
    </row>
    <row r="184">
      <c r="D184" s="100"/>
      <c r="E184" s="48"/>
      <c r="U184" s="50"/>
      <c r="V184" s="50"/>
      <c r="AC184" s="6"/>
      <c r="AI184" s="110" t="s">
        <v>346</v>
      </c>
      <c r="AJ184" s="111">
        <v>595457.036455431</v>
      </c>
      <c r="AK184" s="111">
        <v>3529.2335653082037</v>
      </c>
      <c r="AL184" s="54">
        <v>513.4175047443722</v>
      </c>
      <c r="AM184" s="54">
        <v>135.10986966957162</v>
      </c>
      <c r="AN184" s="112">
        <v>1697.1983224351443</v>
      </c>
      <c r="AO184" s="113">
        <v>4131.459290648679</v>
      </c>
      <c r="AP184" s="112">
        <v>3290.04</v>
      </c>
      <c r="AQ184" s="112">
        <v>106.0</v>
      </c>
      <c r="AR184" s="113">
        <v>6863.812815557307</v>
      </c>
      <c r="AS184" s="54">
        <f t="shared" si="1"/>
        <v>0</v>
      </c>
      <c r="AT184" s="115">
        <f t="shared" si="2"/>
        <v>0</v>
      </c>
      <c r="AU184" s="115">
        <f t="shared" si="3"/>
        <v>0</v>
      </c>
      <c r="AV184" s="115" t="str">
        <f t="shared" si="4"/>
        <v>Performance</v>
      </c>
      <c r="AW184" s="116">
        <f t="shared" si="5"/>
        <v>8.046977854</v>
      </c>
      <c r="AX184" s="54">
        <f t="shared" si="6"/>
        <v>3.8</v>
      </c>
      <c r="AY184" s="117">
        <f t="shared" si="7"/>
        <v>0.07960759087</v>
      </c>
      <c r="AZ184" s="117">
        <f t="shared" si="8"/>
        <v>0.03828306265</v>
      </c>
      <c r="BA184" s="118">
        <f t="shared" si="9"/>
        <v>0.005926932338</v>
      </c>
      <c r="BB184" s="116">
        <f t="shared" si="10"/>
        <v>13.36887183</v>
      </c>
      <c r="BC184" s="54">
        <f t="shared" si="11"/>
        <v>4.843561366</v>
      </c>
      <c r="BD184" s="117">
        <f t="shared" si="12"/>
        <v>0.0624558713</v>
      </c>
      <c r="BE184" s="210">
        <v>1022.81</v>
      </c>
      <c r="BF184" s="120">
        <v>209.38140272232505</v>
      </c>
      <c r="BG184" s="121">
        <v>304.03610202204715</v>
      </c>
      <c r="BH184" s="121">
        <v>304.03610202204715</v>
      </c>
      <c r="BI184" s="122">
        <f t="shared" si="13"/>
        <v>-0.06777493212</v>
      </c>
      <c r="BJ184" s="123">
        <f t="shared" si="14"/>
        <v>-0.2154533177</v>
      </c>
    </row>
    <row r="185">
      <c r="D185" s="100"/>
      <c r="E185" s="48"/>
      <c r="U185" s="50"/>
      <c r="V185" s="50"/>
      <c r="AC185" s="6"/>
      <c r="AI185" s="110" t="s">
        <v>347</v>
      </c>
      <c r="AJ185" s="111">
        <v>1131054.668713377</v>
      </c>
      <c r="AK185" s="111">
        <v>6004.61014719375</v>
      </c>
      <c r="AL185" s="54">
        <v>1092.1790555471189</v>
      </c>
      <c r="AM185" s="54">
        <v>287.41554093345235</v>
      </c>
      <c r="AN185" s="112">
        <v>2437.436638685403</v>
      </c>
      <c r="AO185" s="113">
        <v>8839.626865958566</v>
      </c>
      <c r="AP185" s="112">
        <v>6305.52</v>
      </c>
      <c r="AQ185" s="112">
        <v>218.0</v>
      </c>
      <c r="AR185" s="113">
        <v>10221.477708445682</v>
      </c>
      <c r="AS185" s="54">
        <f t="shared" si="1"/>
        <v>0</v>
      </c>
      <c r="AT185" s="115">
        <f t="shared" si="2"/>
        <v>0</v>
      </c>
      <c r="AU185" s="115">
        <f t="shared" si="3"/>
        <v>0</v>
      </c>
      <c r="AV185" s="115" t="str">
        <f t="shared" si="4"/>
        <v>Performance</v>
      </c>
      <c r="AW185" s="116">
        <f t="shared" si="5"/>
        <v>8.093569293</v>
      </c>
      <c r="AX185" s="54">
        <f t="shared" si="6"/>
        <v>3.8</v>
      </c>
      <c r="AY185" s="117">
        <f t="shared" si="7"/>
        <v>0.1179171333</v>
      </c>
      <c r="AZ185" s="117">
        <f t="shared" si="8"/>
        <v>0.04786581208</v>
      </c>
      <c r="BA185" s="118">
        <f t="shared" si="9"/>
        <v>0.005308859345</v>
      </c>
      <c r="BB185" s="116">
        <f t="shared" si="10"/>
        <v>9.358793008</v>
      </c>
      <c r="BC185" s="54">
        <f t="shared" si="11"/>
        <v>5.009995668</v>
      </c>
      <c r="BD185" s="117">
        <f t="shared" si="12"/>
        <v>0.08943822233</v>
      </c>
      <c r="BE185" s="210">
        <v>2467.34</v>
      </c>
      <c r="BF185" s="120">
        <v>505.09391792503163</v>
      </c>
      <c r="BG185" s="121">
        <v>587.0851376220872</v>
      </c>
      <c r="BH185" s="121">
        <v>587.0851376220872</v>
      </c>
      <c r="BI185" s="122">
        <f t="shared" si="13"/>
        <v>0.05011313731</v>
      </c>
      <c r="BJ185" s="123">
        <f t="shared" si="14"/>
        <v>-0.2415163102</v>
      </c>
    </row>
    <row r="186">
      <c r="D186" s="100"/>
      <c r="E186" s="48"/>
      <c r="U186" s="50"/>
      <c r="V186" s="50"/>
      <c r="AC186" s="6"/>
      <c r="AI186" s="110"/>
      <c r="AJ186" s="111"/>
      <c r="AK186" s="111"/>
      <c r="AL186" s="54"/>
      <c r="AM186" s="54"/>
      <c r="AN186" s="112"/>
      <c r="AO186" s="113"/>
      <c r="AP186" s="214"/>
      <c r="AQ186" s="114"/>
      <c r="AR186" s="113"/>
      <c r="AS186" s="54"/>
      <c r="AT186" s="115"/>
      <c r="AU186" s="115"/>
      <c r="AV186" s="115"/>
      <c r="AW186" s="116"/>
      <c r="AX186" s="54"/>
      <c r="AY186" s="117"/>
      <c r="AZ186" s="117"/>
      <c r="BA186" s="118"/>
      <c r="BB186" s="116"/>
      <c r="BC186" s="54"/>
      <c r="BD186" s="117"/>
      <c r="BE186" s="210"/>
      <c r="BF186" s="120"/>
      <c r="BG186" s="121"/>
      <c r="BH186" s="121"/>
      <c r="BI186" s="122"/>
      <c r="BJ186" s="123"/>
    </row>
    <row r="187">
      <c r="D187" s="100"/>
      <c r="E187" s="48"/>
      <c r="U187" s="50"/>
      <c r="V187" s="50"/>
      <c r="AC187" s="6"/>
      <c r="AI187" s="110"/>
      <c r="AJ187" s="111"/>
      <c r="AK187" s="111"/>
      <c r="AL187" s="54"/>
      <c r="AM187" s="54"/>
      <c r="AN187" s="112"/>
      <c r="AO187" s="113"/>
      <c r="AP187" s="215"/>
      <c r="AQ187" s="216"/>
      <c r="AR187" s="217"/>
      <c r="AS187" s="54"/>
      <c r="AT187" s="115"/>
      <c r="AU187" s="115"/>
      <c r="AV187" s="115"/>
      <c r="AW187" s="116"/>
      <c r="AX187" s="54"/>
      <c r="AY187" s="117"/>
      <c r="AZ187" s="117"/>
      <c r="BA187" s="118"/>
      <c r="BB187" s="116"/>
      <c r="BC187" s="54"/>
      <c r="BD187" s="117"/>
      <c r="BE187" s="218"/>
      <c r="BF187" s="120"/>
      <c r="BG187" s="121"/>
      <c r="BH187" s="121"/>
      <c r="BI187" s="122"/>
      <c r="BJ187" s="123"/>
    </row>
    <row r="188">
      <c r="D188" s="100"/>
      <c r="E188" s="48"/>
      <c r="U188" s="50"/>
      <c r="V188" s="50"/>
      <c r="AC188" s="6"/>
      <c r="AI188" s="110"/>
      <c r="AJ188" s="111"/>
      <c r="AK188" s="111"/>
      <c r="AL188" s="54"/>
      <c r="AM188" s="54"/>
      <c r="AN188" s="112"/>
      <c r="AO188" s="113"/>
      <c r="AP188" s="215"/>
      <c r="AQ188" s="216"/>
      <c r="AR188" s="217"/>
      <c r="AS188" s="54"/>
      <c r="AT188" s="115"/>
      <c r="AU188" s="115"/>
      <c r="AV188" s="115"/>
      <c r="AW188" s="116"/>
      <c r="AX188" s="54"/>
      <c r="AY188" s="117"/>
      <c r="AZ188" s="117"/>
      <c r="BA188" s="118"/>
      <c r="BB188" s="116"/>
      <c r="BC188" s="54"/>
      <c r="BD188" s="117"/>
      <c r="BE188" s="218"/>
      <c r="BF188" s="120"/>
      <c r="BG188" s="121"/>
      <c r="BH188" s="121"/>
      <c r="BI188" s="122"/>
      <c r="BJ188" s="123"/>
    </row>
    <row r="189">
      <c r="D189" s="100"/>
      <c r="E189" s="48"/>
      <c r="U189" s="50"/>
      <c r="V189" s="50"/>
      <c r="AC189" s="6"/>
      <c r="AI189" s="110"/>
      <c r="AJ189" s="111"/>
      <c r="AK189" s="111"/>
      <c r="AL189" s="54"/>
      <c r="AM189" s="54"/>
      <c r="AN189" s="112"/>
      <c r="AO189" s="113"/>
      <c r="AP189" s="215"/>
      <c r="AQ189" s="216"/>
      <c r="AR189" s="217"/>
      <c r="AS189" s="54"/>
      <c r="AT189" s="115"/>
      <c r="AU189" s="115"/>
      <c r="AV189" s="115"/>
      <c r="AW189" s="116"/>
      <c r="AX189" s="54"/>
      <c r="AY189" s="117"/>
      <c r="AZ189" s="117"/>
      <c r="BA189" s="118"/>
      <c r="BB189" s="116"/>
      <c r="BC189" s="54"/>
      <c r="BD189" s="117"/>
      <c r="BE189" s="218"/>
      <c r="BF189" s="120"/>
      <c r="BG189" s="121"/>
      <c r="BH189" s="121"/>
      <c r="BI189" s="122"/>
      <c r="BJ189" s="123"/>
    </row>
    <row r="190">
      <c r="D190" s="100"/>
      <c r="E190" s="48"/>
      <c r="U190" s="50"/>
      <c r="V190" s="50"/>
      <c r="AC190" s="6"/>
      <c r="AI190" s="110"/>
      <c r="AJ190" s="111"/>
      <c r="AK190" s="111"/>
      <c r="AL190" s="54"/>
      <c r="AM190" s="54"/>
      <c r="AN190" s="112"/>
      <c r="AO190" s="113"/>
      <c r="AP190" s="215"/>
      <c r="AQ190" s="216"/>
      <c r="AR190" s="217"/>
      <c r="AS190" s="54"/>
      <c r="AT190" s="115"/>
      <c r="AU190" s="115"/>
      <c r="AV190" s="115"/>
      <c r="AW190" s="116"/>
      <c r="AX190" s="54"/>
      <c r="AY190" s="117"/>
      <c r="AZ190" s="117"/>
      <c r="BA190" s="118"/>
      <c r="BB190" s="116"/>
      <c r="BC190" s="54"/>
      <c r="BD190" s="117"/>
      <c r="BE190" s="218"/>
      <c r="BF190" s="120"/>
      <c r="BG190" s="121"/>
      <c r="BH190" s="121"/>
      <c r="BI190" s="122"/>
      <c r="BJ190" s="123"/>
    </row>
    <row r="191">
      <c r="D191" s="100"/>
      <c r="E191" s="48"/>
      <c r="U191" s="50"/>
      <c r="V191" s="50"/>
      <c r="AC191" s="6"/>
      <c r="AI191" s="110"/>
      <c r="AJ191" s="111"/>
      <c r="AK191" s="111"/>
      <c r="AL191" s="54"/>
      <c r="AM191" s="54"/>
      <c r="AN191" s="112"/>
      <c r="AO191" s="113"/>
      <c r="AP191" s="215"/>
      <c r="AQ191" s="216"/>
      <c r="AR191" s="217"/>
      <c r="AS191" s="54"/>
      <c r="AT191" s="115"/>
      <c r="AU191" s="115"/>
      <c r="AV191" s="115"/>
      <c r="AW191" s="116"/>
      <c r="AX191" s="54"/>
      <c r="AY191" s="117"/>
      <c r="AZ191" s="117"/>
      <c r="BA191" s="118"/>
      <c r="BB191" s="116"/>
      <c r="BC191" s="54"/>
      <c r="BD191" s="117"/>
      <c r="BE191" s="218"/>
      <c r="BF191" s="120"/>
      <c r="BG191" s="121"/>
      <c r="BH191" s="121"/>
      <c r="BI191" s="122"/>
      <c r="BJ191" s="123"/>
    </row>
    <row r="192">
      <c r="D192" s="100"/>
      <c r="E192" s="48"/>
      <c r="U192" s="50"/>
      <c r="V192" s="50"/>
      <c r="AC192" s="6"/>
      <c r="AI192" s="110"/>
      <c r="AJ192" s="111"/>
      <c r="AK192" s="111"/>
      <c r="AL192" s="54"/>
      <c r="AM192" s="54"/>
      <c r="AN192" s="112"/>
      <c r="AO192" s="113"/>
      <c r="AP192" s="215"/>
      <c r="AQ192" s="216"/>
      <c r="AR192" s="217"/>
      <c r="AS192" s="54"/>
      <c r="AT192" s="115"/>
      <c r="AU192" s="115"/>
      <c r="AV192" s="115"/>
      <c r="AW192" s="116"/>
      <c r="AX192" s="54"/>
      <c r="AY192" s="117"/>
      <c r="AZ192" s="117"/>
      <c r="BA192" s="118"/>
      <c r="BB192" s="116"/>
      <c r="BC192" s="54"/>
      <c r="BD192" s="117"/>
      <c r="BE192" s="218"/>
      <c r="BF192" s="120"/>
      <c r="BG192" s="121"/>
      <c r="BH192" s="121"/>
      <c r="BI192" s="122"/>
      <c r="BJ192" s="123"/>
    </row>
    <row r="193">
      <c r="D193" s="100"/>
      <c r="E193" s="48"/>
      <c r="U193" s="50"/>
      <c r="V193" s="50"/>
      <c r="AC193" s="6"/>
      <c r="AI193" s="110"/>
      <c r="AJ193" s="111"/>
      <c r="AK193" s="111"/>
      <c r="AL193" s="54"/>
      <c r="AM193" s="54"/>
      <c r="AN193" s="112"/>
      <c r="AO193" s="113"/>
      <c r="AP193" s="215"/>
      <c r="AQ193" s="216"/>
      <c r="AR193" s="217"/>
      <c r="AS193" s="54"/>
      <c r="AT193" s="115"/>
      <c r="AU193" s="115"/>
      <c r="AV193" s="115"/>
      <c r="AW193" s="116"/>
      <c r="AX193" s="54"/>
      <c r="AY193" s="117"/>
      <c r="AZ193" s="117"/>
      <c r="BA193" s="118"/>
      <c r="BB193" s="116"/>
      <c r="BC193" s="54"/>
      <c r="BD193" s="117"/>
      <c r="BE193" s="218"/>
      <c r="BF193" s="120"/>
      <c r="BG193" s="121"/>
      <c r="BH193" s="121"/>
      <c r="BI193" s="122"/>
      <c r="BJ193" s="123"/>
    </row>
    <row r="194">
      <c r="D194" s="100"/>
      <c r="E194" s="48"/>
      <c r="U194" s="50"/>
      <c r="V194" s="50"/>
      <c r="AC194" s="6"/>
      <c r="AI194" s="110"/>
      <c r="AJ194" s="111"/>
      <c r="AK194" s="111"/>
      <c r="AL194" s="54"/>
      <c r="AM194" s="54"/>
      <c r="AN194" s="112"/>
      <c r="AO194" s="113"/>
      <c r="AP194" s="215"/>
      <c r="AQ194" s="216"/>
      <c r="AR194" s="217"/>
      <c r="AS194" s="54"/>
      <c r="AT194" s="115"/>
      <c r="AU194" s="115"/>
      <c r="AV194" s="115"/>
      <c r="AW194" s="116"/>
      <c r="AX194" s="54"/>
      <c r="AY194" s="117"/>
      <c r="AZ194" s="117"/>
      <c r="BA194" s="118"/>
      <c r="BB194" s="116"/>
      <c r="BC194" s="54"/>
      <c r="BD194" s="117"/>
      <c r="BE194" s="218"/>
      <c r="BF194" s="120"/>
      <c r="BG194" s="121"/>
      <c r="BH194" s="121"/>
      <c r="BI194" s="122"/>
      <c r="BJ194" s="123"/>
    </row>
    <row r="195">
      <c r="D195" s="100"/>
      <c r="E195" s="48"/>
      <c r="U195" s="50"/>
      <c r="V195" s="50"/>
      <c r="AC195" s="6"/>
      <c r="AI195" s="110"/>
      <c r="AJ195" s="111"/>
      <c r="AK195" s="111"/>
      <c r="AL195" s="54"/>
      <c r="AM195" s="54"/>
      <c r="AN195" s="112"/>
      <c r="AO195" s="113"/>
      <c r="AP195" s="215"/>
      <c r="AQ195" s="216"/>
      <c r="AR195" s="217"/>
      <c r="AS195" s="54"/>
      <c r="AT195" s="115"/>
      <c r="AU195" s="115"/>
      <c r="AV195" s="115"/>
      <c r="AW195" s="116"/>
      <c r="AX195" s="54"/>
      <c r="AY195" s="117"/>
      <c r="AZ195" s="117"/>
      <c r="BA195" s="118"/>
      <c r="BB195" s="116"/>
      <c r="BC195" s="54"/>
      <c r="BD195" s="117"/>
      <c r="BE195" s="218"/>
      <c r="BF195" s="120"/>
      <c r="BG195" s="121"/>
      <c r="BH195" s="121"/>
      <c r="BI195" s="122"/>
      <c r="BJ195" s="123"/>
    </row>
    <row r="196">
      <c r="D196" s="100"/>
      <c r="E196" s="48"/>
      <c r="U196" s="50"/>
      <c r="V196" s="50"/>
      <c r="AC196" s="6"/>
      <c r="AI196" s="110"/>
      <c r="AJ196" s="111"/>
      <c r="AK196" s="111"/>
      <c r="AL196" s="54"/>
      <c r="AM196" s="54"/>
      <c r="AN196" s="112"/>
      <c r="AO196" s="113"/>
      <c r="AP196" s="215"/>
      <c r="AQ196" s="216"/>
      <c r="AR196" s="217"/>
      <c r="AS196" s="54"/>
      <c r="AT196" s="115"/>
      <c r="AU196" s="115"/>
      <c r="AV196" s="115"/>
      <c r="AW196" s="116"/>
      <c r="AX196" s="54"/>
      <c r="AY196" s="117"/>
      <c r="AZ196" s="117"/>
      <c r="BA196" s="118"/>
      <c r="BB196" s="116"/>
      <c r="BC196" s="54"/>
      <c r="BD196" s="117"/>
      <c r="BE196" s="218"/>
      <c r="BF196" s="120"/>
      <c r="BG196" s="121"/>
      <c r="BH196" s="121"/>
      <c r="BI196" s="122"/>
      <c r="BJ196" s="123"/>
    </row>
    <row r="197">
      <c r="D197" s="100"/>
      <c r="E197" s="48"/>
      <c r="U197" s="50"/>
      <c r="V197" s="50"/>
      <c r="AC197" s="6"/>
      <c r="AI197" s="110"/>
      <c r="AJ197" s="111"/>
      <c r="AK197" s="111"/>
      <c r="AL197" s="54"/>
      <c r="AM197" s="54"/>
      <c r="AN197" s="112"/>
      <c r="AO197" s="113"/>
      <c r="AP197" s="215"/>
      <c r="AQ197" s="216"/>
      <c r="AR197" s="217"/>
      <c r="AS197" s="54"/>
      <c r="AT197" s="115"/>
      <c r="AU197" s="115"/>
      <c r="AV197" s="115"/>
      <c r="AW197" s="116"/>
      <c r="AX197" s="54"/>
      <c r="AY197" s="117"/>
      <c r="AZ197" s="117"/>
      <c r="BA197" s="118"/>
      <c r="BB197" s="116"/>
      <c r="BC197" s="54"/>
      <c r="BD197" s="117"/>
      <c r="BE197" s="218"/>
      <c r="BF197" s="120"/>
      <c r="BG197" s="121"/>
      <c r="BH197" s="121"/>
      <c r="BI197" s="122"/>
      <c r="BJ197" s="123"/>
    </row>
    <row r="198">
      <c r="D198" s="100"/>
      <c r="E198" s="48"/>
      <c r="U198" s="50"/>
      <c r="V198" s="50"/>
      <c r="AC198" s="6"/>
      <c r="AI198" s="110"/>
      <c r="AJ198" s="111"/>
      <c r="AK198" s="111"/>
      <c r="AL198" s="54"/>
      <c r="AM198" s="54"/>
      <c r="AN198" s="112"/>
      <c r="AO198" s="113"/>
      <c r="AP198" s="215"/>
      <c r="AQ198" s="216"/>
      <c r="AR198" s="217"/>
      <c r="AS198" s="54"/>
      <c r="AT198" s="115"/>
      <c r="AU198" s="115"/>
      <c r="AV198" s="115"/>
      <c r="AW198" s="116"/>
      <c r="AX198" s="54"/>
      <c r="AY198" s="117"/>
      <c r="AZ198" s="117"/>
      <c r="BA198" s="118"/>
      <c r="BB198" s="116"/>
      <c r="BC198" s="54"/>
      <c r="BD198" s="117"/>
      <c r="BE198" s="218"/>
      <c r="BF198" s="120"/>
      <c r="BG198" s="121"/>
      <c r="BH198" s="121"/>
      <c r="BI198" s="122"/>
      <c r="BJ198" s="123"/>
    </row>
    <row r="199">
      <c r="D199" s="100"/>
      <c r="E199" s="48"/>
      <c r="U199" s="50"/>
      <c r="V199" s="50"/>
      <c r="AC199" s="6"/>
      <c r="AI199" s="110"/>
      <c r="AJ199" s="111"/>
      <c r="AK199" s="111"/>
      <c r="AL199" s="54"/>
      <c r="AM199" s="54"/>
      <c r="AN199" s="112"/>
      <c r="AO199" s="113"/>
      <c r="AP199" s="215"/>
      <c r="AQ199" s="216"/>
      <c r="AR199" s="217"/>
      <c r="AS199" s="54"/>
      <c r="AT199" s="115"/>
      <c r="AU199" s="115"/>
      <c r="AV199" s="115"/>
      <c r="AW199" s="116"/>
      <c r="AX199" s="54"/>
      <c r="AY199" s="117"/>
      <c r="AZ199" s="117"/>
      <c r="BA199" s="118"/>
      <c r="BB199" s="116"/>
      <c r="BC199" s="54"/>
      <c r="BD199" s="117"/>
      <c r="BE199" s="218"/>
      <c r="BF199" s="120"/>
      <c r="BG199" s="121"/>
      <c r="BH199" s="121"/>
      <c r="BI199" s="122"/>
      <c r="BJ199" s="123"/>
    </row>
    <row r="200">
      <c r="D200" s="100"/>
      <c r="E200" s="48"/>
      <c r="U200" s="50"/>
      <c r="V200" s="50"/>
      <c r="AC200" s="6"/>
      <c r="AI200" s="110"/>
      <c r="AJ200" s="111"/>
      <c r="AK200" s="111"/>
      <c r="AL200" s="54"/>
      <c r="AM200" s="54"/>
      <c r="AN200" s="112"/>
      <c r="AO200" s="113"/>
      <c r="AP200" s="215"/>
      <c r="AQ200" s="216"/>
      <c r="AR200" s="217"/>
      <c r="AS200" s="54"/>
      <c r="AT200" s="115"/>
      <c r="AU200" s="115"/>
      <c r="AV200" s="115"/>
      <c r="AW200" s="116"/>
      <c r="AX200" s="54"/>
      <c r="AY200" s="117"/>
      <c r="AZ200" s="117"/>
      <c r="BA200" s="118"/>
      <c r="BB200" s="116"/>
      <c r="BC200" s="54"/>
      <c r="BD200" s="117"/>
      <c r="BE200" s="218"/>
      <c r="BF200" s="120"/>
      <c r="BG200" s="121"/>
      <c r="BH200" s="121"/>
      <c r="BI200" s="122"/>
      <c r="BJ200" s="123"/>
    </row>
    <row r="201">
      <c r="D201" s="100"/>
      <c r="E201" s="48"/>
      <c r="U201" s="50"/>
      <c r="V201" s="50"/>
      <c r="AC201" s="6"/>
      <c r="AI201" s="110"/>
      <c r="AJ201" s="111"/>
      <c r="AK201" s="111"/>
      <c r="AL201" s="54"/>
      <c r="AM201" s="54"/>
      <c r="AN201" s="112"/>
      <c r="AO201" s="113"/>
      <c r="AP201" s="215"/>
      <c r="AQ201" s="216"/>
      <c r="AR201" s="217"/>
      <c r="AS201" s="54"/>
      <c r="AT201" s="115"/>
      <c r="AU201" s="115"/>
      <c r="AV201" s="115"/>
      <c r="AW201" s="116"/>
      <c r="AX201" s="54"/>
      <c r="AY201" s="117"/>
      <c r="AZ201" s="117"/>
      <c r="BA201" s="118"/>
      <c r="BB201" s="116"/>
      <c r="BC201" s="54"/>
      <c r="BD201" s="117"/>
      <c r="BE201" s="218"/>
      <c r="BF201" s="120"/>
      <c r="BG201" s="121"/>
      <c r="BH201" s="121"/>
      <c r="BI201" s="122"/>
      <c r="BJ201" s="123"/>
    </row>
    <row r="202">
      <c r="D202" s="100"/>
      <c r="E202" s="48"/>
      <c r="U202" s="50"/>
      <c r="V202" s="50"/>
      <c r="AC202" s="6"/>
      <c r="AI202" s="110"/>
      <c r="AJ202" s="111"/>
      <c r="AK202" s="111"/>
      <c r="AL202" s="54"/>
      <c r="AM202" s="54"/>
      <c r="AN202" s="112"/>
      <c r="AO202" s="113"/>
      <c r="AP202" s="215"/>
      <c r="AQ202" s="216"/>
      <c r="AR202" s="217"/>
      <c r="AS202" s="54"/>
      <c r="AT202" s="115"/>
      <c r="AU202" s="115"/>
      <c r="AV202" s="115"/>
      <c r="AW202" s="116"/>
      <c r="AX202" s="54"/>
      <c r="AY202" s="117"/>
      <c r="AZ202" s="117"/>
      <c r="BA202" s="118"/>
      <c r="BB202" s="116"/>
      <c r="BC202" s="54"/>
      <c r="BD202" s="117"/>
      <c r="BE202" s="218"/>
      <c r="BF202" s="120"/>
      <c r="BG202" s="121"/>
      <c r="BH202" s="121"/>
      <c r="BI202" s="122"/>
      <c r="BJ202" s="123"/>
    </row>
    <row r="203">
      <c r="D203" s="100"/>
      <c r="E203" s="48"/>
      <c r="U203" s="50"/>
      <c r="V203" s="50"/>
      <c r="AC203" s="6"/>
      <c r="AI203" s="110"/>
      <c r="AJ203" s="111"/>
      <c r="AK203" s="111"/>
      <c r="AL203" s="54"/>
      <c r="AM203" s="54"/>
      <c r="AN203" s="112"/>
      <c r="AO203" s="113"/>
      <c r="AP203" s="215"/>
      <c r="AQ203" s="216"/>
      <c r="AR203" s="217"/>
      <c r="AS203" s="54"/>
      <c r="AT203" s="115"/>
      <c r="AU203" s="115"/>
      <c r="AV203" s="115"/>
      <c r="AW203" s="116"/>
      <c r="AX203" s="54"/>
      <c r="AY203" s="117"/>
      <c r="AZ203" s="117"/>
      <c r="BA203" s="118"/>
      <c r="BB203" s="116"/>
      <c r="BC203" s="54"/>
      <c r="BD203" s="117"/>
      <c r="BE203" s="218"/>
      <c r="BF203" s="120"/>
      <c r="BG203" s="121"/>
      <c r="BH203" s="121"/>
      <c r="BI203" s="122"/>
      <c r="BJ203" s="123"/>
    </row>
    <row r="204">
      <c r="D204" s="100"/>
      <c r="E204" s="48"/>
      <c r="U204" s="50"/>
      <c r="V204" s="50"/>
      <c r="AC204" s="6"/>
      <c r="AI204" s="110"/>
      <c r="AJ204" s="111"/>
      <c r="AK204" s="111"/>
      <c r="AL204" s="54"/>
      <c r="AM204" s="54"/>
      <c r="AN204" s="112"/>
      <c r="AO204" s="113"/>
      <c r="AP204" s="215"/>
      <c r="AQ204" s="216"/>
      <c r="AR204" s="217"/>
      <c r="AS204" s="54"/>
      <c r="AT204" s="115"/>
      <c r="AU204" s="115"/>
      <c r="AV204" s="115"/>
      <c r="AW204" s="116"/>
      <c r="AX204" s="54"/>
      <c r="AY204" s="117"/>
      <c r="AZ204" s="117"/>
      <c r="BA204" s="118"/>
      <c r="BB204" s="116"/>
      <c r="BC204" s="54"/>
      <c r="BD204" s="117"/>
      <c r="BE204" s="218"/>
      <c r="BF204" s="120"/>
      <c r="BG204" s="121"/>
      <c r="BH204" s="121"/>
      <c r="BI204" s="122"/>
      <c r="BJ204" s="123"/>
    </row>
    <row r="205">
      <c r="D205" s="100"/>
      <c r="E205" s="48"/>
      <c r="U205" s="50"/>
      <c r="V205" s="50"/>
      <c r="AC205" s="6"/>
      <c r="AI205" s="110"/>
      <c r="AJ205" s="111"/>
      <c r="AK205" s="111"/>
      <c r="AL205" s="54"/>
      <c r="AM205" s="54"/>
      <c r="AN205" s="112"/>
      <c r="AO205" s="113"/>
      <c r="AP205" s="215"/>
      <c r="AQ205" s="216"/>
      <c r="AR205" s="217"/>
      <c r="AS205" s="54"/>
      <c r="AT205" s="115"/>
      <c r="AU205" s="115"/>
      <c r="AV205" s="115"/>
      <c r="AW205" s="116"/>
      <c r="AX205" s="54"/>
      <c r="AY205" s="117"/>
      <c r="AZ205" s="117"/>
      <c r="BA205" s="118"/>
      <c r="BB205" s="116"/>
      <c r="BC205" s="54"/>
      <c r="BD205" s="117"/>
      <c r="BE205" s="218"/>
      <c r="BF205" s="120"/>
      <c r="BG205" s="121"/>
      <c r="BH205" s="121"/>
      <c r="BI205" s="122"/>
      <c r="BJ205" s="123"/>
    </row>
    <row r="206">
      <c r="D206" s="100"/>
      <c r="E206" s="48"/>
      <c r="U206" s="50"/>
      <c r="V206" s="50"/>
      <c r="AC206" s="6"/>
      <c r="AI206" s="110"/>
      <c r="AJ206" s="111"/>
      <c r="AK206" s="111"/>
      <c r="AL206" s="54"/>
      <c r="AM206" s="54"/>
      <c r="AN206" s="112"/>
      <c r="AO206" s="113"/>
      <c r="AP206" s="215"/>
      <c r="AQ206" s="216"/>
      <c r="AR206" s="217"/>
      <c r="AS206" s="54"/>
      <c r="AT206" s="115"/>
      <c r="AU206" s="115"/>
      <c r="AV206" s="115"/>
      <c r="AW206" s="116"/>
      <c r="AX206" s="54"/>
      <c r="AY206" s="117"/>
      <c r="AZ206" s="117"/>
      <c r="BA206" s="118"/>
      <c r="BB206" s="116"/>
      <c r="BC206" s="54"/>
      <c r="BD206" s="117"/>
      <c r="BE206" s="218"/>
      <c r="BF206" s="120"/>
      <c r="BG206" s="121"/>
      <c r="BH206" s="121"/>
      <c r="BI206" s="122"/>
      <c r="BJ206" s="123"/>
    </row>
    <row r="207">
      <c r="D207" s="100"/>
      <c r="E207" s="48"/>
      <c r="U207" s="50"/>
      <c r="V207" s="50"/>
      <c r="AC207" s="6"/>
      <c r="AI207" s="110"/>
      <c r="AJ207" s="111"/>
      <c r="AK207" s="111"/>
      <c r="AL207" s="54"/>
      <c r="AM207" s="54"/>
      <c r="AN207" s="112"/>
      <c r="AO207" s="113"/>
      <c r="AP207" s="215"/>
      <c r="AQ207" s="216"/>
      <c r="AR207" s="217"/>
      <c r="AS207" s="54"/>
      <c r="AT207" s="115"/>
      <c r="AU207" s="115"/>
      <c r="AV207" s="115"/>
      <c r="AW207" s="116"/>
      <c r="AX207" s="54"/>
      <c r="AY207" s="117"/>
      <c r="AZ207" s="117"/>
      <c r="BA207" s="118"/>
      <c r="BB207" s="116"/>
      <c r="BC207" s="54"/>
      <c r="BD207" s="117"/>
      <c r="BE207" s="218"/>
      <c r="BF207" s="120"/>
      <c r="BG207" s="121"/>
      <c r="BH207" s="121"/>
      <c r="BI207" s="122"/>
      <c r="BJ207" s="123"/>
    </row>
    <row r="208">
      <c r="D208" s="100"/>
      <c r="E208" s="48"/>
      <c r="U208" s="50"/>
      <c r="V208" s="50"/>
      <c r="AC208" s="6"/>
      <c r="AI208" s="110"/>
      <c r="AJ208" s="111"/>
      <c r="AK208" s="111"/>
      <c r="AL208" s="54"/>
      <c r="AM208" s="54"/>
      <c r="AN208" s="112"/>
      <c r="AO208" s="113"/>
      <c r="AP208" s="215"/>
      <c r="AQ208" s="216"/>
      <c r="AR208" s="217"/>
      <c r="AS208" s="54"/>
      <c r="AT208" s="115"/>
      <c r="AU208" s="115"/>
      <c r="AV208" s="115"/>
      <c r="AW208" s="116"/>
      <c r="AX208" s="54"/>
      <c r="AY208" s="117"/>
      <c r="AZ208" s="117"/>
      <c r="BA208" s="118"/>
      <c r="BB208" s="116"/>
      <c r="BC208" s="54"/>
      <c r="BD208" s="117"/>
      <c r="BE208" s="218"/>
      <c r="BF208" s="120"/>
      <c r="BG208" s="121"/>
      <c r="BH208" s="121"/>
      <c r="BI208" s="122"/>
      <c r="BJ208" s="123"/>
    </row>
    <row r="209">
      <c r="D209" s="100"/>
      <c r="E209" s="48"/>
      <c r="U209" s="50"/>
      <c r="V209" s="50"/>
      <c r="AC209" s="6"/>
      <c r="AI209" s="110"/>
      <c r="AJ209" s="111"/>
      <c r="AK209" s="111"/>
      <c r="AL209" s="54"/>
      <c r="AM209" s="54"/>
      <c r="AN209" s="112"/>
      <c r="AO209" s="113"/>
      <c r="AP209" s="215"/>
      <c r="AQ209" s="216"/>
      <c r="AR209" s="217"/>
      <c r="AS209" s="54"/>
      <c r="AT209" s="115"/>
      <c r="AU209" s="115"/>
      <c r="AV209" s="115"/>
      <c r="AW209" s="116"/>
      <c r="AX209" s="54"/>
      <c r="AY209" s="117"/>
      <c r="AZ209" s="117"/>
      <c r="BA209" s="118"/>
      <c r="BB209" s="116"/>
      <c r="BC209" s="54"/>
      <c r="BD209" s="117"/>
      <c r="BE209" s="218"/>
      <c r="BF209" s="120"/>
      <c r="BG209" s="121"/>
      <c r="BH209" s="121"/>
      <c r="BI209" s="122"/>
      <c r="BJ209" s="123"/>
    </row>
    <row r="210">
      <c r="D210" s="100"/>
      <c r="E210" s="48"/>
      <c r="U210" s="50"/>
      <c r="V210" s="50"/>
      <c r="AC210" s="6"/>
      <c r="AI210" s="110"/>
      <c r="AJ210" s="111"/>
      <c r="AK210" s="111"/>
      <c r="AL210" s="54"/>
      <c r="AM210" s="54"/>
      <c r="AN210" s="112"/>
      <c r="AO210" s="113"/>
      <c r="AP210" s="215"/>
      <c r="AQ210" s="216"/>
      <c r="AR210" s="217"/>
      <c r="AS210" s="54"/>
      <c r="AT210" s="115"/>
      <c r="AU210" s="115"/>
      <c r="AV210" s="115"/>
      <c r="AW210" s="116"/>
      <c r="AX210" s="54"/>
      <c r="AY210" s="117"/>
      <c r="AZ210" s="117"/>
      <c r="BA210" s="118"/>
      <c r="BB210" s="116"/>
      <c r="BC210" s="54"/>
      <c r="BD210" s="117"/>
      <c r="BE210" s="218"/>
      <c r="BF210" s="120"/>
      <c r="BG210" s="121"/>
      <c r="BH210" s="121"/>
      <c r="BI210" s="122"/>
      <c r="BJ210" s="123"/>
    </row>
    <row r="211">
      <c r="D211" s="100"/>
      <c r="E211" s="48"/>
      <c r="U211" s="50"/>
      <c r="V211" s="50"/>
      <c r="AC211" s="6"/>
      <c r="AI211" s="110"/>
      <c r="AJ211" s="111"/>
      <c r="AK211" s="111"/>
      <c r="AL211" s="54"/>
      <c r="AM211" s="54"/>
      <c r="AN211" s="112"/>
      <c r="AO211" s="113"/>
      <c r="AP211" s="215"/>
      <c r="AQ211" s="216"/>
      <c r="AR211" s="217"/>
      <c r="AS211" s="54"/>
      <c r="AT211" s="115"/>
      <c r="AU211" s="115"/>
      <c r="AV211" s="115"/>
      <c r="AW211" s="116"/>
      <c r="AX211" s="54"/>
      <c r="AY211" s="117"/>
      <c r="AZ211" s="117"/>
      <c r="BA211" s="118"/>
      <c r="BB211" s="116"/>
      <c r="BC211" s="54"/>
      <c r="BD211" s="117"/>
      <c r="BE211" s="218"/>
      <c r="BF211" s="120"/>
      <c r="BG211" s="121"/>
      <c r="BH211" s="121"/>
      <c r="BI211" s="122"/>
      <c r="BJ211" s="123"/>
    </row>
    <row r="212">
      <c r="D212" s="100"/>
      <c r="E212" s="48"/>
      <c r="U212" s="50"/>
      <c r="V212" s="50"/>
      <c r="AC212" s="6"/>
      <c r="AI212" s="110"/>
      <c r="AJ212" s="111"/>
      <c r="AK212" s="111"/>
      <c r="AL212" s="54"/>
      <c r="AM212" s="54"/>
      <c r="AN212" s="112"/>
      <c r="AO212" s="113"/>
      <c r="AP212" s="215"/>
      <c r="AQ212" s="216"/>
      <c r="AR212" s="217"/>
      <c r="AS212" s="54"/>
      <c r="AT212" s="115"/>
      <c r="AU212" s="115"/>
      <c r="AV212" s="115"/>
      <c r="AW212" s="116"/>
      <c r="AX212" s="54"/>
      <c r="AY212" s="117"/>
      <c r="AZ212" s="117"/>
      <c r="BA212" s="118"/>
      <c r="BB212" s="116"/>
      <c r="BC212" s="54"/>
      <c r="BD212" s="117"/>
      <c r="BE212" s="218"/>
      <c r="BF212" s="120"/>
      <c r="BG212" s="121"/>
      <c r="BH212" s="121"/>
      <c r="BI212" s="122"/>
      <c r="BJ212" s="123"/>
    </row>
    <row r="213">
      <c r="D213" s="100"/>
      <c r="E213" s="48"/>
      <c r="U213" s="50"/>
      <c r="V213" s="50"/>
      <c r="AC213" s="6"/>
      <c r="AI213" s="110"/>
      <c r="AJ213" s="111"/>
      <c r="AK213" s="111"/>
      <c r="AL213" s="54"/>
      <c r="AM213" s="54"/>
      <c r="AN213" s="112"/>
      <c r="AO213" s="113"/>
      <c r="AP213" s="215"/>
      <c r="AQ213" s="216"/>
      <c r="AR213" s="217"/>
      <c r="AS213" s="54"/>
      <c r="AT213" s="115"/>
      <c r="AU213" s="115"/>
      <c r="AV213" s="115"/>
      <c r="AW213" s="116"/>
      <c r="AX213" s="54"/>
      <c r="AY213" s="117"/>
      <c r="AZ213" s="117"/>
      <c r="BA213" s="118"/>
      <c r="BB213" s="116"/>
      <c r="BC213" s="54"/>
      <c r="BD213" s="117"/>
      <c r="BE213" s="218"/>
      <c r="BF213" s="120"/>
      <c r="BG213" s="121"/>
      <c r="BH213" s="121"/>
      <c r="BI213" s="122"/>
      <c r="BJ213" s="123"/>
    </row>
    <row r="214">
      <c r="D214" s="100"/>
      <c r="E214" s="48"/>
      <c r="U214" s="50"/>
      <c r="V214" s="50"/>
      <c r="AC214" s="6"/>
      <c r="AI214" s="110"/>
      <c r="AJ214" s="111"/>
      <c r="AK214" s="111"/>
      <c r="AL214" s="54"/>
      <c r="AM214" s="54"/>
      <c r="AN214" s="112"/>
      <c r="AO214" s="113"/>
      <c r="AP214" s="215"/>
      <c r="AQ214" s="216"/>
      <c r="AR214" s="217"/>
      <c r="AS214" s="54"/>
      <c r="AT214" s="115"/>
      <c r="AU214" s="115"/>
      <c r="AV214" s="115"/>
      <c r="AW214" s="116"/>
      <c r="AX214" s="54"/>
      <c r="AY214" s="117"/>
      <c r="AZ214" s="117"/>
      <c r="BA214" s="118"/>
      <c r="BB214" s="116"/>
      <c r="BC214" s="54"/>
      <c r="BD214" s="117"/>
      <c r="BE214" s="218"/>
      <c r="BF214" s="120"/>
      <c r="BG214" s="121"/>
      <c r="BH214" s="121"/>
      <c r="BI214" s="122"/>
      <c r="BJ214" s="123"/>
    </row>
    <row r="215">
      <c r="D215" s="100"/>
      <c r="E215" s="48"/>
      <c r="U215" s="50"/>
      <c r="V215" s="50"/>
      <c r="AC215" s="6"/>
      <c r="AI215" s="110"/>
      <c r="AJ215" s="111"/>
      <c r="AK215" s="111"/>
      <c r="AL215" s="54"/>
      <c r="AM215" s="54"/>
      <c r="AN215" s="112"/>
      <c r="AO215" s="113"/>
      <c r="AP215" s="215"/>
      <c r="AQ215" s="216"/>
      <c r="AR215" s="217"/>
      <c r="AS215" s="54"/>
      <c r="AT215" s="115"/>
      <c r="AU215" s="115"/>
      <c r="AV215" s="115"/>
      <c r="AW215" s="116"/>
      <c r="AX215" s="54"/>
      <c r="AY215" s="117"/>
      <c r="AZ215" s="117"/>
      <c r="BA215" s="118"/>
      <c r="BB215" s="116"/>
      <c r="BC215" s="54"/>
      <c r="BD215" s="117"/>
      <c r="BE215" s="218"/>
      <c r="BF215" s="120"/>
      <c r="BG215" s="121"/>
      <c r="BH215" s="121"/>
      <c r="BI215" s="122"/>
      <c r="BJ215" s="123"/>
    </row>
    <row r="216">
      <c r="D216" s="100"/>
      <c r="E216" s="48"/>
      <c r="U216" s="50"/>
      <c r="V216" s="50"/>
      <c r="AC216" s="6"/>
      <c r="AI216" s="110"/>
      <c r="AJ216" s="111"/>
      <c r="AK216" s="111"/>
      <c r="AL216" s="54"/>
      <c r="AM216" s="54"/>
      <c r="AN216" s="112"/>
      <c r="AO216" s="113"/>
      <c r="AP216" s="215"/>
      <c r="AQ216" s="216"/>
      <c r="AR216" s="217"/>
      <c r="AS216" s="54"/>
      <c r="AT216" s="115"/>
      <c r="AU216" s="115"/>
      <c r="AV216" s="115"/>
      <c r="AW216" s="116"/>
      <c r="AX216" s="54"/>
      <c r="AY216" s="117"/>
      <c r="AZ216" s="117"/>
      <c r="BA216" s="118"/>
      <c r="BB216" s="116"/>
      <c r="BC216" s="54"/>
      <c r="BD216" s="117"/>
      <c r="BE216" s="218"/>
      <c r="BF216" s="120"/>
      <c r="BG216" s="121"/>
      <c r="BH216" s="121"/>
      <c r="BI216" s="122"/>
      <c r="BJ216" s="123"/>
    </row>
    <row r="217">
      <c r="D217" s="100"/>
      <c r="E217" s="48"/>
      <c r="U217" s="50"/>
      <c r="V217" s="50"/>
      <c r="AC217" s="6"/>
      <c r="AI217" s="110"/>
      <c r="AJ217" s="111"/>
      <c r="AK217" s="111"/>
      <c r="AL217" s="54"/>
      <c r="AM217" s="54"/>
      <c r="AN217" s="112"/>
      <c r="AO217" s="113"/>
      <c r="AP217" s="215"/>
      <c r="AQ217" s="216"/>
      <c r="AR217" s="217"/>
      <c r="AS217" s="54"/>
      <c r="AT217" s="115"/>
      <c r="AU217" s="115"/>
      <c r="AV217" s="115"/>
      <c r="AW217" s="116"/>
      <c r="AX217" s="54"/>
      <c r="AY217" s="117"/>
      <c r="AZ217" s="117"/>
      <c r="BA217" s="118"/>
      <c r="BB217" s="116"/>
      <c r="BC217" s="54"/>
      <c r="BD217" s="117"/>
      <c r="BE217" s="218"/>
      <c r="BF217" s="120"/>
      <c r="BG217" s="121"/>
      <c r="BH217" s="121"/>
      <c r="BI217" s="122"/>
      <c r="BJ217" s="123"/>
    </row>
    <row r="218">
      <c r="D218" s="100"/>
      <c r="E218" s="48"/>
      <c r="U218" s="50"/>
      <c r="V218" s="50"/>
      <c r="AC218" s="6"/>
      <c r="AI218" s="110"/>
      <c r="AJ218" s="111"/>
      <c r="AK218" s="111"/>
      <c r="AL218" s="54"/>
      <c r="AM218" s="54"/>
      <c r="AN218" s="112"/>
      <c r="AO218" s="113"/>
      <c r="AP218" s="215"/>
      <c r="AQ218" s="216"/>
      <c r="AR218" s="217"/>
      <c r="AS218" s="54"/>
      <c r="AT218" s="115"/>
      <c r="AU218" s="115"/>
      <c r="AV218" s="115"/>
      <c r="AW218" s="116"/>
      <c r="AX218" s="54"/>
      <c r="AY218" s="117"/>
      <c r="AZ218" s="117"/>
      <c r="BA218" s="118"/>
      <c r="BB218" s="116"/>
      <c r="BC218" s="54"/>
      <c r="BD218" s="117"/>
      <c r="BE218" s="218"/>
      <c r="BF218" s="120"/>
      <c r="BG218" s="121"/>
      <c r="BH218" s="121"/>
      <c r="BI218" s="122"/>
      <c r="BJ218" s="123"/>
    </row>
    <row r="219">
      <c r="D219" s="100"/>
      <c r="E219" s="48"/>
      <c r="U219" s="50"/>
      <c r="V219" s="50"/>
      <c r="AC219" s="6"/>
      <c r="AI219" s="110"/>
      <c r="AJ219" s="111"/>
      <c r="AK219" s="111"/>
      <c r="AL219" s="54"/>
      <c r="AM219" s="54"/>
      <c r="AN219" s="112"/>
      <c r="AO219" s="113"/>
      <c r="AP219" s="215"/>
      <c r="AQ219" s="216"/>
      <c r="AR219" s="217"/>
      <c r="AS219" s="54"/>
      <c r="AT219" s="115"/>
      <c r="AU219" s="115"/>
      <c r="AV219" s="115"/>
      <c r="AW219" s="116"/>
      <c r="AX219" s="54"/>
      <c r="AY219" s="117"/>
      <c r="AZ219" s="117"/>
      <c r="BA219" s="118"/>
      <c r="BB219" s="116"/>
      <c r="BC219" s="54"/>
      <c r="BD219" s="117"/>
      <c r="BE219" s="218"/>
      <c r="BF219" s="120"/>
      <c r="BG219" s="121"/>
      <c r="BH219" s="121"/>
      <c r="BI219" s="122"/>
      <c r="BJ219" s="123"/>
    </row>
    <row r="220">
      <c r="D220" s="100"/>
      <c r="E220" s="48"/>
      <c r="U220" s="50"/>
      <c r="V220" s="50"/>
      <c r="AC220" s="6"/>
      <c r="AI220" s="110"/>
      <c r="AJ220" s="111"/>
      <c r="AK220" s="111"/>
      <c r="AL220" s="54"/>
      <c r="AM220" s="54"/>
      <c r="AN220" s="112"/>
      <c r="AO220" s="113"/>
      <c r="AP220" s="215"/>
      <c r="AQ220" s="216"/>
      <c r="AR220" s="217"/>
      <c r="AS220" s="54"/>
      <c r="AT220" s="115"/>
      <c r="AU220" s="115"/>
      <c r="AV220" s="115"/>
      <c r="AW220" s="116"/>
      <c r="AX220" s="54"/>
      <c r="AY220" s="117"/>
      <c r="AZ220" s="117"/>
      <c r="BA220" s="118"/>
      <c r="BB220" s="116"/>
      <c r="BC220" s="54"/>
      <c r="BD220" s="117"/>
      <c r="BE220" s="218"/>
      <c r="BF220" s="120"/>
      <c r="BG220" s="121"/>
      <c r="BH220" s="121"/>
      <c r="BI220" s="122"/>
      <c r="BJ220" s="123"/>
    </row>
    <row r="221">
      <c r="D221" s="100"/>
      <c r="E221" s="48"/>
      <c r="U221" s="50"/>
      <c r="V221" s="50"/>
      <c r="AC221" s="6"/>
      <c r="AI221" s="110"/>
      <c r="AJ221" s="111"/>
      <c r="AK221" s="111"/>
      <c r="AL221" s="54"/>
      <c r="AM221" s="54"/>
      <c r="AN221" s="112"/>
      <c r="AO221" s="113"/>
      <c r="AP221" s="215"/>
      <c r="AQ221" s="216"/>
      <c r="AR221" s="217"/>
      <c r="AS221" s="54"/>
      <c r="AT221" s="115"/>
      <c r="AU221" s="115"/>
      <c r="AV221" s="115"/>
      <c r="AW221" s="116"/>
      <c r="AX221" s="54"/>
      <c r="AY221" s="117"/>
      <c r="AZ221" s="117"/>
      <c r="BA221" s="118"/>
      <c r="BB221" s="116"/>
      <c r="BC221" s="54"/>
      <c r="BD221" s="117"/>
      <c r="BE221" s="218"/>
      <c r="BF221" s="120"/>
      <c r="BG221" s="121"/>
      <c r="BH221" s="121"/>
      <c r="BI221" s="122"/>
      <c r="BJ221" s="123"/>
    </row>
    <row r="222">
      <c r="D222" s="100"/>
      <c r="E222" s="48"/>
      <c r="U222" s="50"/>
      <c r="V222" s="50"/>
      <c r="AC222" s="6"/>
      <c r="AI222" s="110"/>
      <c r="AJ222" s="111"/>
      <c r="AK222" s="111"/>
      <c r="AL222" s="54"/>
      <c r="AM222" s="54"/>
      <c r="AN222" s="112"/>
      <c r="AO222" s="113"/>
      <c r="AP222" s="215"/>
      <c r="AQ222" s="216"/>
      <c r="AR222" s="217"/>
      <c r="AS222" s="54"/>
      <c r="AT222" s="115"/>
      <c r="AU222" s="115"/>
      <c r="AV222" s="115"/>
      <c r="AW222" s="116"/>
      <c r="AX222" s="54"/>
      <c r="AY222" s="117"/>
      <c r="AZ222" s="117"/>
      <c r="BA222" s="118"/>
      <c r="BB222" s="116"/>
      <c r="BC222" s="54"/>
      <c r="BD222" s="117"/>
      <c r="BE222" s="218"/>
      <c r="BF222" s="120"/>
      <c r="BG222" s="121"/>
      <c r="BH222" s="121"/>
      <c r="BI222" s="122"/>
      <c r="BJ222" s="123"/>
    </row>
    <row r="223">
      <c r="D223" s="100"/>
      <c r="E223" s="48"/>
      <c r="U223" s="50"/>
      <c r="V223" s="50"/>
      <c r="AC223" s="6"/>
      <c r="AI223" s="110"/>
      <c r="AJ223" s="111"/>
      <c r="AK223" s="111"/>
      <c r="AL223" s="54"/>
      <c r="AM223" s="54"/>
      <c r="AN223" s="112"/>
      <c r="AO223" s="113"/>
      <c r="AP223" s="215"/>
      <c r="AQ223" s="216"/>
      <c r="AR223" s="217"/>
      <c r="AS223" s="54"/>
      <c r="AT223" s="115"/>
      <c r="AU223" s="115"/>
      <c r="AV223" s="115"/>
      <c r="AW223" s="116"/>
      <c r="AX223" s="54"/>
      <c r="AY223" s="117"/>
      <c r="AZ223" s="117"/>
      <c r="BA223" s="118"/>
      <c r="BB223" s="116"/>
      <c r="BC223" s="54"/>
      <c r="BD223" s="117"/>
      <c r="BE223" s="218"/>
      <c r="BF223" s="120"/>
      <c r="BG223" s="121"/>
      <c r="BH223" s="121"/>
      <c r="BI223" s="122"/>
      <c r="BJ223" s="123"/>
    </row>
    <row r="224">
      <c r="D224" s="100"/>
      <c r="E224" s="48"/>
      <c r="U224" s="50"/>
      <c r="V224" s="50"/>
      <c r="AC224" s="6"/>
      <c r="AI224" s="110"/>
      <c r="AJ224" s="111"/>
      <c r="AK224" s="111"/>
      <c r="AL224" s="54"/>
      <c r="AM224" s="54"/>
      <c r="AN224" s="112"/>
      <c r="AO224" s="113"/>
      <c r="AP224" s="215"/>
      <c r="AQ224" s="216"/>
      <c r="AR224" s="217"/>
      <c r="AS224" s="54"/>
      <c r="AT224" s="115"/>
      <c r="AU224" s="115"/>
      <c r="AV224" s="115"/>
      <c r="AW224" s="116"/>
      <c r="AX224" s="54"/>
      <c r="AY224" s="117"/>
      <c r="AZ224" s="117"/>
      <c r="BA224" s="118"/>
      <c r="BB224" s="116"/>
      <c r="BC224" s="54"/>
      <c r="BD224" s="117"/>
      <c r="BE224" s="218"/>
      <c r="BF224" s="120"/>
      <c r="BG224" s="121"/>
      <c r="BH224" s="121"/>
      <c r="BI224" s="122"/>
      <c r="BJ224" s="123"/>
    </row>
    <row r="225">
      <c r="D225" s="100"/>
      <c r="E225" s="48"/>
      <c r="U225" s="50"/>
      <c r="V225" s="50"/>
      <c r="AC225" s="6"/>
      <c r="AI225" s="110"/>
      <c r="AJ225" s="111"/>
      <c r="AK225" s="111"/>
      <c r="AL225" s="54"/>
      <c r="AM225" s="54"/>
      <c r="AN225" s="112"/>
      <c r="AO225" s="113"/>
      <c r="AP225" s="215"/>
      <c r="AQ225" s="216"/>
      <c r="AR225" s="217"/>
      <c r="AS225" s="54"/>
      <c r="AT225" s="115"/>
      <c r="AU225" s="115"/>
      <c r="AV225" s="115"/>
      <c r="AW225" s="116"/>
      <c r="AX225" s="54"/>
      <c r="AY225" s="117"/>
      <c r="AZ225" s="117"/>
      <c r="BA225" s="118"/>
      <c r="BB225" s="116"/>
      <c r="BC225" s="54"/>
      <c r="BD225" s="117"/>
      <c r="BE225" s="218"/>
      <c r="BF225" s="120"/>
      <c r="BG225" s="121"/>
      <c r="BH225" s="121"/>
      <c r="BI225" s="122"/>
      <c r="BJ225" s="123"/>
    </row>
    <row r="226">
      <c r="D226" s="100"/>
      <c r="E226" s="48"/>
      <c r="U226" s="50"/>
      <c r="V226" s="50"/>
      <c r="AC226" s="6"/>
      <c r="AI226" s="110"/>
      <c r="AJ226" s="111"/>
      <c r="AK226" s="111"/>
      <c r="AL226" s="54"/>
      <c r="AM226" s="54"/>
      <c r="AN226" s="112"/>
      <c r="AO226" s="113"/>
      <c r="AP226" s="215"/>
      <c r="AQ226" s="216"/>
      <c r="AR226" s="217"/>
      <c r="AS226" s="54"/>
      <c r="AT226" s="115"/>
      <c r="AU226" s="115"/>
      <c r="AV226" s="115"/>
      <c r="AW226" s="116"/>
      <c r="AX226" s="54"/>
      <c r="AY226" s="117"/>
      <c r="AZ226" s="117"/>
      <c r="BA226" s="118"/>
      <c r="BB226" s="116"/>
      <c r="BC226" s="54"/>
      <c r="BD226" s="117"/>
      <c r="BE226" s="218"/>
      <c r="BF226" s="120"/>
      <c r="BG226" s="121"/>
      <c r="BH226" s="121"/>
      <c r="BI226" s="122"/>
      <c r="BJ226" s="123"/>
    </row>
    <row r="227">
      <c r="D227" s="100"/>
      <c r="E227" s="48"/>
      <c r="U227" s="50"/>
      <c r="V227" s="50"/>
      <c r="AC227" s="6"/>
      <c r="AI227" s="110"/>
      <c r="AJ227" s="111"/>
      <c r="AK227" s="111"/>
      <c r="AL227" s="54"/>
      <c r="AM227" s="54"/>
      <c r="AN227" s="112"/>
      <c r="AO227" s="113"/>
      <c r="AP227" s="215"/>
      <c r="AQ227" s="216"/>
      <c r="AR227" s="217"/>
      <c r="AS227" s="54"/>
      <c r="AT227" s="115"/>
      <c r="AU227" s="115"/>
      <c r="AV227" s="115"/>
      <c r="AW227" s="116"/>
      <c r="AX227" s="54"/>
      <c r="AY227" s="117"/>
      <c r="AZ227" s="117"/>
      <c r="BA227" s="118"/>
      <c r="BB227" s="116"/>
      <c r="BC227" s="54"/>
      <c r="BD227" s="117"/>
      <c r="BE227" s="218"/>
      <c r="BF227" s="120"/>
      <c r="BG227" s="121"/>
      <c r="BH227" s="121"/>
      <c r="BI227" s="122"/>
      <c r="BJ227" s="123"/>
    </row>
    <row r="228">
      <c r="D228" s="100"/>
      <c r="E228" s="48"/>
      <c r="U228" s="50"/>
      <c r="V228" s="50"/>
      <c r="AC228" s="6"/>
      <c r="AI228" s="110"/>
      <c r="AJ228" s="111"/>
      <c r="AK228" s="111"/>
      <c r="AL228" s="54"/>
      <c r="AM228" s="54"/>
      <c r="AN228" s="112"/>
      <c r="AO228" s="113"/>
      <c r="AP228" s="215"/>
      <c r="AQ228" s="216"/>
      <c r="AR228" s="217"/>
      <c r="AS228" s="54"/>
      <c r="AT228" s="115"/>
      <c r="AU228" s="115"/>
      <c r="AV228" s="115"/>
      <c r="AW228" s="116"/>
      <c r="AX228" s="54"/>
      <c r="AY228" s="117"/>
      <c r="AZ228" s="117"/>
      <c r="BA228" s="118"/>
      <c r="BB228" s="116"/>
      <c r="BC228" s="54"/>
      <c r="BD228" s="117"/>
      <c r="BE228" s="218"/>
      <c r="BF228" s="120"/>
      <c r="BG228" s="121"/>
      <c r="BH228" s="121"/>
      <c r="BI228" s="122"/>
      <c r="BJ228" s="123"/>
    </row>
    <row r="229">
      <c r="D229" s="100"/>
      <c r="E229" s="48"/>
      <c r="U229" s="50"/>
      <c r="V229" s="50"/>
      <c r="AC229" s="6"/>
      <c r="AI229" s="110"/>
      <c r="AJ229" s="111"/>
      <c r="AK229" s="111"/>
      <c r="AL229" s="54"/>
      <c r="AM229" s="54"/>
      <c r="AN229" s="112"/>
      <c r="AO229" s="113"/>
      <c r="AP229" s="215"/>
      <c r="AQ229" s="216"/>
      <c r="AR229" s="217"/>
      <c r="AS229" s="54"/>
      <c r="AT229" s="115"/>
      <c r="AU229" s="115"/>
      <c r="AV229" s="115"/>
      <c r="AW229" s="116"/>
      <c r="AX229" s="54"/>
      <c r="AY229" s="117"/>
      <c r="AZ229" s="117"/>
      <c r="BA229" s="118"/>
      <c r="BB229" s="116"/>
      <c r="BC229" s="54"/>
      <c r="BD229" s="117"/>
      <c r="BE229" s="218"/>
      <c r="BF229" s="120"/>
      <c r="BG229" s="121"/>
      <c r="BH229" s="121"/>
      <c r="BI229" s="122"/>
      <c r="BJ229" s="123"/>
    </row>
    <row r="230">
      <c r="D230" s="100"/>
      <c r="E230" s="48"/>
      <c r="U230" s="50"/>
      <c r="V230" s="50"/>
      <c r="AC230" s="6"/>
      <c r="AI230" s="110"/>
      <c r="AJ230" s="111"/>
      <c r="AK230" s="111"/>
      <c r="AL230" s="54"/>
      <c r="AM230" s="54"/>
      <c r="AN230" s="112"/>
      <c r="AO230" s="113"/>
      <c r="AP230" s="215"/>
      <c r="AQ230" s="216"/>
      <c r="AR230" s="217"/>
      <c r="AS230" s="54"/>
      <c r="AT230" s="115"/>
      <c r="AU230" s="115"/>
      <c r="AV230" s="115"/>
      <c r="AW230" s="116"/>
      <c r="AX230" s="54"/>
      <c r="AY230" s="117"/>
      <c r="AZ230" s="117"/>
      <c r="BA230" s="118"/>
      <c r="BB230" s="116"/>
      <c r="BC230" s="54"/>
      <c r="BD230" s="117"/>
      <c r="BE230" s="218"/>
      <c r="BF230" s="120"/>
      <c r="BG230" s="121"/>
      <c r="BH230" s="121"/>
      <c r="BI230" s="122"/>
      <c r="BJ230" s="123"/>
    </row>
    <row r="231">
      <c r="D231" s="100"/>
      <c r="E231" s="48"/>
      <c r="U231" s="50"/>
      <c r="V231" s="50"/>
      <c r="AC231" s="6"/>
      <c r="AI231" s="110"/>
      <c r="AJ231" s="111"/>
      <c r="AK231" s="111"/>
      <c r="AL231" s="54"/>
      <c r="AM231" s="54"/>
      <c r="AN231" s="112"/>
      <c r="AO231" s="113"/>
      <c r="AP231" s="215"/>
      <c r="AQ231" s="216"/>
      <c r="AR231" s="217"/>
      <c r="AS231" s="54"/>
      <c r="AT231" s="115"/>
      <c r="AU231" s="115"/>
      <c r="AV231" s="115"/>
      <c r="AW231" s="116"/>
      <c r="AX231" s="54"/>
      <c r="AY231" s="117"/>
      <c r="AZ231" s="117"/>
      <c r="BA231" s="118"/>
      <c r="BB231" s="116"/>
      <c r="BC231" s="54"/>
      <c r="BD231" s="117"/>
      <c r="BE231" s="218"/>
      <c r="BF231" s="120"/>
      <c r="BG231" s="121"/>
      <c r="BH231" s="121"/>
      <c r="BI231" s="122"/>
      <c r="BJ231" s="123"/>
    </row>
    <row r="232">
      <c r="D232" s="100"/>
      <c r="E232" s="48"/>
      <c r="U232" s="50"/>
      <c r="V232" s="50"/>
      <c r="AC232" s="6"/>
      <c r="AI232" s="110"/>
      <c r="AJ232" s="111"/>
      <c r="AK232" s="111"/>
      <c r="AL232" s="54"/>
      <c r="AM232" s="54"/>
      <c r="AN232" s="112"/>
      <c r="AO232" s="113"/>
      <c r="AP232" s="215"/>
      <c r="AQ232" s="216"/>
      <c r="AR232" s="217"/>
      <c r="AS232" s="54"/>
      <c r="AT232" s="115"/>
      <c r="AU232" s="115"/>
      <c r="AV232" s="115"/>
      <c r="AW232" s="116"/>
      <c r="AX232" s="54"/>
      <c r="AY232" s="117"/>
      <c r="AZ232" s="117"/>
      <c r="BA232" s="118"/>
      <c r="BB232" s="116"/>
      <c r="BC232" s="54"/>
      <c r="BD232" s="117"/>
      <c r="BE232" s="218"/>
      <c r="BF232" s="120"/>
      <c r="BG232" s="121"/>
      <c r="BH232" s="121"/>
      <c r="BI232" s="122"/>
      <c r="BJ232" s="123"/>
    </row>
    <row r="233">
      <c r="D233" s="100"/>
      <c r="E233" s="48"/>
      <c r="U233" s="50"/>
      <c r="V233" s="50"/>
      <c r="AC233" s="6"/>
      <c r="AI233" s="110"/>
      <c r="AJ233" s="111"/>
      <c r="AK233" s="111"/>
      <c r="AL233" s="54"/>
      <c r="AM233" s="54"/>
      <c r="AN233" s="112"/>
      <c r="AO233" s="113"/>
      <c r="AP233" s="215"/>
      <c r="AQ233" s="216"/>
      <c r="AR233" s="217"/>
      <c r="AS233" s="54"/>
      <c r="AT233" s="115"/>
      <c r="AU233" s="115"/>
      <c r="AV233" s="115"/>
      <c r="AW233" s="116"/>
      <c r="AX233" s="54"/>
      <c r="AY233" s="117"/>
      <c r="AZ233" s="117"/>
      <c r="BA233" s="118"/>
      <c r="BB233" s="116"/>
      <c r="BC233" s="54"/>
      <c r="BD233" s="117"/>
      <c r="BE233" s="218"/>
      <c r="BF233" s="120"/>
      <c r="BG233" s="121"/>
      <c r="BH233" s="121"/>
      <c r="BI233" s="122"/>
      <c r="BJ233" s="123"/>
    </row>
    <row r="234">
      <c r="D234" s="100"/>
      <c r="E234" s="48"/>
      <c r="U234" s="50"/>
      <c r="V234" s="50"/>
      <c r="AC234" s="6"/>
      <c r="AI234" s="110"/>
      <c r="AJ234" s="111"/>
      <c r="AK234" s="111"/>
      <c r="AL234" s="54"/>
      <c r="AM234" s="54"/>
      <c r="AN234" s="112"/>
      <c r="AO234" s="113"/>
      <c r="AP234" s="215"/>
      <c r="AQ234" s="216"/>
      <c r="AR234" s="217"/>
      <c r="AS234" s="54"/>
      <c r="AT234" s="115"/>
      <c r="AU234" s="115"/>
      <c r="AV234" s="115"/>
      <c r="AW234" s="116"/>
      <c r="AX234" s="54"/>
      <c r="AY234" s="117"/>
      <c r="AZ234" s="117"/>
      <c r="BA234" s="118"/>
      <c r="BB234" s="116"/>
      <c r="BC234" s="54"/>
      <c r="BD234" s="117"/>
      <c r="BE234" s="218"/>
      <c r="BF234" s="120"/>
      <c r="BG234" s="121"/>
      <c r="BH234" s="121"/>
      <c r="BI234" s="122"/>
      <c r="BJ234" s="123"/>
    </row>
    <row r="235">
      <c r="D235" s="100"/>
      <c r="E235" s="48"/>
      <c r="U235" s="50"/>
      <c r="V235" s="50"/>
      <c r="AC235" s="6"/>
      <c r="AI235" s="110"/>
      <c r="AJ235" s="111"/>
      <c r="AK235" s="111"/>
      <c r="AL235" s="54"/>
      <c r="AM235" s="54"/>
      <c r="AN235" s="112"/>
      <c r="AO235" s="113"/>
      <c r="AP235" s="215"/>
      <c r="AQ235" s="216"/>
      <c r="AR235" s="217"/>
      <c r="AS235" s="54"/>
      <c r="AT235" s="115"/>
      <c r="AU235" s="115"/>
      <c r="AV235" s="115"/>
      <c r="AW235" s="116"/>
      <c r="AX235" s="54"/>
      <c r="AY235" s="117"/>
      <c r="AZ235" s="117"/>
      <c r="BA235" s="118"/>
      <c r="BB235" s="116"/>
      <c r="BC235" s="54"/>
      <c r="BD235" s="117"/>
      <c r="BE235" s="218"/>
      <c r="BF235" s="120"/>
      <c r="BG235" s="121"/>
      <c r="BH235" s="121"/>
      <c r="BI235" s="122"/>
      <c r="BJ235" s="123"/>
    </row>
    <row r="236">
      <c r="D236" s="100"/>
      <c r="E236" s="48"/>
      <c r="U236" s="50"/>
      <c r="V236" s="50"/>
      <c r="AC236" s="6"/>
      <c r="AI236" s="110"/>
      <c r="AJ236" s="111"/>
      <c r="AK236" s="111"/>
      <c r="AL236" s="54"/>
      <c r="AM236" s="54"/>
      <c r="AN236" s="112"/>
      <c r="AO236" s="113"/>
      <c r="AP236" s="215"/>
      <c r="AQ236" s="216"/>
      <c r="AR236" s="217"/>
      <c r="AS236" s="54"/>
      <c r="AT236" s="115"/>
      <c r="AU236" s="115"/>
      <c r="AV236" s="115"/>
      <c r="AW236" s="116"/>
      <c r="AX236" s="54"/>
      <c r="AY236" s="117"/>
      <c r="AZ236" s="117"/>
      <c r="BA236" s="118"/>
      <c r="BB236" s="116"/>
      <c r="BC236" s="54"/>
      <c r="BD236" s="117"/>
      <c r="BE236" s="218"/>
      <c r="BF236" s="120"/>
      <c r="BG236" s="121"/>
      <c r="BH236" s="121"/>
      <c r="BI236" s="122"/>
      <c r="BJ236" s="123"/>
    </row>
    <row r="237">
      <c r="D237" s="100"/>
      <c r="E237" s="48"/>
      <c r="U237" s="50"/>
      <c r="V237" s="50"/>
      <c r="AC237" s="6"/>
      <c r="AI237" s="110"/>
      <c r="AJ237" s="111"/>
      <c r="AK237" s="111"/>
      <c r="AL237" s="54"/>
      <c r="AM237" s="54"/>
      <c r="AN237" s="112"/>
      <c r="AO237" s="113"/>
      <c r="AP237" s="215"/>
      <c r="AQ237" s="216"/>
      <c r="AR237" s="217"/>
      <c r="AS237" s="54"/>
      <c r="AT237" s="115"/>
      <c r="AU237" s="115"/>
      <c r="AV237" s="115"/>
      <c r="AW237" s="116"/>
      <c r="AX237" s="54"/>
      <c r="AY237" s="117"/>
      <c r="AZ237" s="117"/>
      <c r="BA237" s="118"/>
      <c r="BB237" s="116"/>
      <c r="BC237" s="54"/>
      <c r="BD237" s="117"/>
      <c r="BE237" s="218"/>
      <c r="BF237" s="120"/>
      <c r="BG237" s="121"/>
      <c r="BH237" s="121"/>
      <c r="BI237" s="122"/>
      <c r="BJ237" s="123"/>
    </row>
    <row r="238">
      <c r="D238" s="100"/>
      <c r="E238" s="48"/>
      <c r="U238" s="50"/>
      <c r="V238" s="50"/>
      <c r="AC238" s="6"/>
      <c r="AI238" s="110"/>
      <c r="AJ238" s="111"/>
      <c r="AK238" s="111"/>
      <c r="AL238" s="54"/>
      <c r="AM238" s="54"/>
      <c r="AN238" s="112"/>
      <c r="AO238" s="113"/>
      <c r="AP238" s="215"/>
      <c r="AQ238" s="216"/>
      <c r="AR238" s="217"/>
      <c r="AS238" s="54"/>
      <c r="AT238" s="115"/>
      <c r="AU238" s="115"/>
      <c r="AV238" s="115"/>
      <c r="AW238" s="116"/>
      <c r="AX238" s="54"/>
      <c r="AY238" s="117"/>
      <c r="AZ238" s="117"/>
      <c r="BA238" s="118"/>
      <c r="BB238" s="116"/>
      <c r="BC238" s="54"/>
      <c r="BD238" s="117"/>
      <c r="BE238" s="218"/>
      <c r="BF238" s="120"/>
      <c r="BG238" s="121"/>
      <c r="BH238" s="121"/>
      <c r="BI238" s="122"/>
      <c r="BJ238" s="123"/>
    </row>
    <row r="239">
      <c r="D239" s="100"/>
      <c r="E239" s="48"/>
      <c r="U239" s="50"/>
      <c r="V239" s="50"/>
      <c r="AC239" s="6"/>
      <c r="AI239" s="110"/>
      <c r="AJ239" s="111"/>
      <c r="AK239" s="111"/>
      <c r="AL239" s="54"/>
      <c r="AM239" s="54"/>
      <c r="AN239" s="112"/>
      <c r="AO239" s="113"/>
      <c r="AP239" s="215"/>
      <c r="AQ239" s="216"/>
      <c r="AR239" s="217"/>
      <c r="AS239" s="54"/>
      <c r="AT239" s="115"/>
      <c r="AU239" s="115"/>
      <c r="AV239" s="115"/>
      <c r="AW239" s="116"/>
      <c r="AX239" s="54"/>
      <c r="AY239" s="117"/>
      <c r="AZ239" s="117"/>
      <c r="BA239" s="118"/>
      <c r="BB239" s="116"/>
      <c r="BC239" s="54"/>
      <c r="BD239" s="117"/>
      <c r="BE239" s="218"/>
      <c r="BF239" s="120"/>
      <c r="BG239" s="121"/>
      <c r="BH239" s="121"/>
      <c r="BI239" s="122"/>
      <c r="BJ239" s="123"/>
    </row>
    <row r="240">
      <c r="D240" s="100"/>
      <c r="E240" s="48"/>
      <c r="U240" s="50"/>
      <c r="V240" s="50"/>
      <c r="AC240" s="6"/>
      <c r="AI240" s="110"/>
      <c r="AJ240" s="111"/>
      <c r="AK240" s="111"/>
      <c r="AL240" s="54"/>
      <c r="AM240" s="54"/>
      <c r="AN240" s="112"/>
      <c r="AO240" s="113"/>
      <c r="AP240" s="215"/>
      <c r="AQ240" s="216"/>
      <c r="AR240" s="217"/>
      <c r="AS240" s="54"/>
      <c r="AT240" s="115"/>
      <c r="AU240" s="115"/>
      <c r="AV240" s="115"/>
      <c r="AW240" s="116"/>
      <c r="AX240" s="54"/>
      <c r="AY240" s="117"/>
      <c r="AZ240" s="117"/>
      <c r="BA240" s="118"/>
      <c r="BB240" s="116"/>
      <c r="BC240" s="54"/>
      <c r="BD240" s="117"/>
      <c r="BE240" s="218"/>
      <c r="BF240" s="120"/>
      <c r="BG240" s="121"/>
      <c r="BH240" s="121"/>
      <c r="BI240" s="122"/>
      <c r="BJ240" s="123"/>
    </row>
    <row r="241">
      <c r="D241" s="100"/>
      <c r="E241" s="48"/>
      <c r="U241" s="50"/>
      <c r="V241" s="50"/>
      <c r="AC241" s="6"/>
      <c r="AI241" s="110"/>
      <c r="AJ241" s="111"/>
      <c r="AK241" s="111"/>
      <c r="AL241" s="54"/>
      <c r="AM241" s="54"/>
      <c r="AN241" s="112"/>
      <c r="AO241" s="113"/>
      <c r="AP241" s="215"/>
      <c r="AQ241" s="216"/>
      <c r="AR241" s="217"/>
      <c r="AS241" s="54"/>
      <c r="AT241" s="115"/>
      <c r="AU241" s="115"/>
      <c r="AV241" s="115"/>
      <c r="AW241" s="116"/>
      <c r="AX241" s="54"/>
      <c r="AY241" s="117"/>
      <c r="AZ241" s="117"/>
      <c r="BA241" s="118"/>
      <c r="BB241" s="116"/>
      <c r="BC241" s="54"/>
      <c r="BD241" s="117"/>
      <c r="BE241" s="218"/>
      <c r="BF241" s="120"/>
      <c r="BG241" s="121"/>
      <c r="BH241" s="121"/>
      <c r="BI241" s="122"/>
      <c r="BJ241" s="123"/>
    </row>
    <row r="242">
      <c r="D242" s="100"/>
      <c r="E242" s="48"/>
      <c r="U242" s="50"/>
      <c r="V242" s="50"/>
      <c r="AC242" s="6"/>
      <c r="AI242" s="110"/>
      <c r="AJ242" s="111"/>
      <c r="AK242" s="111"/>
      <c r="AL242" s="54"/>
      <c r="AM242" s="54"/>
      <c r="AN242" s="112"/>
      <c r="AO242" s="113"/>
      <c r="AP242" s="215"/>
      <c r="AQ242" s="216"/>
      <c r="AR242" s="217"/>
      <c r="AS242" s="54"/>
      <c r="AT242" s="115"/>
      <c r="AU242" s="115"/>
      <c r="AV242" s="115"/>
      <c r="AW242" s="116"/>
      <c r="AX242" s="54"/>
      <c r="AY242" s="117"/>
      <c r="AZ242" s="117"/>
      <c r="BA242" s="118"/>
      <c r="BB242" s="116"/>
      <c r="BC242" s="54"/>
      <c r="BD242" s="117"/>
      <c r="BE242" s="218"/>
      <c r="BF242" s="120"/>
      <c r="BG242" s="121"/>
      <c r="BH242" s="121"/>
      <c r="BI242" s="122"/>
      <c r="BJ242" s="123"/>
    </row>
    <row r="243">
      <c r="D243" s="100"/>
      <c r="E243" s="48"/>
      <c r="U243" s="50"/>
      <c r="V243" s="50"/>
      <c r="AC243" s="6"/>
      <c r="AI243" s="110"/>
      <c r="AJ243" s="111"/>
      <c r="AK243" s="111"/>
      <c r="AL243" s="54"/>
      <c r="AM243" s="54"/>
      <c r="AN243" s="112"/>
      <c r="AO243" s="113"/>
      <c r="AP243" s="215"/>
      <c r="AQ243" s="216"/>
      <c r="AR243" s="217"/>
      <c r="AS243" s="54"/>
      <c r="AT243" s="115"/>
      <c r="AU243" s="115"/>
      <c r="AV243" s="115"/>
      <c r="AW243" s="116"/>
      <c r="AX243" s="54"/>
      <c r="AY243" s="117"/>
      <c r="AZ243" s="117"/>
      <c r="BA243" s="118"/>
      <c r="BB243" s="116"/>
      <c r="BC243" s="54"/>
      <c r="BD243" s="117"/>
      <c r="BE243" s="218"/>
      <c r="BF243" s="120"/>
      <c r="BG243" s="121"/>
      <c r="BH243" s="121"/>
      <c r="BI243" s="122"/>
      <c r="BJ243" s="123"/>
    </row>
    <row r="244">
      <c r="D244" s="100"/>
      <c r="E244" s="48"/>
      <c r="U244" s="50"/>
      <c r="V244" s="50"/>
      <c r="AC244" s="6"/>
      <c r="AI244" s="110"/>
      <c r="AJ244" s="111"/>
      <c r="AK244" s="111"/>
      <c r="AL244" s="54"/>
      <c r="AM244" s="54"/>
      <c r="AN244" s="112"/>
      <c r="AO244" s="113"/>
      <c r="AP244" s="215"/>
      <c r="AQ244" s="216"/>
      <c r="AR244" s="217"/>
      <c r="AS244" s="54"/>
      <c r="AT244" s="115"/>
      <c r="AU244" s="115"/>
      <c r="AV244" s="115"/>
      <c r="AW244" s="116"/>
      <c r="AX244" s="54"/>
      <c r="AY244" s="117"/>
      <c r="AZ244" s="117"/>
      <c r="BA244" s="118"/>
      <c r="BB244" s="116"/>
      <c r="BC244" s="54"/>
      <c r="BD244" s="117"/>
      <c r="BE244" s="218"/>
      <c r="BF244" s="120"/>
      <c r="BG244" s="121"/>
      <c r="BH244" s="121"/>
      <c r="BI244" s="122"/>
      <c r="BJ244" s="123"/>
    </row>
    <row r="245">
      <c r="D245" s="100"/>
      <c r="E245" s="48"/>
      <c r="U245" s="50"/>
      <c r="V245" s="50"/>
      <c r="AC245" s="6"/>
      <c r="AI245" s="110"/>
      <c r="AJ245" s="111"/>
      <c r="AK245" s="111"/>
      <c r="AL245" s="54"/>
      <c r="AM245" s="54"/>
      <c r="AN245" s="112"/>
      <c r="AO245" s="113"/>
      <c r="AP245" s="215"/>
      <c r="AQ245" s="216"/>
      <c r="AR245" s="217"/>
      <c r="AS245" s="54"/>
      <c r="AT245" s="115"/>
      <c r="AU245" s="115"/>
      <c r="AV245" s="115"/>
      <c r="AW245" s="116"/>
      <c r="AX245" s="54"/>
      <c r="AY245" s="117"/>
      <c r="AZ245" s="117"/>
      <c r="BA245" s="118"/>
      <c r="BB245" s="116"/>
      <c r="BC245" s="54"/>
      <c r="BD245" s="117"/>
      <c r="BE245" s="218"/>
      <c r="BF245" s="120"/>
      <c r="BG245" s="121"/>
      <c r="BH245" s="121"/>
      <c r="BI245" s="122"/>
      <c r="BJ245" s="123"/>
    </row>
    <row r="246">
      <c r="D246" s="100"/>
      <c r="E246" s="48"/>
      <c r="U246" s="50"/>
      <c r="V246" s="50"/>
      <c r="AC246" s="6"/>
      <c r="AI246" s="110"/>
      <c r="AJ246" s="111"/>
      <c r="AK246" s="111"/>
      <c r="AL246" s="54"/>
      <c r="AM246" s="54"/>
      <c r="AN246" s="112"/>
      <c r="AO246" s="113"/>
      <c r="AP246" s="215"/>
      <c r="AQ246" s="216"/>
      <c r="AR246" s="217"/>
      <c r="AS246" s="54"/>
      <c r="AT246" s="115"/>
      <c r="AU246" s="115"/>
      <c r="AV246" s="115"/>
      <c r="AW246" s="116"/>
      <c r="AX246" s="54"/>
      <c r="AY246" s="117"/>
      <c r="AZ246" s="117"/>
      <c r="BA246" s="118"/>
      <c r="BB246" s="116"/>
      <c r="BC246" s="54"/>
      <c r="BD246" s="117"/>
      <c r="BE246" s="218"/>
      <c r="BF246" s="120"/>
      <c r="BG246" s="121"/>
      <c r="BH246" s="121"/>
      <c r="BI246" s="122"/>
      <c r="BJ246" s="123"/>
    </row>
    <row r="247">
      <c r="D247" s="100"/>
      <c r="E247" s="48"/>
      <c r="U247" s="50"/>
      <c r="V247" s="50"/>
      <c r="AC247" s="6"/>
      <c r="AI247" s="110"/>
      <c r="AJ247" s="111"/>
      <c r="AK247" s="111"/>
      <c r="AL247" s="54"/>
      <c r="AM247" s="54"/>
      <c r="AN247" s="112"/>
      <c r="AO247" s="113"/>
      <c r="AP247" s="215"/>
      <c r="AQ247" s="216"/>
      <c r="AR247" s="217"/>
      <c r="AS247" s="54"/>
      <c r="AT247" s="115"/>
      <c r="AU247" s="115"/>
      <c r="AV247" s="115"/>
      <c r="AW247" s="116"/>
      <c r="AX247" s="54"/>
      <c r="AY247" s="117"/>
      <c r="AZ247" s="117"/>
      <c r="BA247" s="118"/>
      <c r="BB247" s="116"/>
      <c r="BC247" s="54"/>
      <c r="BD247" s="117"/>
      <c r="BE247" s="218"/>
      <c r="BF247" s="120"/>
      <c r="BG247" s="121"/>
      <c r="BH247" s="121"/>
      <c r="BI247" s="122"/>
      <c r="BJ247" s="123"/>
    </row>
    <row r="248">
      <c r="D248" s="100"/>
      <c r="E248" s="48"/>
      <c r="U248" s="50"/>
      <c r="V248" s="50"/>
      <c r="AC248" s="6"/>
      <c r="AI248" s="110"/>
      <c r="AJ248" s="111"/>
      <c r="AK248" s="111"/>
      <c r="AL248" s="54"/>
      <c r="AM248" s="54"/>
      <c r="AN248" s="112"/>
      <c r="AO248" s="113"/>
      <c r="AP248" s="215"/>
      <c r="AQ248" s="216"/>
      <c r="AR248" s="217"/>
      <c r="AS248" s="54"/>
      <c r="AT248" s="115"/>
      <c r="AU248" s="115"/>
      <c r="AV248" s="115"/>
      <c r="AW248" s="116"/>
      <c r="AX248" s="54"/>
      <c r="AY248" s="117"/>
      <c r="AZ248" s="117"/>
      <c r="BA248" s="118"/>
      <c r="BB248" s="116"/>
      <c r="BC248" s="54"/>
      <c r="BD248" s="117"/>
      <c r="BE248" s="218"/>
      <c r="BF248" s="120"/>
      <c r="BG248" s="121"/>
      <c r="BH248" s="121"/>
      <c r="BI248" s="122"/>
      <c r="BJ248" s="123"/>
    </row>
    <row r="249">
      <c r="D249" s="100"/>
      <c r="E249" s="48"/>
      <c r="U249" s="50"/>
      <c r="V249" s="50"/>
      <c r="AC249" s="6"/>
      <c r="AI249" s="219"/>
      <c r="AJ249" s="220"/>
      <c r="AK249" s="221"/>
      <c r="AL249" s="222"/>
      <c r="AM249" s="222"/>
      <c r="AN249" s="222"/>
      <c r="AO249" s="113"/>
      <c r="AP249" s="215"/>
      <c r="AQ249" s="216"/>
      <c r="AR249" s="217"/>
      <c r="AS249" s="54"/>
      <c r="AT249" s="115"/>
      <c r="AU249" s="115"/>
      <c r="AV249" s="115"/>
      <c r="AW249" s="116"/>
      <c r="AX249" s="54"/>
      <c r="AY249" s="117"/>
      <c r="AZ249" s="117"/>
      <c r="BA249" s="118"/>
      <c r="BB249" s="116"/>
      <c r="BC249" s="54"/>
      <c r="BD249" s="117"/>
      <c r="BE249" s="218"/>
      <c r="BF249" s="120"/>
      <c r="BG249" s="121"/>
      <c r="BH249" s="121"/>
      <c r="BI249" s="122"/>
      <c r="BJ249" s="123"/>
    </row>
    <row r="250">
      <c r="D250" s="100"/>
      <c r="E250" s="48"/>
      <c r="U250" s="50"/>
      <c r="V250" s="50"/>
      <c r="AC250" s="6"/>
      <c r="AI250" s="110"/>
      <c r="AJ250" s="111"/>
      <c r="AK250" s="221"/>
      <c r="AL250" s="54"/>
      <c r="AM250" s="54"/>
      <c r="AN250" s="112"/>
      <c r="AO250" s="113"/>
      <c r="AP250" s="215"/>
      <c r="AQ250" s="216"/>
      <c r="AR250" s="217"/>
      <c r="AS250" s="54"/>
      <c r="AT250" s="115"/>
      <c r="AU250" s="115"/>
      <c r="AV250" s="115"/>
      <c r="AW250" s="116"/>
      <c r="AX250" s="54"/>
      <c r="AY250" s="117"/>
      <c r="AZ250" s="117"/>
      <c r="BA250" s="118"/>
      <c r="BB250" s="116"/>
      <c r="BC250" s="54"/>
      <c r="BD250" s="117"/>
      <c r="BE250" s="218"/>
      <c r="BF250" s="120"/>
      <c r="BG250" s="121"/>
      <c r="BH250" s="121"/>
      <c r="BI250" s="122"/>
      <c r="BJ250" s="123"/>
    </row>
    <row r="251">
      <c r="D251" s="100"/>
      <c r="E251" s="48"/>
      <c r="U251" s="50"/>
      <c r="V251" s="50"/>
      <c r="AC251" s="6"/>
      <c r="AI251" s="110"/>
      <c r="AJ251" s="111"/>
      <c r="AK251" s="221"/>
      <c r="AL251" s="54"/>
      <c r="AM251" s="54"/>
      <c r="AN251" s="112"/>
      <c r="AO251" s="113"/>
      <c r="AP251" s="215"/>
      <c r="AQ251" s="216"/>
      <c r="AR251" s="217"/>
      <c r="AS251" s="54"/>
      <c r="AT251" s="115"/>
      <c r="AU251" s="115"/>
      <c r="AV251" s="115"/>
      <c r="AW251" s="116"/>
      <c r="AX251" s="54"/>
      <c r="AY251" s="117"/>
      <c r="AZ251" s="117"/>
      <c r="BA251" s="118"/>
      <c r="BB251" s="116"/>
      <c r="BC251" s="54"/>
      <c r="BD251" s="117"/>
      <c r="BE251" s="218"/>
      <c r="BF251" s="120"/>
      <c r="BG251" s="121"/>
      <c r="BH251" s="121"/>
      <c r="BI251" s="122"/>
      <c r="BJ251" s="123"/>
    </row>
    <row r="252">
      <c r="D252" s="100"/>
      <c r="E252" s="48"/>
      <c r="U252" s="50"/>
      <c r="V252" s="50"/>
      <c r="AC252" s="6"/>
      <c r="AI252" s="110"/>
      <c r="AJ252" s="111"/>
      <c r="AK252" s="221"/>
      <c r="AL252" s="54"/>
      <c r="AM252" s="54"/>
      <c r="AN252" s="112"/>
      <c r="AO252" s="113"/>
      <c r="AP252" s="215"/>
      <c r="AQ252" s="216"/>
      <c r="AR252" s="217"/>
      <c r="AS252" s="54"/>
      <c r="AT252" s="115"/>
      <c r="AU252" s="115"/>
      <c r="AV252" s="115"/>
      <c r="AW252" s="116"/>
      <c r="AX252" s="54"/>
      <c r="AY252" s="117"/>
      <c r="AZ252" s="117"/>
      <c r="BA252" s="118"/>
      <c r="BB252" s="116"/>
      <c r="BC252" s="54"/>
      <c r="BD252" s="117"/>
      <c r="BE252" s="218"/>
      <c r="BF252" s="120"/>
      <c r="BG252" s="121"/>
      <c r="BH252" s="121"/>
      <c r="BI252" s="122"/>
      <c r="BJ252" s="123"/>
    </row>
    <row r="253">
      <c r="D253" s="100"/>
      <c r="E253" s="48"/>
      <c r="U253" s="50"/>
      <c r="V253" s="50"/>
      <c r="AC253" s="6"/>
      <c r="AI253" s="110"/>
      <c r="AJ253" s="111"/>
      <c r="AK253" s="221"/>
      <c r="AL253" s="54"/>
      <c r="AM253" s="54"/>
      <c r="AN253" s="112"/>
      <c r="AO253" s="113"/>
      <c r="AP253" s="215"/>
      <c r="AQ253" s="216"/>
      <c r="AR253" s="217"/>
      <c r="AS253" s="54"/>
      <c r="AT253" s="115"/>
      <c r="AU253" s="115"/>
      <c r="AV253" s="115"/>
      <c r="AW253" s="116"/>
      <c r="AX253" s="54"/>
      <c r="AY253" s="117"/>
      <c r="AZ253" s="117"/>
      <c r="BA253" s="118"/>
      <c r="BB253" s="116"/>
      <c r="BC253" s="54"/>
      <c r="BD253" s="117"/>
      <c r="BE253" s="218"/>
      <c r="BF253" s="120"/>
      <c r="BG253" s="121"/>
      <c r="BH253" s="121"/>
      <c r="BI253" s="122"/>
      <c r="BJ253" s="123"/>
    </row>
    <row r="254">
      <c r="D254" s="100"/>
      <c r="E254" s="48"/>
      <c r="U254" s="50"/>
      <c r="V254" s="50"/>
      <c r="AC254" s="6"/>
      <c r="AI254" s="110"/>
      <c r="AJ254" s="111"/>
      <c r="AK254" s="221"/>
      <c r="AL254" s="54"/>
      <c r="AM254" s="54"/>
      <c r="AN254" s="112"/>
      <c r="AO254" s="113"/>
      <c r="AP254" s="215"/>
      <c r="AQ254" s="216"/>
      <c r="AR254" s="217"/>
      <c r="AS254" s="54"/>
      <c r="AT254" s="115"/>
      <c r="AU254" s="115"/>
      <c r="AV254" s="115"/>
      <c r="AW254" s="116"/>
      <c r="AX254" s="54"/>
      <c r="AY254" s="117"/>
      <c r="AZ254" s="117"/>
      <c r="BA254" s="118"/>
      <c r="BB254" s="116"/>
      <c r="BC254" s="54"/>
      <c r="BD254" s="117"/>
      <c r="BE254" s="218"/>
      <c r="BF254" s="120"/>
      <c r="BG254" s="121"/>
      <c r="BH254" s="121"/>
      <c r="BI254" s="122"/>
      <c r="BJ254" s="123"/>
    </row>
    <row r="255">
      <c r="D255" s="100"/>
      <c r="E255" s="48"/>
      <c r="U255" s="50"/>
      <c r="V255" s="50"/>
      <c r="AC255" s="6"/>
      <c r="AI255" s="110"/>
      <c r="AJ255" s="111"/>
      <c r="AK255" s="221"/>
      <c r="AL255" s="54"/>
      <c r="AM255" s="54"/>
      <c r="AN255" s="112"/>
      <c r="AO255" s="113"/>
      <c r="AP255" s="215"/>
      <c r="AQ255" s="216"/>
      <c r="AR255" s="217"/>
      <c r="AS255" s="54"/>
      <c r="AT255" s="115"/>
      <c r="AU255" s="115"/>
      <c r="AV255" s="115"/>
      <c r="AW255" s="116"/>
      <c r="AX255" s="54"/>
      <c r="AY255" s="117"/>
      <c r="AZ255" s="117"/>
      <c r="BA255" s="118"/>
      <c r="BB255" s="116"/>
      <c r="BC255" s="54"/>
      <c r="BD255" s="117"/>
      <c r="BE255" s="218"/>
      <c r="BF255" s="120"/>
      <c r="BG255" s="121"/>
      <c r="BH255" s="121"/>
      <c r="BI255" s="122"/>
      <c r="BJ255" s="123"/>
    </row>
    <row r="256">
      <c r="D256" s="100"/>
      <c r="E256" s="48"/>
      <c r="U256" s="50"/>
      <c r="V256" s="50"/>
      <c r="AC256" s="6"/>
      <c r="AI256" s="110"/>
      <c r="AJ256" s="111"/>
      <c r="AK256" s="221"/>
      <c r="AL256" s="54"/>
      <c r="AM256" s="54"/>
      <c r="AN256" s="112"/>
      <c r="AO256" s="113"/>
      <c r="AP256" s="215"/>
      <c r="AQ256" s="216"/>
      <c r="AR256" s="217"/>
      <c r="AS256" s="54"/>
      <c r="AT256" s="115"/>
      <c r="AU256" s="115"/>
      <c r="AV256" s="115"/>
      <c r="AW256" s="116"/>
      <c r="AX256" s="54"/>
      <c r="AY256" s="117"/>
      <c r="AZ256" s="117"/>
      <c r="BA256" s="118"/>
      <c r="BB256" s="116"/>
      <c r="BC256" s="54"/>
      <c r="BD256" s="117"/>
      <c r="BE256" s="218"/>
      <c r="BF256" s="120"/>
      <c r="BG256" s="121"/>
      <c r="BH256" s="121"/>
      <c r="BI256" s="122"/>
      <c r="BJ256" s="123"/>
    </row>
    <row r="257">
      <c r="D257" s="100"/>
      <c r="E257" s="48"/>
      <c r="U257" s="50"/>
      <c r="V257" s="50"/>
      <c r="AC257" s="6"/>
      <c r="AI257" s="110"/>
      <c r="AJ257" s="111"/>
      <c r="AK257" s="221"/>
      <c r="AL257" s="54"/>
      <c r="AM257" s="54"/>
      <c r="AN257" s="112"/>
      <c r="AO257" s="113"/>
      <c r="AP257" s="215"/>
      <c r="AQ257" s="216"/>
      <c r="AR257" s="217"/>
      <c r="AS257" s="54"/>
      <c r="AT257" s="115"/>
      <c r="AU257" s="115"/>
      <c r="AV257" s="115"/>
      <c r="AW257" s="116"/>
      <c r="AX257" s="54"/>
      <c r="AY257" s="117"/>
      <c r="AZ257" s="117"/>
      <c r="BA257" s="118"/>
      <c r="BB257" s="116"/>
      <c r="BC257" s="54"/>
      <c r="BD257" s="117"/>
      <c r="BE257" s="218"/>
      <c r="BF257" s="120"/>
      <c r="BG257" s="121"/>
      <c r="BH257" s="121"/>
      <c r="BI257" s="122"/>
      <c r="BJ257" s="123"/>
    </row>
    <row r="258">
      <c r="D258" s="100"/>
      <c r="E258" s="48"/>
      <c r="U258" s="50"/>
      <c r="V258" s="50"/>
      <c r="AC258" s="6"/>
      <c r="AI258" s="110"/>
      <c r="AJ258" s="111"/>
      <c r="AK258" s="221"/>
      <c r="AL258" s="54"/>
      <c r="AM258" s="54"/>
      <c r="AN258" s="112"/>
      <c r="AO258" s="113"/>
      <c r="AP258" s="215"/>
      <c r="AQ258" s="216"/>
      <c r="AR258" s="217"/>
      <c r="AS258" s="54"/>
      <c r="AT258" s="115"/>
      <c r="AU258" s="115"/>
      <c r="AV258" s="115"/>
      <c r="AW258" s="116"/>
      <c r="AX258" s="54"/>
      <c r="AY258" s="117"/>
      <c r="AZ258" s="117"/>
      <c r="BA258" s="118"/>
      <c r="BB258" s="116"/>
      <c r="BC258" s="54"/>
      <c r="BD258" s="117"/>
      <c r="BE258" s="218"/>
      <c r="BF258" s="120"/>
      <c r="BG258" s="121"/>
      <c r="BH258" s="121"/>
      <c r="BI258" s="122"/>
      <c r="BJ258" s="123"/>
    </row>
    <row r="259">
      <c r="D259" s="100"/>
      <c r="E259" s="48"/>
      <c r="U259" s="50"/>
      <c r="V259" s="50"/>
      <c r="AC259" s="6"/>
      <c r="AI259" s="110"/>
      <c r="AJ259" s="111"/>
      <c r="AK259" s="221"/>
      <c r="AL259" s="54"/>
      <c r="AM259" s="54"/>
      <c r="AN259" s="112"/>
      <c r="AO259" s="113"/>
      <c r="AP259" s="215"/>
      <c r="AQ259" s="216"/>
      <c r="AR259" s="217"/>
      <c r="AS259" s="54"/>
      <c r="AT259" s="115"/>
      <c r="AU259" s="115"/>
      <c r="AV259" s="115"/>
      <c r="AW259" s="116"/>
      <c r="AX259" s="54"/>
      <c r="AY259" s="117"/>
      <c r="AZ259" s="117"/>
      <c r="BA259" s="118"/>
      <c r="BB259" s="116"/>
      <c r="BC259" s="54"/>
      <c r="BD259" s="117"/>
      <c r="BE259" s="218"/>
      <c r="BF259" s="120"/>
      <c r="BG259" s="121"/>
      <c r="BH259" s="121"/>
      <c r="BI259" s="122"/>
      <c r="BJ259" s="123"/>
    </row>
    <row r="260">
      <c r="D260" s="100"/>
      <c r="E260" s="48"/>
      <c r="U260" s="50"/>
      <c r="V260" s="50"/>
      <c r="AC260" s="6"/>
      <c r="AI260" s="110"/>
      <c r="AJ260" s="111"/>
      <c r="AK260" s="221"/>
      <c r="AL260" s="54"/>
      <c r="AM260" s="54"/>
      <c r="AN260" s="112"/>
      <c r="AO260" s="113"/>
      <c r="AP260" s="215"/>
      <c r="AQ260" s="216"/>
      <c r="AR260" s="217"/>
      <c r="AS260" s="54"/>
      <c r="AT260" s="115"/>
      <c r="AU260" s="115"/>
      <c r="AV260" s="115"/>
      <c r="AW260" s="116"/>
      <c r="AX260" s="54"/>
      <c r="AY260" s="117"/>
      <c r="AZ260" s="117"/>
      <c r="BA260" s="118"/>
      <c r="BB260" s="116"/>
      <c r="BC260" s="54"/>
      <c r="BD260" s="117"/>
      <c r="BE260" s="218"/>
      <c r="BF260" s="120"/>
      <c r="BG260" s="121"/>
      <c r="BH260" s="121"/>
      <c r="BI260" s="122"/>
      <c r="BJ260" s="123"/>
    </row>
    <row r="261">
      <c r="D261" s="100"/>
      <c r="E261" s="48"/>
      <c r="U261" s="50"/>
      <c r="V261" s="50"/>
      <c r="AC261" s="6"/>
      <c r="AI261" s="110"/>
      <c r="AJ261" s="111"/>
      <c r="AK261" s="221"/>
      <c r="AL261" s="54"/>
      <c r="AM261" s="54"/>
      <c r="AN261" s="112"/>
      <c r="AO261" s="113"/>
      <c r="AP261" s="215"/>
      <c r="AQ261" s="216"/>
      <c r="AR261" s="217"/>
      <c r="AS261" s="54"/>
      <c r="AT261" s="115"/>
      <c r="AU261" s="115"/>
      <c r="AV261" s="115"/>
      <c r="AW261" s="116"/>
      <c r="AX261" s="54"/>
      <c r="AY261" s="117"/>
      <c r="AZ261" s="117"/>
      <c r="BA261" s="118"/>
      <c r="BB261" s="116"/>
      <c r="BC261" s="54"/>
      <c r="BD261" s="117"/>
      <c r="BE261" s="218"/>
      <c r="BF261" s="120"/>
      <c r="BG261" s="121"/>
      <c r="BH261" s="121"/>
      <c r="BI261" s="122"/>
      <c r="BJ261" s="123"/>
    </row>
    <row r="262">
      <c r="D262" s="100"/>
      <c r="E262" s="48"/>
      <c r="U262" s="50"/>
      <c r="V262" s="50"/>
      <c r="AC262" s="6"/>
      <c r="AI262" s="110"/>
      <c r="AJ262" s="111"/>
      <c r="AK262" s="221"/>
      <c r="AL262" s="54"/>
      <c r="AM262" s="54"/>
      <c r="AN262" s="112"/>
      <c r="AO262" s="113"/>
      <c r="AP262" s="215"/>
      <c r="AQ262" s="216"/>
      <c r="AR262" s="217"/>
      <c r="AS262" s="54"/>
      <c r="AT262" s="115"/>
      <c r="AU262" s="115"/>
      <c r="AV262" s="115"/>
      <c r="AW262" s="116"/>
      <c r="AX262" s="54"/>
      <c r="AY262" s="117"/>
      <c r="AZ262" s="117"/>
      <c r="BA262" s="118"/>
      <c r="BB262" s="116"/>
      <c r="BC262" s="54"/>
      <c r="BD262" s="117"/>
      <c r="BE262" s="218"/>
      <c r="BF262" s="120"/>
      <c r="BG262" s="121"/>
      <c r="BH262" s="121"/>
      <c r="BI262" s="122"/>
      <c r="BJ262" s="123"/>
    </row>
    <row r="263">
      <c r="D263" s="100"/>
      <c r="E263" s="48"/>
      <c r="U263" s="50"/>
      <c r="V263" s="50"/>
      <c r="AC263" s="6"/>
      <c r="AI263" s="110"/>
      <c r="AJ263" s="111"/>
      <c r="AK263" s="221"/>
      <c r="AL263" s="54"/>
      <c r="AM263" s="54"/>
      <c r="AN263" s="112"/>
      <c r="AO263" s="113"/>
      <c r="AP263" s="215"/>
      <c r="AQ263" s="216"/>
      <c r="AR263" s="217"/>
      <c r="AS263" s="54"/>
      <c r="AT263" s="115"/>
      <c r="AU263" s="115"/>
      <c r="AV263" s="115"/>
      <c r="AW263" s="116"/>
      <c r="AX263" s="54"/>
      <c r="AY263" s="117"/>
      <c r="AZ263" s="117"/>
      <c r="BA263" s="118"/>
      <c r="BB263" s="116"/>
      <c r="BC263" s="54"/>
      <c r="BD263" s="117"/>
      <c r="BE263" s="218"/>
      <c r="BF263" s="120"/>
      <c r="BG263" s="121"/>
      <c r="BH263" s="121"/>
      <c r="BI263" s="122"/>
      <c r="BJ263" s="123"/>
    </row>
    <row r="264">
      <c r="D264" s="100"/>
      <c r="E264" s="48"/>
      <c r="U264" s="50"/>
      <c r="V264" s="50"/>
      <c r="AC264" s="6"/>
      <c r="AI264" s="110"/>
      <c r="AJ264" s="111"/>
      <c r="AK264" s="221"/>
      <c r="AL264" s="54"/>
      <c r="AM264" s="54"/>
      <c r="AN264" s="112"/>
      <c r="AO264" s="113"/>
      <c r="AP264" s="215"/>
      <c r="AQ264" s="216"/>
      <c r="AR264" s="217"/>
      <c r="AS264" s="54"/>
      <c r="AT264" s="115"/>
      <c r="AU264" s="115"/>
      <c r="AV264" s="115"/>
      <c r="AW264" s="116"/>
      <c r="AX264" s="54"/>
      <c r="AY264" s="117"/>
      <c r="AZ264" s="117"/>
      <c r="BA264" s="118"/>
      <c r="BB264" s="116"/>
      <c r="BC264" s="54"/>
      <c r="BD264" s="117"/>
      <c r="BE264" s="218"/>
      <c r="BF264" s="120"/>
      <c r="BG264" s="121"/>
      <c r="BH264" s="121"/>
      <c r="BI264" s="122"/>
      <c r="BJ264" s="123"/>
    </row>
    <row r="265">
      <c r="D265" s="100"/>
      <c r="E265" s="48"/>
      <c r="U265" s="50"/>
      <c r="V265" s="50"/>
      <c r="AC265" s="6"/>
      <c r="AI265" s="110"/>
      <c r="AJ265" s="111"/>
      <c r="AK265" s="221"/>
      <c r="AL265" s="54"/>
      <c r="AM265" s="54"/>
      <c r="AN265" s="112"/>
      <c r="AO265" s="113"/>
      <c r="AP265" s="215"/>
      <c r="AQ265" s="216"/>
      <c r="AR265" s="217"/>
      <c r="AS265" s="54"/>
      <c r="AT265" s="115"/>
      <c r="AU265" s="115"/>
      <c r="AV265" s="115"/>
      <c r="AW265" s="116"/>
      <c r="AX265" s="54"/>
      <c r="AY265" s="117"/>
      <c r="AZ265" s="117"/>
      <c r="BA265" s="118"/>
      <c r="BB265" s="116"/>
      <c r="BC265" s="54"/>
      <c r="BD265" s="117"/>
      <c r="BE265" s="218"/>
      <c r="BF265" s="120"/>
      <c r="BG265" s="121"/>
      <c r="BH265" s="121"/>
      <c r="BI265" s="122"/>
      <c r="BJ265" s="123"/>
    </row>
    <row r="266">
      <c r="D266" s="100"/>
      <c r="E266" s="48"/>
      <c r="U266" s="50"/>
      <c r="V266" s="50"/>
      <c r="AC266" s="6"/>
      <c r="AI266" s="110"/>
      <c r="AJ266" s="111"/>
      <c r="AK266" s="221"/>
      <c r="AL266" s="54"/>
      <c r="AM266" s="54"/>
      <c r="AN266" s="112"/>
      <c r="AO266" s="113"/>
      <c r="AP266" s="215"/>
      <c r="AQ266" s="216"/>
      <c r="AR266" s="217"/>
      <c r="AS266" s="54"/>
      <c r="AT266" s="115"/>
      <c r="AU266" s="115"/>
      <c r="AV266" s="115"/>
      <c r="AW266" s="116"/>
      <c r="AX266" s="54"/>
      <c r="AY266" s="117"/>
      <c r="AZ266" s="117"/>
      <c r="BA266" s="118"/>
      <c r="BB266" s="116"/>
      <c r="BC266" s="54"/>
      <c r="BD266" s="117"/>
      <c r="BE266" s="218"/>
      <c r="BF266" s="120"/>
      <c r="BG266" s="121"/>
      <c r="BH266" s="121"/>
      <c r="BI266" s="122"/>
      <c r="BJ266" s="123"/>
    </row>
    <row r="267">
      <c r="D267" s="100"/>
      <c r="E267" s="48"/>
      <c r="U267" s="50"/>
      <c r="V267" s="50"/>
      <c r="AC267" s="6"/>
      <c r="AI267" s="110"/>
      <c r="AJ267" s="111"/>
      <c r="AK267" s="221"/>
      <c r="AL267" s="54"/>
      <c r="AM267" s="54"/>
      <c r="AN267" s="112"/>
      <c r="AO267" s="113"/>
      <c r="AP267" s="215"/>
      <c r="AQ267" s="216"/>
      <c r="AR267" s="217"/>
      <c r="AS267" s="54"/>
      <c r="AT267" s="115"/>
      <c r="AU267" s="115"/>
      <c r="AV267" s="115"/>
      <c r="AW267" s="116"/>
      <c r="AX267" s="54"/>
      <c r="AY267" s="117"/>
      <c r="AZ267" s="117"/>
      <c r="BA267" s="118"/>
      <c r="BB267" s="116"/>
      <c r="BC267" s="54"/>
      <c r="BD267" s="117"/>
      <c r="BE267" s="218"/>
      <c r="BF267" s="120"/>
      <c r="BG267" s="121"/>
      <c r="BH267" s="121"/>
      <c r="BI267" s="122"/>
      <c r="BJ267" s="123"/>
    </row>
    <row r="268">
      <c r="D268" s="100"/>
      <c r="E268" s="48"/>
      <c r="U268" s="50"/>
      <c r="V268" s="50"/>
      <c r="AC268" s="6"/>
      <c r="AI268" s="110"/>
      <c r="AJ268" s="111"/>
      <c r="AK268" s="221"/>
      <c r="AL268" s="54"/>
      <c r="AM268" s="54"/>
      <c r="AN268" s="112"/>
      <c r="AO268" s="113"/>
      <c r="AP268" s="215"/>
      <c r="AQ268" s="216"/>
      <c r="AR268" s="217"/>
      <c r="AS268" s="54"/>
      <c r="AT268" s="115"/>
      <c r="AU268" s="115"/>
      <c r="AV268" s="115"/>
      <c r="AW268" s="116"/>
      <c r="AX268" s="54"/>
      <c r="AY268" s="117"/>
      <c r="AZ268" s="117"/>
      <c r="BA268" s="118"/>
      <c r="BB268" s="116"/>
      <c r="BC268" s="54"/>
      <c r="BD268" s="117"/>
      <c r="BE268" s="218"/>
      <c r="BF268" s="120"/>
      <c r="BG268" s="121"/>
      <c r="BH268" s="121"/>
      <c r="BI268" s="122"/>
      <c r="BJ268" s="123"/>
    </row>
    <row r="269">
      <c r="D269" s="100"/>
      <c r="E269" s="48"/>
      <c r="U269" s="50"/>
      <c r="V269" s="50"/>
      <c r="AC269" s="6"/>
      <c r="AI269" s="110"/>
      <c r="AJ269" s="111"/>
      <c r="AK269" s="221"/>
      <c r="AL269" s="54"/>
      <c r="AM269" s="54"/>
      <c r="AN269" s="112"/>
      <c r="AO269" s="113"/>
      <c r="AP269" s="215"/>
      <c r="AQ269" s="216"/>
      <c r="AR269" s="217"/>
      <c r="AS269" s="54"/>
      <c r="AT269" s="115"/>
      <c r="AU269" s="115"/>
      <c r="AV269" s="115"/>
      <c r="AW269" s="116"/>
      <c r="AX269" s="54"/>
      <c r="AY269" s="117"/>
      <c r="AZ269" s="117"/>
      <c r="BA269" s="118"/>
      <c r="BB269" s="116"/>
      <c r="BC269" s="54"/>
      <c r="BD269" s="117"/>
      <c r="BE269" s="218"/>
      <c r="BF269" s="120"/>
      <c r="BG269" s="121"/>
      <c r="BH269" s="121"/>
      <c r="BI269" s="122"/>
      <c r="BJ269" s="123"/>
    </row>
    <row r="270">
      <c r="D270" s="100"/>
      <c r="E270" s="48"/>
      <c r="U270" s="50"/>
      <c r="V270" s="50"/>
      <c r="AC270" s="6"/>
      <c r="AI270" s="110"/>
      <c r="AJ270" s="111"/>
      <c r="AK270" s="221"/>
      <c r="AL270" s="54"/>
      <c r="AM270" s="54"/>
      <c r="AN270" s="112"/>
      <c r="AO270" s="113"/>
      <c r="AP270" s="215"/>
      <c r="AQ270" s="216"/>
      <c r="AR270" s="217"/>
      <c r="AS270" s="54"/>
      <c r="AT270" s="115"/>
      <c r="AU270" s="115"/>
      <c r="AV270" s="115"/>
      <c r="AW270" s="116"/>
      <c r="AX270" s="54"/>
      <c r="AY270" s="117"/>
      <c r="AZ270" s="117"/>
      <c r="BA270" s="118"/>
      <c r="BB270" s="116"/>
      <c r="BC270" s="54"/>
      <c r="BD270" s="117"/>
      <c r="BE270" s="218"/>
      <c r="BF270" s="120"/>
      <c r="BG270" s="121"/>
      <c r="BH270" s="121"/>
      <c r="BI270" s="122"/>
      <c r="BJ270" s="123"/>
    </row>
    <row r="271">
      <c r="D271" s="100"/>
      <c r="E271" s="48"/>
      <c r="U271" s="50"/>
      <c r="V271" s="50"/>
      <c r="AC271" s="6"/>
      <c r="AI271" s="110"/>
      <c r="AJ271" s="111"/>
      <c r="AK271" s="221"/>
      <c r="AL271" s="54"/>
      <c r="AM271" s="54"/>
      <c r="AN271" s="112"/>
      <c r="AO271" s="113"/>
      <c r="AP271" s="215"/>
      <c r="AQ271" s="216"/>
      <c r="AR271" s="217"/>
      <c r="AS271" s="54"/>
      <c r="AT271" s="115"/>
      <c r="AU271" s="115"/>
      <c r="AV271" s="115"/>
      <c r="AW271" s="116"/>
      <c r="AX271" s="54"/>
      <c r="AY271" s="117"/>
      <c r="AZ271" s="117"/>
      <c r="BA271" s="118"/>
      <c r="BB271" s="116"/>
      <c r="BC271" s="54"/>
      <c r="BD271" s="117"/>
      <c r="BE271" s="218"/>
      <c r="BF271" s="120"/>
      <c r="BG271" s="121"/>
      <c r="BH271" s="121"/>
      <c r="BI271" s="122"/>
      <c r="BJ271" s="123"/>
    </row>
    <row r="272">
      <c r="D272" s="100"/>
      <c r="E272" s="48"/>
      <c r="U272" s="50"/>
      <c r="V272" s="50"/>
      <c r="AC272" s="6"/>
      <c r="AI272" s="110"/>
      <c r="AJ272" s="111"/>
      <c r="AK272" s="221"/>
      <c r="AL272" s="54"/>
      <c r="AM272" s="54"/>
      <c r="AN272" s="112"/>
      <c r="AO272" s="113"/>
      <c r="AP272" s="215"/>
      <c r="AQ272" s="216"/>
      <c r="AR272" s="217"/>
      <c r="AS272" s="54"/>
      <c r="AT272" s="115"/>
      <c r="AU272" s="115"/>
      <c r="AV272" s="115"/>
      <c r="AW272" s="116"/>
      <c r="AX272" s="54"/>
      <c r="AY272" s="117"/>
      <c r="AZ272" s="117"/>
      <c r="BA272" s="118"/>
      <c r="BB272" s="116"/>
      <c r="BC272" s="54"/>
      <c r="BD272" s="117"/>
      <c r="BE272" s="218"/>
      <c r="BF272" s="120"/>
      <c r="BG272" s="121"/>
      <c r="BH272" s="121"/>
      <c r="BI272" s="122"/>
      <c r="BJ272" s="123"/>
    </row>
    <row r="273">
      <c r="D273" s="100"/>
      <c r="E273" s="48"/>
      <c r="U273" s="50"/>
      <c r="V273" s="50"/>
      <c r="AC273" s="6"/>
      <c r="AI273" s="110"/>
      <c r="AJ273" s="111"/>
      <c r="AK273" s="221"/>
      <c r="AL273" s="54"/>
      <c r="AM273" s="54"/>
      <c r="AN273" s="112"/>
      <c r="AO273" s="113"/>
      <c r="AP273" s="215"/>
      <c r="AQ273" s="216"/>
      <c r="AR273" s="217"/>
      <c r="AS273" s="54"/>
      <c r="AT273" s="115"/>
      <c r="AU273" s="115"/>
      <c r="AV273" s="115"/>
      <c r="AW273" s="116"/>
      <c r="AX273" s="54"/>
      <c r="AY273" s="117"/>
      <c r="AZ273" s="117"/>
      <c r="BA273" s="118"/>
      <c r="BB273" s="116"/>
      <c r="BC273" s="54"/>
      <c r="BD273" s="117"/>
      <c r="BE273" s="218"/>
      <c r="BF273" s="120"/>
      <c r="BG273" s="121"/>
      <c r="BH273" s="121"/>
      <c r="BI273" s="122"/>
      <c r="BJ273" s="123"/>
    </row>
    <row r="274">
      <c r="D274" s="100"/>
      <c r="E274" s="48"/>
      <c r="U274" s="50"/>
      <c r="V274" s="50"/>
      <c r="AC274" s="6"/>
      <c r="AI274" s="110"/>
      <c r="AJ274" s="111"/>
      <c r="AK274" s="221"/>
      <c r="AL274" s="54"/>
      <c r="AM274" s="54"/>
      <c r="AN274" s="112"/>
      <c r="AO274" s="113"/>
      <c r="AP274" s="215"/>
      <c r="AQ274" s="216"/>
      <c r="AR274" s="217"/>
      <c r="AS274" s="54"/>
      <c r="AT274" s="115"/>
      <c r="AU274" s="115"/>
      <c r="AV274" s="115"/>
      <c r="AW274" s="116"/>
      <c r="AX274" s="54"/>
      <c r="AY274" s="117"/>
      <c r="AZ274" s="117"/>
      <c r="BA274" s="118"/>
      <c r="BB274" s="116"/>
      <c r="BC274" s="54"/>
      <c r="BD274" s="117"/>
      <c r="BE274" s="218"/>
      <c r="BF274" s="120"/>
      <c r="BG274" s="121"/>
      <c r="BH274" s="121"/>
      <c r="BI274" s="122"/>
      <c r="BJ274" s="123"/>
    </row>
    <row r="275">
      <c r="D275" s="100"/>
      <c r="E275" s="48"/>
      <c r="U275" s="50"/>
      <c r="V275" s="50"/>
      <c r="AC275" s="6"/>
      <c r="AI275" s="110"/>
      <c r="AJ275" s="111"/>
      <c r="AK275" s="221"/>
      <c r="AL275" s="54"/>
      <c r="AM275" s="54"/>
      <c r="AN275" s="112"/>
      <c r="AO275" s="113"/>
      <c r="AP275" s="215"/>
      <c r="AQ275" s="216"/>
      <c r="AR275" s="217"/>
      <c r="AS275" s="54"/>
      <c r="AT275" s="115"/>
      <c r="AU275" s="115"/>
      <c r="AV275" s="115"/>
      <c r="AW275" s="116"/>
      <c r="AX275" s="54"/>
      <c r="AY275" s="117"/>
      <c r="AZ275" s="117"/>
      <c r="BA275" s="118"/>
      <c r="BB275" s="116"/>
      <c r="BC275" s="54"/>
      <c r="BD275" s="117"/>
      <c r="BE275" s="218"/>
      <c r="BF275" s="120"/>
      <c r="BG275" s="121"/>
      <c r="BH275" s="121"/>
      <c r="BI275" s="122"/>
      <c r="BJ275" s="123"/>
    </row>
    <row r="276">
      <c r="D276" s="100"/>
      <c r="E276" s="48"/>
      <c r="U276" s="50"/>
      <c r="V276" s="50"/>
      <c r="AC276" s="6"/>
      <c r="AI276" s="110"/>
      <c r="AJ276" s="111"/>
      <c r="AK276" s="221"/>
      <c r="AL276" s="54"/>
      <c r="AM276" s="54"/>
      <c r="AN276" s="112"/>
      <c r="AO276" s="113"/>
      <c r="AP276" s="215"/>
      <c r="AQ276" s="216"/>
      <c r="AR276" s="217"/>
      <c r="AS276" s="54"/>
      <c r="AT276" s="115"/>
      <c r="AU276" s="115"/>
      <c r="AV276" s="115"/>
      <c r="AW276" s="116"/>
      <c r="AX276" s="54"/>
      <c r="AY276" s="117"/>
      <c r="AZ276" s="117"/>
      <c r="BA276" s="118"/>
      <c r="BB276" s="116"/>
      <c r="BC276" s="54"/>
      <c r="BD276" s="117"/>
      <c r="BE276" s="218"/>
      <c r="BF276" s="120"/>
      <c r="BG276" s="121"/>
      <c r="BH276" s="121"/>
      <c r="BI276" s="122"/>
      <c r="BJ276" s="123"/>
    </row>
    <row r="277">
      <c r="D277" s="100"/>
      <c r="E277" s="48"/>
      <c r="U277" s="50"/>
      <c r="V277" s="50"/>
      <c r="AC277" s="6"/>
      <c r="AI277" s="110"/>
      <c r="AJ277" s="111"/>
      <c r="AK277" s="221"/>
      <c r="AL277" s="54"/>
      <c r="AM277" s="54"/>
      <c r="AN277" s="112"/>
      <c r="AO277" s="113"/>
      <c r="AP277" s="215"/>
      <c r="AQ277" s="216"/>
      <c r="AR277" s="217"/>
      <c r="AS277" s="54"/>
      <c r="AT277" s="115"/>
      <c r="AU277" s="115"/>
      <c r="AV277" s="115"/>
      <c r="AW277" s="116"/>
      <c r="AX277" s="54"/>
      <c r="AY277" s="117"/>
      <c r="AZ277" s="117"/>
      <c r="BA277" s="118"/>
      <c r="BB277" s="116"/>
      <c r="BC277" s="54"/>
      <c r="BD277" s="117"/>
      <c r="BE277" s="218"/>
      <c r="BF277" s="120"/>
      <c r="BG277" s="121"/>
      <c r="BH277" s="121"/>
      <c r="BI277" s="122"/>
      <c r="BJ277" s="123"/>
    </row>
    <row r="278">
      <c r="D278" s="100"/>
      <c r="E278" s="48"/>
      <c r="U278" s="50"/>
      <c r="V278" s="50"/>
      <c r="AC278" s="6"/>
      <c r="AI278" s="110"/>
      <c r="AJ278" s="111"/>
      <c r="AK278" s="221"/>
      <c r="AL278" s="54"/>
      <c r="AM278" s="54"/>
      <c r="AN278" s="112"/>
      <c r="AO278" s="113"/>
      <c r="AP278" s="215"/>
      <c r="AQ278" s="216"/>
      <c r="AR278" s="217"/>
      <c r="AS278" s="54"/>
      <c r="AT278" s="115"/>
      <c r="AU278" s="115"/>
      <c r="AV278" s="115"/>
      <c r="AW278" s="116"/>
      <c r="AX278" s="54"/>
      <c r="AY278" s="117"/>
      <c r="AZ278" s="117"/>
      <c r="BA278" s="118"/>
      <c r="BB278" s="116"/>
      <c r="BC278" s="54"/>
      <c r="BD278" s="117"/>
      <c r="BE278" s="218"/>
      <c r="BF278" s="120"/>
      <c r="BG278" s="121"/>
      <c r="BH278" s="121"/>
      <c r="BI278" s="122"/>
      <c r="BJ278" s="123"/>
    </row>
    <row r="279">
      <c r="D279" s="100"/>
      <c r="E279" s="48"/>
      <c r="U279" s="50"/>
      <c r="V279" s="50"/>
      <c r="AC279" s="6"/>
      <c r="AI279" s="110"/>
      <c r="AJ279" s="111"/>
      <c r="AK279" s="221"/>
      <c r="AL279" s="54"/>
      <c r="AM279" s="54"/>
      <c r="AN279" s="112"/>
      <c r="AO279" s="113"/>
      <c r="AP279" s="215"/>
      <c r="AQ279" s="216"/>
      <c r="AR279" s="217"/>
      <c r="AS279" s="54"/>
      <c r="AT279" s="115"/>
      <c r="AU279" s="115"/>
      <c r="AV279" s="115"/>
      <c r="AW279" s="116"/>
      <c r="AX279" s="54"/>
      <c r="AY279" s="117"/>
      <c r="AZ279" s="117"/>
      <c r="BA279" s="118"/>
      <c r="BB279" s="116"/>
      <c r="BC279" s="54"/>
      <c r="BD279" s="117"/>
      <c r="BE279" s="218"/>
      <c r="BF279" s="120"/>
      <c r="BG279" s="121"/>
      <c r="BH279" s="121"/>
      <c r="BI279" s="122"/>
      <c r="BJ279" s="123"/>
    </row>
    <row r="280">
      <c r="D280" s="100"/>
      <c r="E280" s="48"/>
      <c r="U280" s="50"/>
      <c r="V280" s="50"/>
      <c r="AC280" s="6"/>
      <c r="AI280" s="110"/>
      <c r="AJ280" s="111"/>
      <c r="AK280" s="221"/>
      <c r="AL280" s="54"/>
      <c r="AM280" s="54"/>
      <c r="AN280" s="112"/>
      <c r="AO280" s="113"/>
      <c r="AP280" s="215"/>
      <c r="AQ280" s="216"/>
      <c r="AR280" s="217"/>
      <c r="AS280" s="54"/>
      <c r="AT280" s="115"/>
      <c r="AU280" s="115"/>
      <c r="AV280" s="115"/>
      <c r="AW280" s="116"/>
      <c r="AX280" s="54"/>
      <c r="AY280" s="117"/>
      <c r="AZ280" s="117"/>
      <c r="BA280" s="118"/>
      <c r="BB280" s="116"/>
      <c r="BC280" s="54"/>
      <c r="BD280" s="117"/>
      <c r="BE280" s="218"/>
      <c r="BF280" s="120"/>
      <c r="BG280" s="121"/>
      <c r="BH280" s="121"/>
      <c r="BI280" s="122"/>
      <c r="BJ280" s="123"/>
    </row>
    <row r="281">
      <c r="D281" s="100"/>
      <c r="E281" s="48"/>
      <c r="U281" s="50"/>
      <c r="V281" s="50"/>
      <c r="AC281" s="6"/>
      <c r="AI281" s="110"/>
      <c r="AJ281" s="111"/>
      <c r="AK281" s="221"/>
      <c r="AL281" s="54"/>
      <c r="AM281" s="54"/>
      <c r="AN281" s="112"/>
      <c r="AO281" s="113"/>
      <c r="AP281" s="215"/>
      <c r="AQ281" s="216"/>
      <c r="AR281" s="217"/>
      <c r="AS281" s="54"/>
      <c r="AT281" s="115"/>
      <c r="AU281" s="115"/>
      <c r="AV281" s="115"/>
      <c r="AW281" s="116"/>
      <c r="AX281" s="54"/>
      <c r="AY281" s="117"/>
      <c r="AZ281" s="117"/>
      <c r="BA281" s="118"/>
      <c r="BB281" s="116"/>
      <c r="BC281" s="54"/>
      <c r="BD281" s="117"/>
      <c r="BE281" s="218"/>
      <c r="BF281" s="120"/>
      <c r="BG281" s="121"/>
      <c r="BH281" s="121"/>
      <c r="BI281" s="122"/>
      <c r="BJ281" s="123"/>
    </row>
    <row r="282">
      <c r="D282" s="100"/>
      <c r="E282" s="48"/>
      <c r="U282" s="50"/>
      <c r="V282" s="50"/>
      <c r="AC282" s="6"/>
      <c r="AI282" s="110"/>
      <c r="AJ282" s="111"/>
      <c r="AK282" s="221"/>
      <c r="AL282" s="54"/>
      <c r="AM282" s="54"/>
      <c r="AN282" s="112"/>
      <c r="AO282" s="113"/>
      <c r="AP282" s="215"/>
      <c r="AQ282" s="216"/>
      <c r="AR282" s="217"/>
      <c r="AS282" s="54"/>
      <c r="AT282" s="115"/>
      <c r="AU282" s="115"/>
      <c r="AV282" s="115"/>
      <c r="AW282" s="116"/>
      <c r="AX282" s="54"/>
      <c r="AY282" s="117"/>
      <c r="AZ282" s="117"/>
      <c r="BA282" s="118"/>
      <c r="BB282" s="116"/>
      <c r="BC282" s="54"/>
      <c r="BD282" s="117"/>
      <c r="BE282" s="218"/>
      <c r="BF282" s="120"/>
      <c r="BG282" s="121"/>
      <c r="BH282" s="121"/>
      <c r="BI282" s="122"/>
      <c r="BJ282" s="123"/>
    </row>
    <row r="283">
      <c r="D283" s="100"/>
      <c r="E283" s="48"/>
      <c r="U283" s="50"/>
      <c r="V283" s="50"/>
      <c r="AC283" s="6"/>
      <c r="AI283" s="110"/>
      <c r="AJ283" s="111"/>
      <c r="AK283" s="221"/>
      <c r="AL283" s="54"/>
      <c r="AM283" s="54"/>
      <c r="AN283" s="112"/>
      <c r="AO283" s="113"/>
      <c r="AP283" s="215"/>
      <c r="AQ283" s="216"/>
      <c r="AR283" s="217"/>
      <c r="AS283" s="54"/>
      <c r="AT283" s="115"/>
      <c r="AU283" s="115"/>
      <c r="AV283" s="115"/>
      <c r="AW283" s="116"/>
      <c r="AX283" s="54"/>
      <c r="AY283" s="117"/>
      <c r="AZ283" s="117"/>
      <c r="BA283" s="118"/>
      <c r="BB283" s="116"/>
      <c r="BC283" s="54"/>
      <c r="BD283" s="117"/>
      <c r="BE283" s="218"/>
      <c r="BF283" s="120"/>
      <c r="BG283" s="121"/>
      <c r="BH283" s="121"/>
      <c r="BI283" s="122"/>
      <c r="BJ283" s="123"/>
    </row>
    <row r="284">
      <c r="D284" s="100"/>
      <c r="E284" s="48"/>
      <c r="U284" s="50"/>
      <c r="V284" s="50"/>
      <c r="AC284" s="6"/>
      <c r="AI284" s="110"/>
      <c r="AJ284" s="111"/>
      <c r="AK284" s="221"/>
      <c r="AL284" s="54"/>
      <c r="AM284" s="54"/>
      <c r="AN284" s="112"/>
      <c r="AO284" s="113"/>
      <c r="AP284" s="215"/>
      <c r="AQ284" s="216"/>
      <c r="AR284" s="217"/>
      <c r="AS284" s="54"/>
      <c r="AT284" s="115"/>
      <c r="AU284" s="115"/>
      <c r="AV284" s="115"/>
      <c r="AW284" s="116"/>
      <c r="AX284" s="54"/>
      <c r="AY284" s="117"/>
      <c r="AZ284" s="117"/>
      <c r="BA284" s="118"/>
      <c r="BB284" s="116"/>
      <c r="BC284" s="54"/>
      <c r="BD284" s="117"/>
      <c r="BE284" s="218"/>
      <c r="BF284" s="120"/>
      <c r="BG284" s="121"/>
      <c r="BH284" s="121"/>
      <c r="BI284" s="122"/>
      <c r="BJ284" s="123"/>
    </row>
    <row r="285">
      <c r="D285" s="100"/>
      <c r="E285" s="48"/>
      <c r="U285" s="50"/>
      <c r="V285" s="50"/>
      <c r="AC285" s="6"/>
      <c r="AI285" s="110"/>
      <c r="AJ285" s="111"/>
      <c r="AK285" s="221"/>
      <c r="AL285" s="54"/>
      <c r="AM285" s="54"/>
      <c r="AN285" s="112"/>
      <c r="AO285" s="113"/>
      <c r="AP285" s="215"/>
      <c r="AQ285" s="216"/>
      <c r="AR285" s="217"/>
      <c r="AS285" s="54"/>
      <c r="AT285" s="115"/>
      <c r="AU285" s="115"/>
      <c r="AV285" s="115"/>
      <c r="AW285" s="116"/>
      <c r="AX285" s="54"/>
      <c r="AY285" s="117"/>
      <c r="AZ285" s="117"/>
      <c r="BA285" s="118"/>
      <c r="BB285" s="116"/>
      <c r="BC285" s="54"/>
      <c r="BD285" s="117"/>
      <c r="BE285" s="218"/>
      <c r="BF285" s="120"/>
      <c r="BG285" s="121"/>
      <c r="BH285" s="121"/>
      <c r="BI285" s="122"/>
      <c r="BJ285" s="123"/>
    </row>
    <row r="286">
      <c r="D286" s="100"/>
      <c r="E286" s="48"/>
      <c r="U286" s="50"/>
      <c r="V286" s="50"/>
      <c r="AC286" s="6"/>
      <c r="AI286" s="110"/>
      <c r="AJ286" s="111"/>
      <c r="AK286" s="221"/>
      <c r="AL286" s="54"/>
      <c r="AM286" s="54"/>
      <c r="AN286" s="112"/>
      <c r="AO286" s="113"/>
      <c r="AP286" s="215"/>
      <c r="AQ286" s="216"/>
      <c r="AR286" s="217"/>
      <c r="AS286" s="54"/>
      <c r="AT286" s="115"/>
      <c r="AU286" s="115"/>
      <c r="AV286" s="115"/>
      <c r="AW286" s="116"/>
      <c r="AX286" s="54"/>
      <c r="AY286" s="117"/>
      <c r="AZ286" s="117"/>
      <c r="BA286" s="118"/>
      <c r="BB286" s="116"/>
      <c r="BC286" s="54"/>
      <c r="BD286" s="117"/>
      <c r="BE286" s="218"/>
      <c r="BF286" s="120"/>
      <c r="BG286" s="121"/>
      <c r="BH286" s="121"/>
      <c r="BI286" s="122"/>
      <c r="BJ286" s="123"/>
    </row>
    <row r="287">
      <c r="D287" s="100"/>
      <c r="E287" s="48"/>
      <c r="U287" s="50"/>
      <c r="V287" s="50"/>
      <c r="AC287" s="6"/>
      <c r="AI287" s="110"/>
      <c r="AJ287" s="111"/>
      <c r="AK287" s="221"/>
      <c r="AL287" s="54"/>
      <c r="AM287" s="54"/>
      <c r="AN287" s="112"/>
      <c r="AO287" s="113"/>
      <c r="AP287" s="215"/>
      <c r="AQ287" s="216"/>
      <c r="AR287" s="217"/>
      <c r="AS287" s="54"/>
      <c r="AT287" s="115"/>
      <c r="AU287" s="115"/>
      <c r="AV287" s="115"/>
      <c r="AW287" s="116"/>
      <c r="AX287" s="54"/>
      <c r="AY287" s="117"/>
      <c r="AZ287" s="117"/>
      <c r="BA287" s="118"/>
      <c r="BB287" s="116"/>
      <c r="BC287" s="54"/>
      <c r="BD287" s="117"/>
      <c r="BE287" s="218"/>
      <c r="BF287" s="120"/>
      <c r="BG287" s="121"/>
      <c r="BH287" s="121"/>
      <c r="BI287" s="122"/>
      <c r="BJ287" s="123"/>
    </row>
    <row r="288">
      <c r="D288" s="100"/>
      <c r="E288" s="48"/>
      <c r="U288" s="50"/>
      <c r="V288" s="50"/>
      <c r="AC288" s="6"/>
      <c r="AI288" s="110"/>
      <c r="AJ288" s="111"/>
      <c r="AK288" s="221"/>
      <c r="AL288" s="54"/>
      <c r="AM288" s="54"/>
      <c r="AN288" s="112"/>
      <c r="AO288" s="113"/>
      <c r="AP288" s="215"/>
      <c r="AQ288" s="216"/>
      <c r="AR288" s="217"/>
      <c r="AS288" s="54"/>
      <c r="AT288" s="115"/>
      <c r="AU288" s="115"/>
      <c r="AV288" s="115"/>
      <c r="AW288" s="116"/>
      <c r="AX288" s="54"/>
      <c r="AY288" s="117"/>
      <c r="AZ288" s="117"/>
      <c r="BA288" s="118"/>
      <c r="BB288" s="116"/>
      <c r="BC288" s="54"/>
      <c r="BD288" s="117"/>
      <c r="BE288" s="218"/>
      <c r="BF288" s="120"/>
      <c r="BG288" s="121"/>
      <c r="BH288" s="121"/>
      <c r="BI288" s="122"/>
      <c r="BJ288" s="123"/>
    </row>
    <row r="289">
      <c r="D289" s="100"/>
      <c r="E289" s="48"/>
      <c r="U289" s="50"/>
      <c r="V289" s="50"/>
      <c r="AC289" s="6"/>
      <c r="AI289" s="110"/>
      <c r="AJ289" s="111"/>
      <c r="AK289" s="221"/>
      <c r="AL289" s="54"/>
      <c r="AM289" s="54"/>
      <c r="AN289" s="112"/>
      <c r="AO289" s="113"/>
      <c r="AP289" s="215"/>
      <c r="AQ289" s="216"/>
      <c r="AR289" s="217"/>
      <c r="AS289" s="54"/>
      <c r="AT289" s="115"/>
      <c r="AU289" s="115"/>
      <c r="AV289" s="115"/>
      <c r="AW289" s="116"/>
      <c r="AX289" s="54"/>
      <c r="AY289" s="117"/>
      <c r="AZ289" s="117"/>
      <c r="BA289" s="118"/>
      <c r="BB289" s="116"/>
      <c r="BC289" s="54"/>
      <c r="BD289" s="117"/>
      <c r="BE289" s="218"/>
      <c r="BF289" s="120"/>
      <c r="BG289" s="121"/>
      <c r="BH289" s="121"/>
      <c r="BI289" s="122"/>
      <c r="BJ289" s="123"/>
    </row>
    <row r="290">
      <c r="D290" s="100"/>
      <c r="E290" s="48"/>
      <c r="U290" s="50"/>
      <c r="V290" s="50"/>
      <c r="AC290" s="6"/>
      <c r="AI290" s="110"/>
      <c r="AJ290" s="111"/>
      <c r="AK290" s="221"/>
      <c r="AL290" s="54"/>
      <c r="AM290" s="54"/>
      <c r="AN290" s="112"/>
      <c r="AO290" s="113"/>
      <c r="AP290" s="215"/>
      <c r="AQ290" s="216"/>
      <c r="AR290" s="217"/>
      <c r="AS290" s="54"/>
      <c r="AT290" s="115"/>
      <c r="AU290" s="115"/>
      <c r="AV290" s="115"/>
      <c r="AW290" s="116"/>
      <c r="AX290" s="54"/>
      <c r="AY290" s="117"/>
      <c r="AZ290" s="117"/>
      <c r="BA290" s="118"/>
      <c r="BB290" s="116"/>
      <c r="BC290" s="54"/>
      <c r="BD290" s="117"/>
      <c r="BE290" s="218"/>
      <c r="BF290" s="120"/>
      <c r="BG290" s="121"/>
      <c r="BH290" s="121"/>
      <c r="BI290" s="122"/>
      <c r="BJ290" s="123"/>
    </row>
    <row r="291">
      <c r="D291" s="100"/>
      <c r="E291" s="48"/>
      <c r="U291" s="50"/>
      <c r="V291" s="50"/>
      <c r="AC291" s="6"/>
      <c r="AI291" s="110"/>
      <c r="AJ291" s="111"/>
      <c r="AK291" s="221"/>
      <c r="AL291" s="54"/>
      <c r="AM291" s="54"/>
      <c r="AN291" s="112"/>
      <c r="AO291" s="113"/>
      <c r="AP291" s="215"/>
      <c r="AQ291" s="216"/>
      <c r="AR291" s="217"/>
      <c r="AS291" s="54"/>
      <c r="AT291" s="115"/>
      <c r="AU291" s="115"/>
      <c r="AV291" s="115"/>
      <c r="AW291" s="116"/>
      <c r="AX291" s="54"/>
      <c r="AY291" s="117"/>
      <c r="AZ291" s="117"/>
      <c r="BA291" s="118"/>
      <c r="BB291" s="116"/>
      <c r="BC291" s="54"/>
      <c r="BD291" s="117"/>
      <c r="BE291" s="218"/>
      <c r="BF291" s="120"/>
      <c r="BG291" s="121"/>
      <c r="BH291" s="121"/>
      <c r="BI291" s="122"/>
      <c r="BJ291" s="123"/>
    </row>
    <row r="292">
      <c r="D292" s="100"/>
      <c r="E292" s="48"/>
      <c r="U292" s="50"/>
      <c r="V292" s="50"/>
      <c r="AC292" s="6"/>
      <c r="AI292" s="110"/>
      <c r="AJ292" s="111"/>
      <c r="AK292" s="221"/>
      <c r="AL292" s="54"/>
      <c r="AM292" s="54"/>
      <c r="AN292" s="112"/>
      <c r="AO292" s="113"/>
      <c r="AP292" s="215"/>
      <c r="AQ292" s="216"/>
      <c r="AR292" s="217"/>
      <c r="AS292" s="54"/>
      <c r="AT292" s="115"/>
      <c r="AU292" s="115"/>
      <c r="AV292" s="115"/>
      <c r="AW292" s="116"/>
      <c r="AX292" s="54"/>
      <c r="AY292" s="117"/>
      <c r="AZ292" s="117"/>
      <c r="BA292" s="118"/>
      <c r="BB292" s="116"/>
      <c r="BC292" s="54"/>
      <c r="BD292" s="117"/>
      <c r="BE292" s="218"/>
      <c r="BF292" s="120"/>
      <c r="BG292" s="121"/>
      <c r="BH292" s="121"/>
      <c r="BI292" s="122"/>
      <c r="BJ292" s="123"/>
    </row>
    <row r="293">
      <c r="D293" s="100"/>
      <c r="E293" s="48"/>
      <c r="U293" s="50"/>
      <c r="V293" s="50"/>
      <c r="AC293" s="6"/>
      <c r="AI293" s="110"/>
      <c r="AJ293" s="111"/>
      <c r="AK293" s="221"/>
      <c r="AL293" s="54"/>
      <c r="AM293" s="54"/>
      <c r="AN293" s="112"/>
      <c r="AO293" s="113"/>
      <c r="AP293" s="215"/>
      <c r="AQ293" s="216"/>
      <c r="AR293" s="217"/>
      <c r="AS293" s="54"/>
      <c r="AT293" s="115"/>
      <c r="AU293" s="115"/>
      <c r="AV293" s="115"/>
      <c r="AW293" s="116"/>
      <c r="AX293" s="54"/>
      <c r="AY293" s="117"/>
      <c r="AZ293" s="117"/>
      <c r="BA293" s="118"/>
      <c r="BB293" s="116"/>
      <c r="BC293" s="54"/>
      <c r="BD293" s="117"/>
      <c r="BE293" s="218"/>
      <c r="BF293" s="120"/>
      <c r="BG293" s="121"/>
      <c r="BH293" s="121"/>
      <c r="BI293" s="122"/>
      <c r="BJ293" s="123"/>
    </row>
    <row r="294">
      <c r="D294" s="100"/>
      <c r="E294" s="48"/>
      <c r="U294" s="50"/>
      <c r="V294" s="50"/>
      <c r="AC294" s="6"/>
      <c r="AI294" s="110"/>
      <c r="AJ294" s="111"/>
      <c r="AK294" s="221"/>
      <c r="AL294" s="54"/>
      <c r="AM294" s="54"/>
      <c r="AN294" s="112"/>
      <c r="AO294" s="113"/>
      <c r="AP294" s="215"/>
      <c r="AQ294" s="216"/>
      <c r="AR294" s="217"/>
      <c r="AS294" s="54"/>
      <c r="AT294" s="115"/>
      <c r="AU294" s="115"/>
      <c r="AV294" s="115"/>
      <c r="AW294" s="116"/>
      <c r="AX294" s="54"/>
      <c r="AY294" s="117"/>
      <c r="AZ294" s="117"/>
      <c r="BA294" s="118"/>
      <c r="BB294" s="116"/>
      <c r="BC294" s="54"/>
      <c r="BD294" s="117"/>
      <c r="BE294" s="218"/>
      <c r="BF294" s="120"/>
      <c r="BG294" s="121"/>
      <c r="BH294" s="121"/>
      <c r="BI294" s="122"/>
      <c r="BJ294" s="123"/>
    </row>
    <row r="295">
      <c r="D295" s="100"/>
      <c r="E295" s="48"/>
      <c r="U295" s="50"/>
      <c r="V295" s="50"/>
      <c r="AC295" s="6"/>
      <c r="AI295" s="110"/>
      <c r="AJ295" s="111"/>
      <c r="AK295" s="221"/>
      <c r="AL295" s="54"/>
      <c r="AM295" s="54"/>
      <c r="AN295" s="112"/>
      <c r="AO295" s="113"/>
      <c r="AP295" s="215"/>
      <c r="AQ295" s="216"/>
      <c r="AR295" s="217"/>
      <c r="AS295" s="54"/>
      <c r="AT295" s="115"/>
      <c r="AU295" s="115"/>
      <c r="AV295" s="115"/>
      <c r="AW295" s="116"/>
      <c r="AX295" s="54"/>
      <c r="AY295" s="117"/>
      <c r="AZ295" s="117"/>
      <c r="BA295" s="118"/>
      <c r="BB295" s="116"/>
      <c r="BC295" s="54"/>
      <c r="BD295" s="117"/>
      <c r="BE295" s="218"/>
      <c r="BF295" s="120"/>
      <c r="BG295" s="121"/>
      <c r="BH295" s="121"/>
      <c r="BI295" s="122"/>
      <c r="BJ295" s="123"/>
    </row>
    <row r="296">
      <c r="D296" s="100"/>
      <c r="E296" s="48"/>
      <c r="U296" s="50"/>
      <c r="V296" s="50"/>
      <c r="AC296" s="6"/>
      <c r="AI296" s="110"/>
      <c r="AJ296" s="111"/>
      <c r="AK296" s="221"/>
      <c r="AL296" s="54"/>
      <c r="AM296" s="54"/>
      <c r="AN296" s="112"/>
      <c r="AO296" s="113"/>
      <c r="AP296" s="215"/>
      <c r="AQ296" s="216"/>
      <c r="AR296" s="217"/>
      <c r="AS296" s="54"/>
      <c r="AT296" s="115"/>
      <c r="AU296" s="115"/>
      <c r="AV296" s="115"/>
      <c r="AW296" s="116"/>
      <c r="AX296" s="54"/>
      <c r="AY296" s="117"/>
      <c r="AZ296" s="117"/>
      <c r="BA296" s="118"/>
      <c r="BB296" s="116"/>
      <c r="BC296" s="54"/>
      <c r="BD296" s="117"/>
      <c r="BE296" s="218"/>
      <c r="BF296" s="120"/>
      <c r="BG296" s="121"/>
      <c r="BH296" s="121"/>
      <c r="BI296" s="122"/>
      <c r="BJ296" s="123"/>
    </row>
    <row r="297">
      <c r="D297" s="100"/>
      <c r="E297" s="48"/>
      <c r="U297" s="50"/>
      <c r="V297" s="50"/>
      <c r="AC297" s="6"/>
      <c r="AI297" s="110"/>
      <c r="AJ297" s="111"/>
      <c r="AK297" s="221"/>
      <c r="AL297" s="54"/>
      <c r="AM297" s="54"/>
      <c r="AN297" s="112"/>
      <c r="AO297" s="113"/>
      <c r="AP297" s="215"/>
      <c r="AQ297" s="216"/>
      <c r="AR297" s="217"/>
      <c r="AS297" s="54"/>
      <c r="AT297" s="115"/>
      <c r="AU297" s="115"/>
      <c r="AV297" s="115"/>
      <c r="AW297" s="116"/>
      <c r="AX297" s="54"/>
      <c r="AY297" s="117"/>
      <c r="AZ297" s="117"/>
      <c r="BA297" s="118"/>
      <c r="BB297" s="116"/>
      <c r="BC297" s="54"/>
      <c r="BD297" s="117"/>
      <c r="BE297" s="218"/>
      <c r="BF297" s="120"/>
      <c r="BG297" s="121"/>
      <c r="BH297" s="121"/>
      <c r="BI297" s="122"/>
      <c r="BJ297" s="123"/>
    </row>
    <row r="298">
      <c r="D298" s="100"/>
      <c r="E298" s="48"/>
      <c r="U298" s="50"/>
      <c r="V298" s="50"/>
      <c r="AC298" s="6"/>
      <c r="AI298" s="110"/>
      <c r="AJ298" s="111"/>
      <c r="AK298" s="221"/>
      <c r="AL298" s="54"/>
      <c r="AM298" s="54"/>
      <c r="AN298" s="112"/>
      <c r="AO298" s="113"/>
      <c r="AP298" s="215"/>
      <c r="AQ298" s="216"/>
      <c r="AR298" s="217"/>
      <c r="AS298" s="54"/>
      <c r="AT298" s="115"/>
      <c r="AU298" s="115"/>
      <c r="AV298" s="115"/>
      <c r="AW298" s="116"/>
      <c r="AX298" s="54"/>
      <c r="AY298" s="117"/>
      <c r="AZ298" s="117"/>
      <c r="BA298" s="118"/>
      <c r="BB298" s="116"/>
      <c r="BC298" s="54"/>
      <c r="BD298" s="117"/>
      <c r="BE298" s="218"/>
      <c r="BF298" s="120"/>
      <c r="BG298" s="121"/>
      <c r="BH298" s="121"/>
      <c r="BI298" s="122"/>
      <c r="BJ298" s="123"/>
    </row>
    <row r="299">
      <c r="D299" s="100"/>
      <c r="E299" s="48"/>
      <c r="U299" s="50"/>
      <c r="V299" s="50"/>
      <c r="AC299" s="6"/>
      <c r="AI299" s="110"/>
      <c r="AJ299" s="111"/>
      <c r="AK299" s="221"/>
      <c r="AL299" s="54"/>
      <c r="AM299" s="54"/>
      <c r="AN299" s="112"/>
      <c r="AO299" s="113"/>
      <c r="AP299" s="215"/>
      <c r="AQ299" s="216"/>
      <c r="AR299" s="217"/>
      <c r="AS299" s="54"/>
      <c r="AT299" s="115"/>
      <c r="AU299" s="115"/>
      <c r="AV299" s="115"/>
      <c r="AW299" s="116"/>
      <c r="AX299" s="54"/>
      <c r="AY299" s="117"/>
      <c r="AZ299" s="117"/>
      <c r="BA299" s="118"/>
      <c r="BB299" s="116"/>
      <c r="BC299" s="54"/>
      <c r="BD299" s="117"/>
      <c r="BE299" s="218"/>
      <c r="BF299" s="120"/>
      <c r="BG299" s="121"/>
      <c r="BH299" s="121"/>
      <c r="BI299" s="122"/>
      <c r="BJ299" s="123"/>
    </row>
    <row r="300">
      <c r="D300" s="100"/>
      <c r="E300" s="48"/>
      <c r="U300" s="50"/>
      <c r="V300" s="50"/>
      <c r="AC300" s="6"/>
      <c r="AI300" s="110"/>
      <c r="AJ300" s="111"/>
      <c r="AK300" s="221"/>
      <c r="AL300" s="54"/>
      <c r="AM300" s="54"/>
      <c r="AN300" s="112"/>
      <c r="AO300" s="113"/>
      <c r="AP300" s="215"/>
      <c r="AQ300" s="216"/>
      <c r="AR300" s="217"/>
      <c r="AS300" s="54"/>
      <c r="AT300" s="115"/>
      <c r="AU300" s="115"/>
      <c r="AV300" s="115"/>
      <c r="AW300" s="116"/>
      <c r="AX300" s="54"/>
      <c r="AY300" s="117"/>
      <c r="AZ300" s="117"/>
      <c r="BA300" s="118"/>
      <c r="BB300" s="116"/>
      <c r="BC300" s="54"/>
      <c r="BD300" s="117"/>
      <c r="BE300" s="218"/>
      <c r="BF300" s="120"/>
      <c r="BG300" s="121"/>
      <c r="BH300" s="121"/>
      <c r="BI300" s="122"/>
      <c r="BJ300" s="123"/>
    </row>
    <row r="301">
      <c r="D301" s="100"/>
      <c r="E301" s="48"/>
      <c r="U301" s="50"/>
      <c r="V301" s="50"/>
      <c r="AC301" s="6"/>
      <c r="AI301" s="110"/>
      <c r="AJ301" s="111"/>
      <c r="AK301" s="221"/>
      <c r="AL301" s="54"/>
      <c r="AM301" s="54"/>
      <c r="AN301" s="112"/>
      <c r="AO301" s="113"/>
      <c r="AP301" s="215"/>
      <c r="AQ301" s="216"/>
      <c r="AR301" s="217"/>
      <c r="AS301" s="54"/>
      <c r="AT301" s="115"/>
      <c r="AU301" s="115"/>
      <c r="AV301" s="115"/>
      <c r="AW301" s="116"/>
      <c r="AX301" s="54"/>
      <c r="AY301" s="117"/>
      <c r="AZ301" s="117"/>
      <c r="BA301" s="118"/>
      <c r="BB301" s="116"/>
      <c r="BC301" s="54"/>
      <c r="BD301" s="117"/>
      <c r="BE301" s="218"/>
      <c r="BF301" s="120"/>
      <c r="BG301" s="121"/>
      <c r="BH301" s="121"/>
      <c r="BI301" s="122"/>
      <c r="BJ301" s="123"/>
    </row>
    <row r="302">
      <c r="D302" s="100"/>
      <c r="E302" s="48"/>
      <c r="U302" s="50"/>
      <c r="V302" s="50"/>
      <c r="AC302" s="6"/>
      <c r="AI302" s="110"/>
      <c r="AJ302" s="111"/>
      <c r="AK302" s="221"/>
      <c r="AL302" s="54"/>
      <c r="AM302" s="54"/>
      <c r="AN302" s="112"/>
      <c r="AO302" s="113"/>
      <c r="AP302" s="215"/>
      <c r="AQ302" s="216"/>
      <c r="AR302" s="217"/>
      <c r="AS302" s="54"/>
      <c r="AT302" s="115"/>
      <c r="AU302" s="115"/>
      <c r="AV302" s="115"/>
      <c r="AW302" s="116"/>
      <c r="AX302" s="54"/>
      <c r="AY302" s="117"/>
      <c r="AZ302" s="117"/>
      <c r="BA302" s="118"/>
      <c r="BB302" s="116"/>
      <c r="BC302" s="54"/>
      <c r="BD302" s="117"/>
      <c r="BE302" s="218"/>
      <c r="BF302" s="120"/>
      <c r="BG302" s="121"/>
      <c r="BH302" s="121"/>
      <c r="BI302" s="122"/>
      <c r="BJ302" s="123"/>
    </row>
    <row r="303">
      <c r="D303" s="100"/>
      <c r="E303" s="48"/>
      <c r="U303" s="50"/>
      <c r="V303" s="50"/>
      <c r="AC303" s="6"/>
      <c r="AI303" s="110"/>
      <c r="AJ303" s="111"/>
      <c r="AK303" s="221"/>
      <c r="AL303" s="54"/>
      <c r="AM303" s="54"/>
      <c r="AN303" s="112"/>
      <c r="AO303" s="113"/>
      <c r="AP303" s="215"/>
      <c r="AQ303" s="216"/>
      <c r="AR303" s="217"/>
      <c r="AS303" s="54"/>
      <c r="AT303" s="115"/>
      <c r="AU303" s="115"/>
      <c r="AV303" s="115"/>
      <c r="AW303" s="116"/>
      <c r="AX303" s="54"/>
      <c r="AY303" s="117"/>
      <c r="AZ303" s="117"/>
      <c r="BA303" s="118"/>
      <c r="BB303" s="116"/>
      <c r="BC303" s="54"/>
      <c r="BD303" s="117"/>
      <c r="BE303" s="218"/>
      <c r="BF303" s="120"/>
      <c r="BG303" s="121"/>
      <c r="BH303" s="121"/>
      <c r="BI303" s="122"/>
      <c r="BJ303" s="123"/>
    </row>
    <row r="304">
      <c r="D304" s="100"/>
      <c r="E304" s="48"/>
      <c r="U304" s="50"/>
      <c r="V304" s="50"/>
      <c r="AC304" s="6"/>
      <c r="AI304" s="110"/>
      <c r="AJ304" s="111"/>
      <c r="AK304" s="221"/>
      <c r="AL304" s="54"/>
      <c r="AM304" s="54"/>
      <c r="AN304" s="112"/>
      <c r="AO304" s="113"/>
      <c r="AP304" s="215"/>
      <c r="AQ304" s="216"/>
      <c r="AR304" s="217"/>
      <c r="AS304" s="54"/>
      <c r="AT304" s="115"/>
      <c r="AU304" s="115"/>
      <c r="AV304" s="115"/>
      <c r="AW304" s="116"/>
      <c r="AX304" s="54"/>
      <c r="AY304" s="117"/>
      <c r="AZ304" s="117"/>
      <c r="BA304" s="118"/>
      <c r="BB304" s="116"/>
      <c r="BC304" s="54"/>
      <c r="BD304" s="117"/>
      <c r="BE304" s="218"/>
      <c r="BF304" s="120"/>
      <c r="BG304" s="121"/>
      <c r="BH304" s="121"/>
      <c r="BI304" s="122"/>
      <c r="BJ304" s="123"/>
    </row>
    <row r="305">
      <c r="D305" s="100"/>
      <c r="E305" s="48"/>
      <c r="U305" s="50"/>
      <c r="V305" s="50"/>
      <c r="AC305" s="6"/>
      <c r="AI305" s="110"/>
      <c r="AJ305" s="111"/>
      <c r="AK305" s="221"/>
      <c r="AL305" s="54"/>
      <c r="AM305" s="54"/>
      <c r="AN305" s="112"/>
      <c r="AO305" s="113"/>
      <c r="AP305" s="215"/>
      <c r="AQ305" s="216"/>
      <c r="AR305" s="217"/>
      <c r="AS305" s="54"/>
      <c r="AT305" s="115"/>
      <c r="AU305" s="115"/>
      <c r="AV305" s="115"/>
      <c r="AW305" s="116"/>
      <c r="AX305" s="54"/>
      <c r="AY305" s="117"/>
      <c r="AZ305" s="117"/>
      <c r="BA305" s="118"/>
      <c r="BB305" s="116"/>
      <c r="BC305" s="54"/>
      <c r="BD305" s="117"/>
      <c r="BE305" s="218"/>
      <c r="BF305" s="120"/>
      <c r="BG305" s="121"/>
      <c r="BH305" s="121"/>
      <c r="BI305" s="122"/>
      <c r="BJ305" s="123"/>
    </row>
    <row r="306">
      <c r="D306" s="100"/>
      <c r="E306" s="48"/>
      <c r="U306" s="50"/>
      <c r="V306" s="50"/>
      <c r="AC306" s="6"/>
      <c r="AI306" s="110"/>
      <c r="AJ306" s="111"/>
      <c r="AK306" s="221"/>
      <c r="AL306" s="54"/>
      <c r="AM306" s="54"/>
      <c r="AN306" s="112"/>
      <c r="AO306" s="113"/>
      <c r="AP306" s="215"/>
      <c r="AQ306" s="216"/>
      <c r="AR306" s="217"/>
      <c r="AS306" s="54"/>
      <c r="AT306" s="115"/>
      <c r="AU306" s="115"/>
      <c r="AV306" s="115"/>
      <c r="AW306" s="116"/>
      <c r="AX306" s="54"/>
      <c r="AY306" s="117"/>
      <c r="AZ306" s="117"/>
      <c r="BA306" s="118"/>
      <c r="BB306" s="116"/>
      <c r="BC306" s="54"/>
      <c r="BD306" s="117"/>
      <c r="BE306" s="218"/>
      <c r="BF306" s="120"/>
      <c r="BG306" s="121"/>
      <c r="BH306" s="121"/>
      <c r="BI306" s="122"/>
      <c r="BJ306" s="123"/>
    </row>
    <row r="307">
      <c r="D307" s="100"/>
      <c r="E307" s="48"/>
      <c r="U307" s="50"/>
      <c r="V307" s="50"/>
      <c r="AC307" s="6"/>
      <c r="AI307" s="110"/>
      <c r="AJ307" s="111"/>
      <c r="AK307" s="221"/>
      <c r="AL307" s="54"/>
      <c r="AM307" s="54"/>
      <c r="AN307" s="112"/>
      <c r="AO307" s="113"/>
      <c r="AP307" s="215"/>
      <c r="AQ307" s="216"/>
      <c r="AR307" s="217"/>
      <c r="AS307" s="54"/>
      <c r="AT307" s="115"/>
      <c r="AU307" s="115"/>
      <c r="AV307" s="115"/>
      <c r="AW307" s="116"/>
      <c r="AX307" s="54"/>
      <c r="AY307" s="117"/>
      <c r="AZ307" s="117"/>
      <c r="BA307" s="118"/>
      <c r="BB307" s="116"/>
      <c r="BC307" s="54"/>
      <c r="BD307" s="117"/>
      <c r="BE307" s="218"/>
      <c r="BF307" s="120"/>
      <c r="BG307" s="121"/>
      <c r="BH307" s="121"/>
      <c r="BI307" s="122"/>
      <c r="BJ307" s="123"/>
    </row>
    <row r="308">
      <c r="D308" s="100"/>
      <c r="E308" s="48"/>
      <c r="U308" s="50"/>
      <c r="V308" s="50"/>
      <c r="AC308" s="6"/>
      <c r="AI308" s="110"/>
      <c r="AJ308" s="111"/>
      <c r="AK308" s="221"/>
      <c r="AL308" s="54"/>
      <c r="AM308" s="54"/>
      <c r="AN308" s="112"/>
      <c r="AO308" s="113"/>
      <c r="AP308" s="215"/>
      <c r="AQ308" s="216"/>
      <c r="AR308" s="217"/>
      <c r="AS308" s="54"/>
      <c r="AT308" s="115"/>
      <c r="AU308" s="115"/>
      <c r="AV308" s="115"/>
      <c r="AW308" s="116"/>
      <c r="AX308" s="54"/>
      <c r="AY308" s="117"/>
      <c r="AZ308" s="117"/>
      <c r="BA308" s="118"/>
      <c r="BB308" s="116"/>
      <c r="BC308" s="54"/>
      <c r="BD308" s="117"/>
      <c r="BE308" s="218"/>
      <c r="BF308" s="120"/>
      <c r="BG308" s="121"/>
      <c r="BH308" s="121"/>
      <c r="BI308" s="122"/>
      <c r="BJ308" s="123"/>
    </row>
    <row r="309">
      <c r="D309" s="100"/>
      <c r="E309" s="48"/>
      <c r="U309" s="50"/>
      <c r="V309" s="50"/>
      <c r="AC309" s="6"/>
      <c r="AI309" s="110"/>
      <c r="AJ309" s="111"/>
      <c r="AK309" s="221"/>
      <c r="AL309" s="54"/>
      <c r="AM309" s="54"/>
      <c r="AN309" s="112"/>
      <c r="AO309" s="113"/>
      <c r="AP309" s="215"/>
      <c r="AQ309" s="216"/>
      <c r="AR309" s="217"/>
      <c r="AS309" s="54"/>
      <c r="AT309" s="115"/>
      <c r="AU309" s="115"/>
      <c r="AV309" s="115"/>
      <c r="AW309" s="116"/>
      <c r="AX309" s="54"/>
      <c r="AY309" s="117"/>
      <c r="AZ309" s="117"/>
      <c r="BA309" s="118"/>
      <c r="BB309" s="116"/>
      <c r="BC309" s="54"/>
      <c r="BD309" s="117"/>
      <c r="BE309" s="218"/>
      <c r="BF309" s="120"/>
      <c r="BG309" s="121"/>
      <c r="BH309" s="121"/>
      <c r="BI309" s="122"/>
      <c r="BJ309" s="123"/>
    </row>
    <row r="310">
      <c r="D310" s="100"/>
      <c r="E310" s="48"/>
      <c r="U310" s="50"/>
      <c r="V310" s="50"/>
      <c r="AC310" s="6"/>
      <c r="AI310" s="110"/>
      <c r="AJ310" s="111"/>
      <c r="AK310" s="221"/>
      <c r="AL310" s="54"/>
      <c r="AM310" s="54"/>
      <c r="AN310" s="112"/>
      <c r="AO310" s="113"/>
      <c r="AP310" s="215"/>
      <c r="AQ310" s="216"/>
      <c r="AR310" s="217"/>
      <c r="AS310" s="54"/>
      <c r="AT310" s="115"/>
      <c r="AU310" s="115"/>
      <c r="AV310" s="115"/>
      <c r="AW310" s="116"/>
      <c r="AX310" s="54"/>
      <c r="AY310" s="117"/>
      <c r="AZ310" s="117"/>
      <c r="BA310" s="118"/>
      <c r="BB310" s="116"/>
      <c r="BC310" s="54"/>
      <c r="BD310" s="117"/>
      <c r="BE310" s="218"/>
      <c r="BF310" s="120"/>
      <c r="BG310" s="121"/>
      <c r="BH310" s="121"/>
      <c r="BI310" s="122"/>
      <c r="BJ310" s="123"/>
    </row>
    <row r="311">
      <c r="D311" s="100"/>
      <c r="E311" s="48"/>
      <c r="U311" s="50"/>
      <c r="V311" s="50"/>
      <c r="AC311" s="6"/>
      <c r="AI311" s="110"/>
      <c r="AJ311" s="111"/>
      <c r="AK311" s="221"/>
      <c r="AL311" s="54"/>
      <c r="AM311" s="54"/>
      <c r="AN311" s="112"/>
      <c r="AO311" s="113"/>
      <c r="AP311" s="215"/>
      <c r="AQ311" s="216"/>
      <c r="AR311" s="217"/>
      <c r="AS311" s="54"/>
      <c r="AT311" s="115"/>
      <c r="AU311" s="115"/>
      <c r="AV311" s="115"/>
      <c r="AW311" s="116"/>
      <c r="AX311" s="54"/>
      <c r="AY311" s="117"/>
      <c r="AZ311" s="117"/>
      <c r="BA311" s="118"/>
      <c r="BB311" s="116"/>
      <c r="BC311" s="54"/>
      <c r="BD311" s="117"/>
      <c r="BE311" s="218"/>
      <c r="BF311" s="120"/>
      <c r="BG311" s="121"/>
      <c r="BH311" s="121"/>
      <c r="BI311" s="122"/>
      <c r="BJ311" s="123"/>
    </row>
    <row r="312">
      <c r="D312" s="100"/>
      <c r="E312" s="48"/>
      <c r="U312" s="50"/>
      <c r="V312" s="50"/>
      <c r="AC312" s="6"/>
      <c r="AI312" s="110"/>
      <c r="AJ312" s="111"/>
      <c r="AK312" s="221"/>
      <c r="AL312" s="54"/>
      <c r="AM312" s="54"/>
      <c r="AN312" s="112"/>
      <c r="AO312" s="113"/>
      <c r="AP312" s="215"/>
      <c r="AQ312" s="216"/>
      <c r="AR312" s="217"/>
      <c r="AS312" s="54"/>
      <c r="AT312" s="115"/>
      <c r="AU312" s="115"/>
      <c r="AV312" s="115"/>
      <c r="AW312" s="116"/>
      <c r="AX312" s="54"/>
      <c r="AY312" s="117"/>
      <c r="AZ312" s="117"/>
      <c r="BA312" s="118"/>
      <c r="BB312" s="116"/>
      <c r="BC312" s="54"/>
      <c r="BD312" s="117"/>
      <c r="BE312" s="218"/>
      <c r="BF312" s="120"/>
      <c r="BG312" s="121"/>
      <c r="BH312" s="121"/>
      <c r="BI312" s="122"/>
      <c r="BJ312" s="123"/>
    </row>
    <row r="313">
      <c r="D313" s="100"/>
      <c r="E313" s="48"/>
      <c r="U313" s="50"/>
      <c r="V313" s="50"/>
      <c r="AC313" s="6"/>
      <c r="AI313" s="110"/>
      <c r="AJ313" s="111"/>
      <c r="AK313" s="221"/>
      <c r="AL313" s="54"/>
      <c r="AM313" s="54"/>
      <c r="AN313" s="112"/>
      <c r="AO313" s="113"/>
      <c r="AP313" s="215"/>
      <c r="AQ313" s="216"/>
      <c r="AR313" s="217"/>
      <c r="AS313" s="54"/>
      <c r="AT313" s="115"/>
      <c r="AU313" s="115"/>
      <c r="AV313" s="115"/>
      <c r="AW313" s="116"/>
      <c r="AX313" s="54"/>
      <c r="AY313" s="117"/>
      <c r="AZ313" s="117"/>
      <c r="BA313" s="118"/>
      <c r="BB313" s="116"/>
      <c r="BC313" s="54"/>
      <c r="BD313" s="117"/>
      <c r="BE313" s="218"/>
      <c r="BF313" s="120"/>
      <c r="BG313" s="121"/>
      <c r="BH313" s="121"/>
      <c r="BI313" s="122"/>
      <c r="BJ313" s="123"/>
    </row>
    <row r="314">
      <c r="D314" s="100"/>
      <c r="E314" s="48"/>
      <c r="U314" s="50"/>
      <c r="V314" s="50"/>
      <c r="AC314" s="6"/>
      <c r="AI314" s="110"/>
      <c r="AJ314" s="111"/>
      <c r="AK314" s="221"/>
      <c r="AL314" s="54"/>
      <c r="AM314" s="54"/>
      <c r="AN314" s="112"/>
      <c r="AO314" s="113"/>
      <c r="AP314" s="215"/>
      <c r="AQ314" s="216"/>
      <c r="AR314" s="217"/>
      <c r="AS314" s="54"/>
      <c r="AT314" s="115"/>
      <c r="AU314" s="115"/>
      <c r="AV314" s="115"/>
      <c r="AW314" s="116"/>
      <c r="AX314" s="54"/>
      <c r="AY314" s="117"/>
      <c r="AZ314" s="117"/>
      <c r="BA314" s="118"/>
      <c r="BB314" s="116"/>
      <c r="BC314" s="54"/>
      <c r="BD314" s="117"/>
      <c r="BE314" s="218"/>
      <c r="BF314" s="120"/>
      <c r="BG314" s="121"/>
      <c r="BH314" s="121"/>
      <c r="BI314" s="122"/>
      <c r="BJ314" s="123"/>
    </row>
    <row r="315">
      <c r="D315" s="100"/>
      <c r="E315" s="48"/>
      <c r="U315" s="50"/>
      <c r="V315" s="50"/>
      <c r="AC315" s="6"/>
      <c r="AI315" s="110"/>
      <c r="AJ315" s="111"/>
      <c r="AK315" s="221"/>
      <c r="AL315" s="54"/>
      <c r="AM315" s="54"/>
      <c r="AN315" s="112"/>
      <c r="AO315" s="113"/>
      <c r="AP315" s="215"/>
      <c r="AQ315" s="216"/>
      <c r="AR315" s="217"/>
      <c r="AS315" s="54"/>
      <c r="AT315" s="115"/>
      <c r="AU315" s="115"/>
      <c r="AV315" s="115"/>
      <c r="AW315" s="116"/>
      <c r="AX315" s="54"/>
      <c r="AY315" s="117"/>
      <c r="AZ315" s="117"/>
      <c r="BA315" s="118"/>
      <c r="BB315" s="116"/>
      <c r="BC315" s="54"/>
      <c r="BD315" s="117"/>
      <c r="BE315" s="218"/>
      <c r="BF315" s="120"/>
      <c r="BG315" s="121"/>
      <c r="BH315" s="121"/>
      <c r="BI315" s="122"/>
      <c r="BJ315" s="123"/>
    </row>
    <row r="316">
      <c r="D316" s="100"/>
      <c r="E316" s="48"/>
      <c r="U316" s="50"/>
      <c r="V316" s="50"/>
      <c r="AC316" s="6"/>
      <c r="AI316" s="110"/>
      <c r="AJ316" s="111"/>
      <c r="AK316" s="221"/>
      <c r="AL316" s="54"/>
      <c r="AM316" s="54"/>
      <c r="AN316" s="112"/>
      <c r="AO316" s="113"/>
      <c r="AP316" s="215"/>
      <c r="AQ316" s="216"/>
      <c r="AR316" s="217"/>
      <c r="AS316" s="54"/>
      <c r="AT316" s="115"/>
      <c r="AU316" s="115"/>
      <c r="AV316" s="115"/>
      <c r="AW316" s="116"/>
      <c r="AX316" s="54"/>
      <c r="AY316" s="117"/>
      <c r="AZ316" s="117"/>
      <c r="BA316" s="118"/>
      <c r="BB316" s="116"/>
      <c r="BC316" s="54"/>
      <c r="BD316" s="117"/>
      <c r="BE316" s="218"/>
      <c r="BF316" s="120"/>
      <c r="BG316" s="121"/>
      <c r="BH316" s="121"/>
      <c r="BI316" s="122"/>
      <c r="BJ316" s="123"/>
    </row>
    <row r="317">
      <c r="D317" s="100"/>
      <c r="E317" s="48"/>
      <c r="U317" s="50"/>
      <c r="V317" s="50"/>
      <c r="AC317" s="6"/>
      <c r="AI317" s="110"/>
      <c r="AJ317" s="111"/>
      <c r="AK317" s="221"/>
      <c r="AL317" s="54"/>
      <c r="AM317" s="54"/>
      <c r="AN317" s="112"/>
      <c r="AO317" s="113"/>
      <c r="AP317" s="215"/>
      <c r="AQ317" s="216"/>
      <c r="AR317" s="217"/>
      <c r="AS317" s="54"/>
      <c r="AT317" s="115"/>
      <c r="AU317" s="115"/>
      <c r="AV317" s="115"/>
      <c r="AW317" s="116"/>
      <c r="AX317" s="54"/>
      <c r="AY317" s="117"/>
      <c r="AZ317" s="117"/>
      <c r="BA317" s="118"/>
      <c r="BB317" s="116"/>
      <c r="BC317" s="54"/>
      <c r="BD317" s="117"/>
      <c r="BE317" s="218"/>
      <c r="BF317" s="120"/>
      <c r="BG317" s="121"/>
      <c r="BH317" s="121"/>
      <c r="BI317" s="122"/>
      <c r="BJ317" s="123"/>
    </row>
    <row r="318">
      <c r="D318" s="100"/>
      <c r="E318" s="48"/>
      <c r="U318" s="50"/>
      <c r="V318" s="50"/>
      <c r="AC318" s="6"/>
      <c r="AI318" s="110"/>
      <c r="AJ318" s="111"/>
      <c r="AK318" s="221"/>
      <c r="AL318" s="54"/>
      <c r="AM318" s="54"/>
      <c r="AN318" s="112"/>
      <c r="AO318" s="113"/>
      <c r="AP318" s="215"/>
      <c r="AQ318" s="216"/>
      <c r="AR318" s="217"/>
      <c r="AS318" s="54"/>
      <c r="AT318" s="115"/>
      <c r="AU318" s="115"/>
      <c r="AV318" s="115"/>
      <c r="AW318" s="116"/>
      <c r="AX318" s="54"/>
      <c r="AY318" s="117"/>
      <c r="AZ318" s="117"/>
      <c r="BA318" s="118"/>
      <c r="BB318" s="116"/>
      <c r="BC318" s="54"/>
      <c r="BD318" s="117"/>
      <c r="BE318" s="218"/>
      <c r="BF318" s="120"/>
      <c r="BG318" s="121"/>
      <c r="BH318" s="121"/>
      <c r="BI318" s="122"/>
      <c r="BJ318" s="123"/>
    </row>
    <row r="319">
      <c r="D319" s="100"/>
      <c r="E319" s="48"/>
      <c r="U319" s="50"/>
      <c r="V319" s="50"/>
      <c r="AC319" s="6"/>
      <c r="AI319" s="110"/>
      <c r="AJ319" s="111"/>
      <c r="AK319" s="221"/>
      <c r="AL319" s="54"/>
      <c r="AM319" s="54"/>
      <c r="AN319" s="112"/>
      <c r="AO319" s="113"/>
      <c r="AP319" s="215"/>
      <c r="AQ319" s="216"/>
      <c r="AR319" s="217"/>
      <c r="AS319" s="54"/>
      <c r="AT319" s="115"/>
      <c r="AU319" s="115"/>
      <c r="AV319" s="115"/>
      <c r="AW319" s="116"/>
      <c r="AX319" s="54"/>
      <c r="AY319" s="117"/>
      <c r="AZ319" s="117"/>
      <c r="BA319" s="118"/>
      <c r="BB319" s="116"/>
      <c r="BC319" s="54"/>
      <c r="BD319" s="117"/>
      <c r="BE319" s="218"/>
      <c r="BF319" s="120"/>
      <c r="BG319" s="121"/>
      <c r="BH319" s="121"/>
      <c r="BI319" s="122"/>
      <c r="BJ319" s="123"/>
    </row>
    <row r="320">
      <c r="D320" s="100"/>
      <c r="E320" s="48"/>
      <c r="U320" s="50"/>
      <c r="V320" s="50"/>
      <c r="AC320" s="6"/>
      <c r="AI320" s="110"/>
      <c r="AJ320" s="111"/>
      <c r="AK320" s="221"/>
      <c r="AL320" s="54"/>
      <c r="AM320" s="54"/>
      <c r="AN320" s="112"/>
      <c r="AO320" s="113"/>
      <c r="AP320" s="215"/>
      <c r="AQ320" s="216"/>
      <c r="AR320" s="217"/>
      <c r="AS320" s="54"/>
      <c r="AT320" s="115"/>
      <c r="AU320" s="115"/>
      <c r="AV320" s="115"/>
      <c r="AW320" s="116"/>
      <c r="AX320" s="54"/>
      <c r="AY320" s="117"/>
      <c r="AZ320" s="117"/>
      <c r="BA320" s="118"/>
      <c r="BB320" s="116"/>
      <c r="BC320" s="54"/>
      <c r="BD320" s="117"/>
      <c r="BE320" s="218"/>
      <c r="BF320" s="120"/>
      <c r="BG320" s="121"/>
      <c r="BH320" s="121"/>
      <c r="BI320" s="122"/>
      <c r="BJ320" s="123"/>
    </row>
    <row r="321">
      <c r="D321" s="100"/>
      <c r="E321" s="48"/>
      <c r="U321" s="50"/>
      <c r="V321" s="50"/>
      <c r="AC321" s="6"/>
      <c r="AI321" s="110"/>
      <c r="AJ321" s="111"/>
      <c r="AK321" s="221"/>
      <c r="AL321" s="54"/>
      <c r="AM321" s="54"/>
      <c r="AN321" s="112"/>
      <c r="AO321" s="113"/>
      <c r="AP321" s="215"/>
      <c r="AQ321" s="216"/>
      <c r="AR321" s="217"/>
      <c r="AS321" s="54"/>
      <c r="AT321" s="115"/>
      <c r="AU321" s="115"/>
      <c r="AV321" s="115"/>
      <c r="AW321" s="116"/>
      <c r="AX321" s="54"/>
      <c r="AY321" s="117"/>
      <c r="AZ321" s="117"/>
      <c r="BA321" s="118"/>
      <c r="BB321" s="116"/>
      <c r="BC321" s="54"/>
      <c r="BD321" s="117"/>
      <c r="BE321" s="218"/>
      <c r="BF321" s="120"/>
      <c r="BG321" s="121"/>
      <c r="BH321" s="121"/>
      <c r="BI321" s="122"/>
      <c r="BJ321" s="123"/>
    </row>
    <row r="322">
      <c r="D322" s="100"/>
      <c r="E322" s="48"/>
      <c r="U322" s="50"/>
      <c r="V322" s="50"/>
      <c r="AC322" s="6"/>
      <c r="AI322" s="110"/>
      <c r="AJ322" s="111"/>
      <c r="AK322" s="221"/>
      <c r="AL322" s="54"/>
      <c r="AM322" s="54"/>
      <c r="AN322" s="112"/>
      <c r="AO322" s="113"/>
      <c r="AP322" s="215"/>
      <c r="AQ322" s="216"/>
      <c r="AR322" s="217"/>
      <c r="AS322" s="54"/>
      <c r="AT322" s="115"/>
      <c r="AU322" s="115"/>
      <c r="AV322" s="115"/>
      <c r="AW322" s="116"/>
      <c r="AX322" s="54"/>
      <c r="AY322" s="117"/>
      <c r="AZ322" s="117"/>
      <c r="BA322" s="118"/>
      <c r="BB322" s="116"/>
      <c r="BC322" s="54"/>
      <c r="BD322" s="117"/>
      <c r="BE322" s="218"/>
      <c r="BF322" s="120"/>
      <c r="BG322" s="121"/>
      <c r="BH322" s="121"/>
      <c r="BI322" s="122"/>
      <c r="BJ322" s="123"/>
    </row>
    <row r="323">
      <c r="D323" s="100"/>
      <c r="E323" s="48"/>
      <c r="U323" s="50"/>
      <c r="V323" s="50"/>
      <c r="AC323" s="6"/>
      <c r="AI323" s="110"/>
      <c r="AJ323" s="111"/>
      <c r="AK323" s="221"/>
      <c r="AL323" s="54"/>
      <c r="AM323" s="54"/>
      <c r="AN323" s="112"/>
      <c r="AO323" s="113"/>
      <c r="AP323" s="215"/>
      <c r="AQ323" s="216"/>
      <c r="AR323" s="217"/>
      <c r="AS323" s="54"/>
      <c r="AT323" s="115"/>
      <c r="AU323" s="115"/>
      <c r="AV323" s="115"/>
      <c r="AW323" s="116"/>
      <c r="AX323" s="54"/>
      <c r="AY323" s="117"/>
      <c r="AZ323" s="117"/>
      <c r="BA323" s="118"/>
      <c r="BB323" s="116"/>
      <c r="BC323" s="54"/>
      <c r="BD323" s="117"/>
      <c r="BE323" s="218"/>
      <c r="BF323" s="120"/>
      <c r="BG323" s="121"/>
      <c r="BH323" s="121"/>
      <c r="BI323" s="122"/>
      <c r="BJ323" s="123"/>
    </row>
    <row r="324">
      <c r="D324" s="100"/>
      <c r="E324" s="48"/>
      <c r="U324" s="50"/>
      <c r="V324" s="50"/>
      <c r="AC324" s="6"/>
      <c r="AI324" s="110"/>
      <c r="AJ324" s="111"/>
      <c r="AK324" s="221"/>
      <c r="AL324" s="54"/>
      <c r="AM324" s="54"/>
      <c r="AN324" s="112"/>
      <c r="AO324" s="113"/>
      <c r="AP324" s="215"/>
      <c r="AQ324" s="216"/>
      <c r="AR324" s="217"/>
      <c r="AS324" s="54"/>
      <c r="AT324" s="115"/>
      <c r="AU324" s="115"/>
      <c r="AV324" s="115"/>
      <c r="AW324" s="116"/>
      <c r="AX324" s="54"/>
      <c r="AY324" s="117"/>
      <c r="AZ324" s="117"/>
      <c r="BA324" s="118"/>
      <c r="BB324" s="116"/>
      <c r="BC324" s="54"/>
      <c r="BD324" s="117"/>
      <c r="BE324" s="218"/>
      <c r="BF324" s="120"/>
      <c r="BG324" s="121"/>
      <c r="BH324" s="121"/>
      <c r="BI324" s="122"/>
      <c r="BJ324" s="123"/>
    </row>
    <row r="325">
      <c r="D325" s="100"/>
      <c r="E325" s="48"/>
      <c r="U325" s="50"/>
      <c r="V325" s="50"/>
      <c r="AC325" s="6"/>
      <c r="AI325" s="110"/>
      <c r="AJ325" s="111"/>
      <c r="AK325" s="221"/>
      <c r="AL325" s="54"/>
      <c r="AM325" s="54"/>
      <c r="AN325" s="112"/>
      <c r="AO325" s="113"/>
      <c r="AP325" s="215"/>
      <c r="AQ325" s="216"/>
      <c r="AR325" s="217"/>
      <c r="AS325" s="54"/>
      <c r="AT325" s="115"/>
      <c r="AU325" s="115"/>
      <c r="AV325" s="115"/>
      <c r="AW325" s="116"/>
      <c r="AX325" s="54"/>
      <c r="AY325" s="117"/>
      <c r="AZ325" s="117"/>
      <c r="BA325" s="118"/>
      <c r="BB325" s="116"/>
      <c r="BC325" s="54"/>
      <c r="BD325" s="117"/>
      <c r="BE325" s="218"/>
      <c r="BF325" s="120"/>
      <c r="BG325" s="121"/>
      <c r="BH325" s="121"/>
      <c r="BI325" s="122"/>
      <c r="BJ325" s="123"/>
    </row>
    <row r="326">
      <c r="D326" s="100"/>
      <c r="E326" s="48"/>
      <c r="U326" s="50"/>
      <c r="V326" s="50"/>
      <c r="AC326" s="6"/>
      <c r="AI326" s="110"/>
      <c r="AJ326" s="111"/>
      <c r="AK326" s="221"/>
      <c r="AL326" s="54"/>
      <c r="AM326" s="54"/>
      <c r="AN326" s="112"/>
      <c r="AO326" s="113"/>
      <c r="AP326" s="215"/>
      <c r="AQ326" s="216"/>
      <c r="AR326" s="217"/>
      <c r="AS326" s="54"/>
      <c r="AT326" s="115"/>
      <c r="AU326" s="115"/>
      <c r="AV326" s="115"/>
      <c r="AW326" s="116"/>
      <c r="AX326" s="54"/>
      <c r="AY326" s="117"/>
      <c r="AZ326" s="117"/>
      <c r="BA326" s="118"/>
      <c r="BB326" s="116"/>
      <c r="BC326" s="54"/>
      <c r="BD326" s="117"/>
      <c r="BE326" s="218"/>
      <c r="BF326" s="120"/>
      <c r="BG326" s="121"/>
      <c r="BH326" s="121"/>
      <c r="BI326" s="122"/>
      <c r="BJ326" s="123"/>
    </row>
    <row r="327">
      <c r="D327" s="100"/>
      <c r="E327" s="48"/>
      <c r="U327" s="50"/>
      <c r="V327" s="50"/>
      <c r="AC327" s="6"/>
      <c r="AI327" s="110"/>
      <c r="AJ327" s="111"/>
      <c r="AK327" s="221"/>
      <c r="AL327" s="54"/>
      <c r="AM327" s="54"/>
      <c r="AN327" s="112"/>
      <c r="AO327" s="113"/>
      <c r="AP327" s="215"/>
      <c r="AQ327" s="216"/>
      <c r="AR327" s="217"/>
      <c r="AS327" s="54"/>
      <c r="AT327" s="115"/>
      <c r="AU327" s="115"/>
      <c r="AV327" s="115"/>
      <c r="AW327" s="116"/>
      <c r="AX327" s="54"/>
      <c r="AY327" s="117"/>
      <c r="AZ327" s="117"/>
      <c r="BA327" s="118"/>
      <c r="BB327" s="116"/>
      <c r="BC327" s="54"/>
      <c r="BD327" s="117"/>
      <c r="BE327" s="218"/>
      <c r="BF327" s="120"/>
      <c r="BG327" s="121"/>
      <c r="BH327" s="121"/>
      <c r="BI327" s="122"/>
      <c r="BJ327" s="123"/>
    </row>
    <row r="328">
      <c r="D328" s="100"/>
      <c r="E328" s="48"/>
      <c r="U328" s="50"/>
      <c r="V328" s="50"/>
      <c r="AC328" s="6"/>
      <c r="AI328" s="110"/>
      <c r="AJ328" s="111"/>
      <c r="AK328" s="221"/>
      <c r="AL328" s="54"/>
      <c r="AM328" s="54"/>
      <c r="AN328" s="112"/>
      <c r="AO328" s="113"/>
      <c r="AP328" s="215"/>
      <c r="AQ328" s="216"/>
      <c r="AR328" s="217"/>
      <c r="AS328" s="54"/>
      <c r="AT328" s="115"/>
      <c r="AU328" s="115"/>
      <c r="AV328" s="115"/>
      <c r="AW328" s="116"/>
      <c r="AX328" s="54"/>
      <c r="AY328" s="117"/>
      <c r="AZ328" s="117"/>
      <c r="BA328" s="118"/>
      <c r="BB328" s="116"/>
      <c r="BC328" s="54"/>
      <c r="BD328" s="117"/>
      <c r="BE328" s="218"/>
      <c r="BF328" s="120"/>
      <c r="BG328" s="121"/>
      <c r="BH328" s="121"/>
      <c r="BI328" s="122"/>
      <c r="BJ328" s="123"/>
    </row>
    <row r="329">
      <c r="D329" s="100"/>
      <c r="E329" s="48"/>
      <c r="U329" s="50"/>
      <c r="V329" s="50"/>
      <c r="AC329" s="6"/>
      <c r="AI329" s="110"/>
      <c r="AJ329" s="111"/>
      <c r="AK329" s="221"/>
      <c r="AL329" s="54"/>
      <c r="AM329" s="54"/>
      <c r="AN329" s="112"/>
      <c r="AO329" s="113"/>
      <c r="AP329" s="215"/>
      <c r="AQ329" s="216"/>
      <c r="AR329" s="217"/>
      <c r="AS329" s="54"/>
      <c r="AT329" s="115"/>
      <c r="AU329" s="115"/>
      <c r="AV329" s="115"/>
      <c r="AW329" s="116"/>
      <c r="AX329" s="54"/>
      <c r="AY329" s="117"/>
      <c r="AZ329" s="117"/>
      <c r="BA329" s="118"/>
      <c r="BB329" s="116"/>
      <c r="BC329" s="54"/>
      <c r="BD329" s="117"/>
      <c r="BE329" s="218"/>
      <c r="BF329" s="120"/>
      <c r="BG329" s="121"/>
      <c r="BH329" s="121"/>
      <c r="BI329" s="122"/>
      <c r="BJ329" s="123"/>
    </row>
    <row r="330">
      <c r="D330" s="100"/>
      <c r="E330" s="48"/>
      <c r="U330" s="50"/>
      <c r="V330" s="50"/>
      <c r="AC330" s="6"/>
      <c r="AI330" s="110"/>
      <c r="AJ330" s="111"/>
      <c r="AK330" s="221"/>
      <c r="AL330" s="54"/>
      <c r="AM330" s="54"/>
      <c r="AN330" s="112"/>
      <c r="AO330" s="113"/>
      <c r="AP330" s="215"/>
      <c r="AQ330" s="216"/>
      <c r="AR330" s="217"/>
      <c r="AS330" s="54"/>
      <c r="AT330" s="115"/>
      <c r="AU330" s="115"/>
      <c r="AV330" s="115"/>
      <c r="AW330" s="116"/>
      <c r="AX330" s="54"/>
      <c r="AY330" s="117"/>
      <c r="AZ330" s="117"/>
      <c r="BA330" s="118"/>
      <c r="BB330" s="116"/>
      <c r="BC330" s="54"/>
      <c r="BD330" s="117"/>
      <c r="BE330" s="218"/>
      <c r="BF330" s="120"/>
      <c r="BG330" s="121"/>
      <c r="BH330" s="121"/>
      <c r="BI330" s="122"/>
      <c r="BJ330" s="123"/>
    </row>
    <row r="331">
      <c r="D331" s="100"/>
      <c r="E331" s="48"/>
      <c r="U331" s="50"/>
      <c r="V331" s="50"/>
      <c r="AC331" s="6"/>
      <c r="AI331" s="110"/>
      <c r="AJ331" s="111"/>
      <c r="AK331" s="221"/>
      <c r="AL331" s="54"/>
      <c r="AM331" s="54"/>
      <c r="AN331" s="112"/>
      <c r="AO331" s="113"/>
      <c r="AP331" s="215"/>
      <c r="AQ331" s="216"/>
      <c r="AR331" s="217"/>
      <c r="AS331" s="54"/>
      <c r="AT331" s="115"/>
      <c r="AU331" s="115"/>
      <c r="AV331" s="115"/>
      <c r="AW331" s="116"/>
      <c r="AX331" s="54"/>
      <c r="AY331" s="117"/>
      <c r="AZ331" s="117"/>
      <c r="BA331" s="118"/>
      <c r="BB331" s="116"/>
      <c r="BC331" s="54"/>
      <c r="BD331" s="117"/>
      <c r="BE331" s="218"/>
      <c r="BF331" s="120"/>
      <c r="BG331" s="121"/>
      <c r="BH331" s="121"/>
      <c r="BI331" s="122"/>
      <c r="BJ331" s="123"/>
    </row>
    <row r="332">
      <c r="D332" s="100"/>
      <c r="E332" s="48"/>
      <c r="U332" s="50"/>
      <c r="V332" s="50"/>
      <c r="AC332" s="6"/>
      <c r="AI332" s="110"/>
      <c r="AJ332" s="111"/>
      <c r="AK332" s="221"/>
      <c r="AL332" s="54"/>
      <c r="AM332" s="54"/>
      <c r="AN332" s="112"/>
      <c r="AO332" s="113"/>
      <c r="AP332" s="215"/>
      <c r="AQ332" s="216"/>
      <c r="AR332" s="217"/>
      <c r="AS332" s="54"/>
      <c r="AT332" s="115"/>
      <c r="AU332" s="115"/>
      <c r="AV332" s="115"/>
      <c r="AW332" s="116"/>
      <c r="AX332" s="54"/>
      <c r="AY332" s="117"/>
      <c r="AZ332" s="117"/>
      <c r="BA332" s="118"/>
      <c r="BB332" s="116"/>
      <c r="BC332" s="54"/>
      <c r="BD332" s="117"/>
      <c r="BE332" s="218"/>
      <c r="BF332" s="120"/>
      <c r="BG332" s="121"/>
      <c r="BH332" s="121"/>
      <c r="BI332" s="122"/>
      <c r="BJ332" s="123"/>
    </row>
    <row r="333">
      <c r="D333" s="100"/>
      <c r="E333" s="48"/>
      <c r="U333" s="50"/>
      <c r="V333" s="50"/>
      <c r="AC333" s="6"/>
      <c r="AI333" s="110"/>
      <c r="AJ333" s="111"/>
      <c r="AK333" s="221"/>
      <c r="AL333" s="54"/>
      <c r="AM333" s="54"/>
      <c r="AN333" s="112"/>
      <c r="AO333" s="113"/>
      <c r="AP333" s="215"/>
      <c r="AQ333" s="216"/>
      <c r="AR333" s="217"/>
      <c r="AS333" s="54"/>
      <c r="AT333" s="115"/>
      <c r="AU333" s="115"/>
      <c r="AV333" s="115"/>
      <c r="AW333" s="116"/>
      <c r="AX333" s="54"/>
      <c r="AY333" s="117"/>
      <c r="AZ333" s="117"/>
      <c r="BA333" s="118"/>
      <c r="BB333" s="116"/>
      <c r="BC333" s="54"/>
      <c r="BD333" s="117"/>
      <c r="BE333" s="218"/>
      <c r="BF333" s="120"/>
      <c r="BG333" s="121"/>
      <c r="BH333" s="121"/>
      <c r="BI333" s="122"/>
      <c r="BJ333" s="123"/>
    </row>
    <row r="334">
      <c r="D334" s="100"/>
      <c r="E334" s="48"/>
      <c r="U334" s="50"/>
      <c r="V334" s="50"/>
      <c r="AC334" s="6"/>
      <c r="AI334" s="110"/>
      <c r="AJ334" s="111"/>
      <c r="AK334" s="221"/>
      <c r="AL334" s="54"/>
      <c r="AM334" s="54"/>
      <c r="AN334" s="112"/>
      <c r="AO334" s="113"/>
      <c r="AP334" s="215"/>
      <c r="AQ334" s="216"/>
      <c r="AR334" s="217"/>
      <c r="AS334" s="54"/>
      <c r="AT334" s="115"/>
      <c r="AU334" s="115"/>
      <c r="AV334" s="115"/>
      <c r="AW334" s="116"/>
      <c r="AX334" s="54"/>
      <c r="AY334" s="117"/>
      <c r="AZ334" s="117"/>
      <c r="BA334" s="118"/>
      <c r="BB334" s="116"/>
      <c r="BC334" s="54"/>
      <c r="BD334" s="117"/>
      <c r="BE334" s="218"/>
      <c r="BF334" s="120"/>
      <c r="BG334" s="121"/>
      <c r="BH334" s="121"/>
      <c r="BI334" s="122"/>
      <c r="BJ334" s="123"/>
    </row>
    <row r="335">
      <c r="D335" s="100"/>
      <c r="E335" s="48"/>
      <c r="U335" s="50"/>
      <c r="V335" s="50"/>
      <c r="AC335" s="6"/>
      <c r="AI335" s="110"/>
      <c r="AJ335" s="111"/>
      <c r="AK335" s="221"/>
      <c r="AL335" s="54"/>
      <c r="AM335" s="54"/>
      <c r="AN335" s="112"/>
      <c r="AO335" s="113"/>
      <c r="AP335" s="215"/>
      <c r="AQ335" s="216"/>
      <c r="AR335" s="217"/>
      <c r="AS335" s="54"/>
      <c r="AT335" s="115"/>
      <c r="AU335" s="115"/>
      <c r="AV335" s="115"/>
      <c r="AW335" s="116"/>
      <c r="AX335" s="54"/>
      <c r="AY335" s="117"/>
      <c r="AZ335" s="117"/>
      <c r="BA335" s="118"/>
      <c r="BB335" s="116"/>
      <c r="BC335" s="54"/>
      <c r="BD335" s="117"/>
      <c r="BE335" s="218"/>
      <c r="BF335" s="120"/>
      <c r="BG335" s="121"/>
      <c r="BH335" s="121"/>
      <c r="BI335" s="122"/>
      <c r="BJ335" s="123"/>
    </row>
    <row r="336">
      <c r="D336" s="100"/>
      <c r="E336" s="48"/>
      <c r="U336" s="50"/>
      <c r="V336" s="50"/>
      <c r="AC336" s="6"/>
      <c r="AI336" s="110"/>
      <c r="AJ336" s="111"/>
      <c r="AK336" s="221"/>
      <c r="AL336" s="54"/>
      <c r="AM336" s="54"/>
      <c r="AN336" s="112"/>
      <c r="AO336" s="113"/>
      <c r="AP336" s="215"/>
      <c r="AQ336" s="216"/>
      <c r="AR336" s="217"/>
      <c r="AS336" s="54"/>
      <c r="AT336" s="115"/>
      <c r="AU336" s="115"/>
      <c r="AV336" s="115"/>
      <c r="AW336" s="116"/>
      <c r="AX336" s="54"/>
      <c r="AY336" s="117"/>
      <c r="AZ336" s="117"/>
      <c r="BA336" s="118"/>
      <c r="BB336" s="116"/>
      <c r="BC336" s="54"/>
      <c r="BD336" s="117"/>
      <c r="BE336" s="218"/>
      <c r="BF336" s="120"/>
      <c r="BG336" s="121"/>
      <c r="BH336" s="121"/>
      <c r="BI336" s="122"/>
      <c r="BJ336" s="123"/>
    </row>
    <row r="337">
      <c r="D337" s="100"/>
      <c r="E337" s="48"/>
      <c r="U337" s="50"/>
      <c r="V337" s="50"/>
      <c r="AC337" s="6"/>
      <c r="AI337" s="110"/>
      <c r="AJ337" s="111"/>
      <c r="AK337" s="221"/>
      <c r="AL337" s="54"/>
      <c r="AM337" s="54"/>
      <c r="AN337" s="112"/>
      <c r="AO337" s="113"/>
      <c r="AP337" s="215"/>
      <c r="AQ337" s="216"/>
      <c r="AR337" s="217"/>
      <c r="AS337" s="54"/>
      <c r="AT337" s="115"/>
      <c r="AU337" s="115"/>
      <c r="AV337" s="115"/>
      <c r="AW337" s="116"/>
      <c r="AX337" s="54"/>
      <c r="AY337" s="117"/>
      <c r="AZ337" s="117"/>
      <c r="BA337" s="118"/>
      <c r="BB337" s="116"/>
      <c r="BC337" s="54"/>
      <c r="BD337" s="117"/>
      <c r="BE337" s="218"/>
      <c r="BF337" s="120"/>
      <c r="BG337" s="121"/>
      <c r="BH337" s="121"/>
      <c r="BI337" s="122"/>
      <c r="BJ337" s="123"/>
    </row>
    <row r="338">
      <c r="D338" s="100"/>
      <c r="E338" s="48"/>
      <c r="U338" s="50"/>
      <c r="V338" s="50"/>
      <c r="AC338" s="6"/>
      <c r="AI338" s="110"/>
      <c r="AJ338" s="111"/>
      <c r="AK338" s="221"/>
      <c r="AL338" s="54"/>
      <c r="AM338" s="54"/>
      <c r="AN338" s="112"/>
      <c r="AO338" s="113"/>
      <c r="AP338" s="215"/>
      <c r="AQ338" s="216"/>
      <c r="AR338" s="217"/>
      <c r="AS338" s="54"/>
      <c r="AT338" s="115"/>
      <c r="AU338" s="115"/>
      <c r="AV338" s="115"/>
      <c r="AW338" s="116"/>
      <c r="AX338" s="54"/>
      <c r="AY338" s="117"/>
      <c r="AZ338" s="117"/>
      <c r="BA338" s="118"/>
      <c r="BB338" s="116"/>
      <c r="BC338" s="54"/>
      <c r="BD338" s="117"/>
      <c r="BE338" s="218"/>
      <c r="BF338" s="120"/>
      <c r="BG338" s="121"/>
      <c r="BH338" s="121"/>
      <c r="BI338" s="122"/>
      <c r="BJ338" s="123"/>
    </row>
    <row r="339">
      <c r="D339" s="100"/>
      <c r="E339" s="48"/>
      <c r="U339" s="50"/>
      <c r="V339" s="50"/>
      <c r="AC339" s="6"/>
      <c r="AI339" s="110"/>
      <c r="AJ339" s="111"/>
      <c r="AK339" s="221"/>
      <c r="AL339" s="54"/>
      <c r="AM339" s="54"/>
      <c r="AN339" s="112"/>
      <c r="AO339" s="113"/>
      <c r="AP339" s="215"/>
      <c r="AQ339" s="216"/>
      <c r="AR339" s="217"/>
      <c r="AS339" s="54"/>
      <c r="AT339" s="115"/>
      <c r="AU339" s="115"/>
      <c r="AV339" s="115"/>
      <c r="AW339" s="116"/>
      <c r="AX339" s="54"/>
      <c r="AY339" s="117"/>
      <c r="AZ339" s="117"/>
      <c r="BA339" s="118"/>
      <c r="BB339" s="116"/>
      <c r="BC339" s="54"/>
      <c r="BD339" s="117"/>
      <c r="BE339" s="218"/>
      <c r="BF339" s="120"/>
      <c r="BG339" s="121"/>
      <c r="BH339" s="121"/>
      <c r="BI339" s="122"/>
      <c r="BJ339" s="123"/>
    </row>
    <row r="340">
      <c r="D340" s="100"/>
      <c r="E340" s="48"/>
      <c r="U340" s="50"/>
      <c r="V340" s="50"/>
      <c r="AC340" s="6"/>
      <c r="AI340" s="110"/>
      <c r="AJ340" s="111"/>
      <c r="AK340" s="221"/>
      <c r="AL340" s="54"/>
      <c r="AM340" s="54"/>
      <c r="AN340" s="112"/>
      <c r="AO340" s="113"/>
      <c r="AP340" s="215"/>
      <c r="AQ340" s="216"/>
      <c r="AR340" s="217"/>
      <c r="AS340" s="54"/>
      <c r="AT340" s="115"/>
      <c r="AU340" s="115"/>
      <c r="AV340" s="115"/>
      <c r="AW340" s="116"/>
      <c r="AX340" s="54"/>
      <c r="AY340" s="117"/>
      <c r="AZ340" s="117"/>
      <c r="BA340" s="118"/>
      <c r="BB340" s="116"/>
      <c r="BC340" s="54"/>
      <c r="BD340" s="117"/>
      <c r="BE340" s="218"/>
      <c r="BF340" s="120"/>
      <c r="BG340" s="121"/>
      <c r="BH340" s="121"/>
      <c r="BI340" s="122"/>
      <c r="BJ340" s="123"/>
    </row>
    <row r="341">
      <c r="D341" s="100"/>
      <c r="E341" s="48"/>
      <c r="U341" s="50"/>
      <c r="V341" s="50"/>
      <c r="AC341" s="6"/>
      <c r="AI341" s="110"/>
      <c r="AJ341" s="111"/>
      <c r="AK341" s="221"/>
      <c r="AL341" s="54"/>
      <c r="AM341" s="54"/>
      <c r="AN341" s="112"/>
      <c r="AO341" s="113"/>
      <c r="AP341" s="215"/>
      <c r="AQ341" s="216"/>
      <c r="AR341" s="217"/>
      <c r="AS341" s="54"/>
      <c r="AT341" s="115"/>
      <c r="AU341" s="115"/>
      <c r="AV341" s="115"/>
      <c r="AW341" s="116"/>
      <c r="AX341" s="54"/>
      <c r="AY341" s="117"/>
      <c r="AZ341" s="117"/>
      <c r="BA341" s="118"/>
      <c r="BB341" s="116"/>
      <c r="BC341" s="54"/>
      <c r="BD341" s="117"/>
      <c r="BE341" s="218"/>
      <c r="BF341" s="120"/>
      <c r="BG341" s="121"/>
      <c r="BH341" s="121"/>
      <c r="BI341" s="122"/>
      <c r="BJ341" s="123"/>
    </row>
    <row r="342">
      <c r="D342" s="100"/>
      <c r="E342" s="48"/>
      <c r="U342" s="50"/>
      <c r="V342" s="50"/>
      <c r="AC342" s="6"/>
      <c r="AI342" s="110"/>
      <c r="AJ342" s="111"/>
      <c r="AK342" s="221"/>
      <c r="AL342" s="54"/>
      <c r="AM342" s="54"/>
      <c r="AN342" s="112"/>
      <c r="AO342" s="113"/>
      <c r="AP342" s="215"/>
      <c r="AQ342" s="216"/>
      <c r="AR342" s="217"/>
      <c r="AS342" s="54"/>
      <c r="AT342" s="115"/>
      <c r="AU342" s="115"/>
      <c r="AV342" s="115"/>
      <c r="AW342" s="116"/>
      <c r="AX342" s="54"/>
      <c r="AY342" s="117"/>
      <c r="AZ342" s="117"/>
      <c r="BA342" s="118"/>
      <c r="BB342" s="116"/>
      <c r="BC342" s="54"/>
      <c r="BD342" s="117"/>
      <c r="BE342" s="218"/>
      <c r="BF342" s="120"/>
      <c r="BG342" s="121"/>
      <c r="BH342" s="121"/>
      <c r="BI342" s="122"/>
      <c r="BJ342" s="123"/>
    </row>
    <row r="343">
      <c r="D343" s="100"/>
      <c r="E343" s="48"/>
      <c r="U343" s="50"/>
      <c r="V343" s="50"/>
      <c r="AC343" s="6"/>
      <c r="AI343" s="110"/>
      <c r="AJ343" s="111"/>
      <c r="AK343" s="221"/>
      <c r="AL343" s="54"/>
      <c r="AM343" s="54"/>
      <c r="AN343" s="112"/>
      <c r="AO343" s="113"/>
      <c r="AP343" s="215"/>
      <c r="AQ343" s="216"/>
      <c r="AR343" s="217"/>
      <c r="AS343" s="54"/>
      <c r="AT343" s="115"/>
      <c r="AU343" s="115"/>
      <c r="AV343" s="115"/>
      <c r="AW343" s="116"/>
      <c r="AX343" s="54"/>
      <c r="AY343" s="117"/>
      <c r="AZ343" s="117"/>
      <c r="BA343" s="118"/>
      <c r="BB343" s="116"/>
      <c r="BC343" s="54"/>
      <c r="BD343" s="117"/>
      <c r="BE343" s="218"/>
      <c r="BF343" s="120"/>
      <c r="BG343" s="121"/>
      <c r="BH343" s="121"/>
      <c r="BI343" s="122"/>
      <c r="BJ343" s="123"/>
    </row>
    <row r="344">
      <c r="D344" s="100"/>
      <c r="E344" s="48"/>
      <c r="U344" s="50"/>
      <c r="V344" s="50"/>
      <c r="AC344" s="6"/>
      <c r="AI344" s="110"/>
      <c r="AJ344" s="111"/>
      <c r="AK344" s="221"/>
      <c r="AL344" s="54"/>
      <c r="AM344" s="54"/>
      <c r="AN344" s="112"/>
      <c r="AO344" s="113"/>
      <c r="AP344" s="215"/>
      <c r="AQ344" s="216"/>
      <c r="AR344" s="217"/>
      <c r="AS344" s="54"/>
      <c r="AT344" s="115"/>
      <c r="AU344" s="115"/>
      <c r="AV344" s="115"/>
      <c r="AW344" s="116"/>
      <c r="AX344" s="54"/>
      <c r="AY344" s="117"/>
      <c r="AZ344" s="117"/>
      <c r="BA344" s="118"/>
      <c r="BB344" s="116"/>
      <c r="BC344" s="54"/>
      <c r="BD344" s="117"/>
      <c r="BE344" s="218"/>
      <c r="BF344" s="120"/>
      <c r="BG344" s="121"/>
      <c r="BH344" s="121"/>
      <c r="BI344" s="122"/>
      <c r="BJ344" s="123"/>
    </row>
    <row r="345">
      <c r="D345" s="100"/>
      <c r="E345" s="48"/>
      <c r="U345" s="50"/>
      <c r="V345" s="50"/>
      <c r="AC345" s="6"/>
      <c r="AI345" s="110"/>
      <c r="AJ345" s="111"/>
      <c r="AK345" s="221"/>
      <c r="AL345" s="54"/>
      <c r="AM345" s="54"/>
      <c r="AN345" s="112"/>
      <c r="AO345" s="113"/>
      <c r="AP345" s="215"/>
      <c r="AQ345" s="216"/>
      <c r="AR345" s="217"/>
      <c r="AS345" s="54"/>
      <c r="AT345" s="115"/>
      <c r="AU345" s="115"/>
      <c r="AV345" s="115"/>
      <c r="AW345" s="116"/>
      <c r="AX345" s="54"/>
      <c r="AY345" s="117"/>
      <c r="AZ345" s="117"/>
      <c r="BA345" s="118"/>
      <c r="BB345" s="116"/>
      <c r="BC345" s="54"/>
      <c r="BD345" s="117"/>
      <c r="BE345" s="218"/>
      <c r="BF345" s="120"/>
      <c r="BG345" s="121"/>
      <c r="BH345" s="121"/>
      <c r="BI345" s="122"/>
      <c r="BJ345" s="123"/>
    </row>
    <row r="346">
      <c r="D346" s="100"/>
      <c r="E346" s="48"/>
      <c r="U346" s="50"/>
      <c r="V346" s="50"/>
      <c r="AC346" s="6"/>
      <c r="AI346" s="110"/>
      <c r="AJ346" s="111"/>
      <c r="AK346" s="221"/>
      <c r="AL346" s="54"/>
      <c r="AM346" s="54"/>
      <c r="AN346" s="112"/>
      <c r="AO346" s="113"/>
      <c r="AP346" s="215"/>
      <c r="AQ346" s="216"/>
      <c r="AR346" s="217"/>
      <c r="AS346" s="54"/>
      <c r="AT346" s="115"/>
      <c r="AU346" s="115"/>
      <c r="AV346" s="115"/>
      <c r="AW346" s="116"/>
      <c r="AX346" s="54"/>
      <c r="AY346" s="117"/>
      <c r="AZ346" s="117"/>
      <c r="BA346" s="118"/>
      <c r="BB346" s="116"/>
      <c r="BC346" s="54"/>
      <c r="BD346" s="117"/>
      <c r="BE346" s="218"/>
      <c r="BF346" s="120"/>
      <c r="BG346" s="121"/>
      <c r="BH346" s="121"/>
      <c r="BI346" s="122"/>
      <c r="BJ346" s="123"/>
    </row>
    <row r="347">
      <c r="D347" s="100"/>
      <c r="E347" s="48"/>
      <c r="U347" s="50"/>
      <c r="V347" s="50"/>
      <c r="AC347" s="6"/>
      <c r="AI347" s="110"/>
      <c r="AJ347" s="111"/>
      <c r="AK347" s="221"/>
      <c r="AL347" s="54"/>
      <c r="AM347" s="54"/>
      <c r="AN347" s="112"/>
      <c r="AO347" s="113"/>
      <c r="AP347" s="215"/>
      <c r="AQ347" s="216"/>
      <c r="AR347" s="217"/>
      <c r="AS347" s="54"/>
      <c r="AT347" s="115"/>
      <c r="AU347" s="115"/>
      <c r="AV347" s="115"/>
      <c r="AW347" s="116"/>
      <c r="AX347" s="54"/>
      <c r="AY347" s="117"/>
      <c r="AZ347" s="117"/>
      <c r="BA347" s="118"/>
      <c r="BB347" s="116"/>
      <c r="BC347" s="54"/>
      <c r="BD347" s="117"/>
      <c r="BE347" s="218"/>
      <c r="BF347" s="120"/>
      <c r="BG347" s="121"/>
      <c r="BH347" s="121"/>
      <c r="BI347" s="122"/>
      <c r="BJ347" s="123"/>
    </row>
    <row r="348">
      <c r="D348" s="100"/>
      <c r="E348" s="48"/>
      <c r="U348" s="50"/>
      <c r="V348" s="50"/>
      <c r="AC348" s="6"/>
      <c r="AI348" s="110"/>
      <c r="AJ348" s="111"/>
      <c r="AK348" s="221"/>
      <c r="AL348" s="54"/>
      <c r="AM348" s="54"/>
      <c r="AN348" s="112"/>
      <c r="AO348" s="113"/>
      <c r="AP348" s="215"/>
      <c r="AQ348" s="216"/>
      <c r="AR348" s="217"/>
      <c r="AS348" s="54"/>
      <c r="AT348" s="115"/>
      <c r="AU348" s="115"/>
      <c r="AV348" s="115"/>
      <c r="AW348" s="116"/>
      <c r="AX348" s="54"/>
      <c r="AY348" s="117"/>
      <c r="AZ348" s="117"/>
      <c r="BA348" s="118"/>
      <c r="BB348" s="116"/>
      <c r="BC348" s="54"/>
      <c r="BD348" s="117"/>
      <c r="BE348" s="218"/>
      <c r="BF348" s="120"/>
      <c r="BG348" s="121"/>
      <c r="BH348" s="121"/>
      <c r="BI348" s="122"/>
      <c r="BJ348" s="123"/>
    </row>
    <row r="349">
      <c r="D349" s="100"/>
      <c r="E349" s="48"/>
      <c r="U349" s="50"/>
      <c r="V349" s="50"/>
      <c r="AC349" s="6"/>
      <c r="AI349" s="110"/>
      <c r="AJ349" s="111"/>
      <c r="AK349" s="221"/>
      <c r="AL349" s="54"/>
      <c r="AM349" s="54"/>
      <c r="AN349" s="112"/>
      <c r="AO349" s="113"/>
      <c r="AP349" s="215"/>
      <c r="AQ349" s="216"/>
      <c r="AR349" s="217"/>
      <c r="AS349" s="54"/>
      <c r="AT349" s="115"/>
      <c r="AU349" s="115"/>
      <c r="AV349" s="115"/>
      <c r="AW349" s="116"/>
      <c r="AX349" s="54"/>
      <c r="AY349" s="117"/>
      <c r="AZ349" s="117"/>
      <c r="BA349" s="118"/>
      <c r="BB349" s="116"/>
      <c r="BC349" s="54"/>
      <c r="BD349" s="117"/>
      <c r="BE349" s="218"/>
      <c r="BF349" s="120"/>
      <c r="BG349" s="121"/>
      <c r="BH349" s="121"/>
      <c r="BI349" s="122"/>
      <c r="BJ349" s="123"/>
    </row>
    <row r="350">
      <c r="D350" s="100"/>
      <c r="E350" s="48"/>
      <c r="U350" s="50"/>
      <c r="V350" s="50"/>
      <c r="AC350" s="6"/>
      <c r="AI350" s="110"/>
      <c r="AJ350" s="111"/>
      <c r="AK350" s="221"/>
      <c r="AL350" s="54"/>
      <c r="AM350" s="54"/>
      <c r="AN350" s="112"/>
      <c r="AO350" s="113"/>
      <c r="AP350" s="215"/>
      <c r="AQ350" s="216"/>
      <c r="AR350" s="217"/>
      <c r="AS350" s="54"/>
      <c r="AT350" s="115"/>
      <c r="AU350" s="115"/>
      <c r="AV350" s="115"/>
      <c r="AW350" s="116"/>
      <c r="AX350" s="54"/>
      <c r="AY350" s="117"/>
      <c r="AZ350" s="117"/>
      <c r="BA350" s="118"/>
      <c r="BB350" s="116"/>
      <c r="BC350" s="54"/>
      <c r="BD350" s="117"/>
      <c r="BE350" s="218"/>
      <c r="BF350" s="120"/>
      <c r="BG350" s="121"/>
      <c r="BH350" s="121"/>
      <c r="BI350" s="122"/>
      <c r="BJ350" s="123"/>
    </row>
    <row r="351">
      <c r="D351" s="100"/>
      <c r="E351" s="48"/>
      <c r="U351" s="50"/>
      <c r="V351" s="50"/>
      <c r="AC351" s="6"/>
      <c r="AI351" s="110"/>
      <c r="AJ351" s="111"/>
      <c r="AK351" s="221"/>
      <c r="AL351" s="54"/>
      <c r="AM351" s="54"/>
      <c r="AN351" s="112"/>
      <c r="AO351" s="113"/>
      <c r="AP351" s="215"/>
      <c r="AQ351" s="216"/>
      <c r="AR351" s="217"/>
      <c r="AS351" s="54"/>
      <c r="AT351" s="115"/>
      <c r="AU351" s="115"/>
      <c r="AV351" s="115"/>
      <c r="AW351" s="116"/>
      <c r="AX351" s="54"/>
      <c r="AY351" s="117"/>
      <c r="AZ351" s="117"/>
      <c r="BA351" s="118"/>
      <c r="BB351" s="116"/>
      <c r="BC351" s="54"/>
      <c r="BD351" s="117"/>
      <c r="BE351" s="218"/>
      <c r="BF351" s="120"/>
      <c r="BG351" s="121"/>
      <c r="BH351" s="121"/>
      <c r="BI351" s="122"/>
      <c r="BJ351" s="123"/>
    </row>
    <row r="352">
      <c r="D352" s="100"/>
      <c r="E352" s="48"/>
      <c r="U352" s="50"/>
      <c r="V352" s="50"/>
      <c r="AC352" s="6"/>
      <c r="AI352" s="110"/>
      <c r="AJ352" s="111"/>
      <c r="AK352" s="221"/>
      <c r="AL352" s="54"/>
      <c r="AM352" s="54"/>
      <c r="AN352" s="112"/>
      <c r="AO352" s="113"/>
      <c r="AP352" s="215"/>
      <c r="AQ352" s="216"/>
      <c r="AR352" s="217"/>
      <c r="AS352" s="54"/>
      <c r="AT352" s="115"/>
      <c r="AU352" s="115"/>
      <c r="AV352" s="115"/>
      <c r="AW352" s="116"/>
      <c r="AX352" s="54"/>
      <c r="AY352" s="117"/>
      <c r="AZ352" s="117"/>
      <c r="BA352" s="118"/>
      <c r="BB352" s="116"/>
      <c r="BC352" s="54"/>
      <c r="BD352" s="117"/>
      <c r="BE352" s="218"/>
      <c r="BF352" s="120"/>
      <c r="BG352" s="121"/>
      <c r="BH352" s="121"/>
      <c r="BI352" s="122"/>
      <c r="BJ352" s="123"/>
    </row>
    <row r="353">
      <c r="D353" s="100"/>
      <c r="E353" s="48"/>
      <c r="U353" s="50"/>
      <c r="V353" s="50"/>
      <c r="AC353" s="6"/>
      <c r="AI353" s="110"/>
      <c r="AJ353" s="111"/>
      <c r="AK353" s="221"/>
      <c r="AL353" s="54"/>
      <c r="AM353" s="54"/>
      <c r="AN353" s="112"/>
      <c r="AO353" s="113"/>
      <c r="AP353" s="215"/>
      <c r="AQ353" s="216"/>
      <c r="AR353" s="217"/>
      <c r="AS353" s="54"/>
      <c r="AT353" s="115"/>
      <c r="AU353" s="115"/>
      <c r="AV353" s="115"/>
      <c r="AW353" s="116"/>
      <c r="AX353" s="54"/>
      <c r="AY353" s="117"/>
      <c r="AZ353" s="117"/>
      <c r="BA353" s="118"/>
      <c r="BB353" s="116"/>
      <c r="BC353" s="54"/>
      <c r="BD353" s="117"/>
      <c r="BE353" s="218"/>
      <c r="BF353" s="120"/>
      <c r="BG353" s="121"/>
      <c r="BH353" s="121"/>
      <c r="BI353" s="122"/>
      <c r="BJ353" s="123"/>
    </row>
    <row r="354">
      <c r="D354" s="100"/>
      <c r="E354" s="48"/>
      <c r="U354" s="50"/>
      <c r="V354" s="50"/>
      <c r="AC354" s="6"/>
      <c r="AI354" s="110"/>
      <c r="AJ354" s="111"/>
      <c r="AK354" s="221"/>
      <c r="AL354" s="54"/>
      <c r="AM354" s="54"/>
      <c r="AN354" s="112"/>
      <c r="AO354" s="113"/>
      <c r="AP354" s="215"/>
      <c r="AQ354" s="216"/>
      <c r="AR354" s="217"/>
      <c r="AS354" s="54"/>
      <c r="AT354" s="115"/>
      <c r="AU354" s="115"/>
      <c r="AV354" s="115"/>
      <c r="AW354" s="116"/>
      <c r="AX354" s="54"/>
      <c r="AY354" s="117"/>
      <c r="AZ354" s="117"/>
      <c r="BA354" s="118"/>
      <c r="BB354" s="116"/>
      <c r="BC354" s="54"/>
      <c r="BD354" s="117"/>
      <c r="BE354" s="218"/>
      <c r="BF354" s="120"/>
      <c r="BG354" s="121"/>
      <c r="BH354" s="121"/>
      <c r="BI354" s="122"/>
      <c r="BJ354" s="123"/>
    </row>
    <row r="355">
      <c r="D355" s="100"/>
      <c r="E355" s="48"/>
      <c r="U355" s="50"/>
      <c r="V355" s="50"/>
      <c r="AC355" s="6"/>
      <c r="AI355" s="110"/>
      <c r="AJ355" s="111"/>
      <c r="AK355" s="221"/>
      <c r="AL355" s="54"/>
      <c r="AM355" s="54"/>
      <c r="AN355" s="112"/>
      <c r="AO355" s="113"/>
      <c r="AP355" s="215"/>
      <c r="AQ355" s="216"/>
      <c r="AR355" s="217"/>
      <c r="AS355" s="54"/>
      <c r="AT355" s="115"/>
      <c r="AU355" s="115"/>
      <c r="AV355" s="115"/>
      <c r="AW355" s="116"/>
      <c r="AX355" s="54"/>
      <c r="AY355" s="117"/>
      <c r="AZ355" s="117"/>
      <c r="BA355" s="118"/>
      <c r="BB355" s="116"/>
      <c r="BC355" s="54"/>
      <c r="BD355" s="117"/>
      <c r="BE355" s="218"/>
      <c r="BF355" s="120"/>
      <c r="BG355" s="121"/>
      <c r="BH355" s="121"/>
      <c r="BI355" s="122"/>
      <c r="BJ355" s="123"/>
    </row>
    <row r="356">
      <c r="D356" s="100"/>
      <c r="E356" s="48"/>
      <c r="U356" s="50"/>
      <c r="V356" s="50"/>
      <c r="AC356" s="6"/>
      <c r="AI356" s="110"/>
      <c r="AJ356" s="111"/>
      <c r="AK356" s="221"/>
      <c r="AL356" s="54"/>
      <c r="AM356" s="54"/>
      <c r="AN356" s="112"/>
      <c r="AO356" s="113"/>
      <c r="AP356" s="215"/>
      <c r="AQ356" s="216"/>
      <c r="AR356" s="217"/>
      <c r="AS356" s="54"/>
      <c r="AT356" s="115"/>
      <c r="AU356" s="115"/>
      <c r="AV356" s="115"/>
      <c r="AW356" s="116"/>
      <c r="AX356" s="54"/>
      <c r="AY356" s="117"/>
      <c r="AZ356" s="117"/>
      <c r="BA356" s="118"/>
      <c r="BB356" s="116"/>
      <c r="BC356" s="54"/>
      <c r="BD356" s="117"/>
      <c r="BE356" s="218"/>
      <c r="BF356" s="120"/>
      <c r="BG356" s="121"/>
      <c r="BH356" s="121"/>
      <c r="BI356" s="122"/>
      <c r="BJ356" s="123"/>
    </row>
    <row r="357">
      <c r="D357" s="100"/>
      <c r="E357" s="48"/>
      <c r="U357" s="50"/>
      <c r="V357" s="50"/>
      <c r="AC357" s="6"/>
      <c r="AI357" s="110"/>
      <c r="AJ357" s="111"/>
      <c r="AK357" s="221"/>
      <c r="AL357" s="54"/>
      <c r="AM357" s="54"/>
      <c r="AN357" s="112"/>
      <c r="AO357" s="113"/>
      <c r="AP357" s="215"/>
      <c r="AQ357" s="216"/>
      <c r="AR357" s="217"/>
      <c r="AS357" s="54"/>
      <c r="AT357" s="115"/>
      <c r="AU357" s="115"/>
      <c r="AV357" s="115"/>
      <c r="AW357" s="116"/>
      <c r="AX357" s="54"/>
      <c r="AY357" s="117"/>
      <c r="AZ357" s="117"/>
      <c r="BA357" s="118"/>
      <c r="BB357" s="116"/>
      <c r="BC357" s="54"/>
      <c r="BD357" s="117"/>
      <c r="BE357" s="218"/>
      <c r="BF357" s="120"/>
      <c r="BG357" s="121"/>
      <c r="BH357" s="121"/>
      <c r="BI357" s="122"/>
      <c r="BJ357" s="123"/>
    </row>
    <row r="358">
      <c r="D358" s="100"/>
      <c r="E358" s="48"/>
      <c r="U358" s="50"/>
      <c r="V358" s="50"/>
      <c r="AC358" s="6"/>
      <c r="AI358" s="110"/>
      <c r="AJ358" s="111"/>
      <c r="AK358" s="221"/>
      <c r="AL358" s="54"/>
      <c r="AM358" s="54"/>
      <c r="AN358" s="112"/>
      <c r="AO358" s="113"/>
      <c r="AP358" s="215"/>
      <c r="AQ358" s="216"/>
      <c r="AR358" s="217"/>
      <c r="AS358" s="54"/>
      <c r="AT358" s="115"/>
      <c r="AU358" s="115"/>
      <c r="AV358" s="115"/>
      <c r="AW358" s="116"/>
      <c r="AX358" s="54"/>
      <c r="AY358" s="117"/>
      <c r="AZ358" s="117"/>
      <c r="BA358" s="118"/>
      <c r="BB358" s="116"/>
      <c r="BC358" s="54"/>
      <c r="BD358" s="117"/>
      <c r="BE358" s="218"/>
      <c r="BF358" s="120"/>
      <c r="BG358" s="121"/>
      <c r="BH358" s="121"/>
      <c r="BI358" s="122"/>
      <c r="BJ358" s="123"/>
    </row>
    <row r="359">
      <c r="D359" s="100"/>
      <c r="E359" s="48"/>
      <c r="U359" s="50"/>
      <c r="V359" s="50"/>
      <c r="AC359" s="6"/>
      <c r="AI359" s="110"/>
      <c r="AJ359" s="111"/>
      <c r="AK359" s="221"/>
      <c r="AL359" s="54"/>
      <c r="AM359" s="54"/>
      <c r="AN359" s="112"/>
      <c r="AO359" s="113"/>
      <c r="AP359" s="215"/>
      <c r="AQ359" s="216"/>
      <c r="AR359" s="217"/>
      <c r="AS359" s="54"/>
      <c r="AT359" s="115"/>
      <c r="AU359" s="115"/>
      <c r="AV359" s="115"/>
      <c r="AW359" s="116"/>
      <c r="AX359" s="54"/>
      <c r="AY359" s="117"/>
      <c r="AZ359" s="117"/>
      <c r="BA359" s="118"/>
      <c r="BB359" s="116"/>
      <c r="BC359" s="54"/>
      <c r="BD359" s="117"/>
      <c r="BE359" s="218"/>
      <c r="BF359" s="120"/>
      <c r="BG359" s="121"/>
      <c r="BH359" s="121"/>
      <c r="BI359" s="122"/>
      <c r="BJ359" s="123"/>
    </row>
    <row r="360">
      <c r="D360" s="100"/>
      <c r="E360" s="48"/>
      <c r="U360" s="50"/>
      <c r="V360" s="50"/>
      <c r="AC360" s="6"/>
      <c r="AI360" s="110"/>
      <c r="AJ360" s="111"/>
      <c r="AK360" s="221"/>
      <c r="AL360" s="54"/>
      <c r="AM360" s="54"/>
      <c r="AN360" s="112"/>
      <c r="AO360" s="113"/>
      <c r="AP360" s="215"/>
      <c r="AQ360" s="216"/>
      <c r="AR360" s="217"/>
      <c r="AS360" s="54"/>
      <c r="AT360" s="115"/>
      <c r="AU360" s="115"/>
      <c r="AV360" s="115"/>
      <c r="AW360" s="116"/>
      <c r="AX360" s="54"/>
      <c r="AY360" s="117"/>
      <c r="AZ360" s="117"/>
      <c r="BA360" s="118"/>
      <c r="BB360" s="116"/>
      <c r="BC360" s="54"/>
      <c r="BD360" s="117"/>
      <c r="BE360" s="218"/>
      <c r="BF360" s="120"/>
      <c r="BG360" s="121"/>
      <c r="BH360" s="121"/>
      <c r="BI360" s="122"/>
      <c r="BJ360" s="123"/>
    </row>
    <row r="361">
      <c r="D361" s="100"/>
      <c r="E361" s="48"/>
      <c r="U361" s="50"/>
      <c r="V361" s="50"/>
      <c r="AC361" s="6"/>
      <c r="AI361" s="110"/>
      <c r="AJ361" s="111"/>
      <c r="AK361" s="221"/>
      <c r="AL361" s="54"/>
      <c r="AM361" s="54"/>
      <c r="AN361" s="112"/>
      <c r="AO361" s="113"/>
      <c r="AP361" s="215"/>
      <c r="AQ361" s="216"/>
      <c r="AR361" s="217"/>
      <c r="AS361" s="54"/>
      <c r="AT361" s="115"/>
      <c r="AU361" s="115"/>
      <c r="AV361" s="115"/>
      <c r="AW361" s="116"/>
      <c r="AX361" s="54"/>
      <c r="AY361" s="117"/>
      <c r="AZ361" s="117"/>
      <c r="BA361" s="118"/>
      <c r="BB361" s="116"/>
      <c r="BC361" s="54"/>
      <c r="BD361" s="117"/>
      <c r="BE361" s="218"/>
      <c r="BF361" s="120"/>
      <c r="BG361" s="121"/>
      <c r="BH361" s="121"/>
      <c r="BI361" s="122"/>
      <c r="BJ361" s="123"/>
    </row>
    <row r="362">
      <c r="D362" s="100"/>
      <c r="E362" s="48"/>
      <c r="U362" s="50"/>
      <c r="V362" s="50"/>
      <c r="AC362" s="6"/>
      <c r="AI362" s="110"/>
      <c r="AJ362" s="111"/>
      <c r="AK362" s="221"/>
      <c r="AL362" s="54"/>
      <c r="AM362" s="54"/>
      <c r="AN362" s="112"/>
      <c r="AO362" s="113"/>
      <c r="AP362" s="215"/>
      <c r="AQ362" s="216"/>
      <c r="AR362" s="217"/>
      <c r="AS362" s="54"/>
      <c r="AT362" s="115"/>
      <c r="AU362" s="115"/>
      <c r="AV362" s="115"/>
      <c r="AW362" s="116"/>
      <c r="AX362" s="54"/>
      <c r="AY362" s="117"/>
      <c r="AZ362" s="117"/>
      <c r="BA362" s="118"/>
      <c r="BB362" s="116"/>
      <c r="BC362" s="54"/>
      <c r="BD362" s="117"/>
      <c r="BE362" s="218"/>
      <c r="BF362" s="120"/>
      <c r="BG362" s="121"/>
      <c r="BH362" s="121"/>
      <c r="BI362" s="122"/>
      <c r="BJ362" s="123"/>
    </row>
    <row r="363">
      <c r="D363" s="100"/>
      <c r="E363" s="48"/>
      <c r="U363" s="50"/>
      <c r="V363" s="50"/>
      <c r="AC363" s="6"/>
      <c r="AI363" s="110"/>
      <c r="AJ363" s="111"/>
      <c r="AK363" s="221"/>
      <c r="AL363" s="54"/>
      <c r="AM363" s="54"/>
      <c r="AN363" s="112"/>
      <c r="AO363" s="113"/>
      <c r="AP363" s="215"/>
      <c r="AQ363" s="216"/>
      <c r="AR363" s="217"/>
      <c r="AS363" s="54"/>
      <c r="AT363" s="115"/>
      <c r="AU363" s="115"/>
      <c r="AV363" s="115"/>
      <c r="AW363" s="116"/>
      <c r="AX363" s="54"/>
      <c r="AY363" s="117"/>
      <c r="AZ363" s="117"/>
      <c r="BA363" s="118"/>
      <c r="BB363" s="116"/>
      <c r="BC363" s="54"/>
      <c r="BD363" s="117"/>
      <c r="BE363" s="218"/>
      <c r="BF363" s="120"/>
      <c r="BG363" s="121"/>
      <c r="BH363" s="121"/>
      <c r="BI363" s="122"/>
      <c r="BJ363" s="123"/>
    </row>
    <row r="364">
      <c r="D364" s="100"/>
      <c r="E364" s="48"/>
      <c r="U364" s="50"/>
      <c r="V364" s="50"/>
      <c r="AC364" s="6"/>
      <c r="AI364" s="110"/>
      <c r="AJ364" s="111"/>
      <c r="AK364" s="221"/>
      <c r="AL364" s="54"/>
      <c r="AM364" s="54"/>
      <c r="AN364" s="112"/>
      <c r="AO364" s="113"/>
      <c r="AP364" s="215"/>
      <c r="AQ364" s="216"/>
      <c r="AR364" s="217"/>
      <c r="AS364" s="54"/>
      <c r="AT364" s="115"/>
      <c r="AU364" s="115"/>
      <c r="AV364" s="115"/>
      <c r="AW364" s="116"/>
      <c r="AX364" s="54"/>
      <c r="AY364" s="117"/>
      <c r="AZ364" s="117"/>
      <c r="BA364" s="118"/>
      <c r="BB364" s="116"/>
      <c r="BC364" s="54"/>
      <c r="BD364" s="117"/>
      <c r="BE364" s="218"/>
      <c r="BF364" s="120"/>
      <c r="BG364" s="121"/>
      <c r="BH364" s="121"/>
      <c r="BI364" s="122"/>
      <c r="BJ364" s="123"/>
    </row>
    <row r="365">
      <c r="D365" s="100"/>
      <c r="E365" s="48"/>
      <c r="U365" s="50"/>
      <c r="V365" s="50"/>
      <c r="AC365" s="6"/>
      <c r="AI365" s="110"/>
      <c r="AJ365" s="111"/>
      <c r="AK365" s="221"/>
      <c r="AL365" s="54"/>
      <c r="AM365" s="54"/>
      <c r="AN365" s="112"/>
      <c r="AO365" s="113"/>
      <c r="AP365" s="215"/>
      <c r="AQ365" s="216"/>
      <c r="AR365" s="217"/>
      <c r="AS365" s="54"/>
      <c r="AT365" s="115"/>
      <c r="AU365" s="115"/>
      <c r="AV365" s="115"/>
      <c r="AW365" s="116"/>
      <c r="AX365" s="54"/>
      <c r="AY365" s="117"/>
      <c r="AZ365" s="117"/>
      <c r="BA365" s="118"/>
      <c r="BB365" s="116"/>
      <c r="BC365" s="54"/>
      <c r="BD365" s="117"/>
      <c r="BE365" s="218"/>
      <c r="BF365" s="120"/>
      <c r="BG365" s="121"/>
      <c r="BH365" s="121"/>
      <c r="BI365" s="122"/>
      <c r="BJ365" s="123"/>
    </row>
    <row r="366">
      <c r="D366" s="100"/>
      <c r="E366" s="48"/>
      <c r="U366" s="50"/>
      <c r="V366" s="50"/>
      <c r="AC366" s="6"/>
      <c r="AI366" s="110"/>
      <c r="AJ366" s="111"/>
      <c r="AK366" s="221"/>
      <c r="AL366" s="54"/>
      <c r="AM366" s="54"/>
      <c r="AN366" s="112"/>
      <c r="AO366" s="113"/>
      <c r="AP366" s="215"/>
      <c r="AQ366" s="216"/>
      <c r="AR366" s="217"/>
      <c r="AS366" s="54"/>
      <c r="AT366" s="115"/>
      <c r="AU366" s="115"/>
      <c r="AV366" s="115"/>
      <c r="AW366" s="116"/>
      <c r="AX366" s="54"/>
      <c r="AY366" s="117"/>
      <c r="AZ366" s="117"/>
      <c r="BA366" s="118"/>
      <c r="BB366" s="116"/>
      <c r="BC366" s="54"/>
      <c r="BD366" s="117"/>
      <c r="BE366" s="218"/>
      <c r="BF366" s="120"/>
      <c r="BG366" s="121"/>
      <c r="BH366" s="121"/>
      <c r="BI366" s="122"/>
      <c r="BJ366" s="123"/>
    </row>
    <row r="367">
      <c r="D367" s="100"/>
      <c r="E367" s="48"/>
      <c r="U367" s="50"/>
      <c r="V367" s="50"/>
      <c r="AC367" s="6"/>
      <c r="AI367" s="110"/>
      <c r="AJ367" s="111"/>
      <c r="AK367" s="221"/>
      <c r="AL367" s="54"/>
      <c r="AM367" s="54"/>
      <c r="AN367" s="112"/>
      <c r="AO367" s="113"/>
      <c r="AP367" s="215"/>
      <c r="AQ367" s="216"/>
      <c r="AR367" s="217"/>
      <c r="AS367" s="54"/>
      <c r="AT367" s="115"/>
      <c r="AU367" s="115"/>
      <c r="AV367" s="115"/>
      <c r="AW367" s="116"/>
      <c r="AX367" s="54"/>
      <c r="AY367" s="117"/>
      <c r="AZ367" s="117"/>
      <c r="BA367" s="118"/>
      <c r="BB367" s="116"/>
      <c r="BC367" s="54"/>
      <c r="BD367" s="117"/>
      <c r="BE367" s="218"/>
      <c r="BF367" s="120"/>
      <c r="BG367" s="121"/>
      <c r="BH367" s="121"/>
      <c r="BI367" s="122"/>
      <c r="BJ367" s="123"/>
    </row>
    <row r="368">
      <c r="D368" s="100"/>
      <c r="E368" s="48"/>
      <c r="U368" s="50"/>
      <c r="V368" s="50"/>
      <c r="AC368" s="6"/>
      <c r="AI368" s="110"/>
      <c r="AJ368" s="111"/>
      <c r="AK368" s="221"/>
      <c r="AL368" s="54"/>
      <c r="AM368" s="54"/>
      <c r="AN368" s="112"/>
      <c r="AO368" s="113"/>
      <c r="AP368" s="215"/>
      <c r="AQ368" s="216"/>
      <c r="AR368" s="217"/>
      <c r="AS368" s="54"/>
      <c r="AT368" s="115"/>
      <c r="AU368" s="115"/>
      <c r="AV368" s="115"/>
      <c r="AW368" s="116"/>
      <c r="AX368" s="54"/>
      <c r="AY368" s="117"/>
      <c r="AZ368" s="117"/>
      <c r="BA368" s="118"/>
      <c r="BB368" s="116"/>
      <c r="BC368" s="54"/>
      <c r="BD368" s="117"/>
      <c r="BE368" s="218"/>
      <c r="BF368" s="120"/>
      <c r="BG368" s="121"/>
      <c r="BH368" s="121"/>
      <c r="BI368" s="122"/>
      <c r="BJ368" s="123"/>
    </row>
    <row r="369">
      <c r="D369" s="100"/>
      <c r="E369" s="48"/>
      <c r="U369" s="50"/>
      <c r="V369" s="50"/>
      <c r="AC369" s="6"/>
      <c r="AI369" s="110"/>
      <c r="AJ369" s="111"/>
      <c r="AK369" s="221"/>
      <c r="AL369" s="54"/>
      <c r="AM369" s="54"/>
      <c r="AN369" s="112"/>
      <c r="AO369" s="113"/>
      <c r="AP369" s="215"/>
      <c r="AQ369" s="216"/>
      <c r="AR369" s="217"/>
      <c r="AS369" s="54"/>
      <c r="AT369" s="115"/>
      <c r="AU369" s="115"/>
      <c r="AV369" s="115"/>
      <c r="AW369" s="116"/>
      <c r="AX369" s="54"/>
      <c r="AY369" s="117"/>
      <c r="AZ369" s="117"/>
      <c r="BA369" s="118"/>
      <c r="BB369" s="116"/>
      <c r="BC369" s="54"/>
      <c r="BD369" s="117"/>
      <c r="BE369" s="218"/>
      <c r="BF369" s="120"/>
      <c r="BG369" s="121"/>
      <c r="BH369" s="121"/>
      <c r="BI369" s="122"/>
      <c r="BJ369" s="123"/>
    </row>
    <row r="370">
      <c r="D370" s="100"/>
      <c r="E370" s="48"/>
      <c r="U370" s="50"/>
      <c r="V370" s="50"/>
      <c r="AC370" s="6"/>
      <c r="AI370" s="110"/>
      <c r="AJ370" s="111"/>
      <c r="AK370" s="221"/>
      <c r="AL370" s="54"/>
      <c r="AM370" s="54"/>
      <c r="AN370" s="112"/>
      <c r="AO370" s="113"/>
      <c r="AP370" s="215"/>
      <c r="AQ370" s="216"/>
      <c r="AR370" s="217"/>
      <c r="AS370" s="54"/>
      <c r="AT370" s="115"/>
      <c r="AU370" s="115"/>
      <c r="AV370" s="115"/>
      <c r="AW370" s="116"/>
      <c r="AX370" s="54"/>
      <c r="AY370" s="117"/>
      <c r="AZ370" s="117"/>
      <c r="BA370" s="118"/>
      <c r="BB370" s="116"/>
      <c r="BC370" s="54"/>
      <c r="BD370" s="117"/>
      <c r="BE370" s="218"/>
      <c r="BF370" s="120"/>
      <c r="BG370" s="121"/>
      <c r="BH370" s="121"/>
      <c r="BI370" s="122"/>
      <c r="BJ370" s="123"/>
    </row>
    <row r="371">
      <c r="D371" s="100"/>
      <c r="E371" s="48"/>
      <c r="U371" s="50"/>
      <c r="V371" s="50"/>
      <c r="AC371" s="6"/>
      <c r="AI371" s="110"/>
      <c r="AJ371" s="111"/>
      <c r="AK371" s="221"/>
      <c r="AL371" s="54"/>
      <c r="AM371" s="54"/>
      <c r="AN371" s="112"/>
      <c r="AO371" s="113"/>
      <c r="AP371" s="215"/>
      <c r="AQ371" s="216"/>
      <c r="AR371" s="217"/>
      <c r="AS371" s="54"/>
      <c r="AT371" s="115"/>
      <c r="AU371" s="115"/>
      <c r="AV371" s="115"/>
      <c r="AW371" s="116"/>
      <c r="AX371" s="54"/>
      <c r="AY371" s="117"/>
      <c r="AZ371" s="117"/>
      <c r="BA371" s="118"/>
      <c r="BB371" s="116"/>
      <c r="BC371" s="54"/>
      <c r="BD371" s="117"/>
      <c r="BE371" s="218"/>
      <c r="BF371" s="120"/>
      <c r="BG371" s="121"/>
      <c r="BH371" s="121"/>
      <c r="BI371" s="122"/>
      <c r="BJ371" s="123"/>
    </row>
    <row r="372">
      <c r="D372" s="100"/>
      <c r="E372" s="48"/>
      <c r="U372" s="50"/>
      <c r="V372" s="50"/>
      <c r="AC372" s="6"/>
      <c r="AI372" s="110"/>
      <c r="AJ372" s="111"/>
      <c r="AK372" s="221"/>
      <c r="AL372" s="54"/>
      <c r="AM372" s="54"/>
      <c r="AN372" s="112"/>
      <c r="AO372" s="113"/>
      <c r="AP372" s="215"/>
      <c r="AQ372" s="216"/>
      <c r="AR372" s="217"/>
      <c r="AS372" s="54"/>
      <c r="AT372" s="115"/>
      <c r="AU372" s="115"/>
      <c r="AV372" s="115"/>
      <c r="AW372" s="116"/>
      <c r="AX372" s="54"/>
      <c r="AY372" s="117"/>
      <c r="AZ372" s="117"/>
      <c r="BA372" s="118"/>
      <c r="BB372" s="116"/>
      <c r="BC372" s="54"/>
      <c r="BD372" s="117"/>
      <c r="BE372" s="218"/>
      <c r="BF372" s="120"/>
      <c r="BG372" s="121"/>
      <c r="BH372" s="121"/>
      <c r="BI372" s="122"/>
      <c r="BJ372" s="123"/>
    </row>
    <row r="373">
      <c r="D373" s="100"/>
      <c r="E373" s="48"/>
      <c r="U373" s="50"/>
      <c r="V373" s="50"/>
      <c r="AC373" s="6"/>
      <c r="AI373" s="110"/>
      <c r="AJ373" s="111"/>
      <c r="AK373" s="221"/>
      <c r="AL373" s="54"/>
      <c r="AM373" s="54"/>
      <c r="AN373" s="112"/>
      <c r="AO373" s="113"/>
      <c r="AP373" s="215"/>
      <c r="AQ373" s="216"/>
      <c r="AR373" s="217"/>
      <c r="AS373" s="54"/>
      <c r="AT373" s="115"/>
      <c r="AU373" s="115"/>
      <c r="AV373" s="115"/>
      <c r="AW373" s="116"/>
      <c r="AX373" s="54"/>
      <c r="AY373" s="117"/>
      <c r="AZ373" s="117"/>
      <c r="BA373" s="118"/>
      <c r="BB373" s="116"/>
      <c r="BC373" s="54"/>
      <c r="BD373" s="117"/>
      <c r="BE373" s="218"/>
      <c r="BF373" s="120"/>
      <c r="BG373" s="121"/>
      <c r="BH373" s="121"/>
      <c r="BI373" s="122"/>
      <c r="BJ373" s="123"/>
    </row>
    <row r="374">
      <c r="D374" s="100"/>
      <c r="E374" s="48"/>
      <c r="U374" s="50"/>
      <c r="V374" s="50"/>
      <c r="AC374" s="6"/>
      <c r="AI374" s="110"/>
      <c r="AJ374" s="111"/>
      <c r="AK374" s="221"/>
      <c r="AL374" s="54"/>
      <c r="AM374" s="54"/>
      <c r="AN374" s="112"/>
      <c r="AO374" s="113"/>
      <c r="AP374" s="215"/>
      <c r="AQ374" s="216"/>
      <c r="AR374" s="217"/>
      <c r="AS374" s="54"/>
      <c r="AT374" s="115"/>
      <c r="AU374" s="115"/>
      <c r="AV374" s="115"/>
      <c r="AW374" s="116"/>
      <c r="AX374" s="54"/>
      <c r="AY374" s="117"/>
      <c r="AZ374" s="117"/>
      <c r="BA374" s="118"/>
      <c r="BB374" s="116"/>
      <c r="BC374" s="54"/>
      <c r="BD374" s="117"/>
      <c r="BE374" s="218"/>
      <c r="BF374" s="120"/>
      <c r="BG374" s="121"/>
      <c r="BH374" s="121"/>
      <c r="BI374" s="122"/>
      <c r="BJ374" s="123"/>
    </row>
    <row r="375">
      <c r="D375" s="100"/>
      <c r="E375" s="48"/>
      <c r="U375" s="50"/>
      <c r="V375" s="50"/>
      <c r="AC375" s="6"/>
      <c r="AI375" s="110"/>
      <c r="AJ375" s="111"/>
      <c r="AK375" s="221"/>
      <c r="AL375" s="54"/>
      <c r="AM375" s="54"/>
      <c r="AN375" s="112"/>
      <c r="AO375" s="113"/>
      <c r="AP375" s="215"/>
      <c r="AQ375" s="216"/>
      <c r="AR375" s="217"/>
      <c r="AS375" s="54"/>
      <c r="AT375" s="115"/>
      <c r="AU375" s="115"/>
      <c r="AV375" s="115"/>
      <c r="AW375" s="116"/>
      <c r="AX375" s="54"/>
      <c r="AY375" s="117"/>
      <c r="AZ375" s="117"/>
      <c r="BA375" s="118"/>
      <c r="BB375" s="116"/>
      <c r="BC375" s="54"/>
      <c r="BD375" s="117"/>
      <c r="BE375" s="218"/>
      <c r="BF375" s="120"/>
      <c r="BG375" s="121"/>
      <c r="BH375" s="121"/>
      <c r="BI375" s="122"/>
      <c r="BJ375" s="123"/>
    </row>
    <row r="376">
      <c r="D376" s="100"/>
      <c r="E376" s="48"/>
      <c r="U376" s="50"/>
      <c r="V376" s="50"/>
      <c r="AC376" s="6"/>
      <c r="AI376" s="110"/>
      <c r="AJ376" s="111"/>
      <c r="AK376" s="221"/>
      <c r="AL376" s="54"/>
      <c r="AM376" s="54"/>
      <c r="AN376" s="112"/>
      <c r="AO376" s="113"/>
      <c r="AP376" s="215"/>
      <c r="AQ376" s="216"/>
      <c r="AR376" s="217"/>
      <c r="AS376" s="54"/>
      <c r="AT376" s="115"/>
      <c r="AU376" s="115"/>
      <c r="AV376" s="115"/>
      <c r="AW376" s="116"/>
      <c r="AX376" s="54"/>
      <c r="AY376" s="117"/>
      <c r="AZ376" s="117"/>
      <c r="BA376" s="118"/>
      <c r="BB376" s="116"/>
      <c r="BC376" s="54"/>
      <c r="BD376" s="117"/>
      <c r="BE376" s="218"/>
      <c r="BF376" s="120"/>
      <c r="BG376" s="121"/>
      <c r="BH376" s="121"/>
      <c r="BI376" s="122"/>
      <c r="BJ376" s="123"/>
    </row>
    <row r="377">
      <c r="D377" s="100"/>
      <c r="E377" s="48"/>
      <c r="U377" s="50"/>
      <c r="V377" s="50"/>
      <c r="AC377" s="6"/>
      <c r="AI377" s="110"/>
      <c r="AJ377" s="111"/>
      <c r="AK377" s="221"/>
      <c r="AL377" s="54"/>
      <c r="AM377" s="54"/>
      <c r="AN377" s="112"/>
      <c r="AO377" s="113"/>
      <c r="AP377" s="215"/>
      <c r="AQ377" s="216"/>
      <c r="AR377" s="217"/>
      <c r="AS377" s="54"/>
      <c r="AT377" s="115"/>
      <c r="AU377" s="115"/>
      <c r="AV377" s="115"/>
      <c r="AW377" s="116"/>
      <c r="AX377" s="54"/>
      <c r="AY377" s="117"/>
      <c r="AZ377" s="117"/>
      <c r="BA377" s="118"/>
      <c r="BB377" s="116"/>
      <c r="BC377" s="54"/>
      <c r="BD377" s="117"/>
      <c r="BE377" s="218"/>
      <c r="BF377" s="120"/>
      <c r="BG377" s="121"/>
      <c r="BH377" s="121"/>
      <c r="BI377" s="122"/>
      <c r="BJ377" s="123"/>
    </row>
    <row r="378">
      <c r="D378" s="100"/>
      <c r="E378" s="48"/>
      <c r="U378" s="50"/>
      <c r="V378" s="50"/>
      <c r="AC378" s="6"/>
      <c r="AI378" s="110"/>
      <c r="AJ378" s="111"/>
      <c r="AK378" s="221"/>
      <c r="AL378" s="54"/>
      <c r="AM378" s="54"/>
      <c r="AN378" s="112"/>
      <c r="AO378" s="113"/>
      <c r="AP378" s="215"/>
      <c r="AQ378" s="216"/>
      <c r="AR378" s="217"/>
      <c r="AS378" s="54"/>
      <c r="AT378" s="115"/>
      <c r="AU378" s="115"/>
      <c r="AV378" s="115"/>
      <c r="AW378" s="116"/>
      <c r="AX378" s="54"/>
      <c r="AY378" s="117"/>
      <c r="AZ378" s="117"/>
      <c r="BA378" s="118"/>
      <c r="BB378" s="116"/>
      <c r="BC378" s="54"/>
      <c r="BD378" s="117"/>
      <c r="BE378" s="218"/>
      <c r="BF378" s="120"/>
      <c r="BG378" s="121"/>
      <c r="BH378" s="121"/>
      <c r="BI378" s="122"/>
      <c r="BJ378" s="123"/>
    </row>
    <row r="379">
      <c r="D379" s="100"/>
      <c r="E379" s="48"/>
      <c r="U379" s="50"/>
      <c r="V379" s="50"/>
      <c r="AC379" s="6"/>
      <c r="AI379" s="110"/>
      <c r="AJ379" s="111"/>
      <c r="AK379" s="221"/>
      <c r="AL379" s="54"/>
      <c r="AM379" s="54"/>
      <c r="AN379" s="112"/>
      <c r="AO379" s="113"/>
      <c r="AP379" s="215"/>
      <c r="AQ379" s="216"/>
      <c r="AR379" s="217"/>
      <c r="AS379" s="54"/>
      <c r="AT379" s="115"/>
      <c r="AU379" s="115"/>
      <c r="AV379" s="115"/>
      <c r="AW379" s="116"/>
      <c r="AX379" s="54"/>
      <c r="AY379" s="117"/>
      <c r="AZ379" s="117"/>
      <c r="BA379" s="118"/>
      <c r="BB379" s="116"/>
      <c r="BC379" s="54"/>
      <c r="BD379" s="117"/>
      <c r="BE379" s="218"/>
      <c r="BF379" s="120"/>
      <c r="BG379" s="121"/>
      <c r="BH379" s="121"/>
      <c r="BI379" s="122"/>
      <c r="BJ379" s="123"/>
    </row>
    <row r="380">
      <c r="D380" s="100"/>
      <c r="E380" s="48"/>
      <c r="U380" s="50"/>
      <c r="V380" s="50"/>
      <c r="AC380" s="6"/>
      <c r="AI380" s="110"/>
      <c r="AJ380" s="111"/>
      <c r="AK380" s="221"/>
      <c r="AL380" s="54"/>
      <c r="AM380" s="54"/>
      <c r="AN380" s="112"/>
      <c r="AO380" s="113"/>
      <c r="AP380" s="215"/>
      <c r="AQ380" s="216"/>
      <c r="AR380" s="217"/>
      <c r="AS380" s="54"/>
      <c r="AT380" s="115"/>
      <c r="AU380" s="115"/>
      <c r="AV380" s="115"/>
      <c r="AW380" s="116"/>
      <c r="AX380" s="54"/>
      <c r="AY380" s="117"/>
      <c r="AZ380" s="117"/>
      <c r="BA380" s="118"/>
      <c r="BB380" s="116"/>
      <c r="BC380" s="54"/>
      <c r="BD380" s="117"/>
      <c r="BE380" s="218"/>
      <c r="BF380" s="120"/>
      <c r="BG380" s="121"/>
      <c r="BH380" s="121"/>
      <c r="BI380" s="122"/>
      <c r="BJ380" s="123"/>
    </row>
    <row r="381">
      <c r="D381" s="100"/>
      <c r="E381" s="48"/>
      <c r="U381" s="50"/>
      <c r="V381" s="50"/>
      <c r="AC381" s="6"/>
      <c r="AI381" s="110"/>
      <c r="AJ381" s="111"/>
      <c r="AK381" s="221"/>
      <c r="AL381" s="54"/>
      <c r="AM381" s="54"/>
      <c r="AN381" s="112"/>
      <c r="AO381" s="113"/>
      <c r="AP381" s="215"/>
      <c r="AQ381" s="216"/>
      <c r="AR381" s="217"/>
      <c r="AS381" s="54"/>
      <c r="AT381" s="115"/>
      <c r="AU381" s="115"/>
      <c r="AV381" s="115"/>
      <c r="AW381" s="116"/>
      <c r="AX381" s="54"/>
      <c r="AY381" s="117"/>
      <c r="AZ381" s="117"/>
      <c r="BA381" s="118"/>
      <c r="BB381" s="116"/>
      <c r="BC381" s="54"/>
      <c r="BD381" s="117"/>
      <c r="BE381" s="218"/>
      <c r="BF381" s="120"/>
      <c r="BG381" s="121"/>
      <c r="BH381" s="121"/>
      <c r="BI381" s="122"/>
      <c r="BJ381" s="123"/>
    </row>
    <row r="382">
      <c r="D382" s="100"/>
      <c r="E382" s="48"/>
      <c r="U382" s="50"/>
      <c r="V382" s="50"/>
      <c r="AC382" s="6"/>
      <c r="AI382" s="110"/>
      <c r="AJ382" s="111"/>
      <c r="AK382" s="221"/>
      <c r="AL382" s="54"/>
      <c r="AM382" s="54"/>
      <c r="AN382" s="112"/>
      <c r="AO382" s="113"/>
      <c r="AP382" s="215"/>
      <c r="AQ382" s="216"/>
      <c r="AR382" s="217"/>
      <c r="AS382" s="54"/>
      <c r="AT382" s="115"/>
      <c r="AU382" s="115"/>
      <c r="AV382" s="115"/>
      <c r="AW382" s="116"/>
      <c r="AX382" s="54"/>
      <c r="AY382" s="117"/>
      <c r="AZ382" s="117"/>
      <c r="BA382" s="118"/>
      <c r="BB382" s="116"/>
      <c r="BC382" s="54"/>
      <c r="BD382" s="117"/>
      <c r="BE382" s="218"/>
      <c r="BF382" s="120"/>
      <c r="BG382" s="121"/>
      <c r="BH382" s="121"/>
      <c r="BI382" s="122"/>
      <c r="BJ382" s="123"/>
    </row>
    <row r="383">
      <c r="D383" s="100"/>
      <c r="E383" s="48"/>
      <c r="U383" s="50"/>
      <c r="V383" s="50"/>
      <c r="AC383" s="6"/>
      <c r="AI383" s="110"/>
      <c r="AJ383" s="111"/>
      <c r="AK383" s="221"/>
      <c r="AL383" s="54"/>
      <c r="AM383" s="54"/>
      <c r="AN383" s="112"/>
      <c r="AO383" s="113"/>
      <c r="AP383" s="215"/>
      <c r="AQ383" s="216"/>
      <c r="AR383" s="217"/>
      <c r="AS383" s="54"/>
      <c r="AT383" s="115"/>
      <c r="AU383" s="115"/>
      <c r="AV383" s="115"/>
      <c r="AW383" s="116"/>
      <c r="AX383" s="54"/>
      <c r="AY383" s="117"/>
      <c r="AZ383" s="117"/>
      <c r="BA383" s="118"/>
      <c r="BB383" s="116"/>
      <c r="BC383" s="54"/>
      <c r="BD383" s="117"/>
      <c r="BE383" s="218"/>
      <c r="BF383" s="120"/>
      <c r="BG383" s="121"/>
      <c r="BH383" s="121"/>
      <c r="BI383" s="122"/>
      <c r="BJ383" s="123"/>
    </row>
    <row r="384">
      <c r="D384" s="100"/>
      <c r="E384" s="48"/>
      <c r="U384" s="50"/>
      <c r="V384" s="50"/>
      <c r="AC384" s="6"/>
      <c r="AI384" s="110"/>
      <c r="AJ384" s="111"/>
      <c r="AK384" s="221"/>
      <c r="AL384" s="54"/>
      <c r="AM384" s="54"/>
      <c r="AN384" s="112"/>
      <c r="AO384" s="113"/>
      <c r="AP384" s="215"/>
      <c r="AQ384" s="216"/>
      <c r="AR384" s="217"/>
      <c r="AS384" s="54"/>
      <c r="AT384" s="115"/>
      <c r="AU384" s="115"/>
      <c r="AV384" s="115"/>
      <c r="AW384" s="116"/>
      <c r="AX384" s="54"/>
      <c r="AY384" s="117"/>
      <c r="AZ384" s="117"/>
      <c r="BA384" s="118"/>
      <c r="BB384" s="116"/>
      <c r="BC384" s="54"/>
      <c r="BD384" s="117"/>
      <c r="BE384" s="218"/>
      <c r="BF384" s="120"/>
      <c r="BG384" s="121"/>
      <c r="BH384" s="121"/>
      <c r="BI384" s="122"/>
      <c r="BJ384" s="123"/>
    </row>
    <row r="385">
      <c r="D385" s="100"/>
      <c r="E385" s="48"/>
      <c r="U385" s="50"/>
      <c r="V385" s="50"/>
      <c r="AC385" s="6"/>
      <c r="AI385" s="110"/>
      <c r="AJ385" s="111"/>
      <c r="AK385" s="221"/>
      <c r="AL385" s="54"/>
      <c r="AM385" s="54"/>
      <c r="AN385" s="112"/>
      <c r="AO385" s="113"/>
      <c r="AP385" s="215"/>
      <c r="AQ385" s="216"/>
      <c r="AR385" s="217"/>
      <c r="AS385" s="54"/>
      <c r="AT385" s="115"/>
      <c r="AU385" s="115"/>
      <c r="AV385" s="115"/>
      <c r="AW385" s="116"/>
      <c r="AX385" s="54"/>
      <c r="AY385" s="117"/>
      <c r="AZ385" s="117"/>
      <c r="BA385" s="118"/>
      <c r="BB385" s="116"/>
      <c r="BC385" s="54"/>
      <c r="BD385" s="117"/>
      <c r="BE385" s="218"/>
      <c r="BF385" s="120"/>
      <c r="BG385" s="121"/>
      <c r="BH385" s="121"/>
      <c r="BI385" s="122"/>
      <c r="BJ385" s="123"/>
    </row>
    <row r="386">
      <c r="D386" s="100"/>
      <c r="E386" s="48"/>
      <c r="U386" s="50"/>
      <c r="V386" s="50"/>
      <c r="AC386" s="6"/>
      <c r="AI386" s="110"/>
      <c r="AJ386" s="111"/>
      <c r="AK386" s="221"/>
      <c r="AL386" s="54"/>
      <c r="AM386" s="54"/>
      <c r="AN386" s="112"/>
      <c r="AO386" s="113"/>
      <c r="AP386" s="215"/>
      <c r="AQ386" s="216"/>
      <c r="AR386" s="217"/>
      <c r="AS386" s="54"/>
      <c r="AT386" s="115"/>
      <c r="AU386" s="115"/>
      <c r="AV386" s="115"/>
      <c r="AW386" s="116"/>
      <c r="AX386" s="54"/>
      <c r="AY386" s="117"/>
      <c r="AZ386" s="117"/>
      <c r="BA386" s="118"/>
      <c r="BB386" s="116"/>
      <c r="BC386" s="54"/>
      <c r="BD386" s="117"/>
      <c r="BE386" s="218"/>
      <c r="BF386" s="120"/>
      <c r="BG386" s="121"/>
      <c r="BH386" s="121"/>
      <c r="BI386" s="122"/>
      <c r="BJ386" s="123"/>
    </row>
    <row r="387">
      <c r="D387" s="100"/>
      <c r="E387" s="48"/>
      <c r="U387" s="50"/>
      <c r="V387" s="50"/>
      <c r="AC387" s="6"/>
      <c r="AI387" s="110"/>
      <c r="AJ387" s="111"/>
      <c r="AK387" s="221"/>
      <c r="AL387" s="54"/>
      <c r="AM387" s="54"/>
      <c r="AN387" s="112"/>
      <c r="AO387" s="113"/>
      <c r="AP387" s="215"/>
      <c r="AQ387" s="216"/>
      <c r="AR387" s="217"/>
      <c r="AS387" s="54"/>
      <c r="AT387" s="115"/>
      <c r="AU387" s="115"/>
      <c r="AV387" s="115"/>
      <c r="AW387" s="116"/>
      <c r="AX387" s="54"/>
      <c r="AY387" s="117"/>
      <c r="AZ387" s="117"/>
      <c r="BA387" s="118"/>
      <c r="BB387" s="116"/>
      <c r="BC387" s="54"/>
      <c r="BD387" s="117"/>
      <c r="BE387" s="218"/>
      <c r="BF387" s="120"/>
      <c r="BG387" s="121"/>
      <c r="BH387" s="121"/>
      <c r="BI387" s="122"/>
      <c r="BJ387" s="123"/>
    </row>
    <row r="388">
      <c r="D388" s="100"/>
      <c r="E388" s="48"/>
      <c r="U388" s="50"/>
      <c r="V388" s="50"/>
      <c r="AC388" s="6"/>
      <c r="AI388" s="110"/>
      <c r="AJ388" s="111"/>
      <c r="AK388" s="221"/>
      <c r="AL388" s="54"/>
      <c r="AM388" s="54"/>
      <c r="AN388" s="112"/>
      <c r="AO388" s="113"/>
      <c r="AP388" s="215"/>
      <c r="AQ388" s="216"/>
      <c r="AR388" s="217"/>
      <c r="AS388" s="54"/>
      <c r="AT388" s="115"/>
      <c r="AU388" s="115"/>
      <c r="AV388" s="115"/>
      <c r="AW388" s="116"/>
      <c r="AX388" s="54"/>
      <c r="AY388" s="117"/>
      <c r="AZ388" s="117"/>
      <c r="BA388" s="118"/>
      <c r="BB388" s="116"/>
      <c r="BC388" s="54"/>
      <c r="BD388" s="117"/>
      <c r="BE388" s="218"/>
      <c r="BF388" s="120"/>
      <c r="BG388" s="121"/>
      <c r="BH388" s="121"/>
      <c r="BI388" s="122"/>
      <c r="BJ388" s="123"/>
    </row>
    <row r="389">
      <c r="D389" s="100"/>
      <c r="E389" s="48"/>
      <c r="U389" s="50"/>
      <c r="V389" s="50"/>
      <c r="AC389" s="6"/>
      <c r="AI389" s="110"/>
      <c r="AJ389" s="111"/>
      <c r="AK389" s="221"/>
      <c r="AL389" s="54"/>
      <c r="AM389" s="54"/>
      <c r="AN389" s="112"/>
      <c r="AO389" s="113"/>
      <c r="AP389" s="215"/>
      <c r="AQ389" s="216"/>
      <c r="AR389" s="217"/>
      <c r="AS389" s="54"/>
      <c r="AT389" s="115"/>
      <c r="AU389" s="115"/>
      <c r="AV389" s="115"/>
      <c r="AW389" s="116"/>
      <c r="AX389" s="54"/>
      <c r="AY389" s="117"/>
      <c r="AZ389" s="117"/>
      <c r="BA389" s="118"/>
      <c r="BB389" s="116"/>
      <c r="BC389" s="54"/>
      <c r="BD389" s="117"/>
      <c r="BE389" s="218"/>
      <c r="BF389" s="120"/>
      <c r="BG389" s="121"/>
      <c r="BH389" s="121"/>
      <c r="BI389" s="122"/>
      <c r="BJ389" s="123"/>
    </row>
    <row r="390">
      <c r="D390" s="100"/>
      <c r="E390" s="48"/>
      <c r="U390" s="50"/>
      <c r="V390" s="50"/>
      <c r="AC390" s="6"/>
      <c r="AI390" s="110"/>
      <c r="AJ390" s="111"/>
      <c r="AK390" s="221"/>
      <c r="AL390" s="54"/>
      <c r="AM390" s="54"/>
      <c r="AN390" s="112"/>
      <c r="AO390" s="113"/>
      <c r="AP390" s="215"/>
      <c r="AQ390" s="216"/>
      <c r="AR390" s="217"/>
      <c r="AS390" s="54"/>
      <c r="AT390" s="115"/>
      <c r="AU390" s="115"/>
      <c r="AV390" s="115"/>
      <c r="AW390" s="116"/>
      <c r="AX390" s="54"/>
      <c r="AY390" s="117"/>
      <c r="AZ390" s="117"/>
      <c r="BA390" s="118"/>
      <c r="BB390" s="116"/>
      <c r="BC390" s="54"/>
      <c r="BD390" s="117"/>
      <c r="BE390" s="218"/>
      <c r="BF390" s="120"/>
      <c r="BG390" s="121"/>
      <c r="BH390" s="121"/>
      <c r="BI390" s="122"/>
      <c r="BJ390" s="123"/>
    </row>
    <row r="391">
      <c r="D391" s="100"/>
      <c r="E391" s="48"/>
      <c r="U391" s="50"/>
      <c r="V391" s="50"/>
      <c r="AC391" s="6"/>
      <c r="AI391" s="110"/>
      <c r="AJ391" s="111"/>
      <c r="AK391" s="221"/>
      <c r="AL391" s="54"/>
      <c r="AM391" s="54"/>
      <c r="AN391" s="112"/>
      <c r="AO391" s="113"/>
      <c r="AP391" s="215"/>
      <c r="AQ391" s="216"/>
      <c r="AR391" s="217"/>
      <c r="AS391" s="54"/>
      <c r="AT391" s="115"/>
      <c r="AU391" s="115"/>
      <c r="AV391" s="115"/>
      <c r="AW391" s="116"/>
      <c r="AX391" s="54"/>
      <c r="AY391" s="117"/>
      <c r="AZ391" s="117"/>
      <c r="BA391" s="118"/>
      <c r="BB391" s="116"/>
      <c r="BC391" s="54"/>
      <c r="BD391" s="117"/>
      <c r="BE391" s="218"/>
      <c r="BF391" s="120"/>
      <c r="BG391" s="121"/>
      <c r="BH391" s="121"/>
      <c r="BI391" s="122"/>
      <c r="BJ391" s="123"/>
    </row>
    <row r="392">
      <c r="D392" s="100"/>
      <c r="E392" s="48"/>
      <c r="U392" s="50"/>
      <c r="V392" s="50"/>
      <c r="AC392" s="6"/>
      <c r="AI392" s="110"/>
      <c r="AJ392" s="111"/>
      <c r="AK392" s="221"/>
      <c r="AL392" s="54"/>
      <c r="AM392" s="54"/>
      <c r="AN392" s="112"/>
      <c r="AO392" s="113"/>
      <c r="AP392" s="215"/>
      <c r="AQ392" s="216"/>
      <c r="AR392" s="217"/>
      <c r="AS392" s="54"/>
      <c r="AT392" s="115"/>
      <c r="AU392" s="115"/>
      <c r="AV392" s="115"/>
      <c r="AW392" s="116"/>
      <c r="AX392" s="54"/>
      <c r="AY392" s="117"/>
      <c r="AZ392" s="117"/>
      <c r="BA392" s="118"/>
      <c r="BB392" s="116"/>
      <c r="BC392" s="54"/>
      <c r="BD392" s="117"/>
      <c r="BE392" s="218"/>
      <c r="BF392" s="120"/>
      <c r="BG392" s="121"/>
      <c r="BH392" s="121"/>
      <c r="BI392" s="122"/>
      <c r="BJ392" s="123"/>
    </row>
    <row r="393">
      <c r="D393" s="100"/>
      <c r="E393" s="48"/>
      <c r="U393" s="50"/>
      <c r="V393" s="50"/>
      <c r="AC393" s="6"/>
      <c r="AI393" s="110"/>
      <c r="AJ393" s="111"/>
      <c r="AK393" s="221"/>
      <c r="AL393" s="54"/>
      <c r="AM393" s="54"/>
      <c r="AN393" s="112"/>
      <c r="AO393" s="113"/>
      <c r="AP393" s="215"/>
      <c r="AQ393" s="216"/>
      <c r="AR393" s="217"/>
      <c r="AS393" s="54"/>
      <c r="AT393" s="115"/>
      <c r="AU393" s="115"/>
      <c r="AV393" s="115"/>
      <c r="AW393" s="116"/>
      <c r="AX393" s="54"/>
      <c r="AY393" s="117"/>
      <c r="AZ393" s="117"/>
      <c r="BA393" s="118"/>
      <c r="BB393" s="116"/>
      <c r="BC393" s="54"/>
      <c r="BD393" s="117"/>
      <c r="BE393" s="218"/>
      <c r="BF393" s="120"/>
      <c r="BG393" s="121"/>
      <c r="BH393" s="121"/>
      <c r="BI393" s="122"/>
      <c r="BJ393" s="123"/>
    </row>
    <row r="394">
      <c r="D394" s="100"/>
      <c r="E394" s="48"/>
      <c r="U394" s="50"/>
      <c r="V394" s="50"/>
      <c r="AC394" s="6"/>
      <c r="AI394" s="110"/>
      <c r="AJ394" s="111"/>
      <c r="AK394" s="221"/>
      <c r="AL394" s="54"/>
      <c r="AM394" s="54"/>
      <c r="AN394" s="112"/>
      <c r="AO394" s="113"/>
      <c r="AP394" s="215"/>
      <c r="AQ394" s="216"/>
      <c r="AR394" s="217"/>
      <c r="AS394" s="54"/>
      <c r="AT394" s="115"/>
      <c r="AU394" s="115"/>
      <c r="AV394" s="115"/>
      <c r="AW394" s="116"/>
      <c r="AX394" s="54"/>
      <c r="AY394" s="117"/>
      <c r="AZ394" s="117"/>
      <c r="BA394" s="118"/>
      <c r="BB394" s="116"/>
      <c r="BC394" s="54"/>
      <c r="BD394" s="117"/>
      <c r="BE394" s="218"/>
      <c r="BF394" s="120"/>
      <c r="BG394" s="121"/>
      <c r="BH394" s="121"/>
      <c r="BI394" s="122"/>
      <c r="BJ394" s="123"/>
    </row>
    <row r="395">
      <c r="D395" s="100"/>
      <c r="E395" s="48"/>
      <c r="U395" s="50"/>
      <c r="V395" s="50"/>
      <c r="AC395" s="6"/>
      <c r="AI395" s="110"/>
      <c r="AJ395" s="111"/>
      <c r="AK395" s="221"/>
      <c r="AL395" s="54"/>
      <c r="AM395" s="54"/>
      <c r="AN395" s="112"/>
      <c r="AO395" s="113"/>
      <c r="AP395" s="215"/>
      <c r="AQ395" s="216"/>
      <c r="AR395" s="217"/>
      <c r="AS395" s="54"/>
      <c r="AT395" s="115"/>
      <c r="AU395" s="115"/>
      <c r="AV395" s="115"/>
      <c r="AW395" s="116"/>
      <c r="AX395" s="54"/>
      <c r="AY395" s="117"/>
      <c r="AZ395" s="117"/>
      <c r="BA395" s="118"/>
      <c r="BB395" s="116"/>
      <c r="BC395" s="54"/>
      <c r="BD395" s="117"/>
      <c r="BE395" s="218"/>
      <c r="BF395" s="120"/>
      <c r="BG395" s="121"/>
      <c r="BH395" s="121"/>
      <c r="BI395" s="122"/>
      <c r="BJ395" s="123"/>
    </row>
    <row r="396">
      <c r="D396" s="100"/>
      <c r="E396" s="48"/>
      <c r="U396" s="50"/>
      <c r="V396" s="50"/>
      <c r="AC396" s="6"/>
      <c r="AI396" s="110"/>
      <c r="AJ396" s="111"/>
      <c r="AK396" s="221"/>
      <c r="AL396" s="54"/>
      <c r="AM396" s="54"/>
      <c r="AN396" s="112"/>
      <c r="AO396" s="113"/>
      <c r="AP396" s="215"/>
      <c r="AQ396" s="216"/>
      <c r="AR396" s="217"/>
      <c r="AS396" s="54"/>
      <c r="AT396" s="115"/>
      <c r="AU396" s="115"/>
      <c r="AV396" s="115"/>
      <c r="AW396" s="116"/>
      <c r="AX396" s="54"/>
      <c r="AY396" s="117"/>
      <c r="AZ396" s="117"/>
      <c r="BA396" s="118"/>
      <c r="BB396" s="116"/>
      <c r="BC396" s="54"/>
      <c r="BD396" s="117"/>
      <c r="BE396" s="218"/>
      <c r="BF396" s="120"/>
      <c r="BG396" s="121"/>
      <c r="BH396" s="121"/>
      <c r="BI396" s="122"/>
      <c r="BJ396" s="123"/>
    </row>
    <row r="397">
      <c r="D397" s="100"/>
      <c r="E397" s="48"/>
      <c r="U397" s="50"/>
      <c r="V397" s="50"/>
      <c r="AC397" s="6"/>
      <c r="AI397" s="110"/>
      <c r="AJ397" s="111"/>
      <c r="AK397" s="221"/>
      <c r="AL397" s="54"/>
      <c r="AM397" s="54"/>
      <c r="AN397" s="112"/>
      <c r="AO397" s="113"/>
      <c r="AP397" s="215"/>
      <c r="AQ397" s="216"/>
      <c r="AR397" s="217"/>
      <c r="AS397" s="54"/>
      <c r="AT397" s="115"/>
      <c r="AU397" s="115"/>
      <c r="AV397" s="115"/>
      <c r="AW397" s="116"/>
      <c r="AX397" s="54"/>
      <c r="AY397" s="117"/>
      <c r="AZ397" s="117"/>
      <c r="BA397" s="118"/>
      <c r="BB397" s="116"/>
      <c r="BC397" s="54"/>
      <c r="BD397" s="117"/>
      <c r="BE397" s="218"/>
      <c r="BF397" s="120"/>
      <c r="BG397" s="121"/>
      <c r="BH397" s="121"/>
      <c r="BI397" s="122"/>
      <c r="BJ397" s="123"/>
    </row>
    <row r="398">
      <c r="D398" s="100"/>
      <c r="E398" s="48"/>
      <c r="U398" s="50"/>
      <c r="V398" s="50"/>
      <c r="AC398" s="6"/>
      <c r="AI398" s="110"/>
      <c r="AJ398" s="111"/>
      <c r="AK398" s="221"/>
      <c r="AL398" s="54"/>
      <c r="AM398" s="54"/>
      <c r="AN398" s="112"/>
      <c r="AO398" s="113"/>
      <c r="AP398" s="215"/>
      <c r="AQ398" s="216"/>
      <c r="AR398" s="217"/>
      <c r="AS398" s="54"/>
      <c r="AT398" s="115"/>
      <c r="AU398" s="115"/>
      <c r="AV398" s="115"/>
      <c r="AW398" s="116"/>
      <c r="AX398" s="54"/>
      <c r="AY398" s="117"/>
      <c r="AZ398" s="117"/>
      <c r="BA398" s="118"/>
      <c r="BB398" s="116"/>
      <c r="BC398" s="54"/>
      <c r="BD398" s="117"/>
      <c r="BE398" s="218"/>
      <c r="BF398" s="120"/>
      <c r="BG398" s="121"/>
      <c r="BH398" s="121"/>
      <c r="BI398" s="122"/>
      <c r="BJ398" s="123"/>
    </row>
    <row r="399">
      <c r="D399" s="100"/>
      <c r="E399" s="48"/>
      <c r="U399" s="50"/>
      <c r="V399" s="50"/>
      <c r="AC399" s="6"/>
      <c r="AI399" s="110"/>
      <c r="AJ399" s="111"/>
      <c r="AK399" s="221"/>
      <c r="AL399" s="54"/>
      <c r="AM399" s="54"/>
      <c r="AN399" s="112"/>
      <c r="AO399" s="113"/>
      <c r="AP399" s="215"/>
      <c r="AQ399" s="216"/>
      <c r="AR399" s="217"/>
      <c r="AS399" s="54"/>
      <c r="AT399" s="115"/>
      <c r="AU399" s="115"/>
      <c r="AV399" s="115"/>
      <c r="AW399" s="116"/>
      <c r="AX399" s="54"/>
      <c r="AY399" s="117"/>
      <c r="AZ399" s="117"/>
      <c r="BA399" s="118"/>
      <c r="BB399" s="116"/>
      <c r="BC399" s="54"/>
      <c r="BD399" s="117"/>
      <c r="BE399" s="218"/>
      <c r="BF399" s="120"/>
      <c r="BG399" s="121"/>
      <c r="BH399" s="121"/>
      <c r="BI399" s="122"/>
      <c r="BJ399" s="123"/>
    </row>
    <row r="400">
      <c r="D400" s="100"/>
      <c r="E400" s="48"/>
      <c r="U400" s="50"/>
      <c r="V400" s="50"/>
      <c r="AC400" s="6"/>
      <c r="AI400" s="110"/>
      <c r="AJ400" s="111"/>
      <c r="AK400" s="221"/>
      <c r="AL400" s="54"/>
      <c r="AM400" s="54"/>
      <c r="AN400" s="112"/>
      <c r="AO400" s="113"/>
      <c r="AP400" s="215"/>
      <c r="AQ400" s="216"/>
      <c r="AR400" s="217"/>
      <c r="AS400" s="54"/>
      <c r="AT400" s="115"/>
      <c r="AU400" s="115"/>
      <c r="AV400" s="115"/>
      <c r="AW400" s="116"/>
      <c r="AX400" s="54"/>
      <c r="AY400" s="117"/>
      <c r="AZ400" s="117"/>
      <c r="BA400" s="118"/>
      <c r="BB400" s="116"/>
      <c r="BC400" s="54"/>
      <c r="BD400" s="117"/>
      <c r="BE400" s="218"/>
      <c r="BF400" s="120"/>
      <c r="BG400" s="121"/>
      <c r="BH400" s="121"/>
      <c r="BI400" s="122"/>
      <c r="BJ400" s="123"/>
    </row>
    <row r="401">
      <c r="D401" s="100"/>
      <c r="E401" s="48"/>
      <c r="U401" s="50"/>
      <c r="V401" s="50"/>
      <c r="AC401" s="6"/>
      <c r="AI401" s="110"/>
      <c r="AJ401" s="111"/>
      <c r="AK401" s="221"/>
      <c r="AL401" s="54"/>
      <c r="AM401" s="54"/>
      <c r="AN401" s="112"/>
      <c r="AO401" s="113"/>
      <c r="AP401" s="215"/>
      <c r="AQ401" s="216"/>
      <c r="AR401" s="217"/>
      <c r="AS401" s="54"/>
      <c r="AT401" s="115"/>
      <c r="AU401" s="115"/>
      <c r="AV401" s="115"/>
      <c r="AW401" s="116"/>
      <c r="AX401" s="54"/>
      <c r="AY401" s="117"/>
      <c r="AZ401" s="117"/>
      <c r="BA401" s="118"/>
      <c r="BB401" s="116"/>
      <c r="BC401" s="54"/>
      <c r="BD401" s="117"/>
      <c r="BE401" s="218"/>
      <c r="BF401" s="120"/>
      <c r="BG401" s="121"/>
      <c r="BH401" s="121"/>
      <c r="BI401" s="122"/>
      <c r="BJ401" s="123"/>
    </row>
    <row r="402">
      <c r="D402" s="100"/>
      <c r="E402" s="48"/>
      <c r="U402" s="50"/>
      <c r="V402" s="50"/>
      <c r="AC402" s="6"/>
      <c r="AI402" s="110"/>
      <c r="AJ402" s="111"/>
      <c r="AK402" s="221"/>
      <c r="AL402" s="54"/>
      <c r="AM402" s="54"/>
      <c r="AN402" s="112"/>
      <c r="AO402" s="113"/>
      <c r="AP402" s="215"/>
      <c r="AQ402" s="216"/>
      <c r="AR402" s="217"/>
      <c r="AS402" s="54"/>
      <c r="AT402" s="115"/>
      <c r="AU402" s="115"/>
      <c r="AV402" s="115"/>
      <c r="AW402" s="116"/>
      <c r="AX402" s="54"/>
      <c r="AY402" s="117"/>
      <c r="AZ402" s="117"/>
      <c r="BA402" s="118"/>
      <c r="BB402" s="116"/>
      <c r="BC402" s="54"/>
      <c r="BD402" s="117"/>
      <c r="BE402" s="218"/>
      <c r="BF402" s="120"/>
      <c r="BG402" s="121"/>
      <c r="BH402" s="121"/>
      <c r="BI402" s="122"/>
      <c r="BJ402" s="123"/>
    </row>
    <row r="403">
      <c r="D403" s="100"/>
      <c r="E403" s="48"/>
      <c r="U403" s="50"/>
      <c r="V403" s="50"/>
      <c r="AC403" s="6"/>
      <c r="AI403" s="110"/>
      <c r="AJ403" s="111"/>
      <c r="AK403" s="221"/>
      <c r="AL403" s="54"/>
      <c r="AM403" s="54"/>
      <c r="AN403" s="112"/>
      <c r="AO403" s="113"/>
      <c r="AP403" s="215"/>
      <c r="AQ403" s="216"/>
      <c r="AR403" s="217"/>
      <c r="AS403" s="54"/>
      <c r="AT403" s="115"/>
      <c r="AU403" s="115"/>
      <c r="AV403" s="115"/>
      <c r="AW403" s="116"/>
      <c r="AX403" s="54"/>
      <c r="AY403" s="117"/>
      <c r="AZ403" s="117"/>
      <c r="BA403" s="118"/>
      <c r="BB403" s="116"/>
      <c r="BC403" s="54"/>
      <c r="BD403" s="117"/>
      <c r="BE403" s="218"/>
      <c r="BF403" s="120"/>
      <c r="BG403" s="121"/>
      <c r="BH403" s="121"/>
      <c r="BI403" s="122"/>
      <c r="BJ403" s="123"/>
    </row>
    <row r="404">
      <c r="D404" s="100"/>
      <c r="E404" s="48"/>
      <c r="U404" s="50"/>
      <c r="V404" s="50"/>
      <c r="AC404" s="6"/>
      <c r="AI404" s="110"/>
      <c r="AJ404" s="111"/>
      <c r="AK404" s="221"/>
      <c r="AL404" s="54"/>
      <c r="AM404" s="54"/>
      <c r="AN404" s="112"/>
      <c r="AO404" s="113"/>
      <c r="AP404" s="215"/>
      <c r="AQ404" s="216"/>
      <c r="AR404" s="217"/>
      <c r="AS404" s="54"/>
      <c r="AT404" s="115"/>
      <c r="AU404" s="115"/>
      <c r="AV404" s="115"/>
      <c r="AW404" s="116"/>
      <c r="AX404" s="54"/>
      <c r="AY404" s="117"/>
      <c r="AZ404" s="117"/>
      <c r="BA404" s="118"/>
      <c r="BB404" s="116"/>
      <c r="BC404" s="54"/>
      <c r="BD404" s="117"/>
      <c r="BE404" s="218"/>
      <c r="BF404" s="120"/>
      <c r="BG404" s="121"/>
      <c r="BH404" s="121"/>
      <c r="BI404" s="122"/>
      <c r="BJ404" s="123"/>
    </row>
    <row r="405">
      <c r="D405" s="100"/>
      <c r="E405" s="48"/>
      <c r="U405" s="50"/>
      <c r="V405" s="50"/>
      <c r="AC405" s="6"/>
      <c r="AI405" s="110"/>
      <c r="AJ405" s="111"/>
      <c r="AK405" s="221"/>
      <c r="AL405" s="54"/>
      <c r="AM405" s="54"/>
      <c r="AN405" s="112"/>
      <c r="AO405" s="113"/>
      <c r="AP405" s="215"/>
      <c r="AQ405" s="216"/>
      <c r="AR405" s="217"/>
      <c r="AS405" s="54"/>
      <c r="AT405" s="115"/>
      <c r="AU405" s="115"/>
      <c r="AV405" s="115"/>
      <c r="AW405" s="116"/>
      <c r="AX405" s="54"/>
      <c r="AY405" s="117"/>
      <c r="AZ405" s="117"/>
      <c r="BA405" s="118"/>
      <c r="BB405" s="116"/>
      <c r="BC405" s="54"/>
      <c r="BD405" s="117"/>
      <c r="BE405" s="218"/>
      <c r="BF405" s="120"/>
      <c r="BG405" s="121"/>
      <c r="BH405" s="121"/>
      <c r="BI405" s="122"/>
      <c r="BJ405" s="123"/>
    </row>
    <row r="406">
      <c r="D406" s="100"/>
      <c r="E406" s="48"/>
      <c r="U406" s="50"/>
      <c r="V406" s="50"/>
      <c r="AC406" s="6"/>
      <c r="AI406" s="110"/>
      <c r="AJ406" s="111"/>
      <c r="AK406" s="221"/>
      <c r="AL406" s="54"/>
      <c r="AM406" s="54"/>
      <c r="AN406" s="112"/>
      <c r="AO406" s="113"/>
      <c r="AP406" s="215"/>
      <c r="AQ406" s="216"/>
      <c r="AR406" s="217"/>
      <c r="AS406" s="54"/>
      <c r="AT406" s="115"/>
      <c r="AU406" s="115"/>
      <c r="AV406" s="115"/>
      <c r="AW406" s="116"/>
      <c r="AX406" s="54"/>
      <c r="AY406" s="117"/>
      <c r="AZ406" s="117"/>
      <c r="BA406" s="118"/>
      <c r="BB406" s="116"/>
      <c r="BC406" s="54"/>
      <c r="BD406" s="117"/>
      <c r="BE406" s="218"/>
      <c r="BF406" s="120"/>
      <c r="BG406" s="121"/>
      <c r="BH406" s="121"/>
      <c r="BI406" s="122"/>
      <c r="BJ406" s="123"/>
    </row>
    <row r="407">
      <c r="D407" s="100"/>
      <c r="E407" s="48"/>
      <c r="U407" s="50"/>
      <c r="V407" s="50"/>
      <c r="AC407" s="6"/>
      <c r="AI407" s="110"/>
      <c r="AJ407" s="111"/>
      <c r="AK407" s="221"/>
      <c r="AL407" s="54"/>
      <c r="AM407" s="54"/>
      <c r="AN407" s="112"/>
      <c r="AO407" s="113"/>
      <c r="AP407" s="215"/>
      <c r="AQ407" s="216"/>
      <c r="AR407" s="217"/>
      <c r="AS407" s="54"/>
      <c r="AT407" s="115"/>
      <c r="AU407" s="115"/>
      <c r="AV407" s="115"/>
      <c r="AW407" s="116"/>
      <c r="AX407" s="54"/>
      <c r="AY407" s="117"/>
      <c r="AZ407" s="117"/>
      <c r="BA407" s="118"/>
      <c r="BB407" s="116"/>
      <c r="BC407" s="54"/>
      <c r="BD407" s="117"/>
      <c r="BE407" s="218"/>
      <c r="BF407" s="120"/>
      <c r="BG407" s="121"/>
      <c r="BH407" s="121"/>
      <c r="BI407" s="122"/>
      <c r="BJ407" s="123"/>
    </row>
    <row r="408">
      <c r="D408" s="100"/>
      <c r="E408" s="48"/>
      <c r="U408" s="50"/>
      <c r="V408" s="50"/>
      <c r="AC408" s="6"/>
      <c r="AI408" s="110"/>
      <c r="AJ408" s="111"/>
      <c r="AK408" s="221"/>
      <c r="AL408" s="54"/>
      <c r="AM408" s="54"/>
      <c r="AN408" s="112"/>
      <c r="AO408" s="113"/>
      <c r="AP408" s="215"/>
      <c r="AQ408" s="216"/>
      <c r="AR408" s="217"/>
      <c r="AS408" s="54"/>
      <c r="AT408" s="115"/>
      <c r="AU408" s="115"/>
      <c r="AV408" s="115"/>
      <c r="AW408" s="116"/>
      <c r="AX408" s="54"/>
      <c r="AY408" s="117"/>
      <c r="AZ408" s="117"/>
      <c r="BA408" s="118"/>
      <c r="BB408" s="116"/>
      <c r="BC408" s="54"/>
      <c r="BD408" s="117"/>
      <c r="BE408" s="218"/>
      <c r="BF408" s="120"/>
      <c r="BG408" s="121"/>
      <c r="BH408" s="121"/>
      <c r="BI408" s="122"/>
      <c r="BJ408" s="123"/>
    </row>
    <row r="409">
      <c r="D409" s="100"/>
      <c r="E409" s="48"/>
      <c r="U409" s="50"/>
      <c r="V409" s="50"/>
      <c r="AC409" s="6"/>
      <c r="AI409" s="110"/>
      <c r="AJ409" s="111"/>
      <c r="AK409" s="221"/>
      <c r="AL409" s="54"/>
      <c r="AM409" s="54"/>
      <c r="AN409" s="112"/>
      <c r="AO409" s="113"/>
      <c r="AP409" s="215"/>
      <c r="AQ409" s="216"/>
      <c r="AR409" s="217"/>
      <c r="AS409" s="54"/>
      <c r="AT409" s="115"/>
      <c r="AU409" s="115"/>
      <c r="AV409" s="115"/>
      <c r="AW409" s="116"/>
      <c r="AX409" s="54"/>
      <c r="AY409" s="117"/>
      <c r="AZ409" s="117"/>
      <c r="BA409" s="118"/>
      <c r="BB409" s="116"/>
      <c r="BC409" s="54"/>
      <c r="BD409" s="117"/>
      <c r="BE409" s="218"/>
      <c r="BF409" s="120"/>
      <c r="BG409" s="121"/>
      <c r="BH409" s="121"/>
      <c r="BI409" s="122"/>
      <c r="BJ409" s="123"/>
    </row>
    <row r="410">
      <c r="D410" s="100"/>
      <c r="E410" s="48"/>
      <c r="U410" s="50"/>
      <c r="V410" s="50"/>
      <c r="AC410" s="6"/>
      <c r="AI410" s="110"/>
      <c r="AJ410" s="111"/>
      <c r="AK410" s="221"/>
      <c r="AL410" s="54"/>
      <c r="AM410" s="54"/>
      <c r="AN410" s="112"/>
      <c r="AO410" s="113"/>
      <c r="AP410" s="215"/>
      <c r="AQ410" s="216"/>
      <c r="AR410" s="217"/>
      <c r="AS410" s="54"/>
      <c r="AT410" s="115"/>
      <c r="AU410" s="115"/>
      <c r="AV410" s="115"/>
      <c r="AW410" s="116"/>
      <c r="AX410" s="54"/>
      <c r="AY410" s="117"/>
      <c r="AZ410" s="117"/>
      <c r="BA410" s="118"/>
      <c r="BB410" s="116"/>
      <c r="BC410" s="54"/>
      <c r="BD410" s="117"/>
      <c r="BE410" s="218"/>
      <c r="BF410" s="120"/>
      <c r="BG410" s="121"/>
      <c r="BH410" s="121"/>
      <c r="BI410" s="122"/>
      <c r="BJ410" s="123"/>
    </row>
    <row r="411">
      <c r="D411" s="100"/>
      <c r="E411" s="48"/>
      <c r="U411" s="50"/>
      <c r="V411" s="50"/>
      <c r="AC411" s="6"/>
      <c r="AI411" s="110"/>
      <c r="AJ411" s="111"/>
      <c r="AK411" s="221"/>
      <c r="AL411" s="54"/>
      <c r="AM411" s="54"/>
      <c r="AN411" s="112"/>
      <c r="AO411" s="113"/>
      <c r="AP411" s="215"/>
      <c r="AQ411" s="216"/>
      <c r="AR411" s="217"/>
      <c r="AS411" s="54"/>
      <c r="AT411" s="115"/>
      <c r="AU411" s="115"/>
      <c r="AV411" s="115"/>
      <c r="AW411" s="116"/>
      <c r="AX411" s="54"/>
      <c r="AY411" s="117"/>
      <c r="AZ411" s="117"/>
      <c r="BA411" s="118"/>
      <c r="BB411" s="116"/>
      <c r="BC411" s="54"/>
      <c r="BD411" s="117"/>
      <c r="BE411" s="218"/>
      <c r="BF411" s="120"/>
      <c r="BG411" s="121"/>
      <c r="BH411" s="121"/>
      <c r="BI411" s="122"/>
      <c r="BJ411" s="123"/>
    </row>
    <row r="412">
      <c r="D412" s="100"/>
      <c r="E412" s="48"/>
      <c r="U412" s="50"/>
      <c r="V412" s="50"/>
      <c r="AC412" s="6"/>
      <c r="AI412" s="110"/>
      <c r="AJ412" s="111"/>
      <c r="AK412" s="221"/>
      <c r="AL412" s="54"/>
      <c r="AM412" s="54"/>
      <c r="AN412" s="112"/>
      <c r="AO412" s="113"/>
      <c r="AP412" s="215"/>
      <c r="AQ412" s="216"/>
      <c r="AR412" s="217"/>
      <c r="AS412" s="54"/>
      <c r="AT412" s="115"/>
      <c r="AU412" s="115"/>
      <c r="AV412" s="115"/>
      <c r="AW412" s="116"/>
      <c r="AX412" s="54"/>
      <c r="AY412" s="117"/>
      <c r="AZ412" s="117"/>
      <c r="BA412" s="118"/>
      <c r="BB412" s="116"/>
      <c r="BC412" s="54"/>
      <c r="BD412" s="117"/>
      <c r="BE412" s="218"/>
      <c r="BF412" s="120"/>
      <c r="BG412" s="121"/>
      <c r="BH412" s="121"/>
      <c r="BI412" s="122"/>
      <c r="BJ412" s="123"/>
    </row>
    <row r="413">
      <c r="D413" s="100"/>
      <c r="E413" s="48"/>
      <c r="U413" s="50"/>
      <c r="V413" s="50"/>
      <c r="AC413" s="6"/>
      <c r="AI413" s="110"/>
      <c r="AJ413" s="111"/>
      <c r="AK413" s="221"/>
      <c r="AL413" s="54"/>
      <c r="AM413" s="54"/>
      <c r="AN413" s="112"/>
      <c r="AO413" s="113"/>
      <c r="AP413" s="215"/>
      <c r="AQ413" s="216"/>
      <c r="AR413" s="217"/>
      <c r="AS413" s="54"/>
      <c r="AT413" s="115"/>
      <c r="AU413" s="115"/>
      <c r="AV413" s="115"/>
      <c r="AW413" s="116"/>
      <c r="AX413" s="54"/>
      <c r="AY413" s="117"/>
      <c r="AZ413" s="117"/>
      <c r="BA413" s="118"/>
      <c r="BB413" s="116"/>
      <c r="BC413" s="54"/>
      <c r="BD413" s="117"/>
      <c r="BE413" s="218"/>
      <c r="BF413" s="120"/>
      <c r="BG413" s="121"/>
      <c r="BH413" s="121"/>
      <c r="BI413" s="122"/>
      <c r="BJ413" s="123"/>
    </row>
    <row r="414">
      <c r="D414" s="100"/>
      <c r="E414" s="48"/>
      <c r="U414" s="50"/>
      <c r="V414" s="50"/>
      <c r="AC414" s="6"/>
      <c r="AI414" s="110"/>
      <c r="AJ414" s="111"/>
      <c r="AK414" s="221"/>
      <c r="AL414" s="54"/>
      <c r="AM414" s="54"/>
      <c r="AN414" s="112"/>
      <c r="AO414" s="113"/>
      <c r="AP414" s="215"/>
      <c r="AQ414" s="216"/>
      <c r="AR414" s="217"/>
      <c r="AS414" s="54"/>
      <c r="AT414" s="115"/>
      <c r="AU414" s="115"/>
      <c r="AV414" s="115"/>
      <c r="AW414" s="116"/>
      <c r="AX414" s="54"/>
      <c r="AY414" s="117"/>
      <c r="AZ414" s="117"/>
      <c r="BA414" s="118"/>
      <c r="BB414" s="116"/>
      <c r="BC414" s="54"/>
      <c r="BD414" s="117"/>
      <c r="BE414" s="218"/>
      <c r="BF414" s="120"/>
      <c r="BG414" s="121"/>
      <c r="BH414" s="121"/>
      <c r="BI414" s="122"/>
      <c r="BJ414" s="123"/>
    </row>
    <row r="415">
      <c r="D415" s="100"/>
      <c r="E415" s="48"/>
      <c r="U415" s="50"/>
      <c r="V415" s="50"/>
      <c r="AC415" s="6"/>
      <c r="AI415" s="110"/>
      <c r="AJ415" s="111"/>
      <c r="AK415" s="221"/>
      <c r="AL415" s="54"/>
      <c r="AM415" s="54"/>
      <c r="AN415" s="112"/>
      <c r="AO415" s="113"/>
      <c r="AP415" s="215"/>
      <c r="AQ415" s="216"/>
      <c r="AR415" s="217"/>
      <c r="AS415" s="54"/>
      <c r="AT415" s="115"/>
      <c r="AU415" s="115"/>
      <c r="AV415" s="115"/>
      <c r="AW415" s="116"/>
      <c r="AX415" s="54"/>
      <c r="AY415" s="117"/>
      <c r="AZ415" s="117"/>
      <c r="BA415" s="118"/>
      <c r="BB415" s="116"/>
      <c r="BC415" s="54"/>
      <c r="BD415" s="117"/>
      <c r="BE415" s="218"/>
      <c r="BF415" s="120"/>
      <c r="BG415" s="121"/>
      <c r="BH415" s="121"/>
      <c r="BI415" s="122"/>
      <c r="BJ415" s="123"/>
    </row>
    <row r="416">
      <c r="D416" s="100"/>
      <c r="E416" s="48"/>
      <c r="U416" s="50"/>
      <c r="V416" s="50"/>
      <c r="AC416" s="6"/>
      <c r="AI416" s="110"/>
      <c r="AJ416" s="111"/>
      <c r="AK416" s="221"/>
      <c r="AL416" s="54"/>
      <c r="AM416" s="54"/>
      <c r="AN416" s="112"/>
      <c r="AO416" s="113"/>
      <c r="AP416" s="215"/>
      <c r="AQ416" s="216"/>
      <c r="AR416" s="217"/>
      <c r="AS416" s="54"/>
      <c r="AT416" s="115"/>
      <c r="AU416" s="115"/>
      <c r="AV416" s="115"/>
      <c r="AW416" s="116"/>
      <c r="AX416" s="54"/>
      <c r="AY416" s="117"/>
      <c r="AZ416" s="117"/>
      <c r="BA416" s="118"/>
      <c r="BB416" s="116"/>
      <c r="BC416" s="54"/>
      <c r="BD416" s="117"/>
      <c r="BE416" s="218"/>
      <c r="BF416" s="120"/>
      <c r="BG416" s="121"/>
      <c r="BH416" s="121"/>
      <c r="BI416" s="122"/>
      <c r="BJ416" s="123"/>
    </row>
    <row r="417">
      <c r="D417" s="100"/>
      <c r="E417" s="48"/>
      <c r="U417" s="50"/>
      <c r="V417" s="50"/>
      <c r="AC417" s="6"/>
      <c r="AI417" s="110"/>
      <c r="AJ417" s="111"/>
      <c r="AK417" s="221"/>
      <c r="AL417" s="54"/>
      <c r="AM417" s="54"/>
      <c r="AN417" s="112"/>
      <c r="AO417" s="113"/>
      <c r="AP417" s="215"/>
      <c r="AQ417" s="216"/>
      <c r="AR417" s="217"/>
      <c r="AS417" s="54"/>
      <c r="AT417" s="115"/>
      <c r="AU417" s="115"/>
      <c r="AV417" s="115"/>
      <c r="AW417" s="116"/>
      <c r="AX417" s="54"/>
      <c r="AY417" s="117"/>
      <c r="AZ417" s="117"/>
      <c r="BA417" s="118"/>
      <c r="BB417" s="116"/>
      <c r="BC417" s="54"/>
      <c r="BD417" s="117"/>
      <c r="BE417" s="218"/>
      <c r="BF417" s="120"/>
      <c r="BG417" s="121"/>
      <c r="BH417" s="121"/>
      <c r="BI417" s="122"/>
      <c r="BJ417" s="123"/>
    </row>
    <row r="418">
      <c r="D418" s="100"/>
      <c r="E418" s="48"/>
      <c r="U418" s="50"/>
      <c r="V418" s="50"/>
      <c r="AC418" s="6"/>
      <c r="AI418" s="110"/>
      <c r="AJ418" s="111"/>
      <c r="AK418" s="221"/>
      <c r="AL418" s="54"/>
      <c r="AM418" s="54"/>
      <c r="AN418" s="112"/>
      <c r="AO418" s="113"/>
      <c r="AP418" s="215"/>
      <c r="AQ418" s="216"/>
      <c r="AR418" s="217"/>
      <c r="AS418" s="54"/>
      <c r="AT418" s="115"/>
      <c r="AU418" s="115"/>
      <c r="AV418" s="115"/>
      <c r="AW418" s="116"/>
      <c r="AX418" s="54"/>
      <c r="AY418" s="117"/>
      <c r="AZ418" s="117"/>
      <c r="BA418" s="118"/>
      <c r="BB418" s="116"/>
      <c r="BC418" s="54"/>
      <c r="BD418" s="117"/>
      <c r="BE418" s="218"/>
      <c r="BF418" s="120"/>
      <c r="BG418" s="121"/>
      <c r="BH418" s="121"/>
      <c r="BI418" s="122"/>
      <c r="BJ418" s="123"/>
    </row>
    <row r="419">
      <c r="D419" s="100"/>
      <c r="E419" s="48"/>
      <c r="U419" s="50"/>
      <c r="V419" s="50"/>
      <c r="AC419" s="6"/>
      <c r="AI419" s="110"/>
      <c r="AJ419" s="111"/>
      <c r="AK419" s="221"/>
      <c r="AL419" s="54"/>
      <c r="AM419" s="54"/>
      <c r="AN419" s="112"/>
      <c r="AO419" s="113"/>
      <c r="AP419" s="215"/>
      <c r="AQ419" s="216"/>
      <c r="AR419" s="217"/>
      <c r="AS419" s="54"/>
      <c r="AT419" s="115"/>
      <c r="AU419" s="115"/>
      <c r="AV419" s="115"/>
      <c r="AW419" s="116"/>
      <c r="AX419" s="54"/>
      <c r="AY419" s="117"/>
      <c r="AZ419" s="117"/>
      <c r="BA419" s="118"/>
      <c r="BB419" s="116"/>
      <c r="BC419" s="54"/>
      <c r="BD419" s="117"/>
      <c r="BE419" s="218"/>
      <c r="BF419" s="120"/>
      <c r="BG419" s="121"/>
      <c r="BH419" s="121"/>
      <c r="BI419" s="122"/>
      <c r="BJ419" s="123"/>
    </row>
    <row r="420">
      <c r="D420" s="100"/>
      <c r="E420" s="48"/>
      <c r="U420" s="50"/>
      <c r="V420" s="50"/>
      <c r="AC420" s="6"/>
      <c r="AI420" s="110"/>
      <c r="AJ420" s="111"/>
      <c r="AK420" s="221"/>
      <c r="AL420" s="54"/>
      <c r="AM420" s="54"/>
      <c r="AN420" s="112"/>
      <c r="AO420" s="113"/>
      <c r="AP420" s="215"/>
      <c r="AQ420" s="216"/>
      <c r="AR420" s="217"/>
      <c r="AS420" s="54"/>
      <c r="AT420" s="115"/>
      <c r="AU420" s="115"/>
      <c r="AV420" s="115"/>
      <c r="AW420" s="116"/>
      <c r="AX420" s="54"/>
      <c r="AY420" s="117"/>
      <c r="AZ420" s="117"/>
      <c r="BA420" s="118"/>
      <c r="BB420" s="116"/>
      <c r="BC420" s="54"/>
      <c r="BD420" s="117"/>
      <c r="BE420" s="218"/>
      <c r="BF420" s="120"/>
      <c r="BG420" s="121"/>
      <c r="BH420" s="121"/>
      <c r="BI420" s="122"/>
      <c r="BJ420" s="123"/>
    </row>
    <row r="421">
      <c r="D421" s="100"/>
      <c r="E421" s="48"/>
      <c r="U421" s="50"/>
      <c r="V421" s="50"/>
      <c r="AC421" s="6"/>
      <c r="AI421" s="110"/>
      <c r="AJ421" s="111"/>
      <c r="AK421" s="221"/>
      <c r="AL421" s="54"/>
      <c r="AM421" s="54"/>
      <c r="AN421" s="112"/>
      <c r="AO421" s="113"/>
      <c r="AP421" s="215"/>
      <c r="AQ421" s="216"/>
      <c r="AR421" s="217"/>
      <c r="AS421" s="54"/>
      <c r="AT421" s="115"/>
      <c r="AU421" s="115"/>
      <c r="AV421" s="115"/>
      <c r="AW421" s="116"/>
      <c r="AX421" s="54"/>
      <c r="AY421" s="117"/>
      <c r="AZ421" s="117"/>
      <c r="BA421" s="118"/>
      <c r="BB421" s="116"/>
      <c r="BC421" s="54"/>
      <c r="BD421" s="117"/>
      <c r="BE421" s="218"/>
      <c r="BF421" s="120"/>
      <c r="BG421" s="121"/>
      <c r="BH421" s="121"/>
      <c r="BI421" s="122"/>
      <c r="BJ421" s="123"/>
    </row>
    <row r="422">
      <c r="D422" s="100"/>
      <c r="E422" s="48"/>
      <c r="U422" s="50"/>
      <c r="V422" s="50"/>
      <c r="AC422" s="6"/>
      <c r="AI422" s="110"/>
      <c r="AJ422" s="111"/>
      <c r="AK422" s="221"/>
      <c r="AL422" s="54"/>
      <c r="AM422" s="54"/>
      <c r="AN422" s="112"/>
      <c r="AO422" s="113"/>
      <c r="AP422" s="215"/>
      <c r="AQ422" s="216"/>
      <c r="AR422" s="217"/>
      <c r="AS422" s="54"/>
      <c r="AT422" s="115"/>
      <c r="AU422" s="115"/>
      <c r="AV422" s="115"/>
      <c r="AW422" s="116"/>
      <c r="AX422" s="54"/>
      <c r="AY422" s="117"/>
      <c r="AZ422" s="117"/>
      <c r="BA422" s="118"/>
      <c r="BB422" s="116"/>
      <c r="BC422" s="54"/>
      <c r="BD422" s="117"/>
      <c r="BE422" s="218"/>
      <c r="BF422" s="120"/>
      <c r="BG422" s="121"/>
      <c r="BH422" s="121"/>
      <c r="BI422" s="122"/>
      <c r="BJ422" s="123"/>
    </row>
    <row r="423">
      <c r="D423" s="100"/>
      <c r="E423" s="48"/>
      <c r="U423" s="50"/>
      <c r="V423" s="50"/>
      <c r="AC423" s="6"/>
      <c r="AI423" s="110"/>
      <c r="AJ423" s="111"/>
      <c r="AK423" s="221"/>
      <c r="AL423" s="54"/>
      <c r="AM423" s="54"/>
      <c r="AN423" s="112"/>
      <c r="AO423" s="113"/>
      <c r="AP423" s="215"/>
      <c r="AQ423" s="216"/>
      <c r="AR423" s="217"/>
      <c r="AS423" s="54"/>
      <c r="AT423" s="115"/>
      <c r="AU423" s="115"/>
      <c r="AV423" s="115"/>
      <c r="AW423" s="116"/>
      <c r="AX423" s="54"/>
      <c r="AY423" s="117"/>
      <c r="AZ423" s="117"/>
      <c r="BA423" s="118"/>
      <c r="BB423" s="116"/>
      <c r="BC423" s="54"/>
      <c r="BD423" s="117"/>
      <c r="BE423" s="218"/>
      <c r="BF423" s="120"/>
      <c r="BG423" s="121"/>
      <c r="BH423" s="121"/>
      <c r="BI423" s="122"/>
      <c r="BJ423" s="123"/>
    </row>
    <row r="424">
      <c r="D424" s="100"/>
      <c r="E424" s="48"/>
      <c r="U424" s="50"/>
      <c r="V424" s="50"/>
      <c r="AC424" s="6"/>
      <c r="AI424" s="110"/>
      <c r="AJ424" s="111"/>
      <c r="AK424" s="221"/>
      <c r="AL424" s="54"/>
      <c r="AM424" s="54"/>
      <c r="AN424" s="112"/>
      <c r="AO424" s="113"/>
      <c r="AP424" s="215"/>
      <c r="AQ424" s="216"/>
      <c r="AR424" s="217"/>
      <c r="AS424" s="54"/>
      <c r="AT424" s="115"/>
      <c r="AU424" s="115"/>
      <c r="AV424" s="115"/>
      <c r="AW424" s="116"/>
      <c r="AX424" s="54"/>
      <c r="AY424" s="117"/>
      <c r="AZ424" s="117"/>
      <c r="BA424" s="118"/>
      <c r="BB424" s="116"/>
      <c r="BC424" s="54"/>
      <c r="BD424" s="117"/>
      <c r="BE424" s="218"/>
      <c r="BF424" s="120"/>
      <c r="BG424" s="121"/>
      <c r="BH424" s="121"/>
      <c r="BI424" s="122"/>
      <c r="BJ424" s="123"/>
    </row>
    <row r="425">
      <c r="D425" s="100"/>
      <c r="E425" s="48"/>
      <c r="U425" s="50"/>
      <c r="V425" s="50"/>
      <c r="AC425" s="6"/>
      <c r="AI425" s="110"/>
      <c r="AJ425" s="111"/>
      <c r="AK425" s="221"/>
      <c r="AL425" s="54"/>
      <c r="AM425" s="54"/>
      <c r="AN425" s="112"/>
      <c r="AO425" s="113"/>
      <c r="AP425" s="215"/>
      <c r="AQ425" s="216"/>
      <c r="AR425" s="217"/>
      <c r="AS425" s="54"/>
      <c r="AT425" s="115"/>
      <c r="AU425" s="115"/>
      <c r="AV425" s="115"/>
      <c r="AW425" s="116"/>
      <c r="AX425" s="54"/>
      <c r="AY425" s="117"/>
      <c r="AZ425" s="117"/>
      <c r="BA425" s="118"/>
      <c r="BB425" s="116"/>
      <c r="BC425" s="54"/>
      <c r="BD425" s="117"/>
      <c r="BE425" s="218"/>
      <c r="BF425" s="120"/>
      <c r="BG425" s="121"/>
      <c r="BH425" s="121"/>
      <c r="BI425" s="122"/>
      <c r="BJ425" s="123"/>
    </row>
    <row r="426">
      <c r="D426" s="100"/>
      <c r="E426" s="48"/>
      <c r="U426" s="50"/>
      <c r="V426" s="50"/>
      <c r="AC426" s="6"/>
      <c r="AI426" s="110"/>
      <c r="AJ426" s="111"/>
      <c r="AK426" s="221"/>
      <c r="AL426" s="54"/>
      <c r="AM426" s="54"/>
      <c r="AN426" s="112"/>
      <c r="AO426" s="113"/>
      <c r="AP426" s="215"/>
      <c r="AQ426" s="216"/>
      <c r="AR426" s="217"/>
      <c r="AS426" s="54"/>
      <c r="AT426" s="115"/>
      <c r="AU426" s="115"/>
      <c r="AV426" s="115"/>
      <c r="AW426" s="116"/>
      <c r="AX426" s="54"/>
      <c r="AY426" s="117"/>
      <c r="AZ426" s="117"/>
      <c r="BA426" s="118"/>
      <c r="BB426" s="116"/>
      <c r="BC426" s="54"/>
      <c r="BD426" s="117"/>
      <c r="BE426" s="218"/>
      <c r="BF426" s="120"/>
      <c r="BG426" s="121"/>
      <c r="BH426" s="121"/>
      <c r="BI426" s="122"/>
      <c r="BJ426" s="123"/>
    </row>
    <row r="427">
      <c r="D427" s="100"/>
      <c r="E427" s="48"/>
      <c r="U427" s="50"/>
      <c r="V427" s="50"/>
      <c r="AC427" s="6"/>
      <c r="AI427" s="110"/>
      <c r="AJ427" s="111"/>
      <c r="AK427" s="221"/>
      <c r="AL427" s="54"/>
      <c r="AM427" s="54"/>
      <c r="AN427" s="112"/>
      <c r="AO427" s="113"/>
      <c r="AP427" s="215"/>
      <c r="AQ427" s="216"/>
      <c r="AR427" s="217"/>
      <c r="AS427" s="54"/>
      <c r="AT427" s="115"/>
      <c r="AU427" s="115"/>
      <c r="AV427" s="115"/>
      <c r="AW427" s="116"/>
      <c r="AX427" s="54"/>
      <c r="AY427" s="117"/>
      <c r="AZ427" s="117"/>
      <c r="BA427" s="118"/>
      <c r="BB427" s="116"/>
      <c r="BC427" s="54"/>
      <c r="BD427" s="117"/>
      <c r="BE427" s="218"/>
      <c r="BF427" s="120"/>
      <c r="BG427" s="121"/>
      <c r="BH427" s="121"/>
      <c r="BI427" s="122"/>
      <c r="BJ427" s="123"/>
    </row>
    <row r="428">
      <c r="D428" s="100"/>
      <c r="E428" s="48"/>
      <c r="U428" s="50"/>
      <c r="V428" s="50"/>
      <c r="AC428" s="6"/>
      <c r="AI428" s="110"/>
      <c r="AJ428" s="111"/>
      <c r="AK428" s="221"/>
      <c r="AL428" s="54"/>
      <c r="AM428" s="54"/>
      <c r="AN428" s="112"/>
      <c r="AO428" s="113"/>
      <c r="AP428" s="215"/>
      <c r="AQ428" s="216"/>
      <c r="AR428" s="217"/>
      <c r="AS428" s="54"/>
      <c r="AT428" s="115"/>
      <c r="AU428" s="115"/>
      <c r="AV428" s="115"/>
      <c r="AW428" s="116"/>
      <c r="AX428" s="54"/>
      <c r="AY428" s="117"/>
      <c r="AZ428" s="117"/>
      <c r="BA428" s="118"/>
      <c r="BB428" s="116"/>
      <c r="BC428" s="54"/>
      <c r="BD428" s="117"/>
      <c r="BE428" s="218"/>
      <c r="BF428" s="120"/>
      <c r="BG428" s="121"/>
      <c r="BH428" s="121"/>
      <c r="BI428" s="122"/>
      <c r="BJ428" s="123"/>
    </row>
    <row r="429">
      <c r="D429" s="100"/>
      <c r="E429" s="48"/>
      <c r="U429" s="50"/>
      <c r="V429" s="50"/>
      <c r="AC429" s="6"/>
      <c r="AI429" s="110"/>
      <c r="AJ429" s="111"/>
      <c r="AK429" s="221"/>
      <c r="AL429" s="54"/>
      <c r="AM429" s="54"/>
      <c r="AN429" s="112"/>
      <c r="AO429" s="113"/>
      <c r="AP429" s="215"/>
      <c r="AQ429" s="216"/>
      <c r="AR429" s="217"/>
      <c r="AS429" s="54"/>
      <c r="AT429" s="115"/>
      <c r="AU429" s="115"/>
      <c r="AV429" s="115"/>
      <c r="AW429" s="116"/>
      <c r="AX429" s="54"/>
      <c r="AY429" s="117"/>
      <c r="AZ429" s="117"/>
      <c r="BA429" s="118"/>
      <c r="BB429" s="116"/>
      <c r="BC429" s="54"/>
      <c r="BD429" s="117"/>
      <c r="BE429" s="218"/>
      <c r="BF429" s="120"/>
      <c r="BG429" s="121"/>
      <c r="BH429" s="121"/>
      <c r="BI429" s="122"/>
      <c r="BJ429" s="123"/>
    </row>
    <row r="430">
      <c r="D430" s="100"/>
      <c r="E430" s="48"/>
      <c r="U430" s="50"/>
      <c r="V430" s="50"/>
      <c r="AC430" s="6"/>
      <c r="AI430" s="110"/>
      <c r="AJ430" s="111"/>
      <c r="AK430" s="221"/>
      <c r="AL430" s="54"/>
      <c r="AM430" s="54"/>
      <c r="AN430" s="112"/>
      <c r="AO430" s="113"/>
      <c r="AP430" s="215"/>
      <c r="AQ430" s="216"/>
      <c r="AR430" s="217"/>
      <c r="AS430" s="54"/>
      <c r="AT430" s="115"/>
      <c r="AU430" s="115"/>
      <c r="AV430" s="115"/>
      <c r="AW430" s="116"/>
      <c r="AX430" s="54"/>
      <c r="AY430" s="117"/>
      <c r="AZ430" s="117"/>
      <c r="BA430" s="118"/>
      <c r="BB430" s="116"/>
      <c r="BC430" s="54"/>
      <c r="BD430" s="117"/>
      <c r="BE430" s="218"/>
      <c r="BF430" s="120"/>
      <c r="BG430" s="121"/>
      <c r="BH430" s="121"/>
      <c r="BI430" s="122"/>
      <c r="BJ430" s="123"/>
    </row>
    <row r="431">
      <c r="D431" s="100"/>
      <c r="E431" s="48"/>
      <c r="U431" s="50"/>
      <c r="V431" s="50"/>
      <c r="AC431" s="6"/>
      <c r="AI431" s="110"/>
      <c r="AJ431" s="111"/>
      <c r="AK431" s="221"/>
      <c r="AL431" s="54"/>
      <c r="AM431" s="54"/>
      <c r="AN431" s="112"/>
      <c r="AO431" s="113"/>
      <c r="AP431" s="215"/>
      <c r="AQ431" s="216"/>
      <c r="AR431" s="217"/>
      <c r="AS431" s="54"/>
      <c r="AT431" s="115"/>
      <c r="AU431" s="115"/>
      <c r="AV431" s="115"/>
      <c r="AW431" s="116"/>
      <c r="AX431" s="54"/>
      <c r="AY431" s="117"/>
      <c r="AZ431" s="117"/>
      <c r="BA431" s="118"/>
      <c r="BB431" s="116"/>
      <c r="BC431" s="54"/>
      <c r="BD431" s="117"/>
      <c r="BE431" s="218"/>
      <c r="BF431" s="120"/>
      <c r="BG431" s="121"/>
      <c r="BH431" s="121"/>
      <c r="BI431" s="122"/>
      <c r="BJ431" s="123"/>
    </row>
    <row r="432">
      <c r="D432" s="100"/>
      <c r="E432" s="48"/>
      <c r="U432" s="50"/>
      <c r="V432" s="50"/>
      <c r="AC432" s="6"/>
      <c r="AI432" s="110"/>
      <c r="AJ432" s="111"/>
      <c r="AK432" s="221"/>
      <c r="AL432" s="54"/>
      <c r="AM432" s="54"/>
      <c r="AN432" s="112"/>
      <c r="AO432" s="113"/>
      <c r="AP432" s="215"/>
      <c r="AQ432" s="216"/>
      <c r="AR432" s="217"/>
      <c r="AS432" s="54"/>
      <c r="AT432" s="115"/>
      <c r="AU432" s="115"/>
      <c r="AV432" s="115"/>
      <c r="AW432" s="116"/>
      <c r="AX432" s="54"/>
      <c r="AY432" s="117"/>
      <c r="AZ432" s="117"/>
      <c r="BA432" s="118"/>
      <c r="BB432" s="116"/>
      <c r="BC432" s="54"/>
      <c r="BD432" s="117"/>
      <c r="BE432" s="218"/>
      <c r="BF432" s="120"/>
      <c r="BG432" s="121"/>
      <c r="BH432" s="121"/>
      <c r="BI432" s="122"/>
      <c r="BJ432" s="123"/>
    </row>
    <row r="433">
      <c r="D433" s="100"/>
      <c r="E433" s="48"/>
      <c r="U433" s="50"/>
      <c r="V433" s="50"/>
      <c r="AC433" s="6"/>
      <c r="AI433" s="110"/>
      <c r="AJ433" s="111"/>
      <c r="AK433" s="221"/>
      <c r="AL433" s="54"/>
      <c r="AM433" s="54"/>
      <c r="AN433" s="112"/>
      <c r="AO433" s="113"/>
      <c r="AP433" s="215"/>
      <c r="AQ433" s="216"/>
      <c r="AR433" s="217"/>
      <c r="AS433" s="54"/>
      <c r="AT433" s="115"/>
      <c r="AU433" s="115"/>
      <c r="AV433" s="115"/>
      <c r="AW433" s="116"/>
      <c r="AX433" s="54"/>
      <c r="AY433" s="117"/>
      <c r="AZ433" s="117"/>
      <c r="BA433" s="118"/>
      <c r="BB433" s="116"/>
      <c r="BC433" s="54"/>
      <c r="BD433" s="117"/>
      <c r="BE433" s="218"/>
      <c r="BF433" s="120"/>
      <c r="BG433" s="121"/>
      <c r="BH433" s="121"/>
      <c r="BI433" s="122"/>
      <c r="BJ433" s="123"/>
    </row>
    <row r="434">
      <c r="D434" s="100"/>
      <c r="E434" s="48"/>
      <c r="U434" s="50"/>
      <c r="V434" s="50"/>
      <c r="AC434" s="6"/>
      <c r="AI434" s="110"/>
      <c r="AJ434" s="111"/>
      <c r="AK434" s="221"/>
      <c r="AL434" s="54"/>
      <c r="AM434" s="54"/>
      <c r="AN434" s="112"/>
      <c r="AO434" s="113"/>
      <c r="AP434" s="215"/>
      <c r="AQ434" s="216"/>
      <c r="AR434" s="217"/>
      <c r="AS434" s="54"/>
      <c r="AT434" s="115"/>
      <c r="AU434" s="115"/>
      <c r="AV434" s="115"/>
      <c r="AW434" s="116"/>
      <c r="AX434" s="54"/>
      <c r="AY434" s="117"/>
      <c r="AZ434" s="117"/>
      <c r="BA434" s="118"/>
      <c r="BB434" s="116"/>
      <c r="BC434" s="54"/>
      <c r="BD434" s="117"/>
      <c r="BE434" s="218"/>
      <c r="BF434" s="120"/>
      <c r="BG434" s="121"/>
      <c r="BH434" s="121"/>
      <c r="BI434" s="122"/>
      <c r="BJ434" s="123"/>
    </row>
    <row r="435">
      <c r="D435" s="100"/>
      <c r="E435" s="48"/>
      <c r="U435" s="50"/>
      <c r="V435" s="50"/>
      <c r="AC435" s="6"/>
      <c r="AI435" s="110"/>
      <c r="AJ435" s="111"/>
      <c r="AK435" s="221"/>
      <c r="AL435" s="54"/>
      <c r="AM435" s="54"/>
      <c r="AN435" s="112"/>
      <c r="AO435" s="113"/>
      <c r="AP435" s="215"/>
      <c r="AQ435" s="216"/>
      <c r="AR435" s="217"/>
      <c r="AS435" s="54"/>
      <c r="AT435" s="115"/>
      <c r="AU435" s="115"/>
      <c r="AV435" s="115"/>
      <c r="AW435" s="116"/>
      <c r="AX435" s="54"/>
      <c r="AY435" s="117"/>
      <c r="AZ435" s="117"/>
      <c r="BA435" s="118"/>
      <c r="BB435" s="116"/>
      <c r="BC435" s="54"/>
      <c r="BD435" s="117"/>
      <c r="BE435" s="218"/>
      <c r="BF435" s="120"/>
      <c r="BG435" s="121"/>
      <c r="BH435" s="121"/>
      <c r="BI435" s="122"/>
      <c r="BJ435" s="123"/>
    </row>
    <row r="436">
      <c r="D436" s="100"/>
      <c r="E436" s="48"/>
      <c r="U436" s="50"/>
      <c r="V436" s="50"/>
      <c r="AC436" s="6"/>
      <c r="AI436" s="110"/>
      <c r="AJ436" s="111"/>
      <c r="AK436" s="221"/>
      <c r="AL436" s="54"/>
      <c r="AM436" s="54"/>
      <c r="AN436" s="112"/>
      <c r="AO436" s="113"/>
      <c r="AP436" s="215"/>
      <c r="AQ436" s="216"/>
      <c r="AR436" s="217"/>
      <c r="AS436" s="54"/>
      <c r="AT436" s="115"/>
      <c r="AU436" s="115"/>
      <c r="AV436" s="115"/>
      <c r="AW436" s="116"/>
      <c r="AX436" s="54"/>
      <c r="AY436" s="117"/>
      <c r="AZ436" s="117"/>
      <c r="BA436" s="118"/>
      <c r="BB436" s="116"/>
      <c r="BC436" s="54"/>
      <c r="BD436" s="117"/>
      <c r="BE436" s="218"/>
      <c r="BF436" s="120"/>
      <c r="BG436" s="121"/>
      <c r="BH436" s="121"/>
      <c r="BI436" s="122"/>
      <c r="BJ436" s="123"/>
    </row>
    <row r="437">
      <c r="D437" s="100"/>
      <c r="E437" s="48"/>
      <c r="U437" s="50"/>
      <c r="V437" s="50"/>
      <c r="AC437" s="6"/>
      <c r="AI437" s="110"/>
      <c r="AJ437" s="111"/>
      <c r="AK437" s="221"/>
      <c r="AL437" s="54"/>
      <c r="AM437" s="54"/>
      <c r="AN437" s="112"/>
      <c r="AO437" s="113"/>
      <c r="AP437" s="215"/>
      <c r="AQ437" s="216"/>
      <c r="AR437" s="217"/>
      <c r="AS437" s="54"/>
      <c r="AT437" s="115"/>
      <c r="AU437" s="115"/>
      <c r="AV437" s="115"/>
      <c r="AW437" s="116"/>
      <c r="AX437" s="54"/>
      <c r="AY437" s="117"/>
      <c r="AZ437" s="117"/>
      <c r="BA437" s="118"/>
      <c r="BB437" s="116"/>
      <c r="BC437" s="54"/>
      <c r="BD437" s="117"/>
      <c r="BE437" s="218"/>
      <c r="BF437" s="120"/>
      <c r="BG437" s="121"/>
      <c r="BH437" s="121"/>
      <c r="BI437" s="122"/>
      <c r="BJ437" s="123"/>
    </row>
    <row r="438">
      <c r="D438" s="100"/>
      <c r="E438" s="48"/>
      <c r="U438" s="50"/>
      <c r="V438" s="50"/>
      <c r="AC438" s="6"/>
      <c r="AI438" s="110"/>
      <c r="AJ438" s="111"/>
      <c r="AK438" s="221"/>
      <c r="AL438" s="54"/>
      <c r="AM438" s="54"/>
      <c r="AN438" s="112"/>
      <c r="AO438" s="113"/>
      <c r="AP438" s="215"/>
      <c r="AQ438" s="216"/>
      <c r="AR438" s="217"/>
      <c r="AS438" s="54"/>
      <c r="AT438" s="115"/>
      <c r="AU438" s="115"/>
      <c r="AV438" s="115"/>
      <c r="AW438" s="116"/>
      <c r="AX438" s="54"/>
      <c r="AY438" s="117"/>
      <c r="AZ438" s="117"/>
      <c r="BA438" s="118"/>
      <c r="BB438" s="116"/>
      <c r="BC438" s="54"/>
      <c r="BD438" s="117"/>
      <c r="BE438" s="218"/>
      <c r="BF438" s="120"/>
      <c r="BG438" s="121"/>
      <c r="BH438" s="121"/>
      <c r="BI438" s="122"/>
      <c r="BJ438" s="123"/>
    </row>
    <row r="439">
      <c r="D439" s="100"/>
      <c r="E439" s="48"/>
      <c r="U439" s="50"/>
      <c r="V439" s="50"/>
      <c r="AC439" s="6"/>
      <c r="AI439" s="110"/>
      <c r="AJ439" s="111"/>
      <c r="AK439" s="221"/>
      <c r="AL439" s="54"/>
      <c r="AM439" s="54"/>
      <c r="AN439" s="112"/>
      <c r="AO439" s="113"/>
      <c r="AP439" s="215"/>
      <c r="AQ439" s="216"/>
      <c r="AR439" s="217"/>
      <c r="AS439" s="54"/>
      <c r="AT439" s="115"/>
      <c r="AU439" s="115"/>
      <c r="AV439" s="115"/>
      <c r="AW439" s="116"/>
      <c r="AX439" s="54"/>
      <c r="AY439" s="117"/>
      <c r="AZ439" s="117"/>
      <c r="BA439" s="118"/>
      <c r="BB439" s="116"/>
      <c r="BC439" s="54"/>
      <c r="BD439" s="117"/>
      <c r="BE439" s="218"/>
      <c r="BF439" s="120"/>
      <c r="BG439" s="121"/>
      <c r="BH439" s="121"/>
      <c r="BI439" s="122"/>
      <c r="BJ439" s="123"/>
    </row>
    <row r="440">
      <c r="D440" s="100"/>
      <c r="E440" s="48"/>
      <c r="U440" s="50"/>
      <c r="V440" s="50"/>
      <c r="AC440" s="6"/>
      <c r="AI440" s="110"/>
      <c r="AJ440" s="111"/>
      <c r="AK440" s="221"/>
      <c r="AL440" s="54"/>
      <c r="AM440" s="54"/>
      <c r="AN440" s="112"/>
      <c r="AO440" s="113"/>
      <c r="AP440" s="215"/>
      <c r="AQ440" s="216"/>
      <c r="AR440" s="217"/>
      <c r="AS440" s="54"/>
      <c r="AT440" s="115"/>
      <c r="AU440" s="115"/>
      <c r="AV440" s="115"/>
      <c r="AW440" s="116"/>
      <c r="AX440" s="54"/>
      <c r="AY440" s="117"/>
      <c r="AZ440" s="117"/>
      <c r="BA440" s="118"/>
      <c r="BB440" s="116"/>
      <c r="BC440" s="54"/>
      <c r="BD440" s="117"/>
      <c r="BE440" s="218"/>
      <c r="BF440" s="120"/>
      <c r="BG440" s="121"/>
      <c r="BH440" s="121"/>
      <c r="BI440" s="122"/>
      <c r="BJ440" s="123"/>
    </row>
    <row r="441">
      <c r="D441" s="100"/>
      <c r="E441" s="48"/>
      <c r="U441" s="50"/>
      <c r="V441" s="50"/>
      <c r="AC441" s="6"/>
      <c r="AI441" s="110"/>
      <c r="AJ441" s="111"/>
      <c r="AK441" s="221"/>
      <c r="AL441" s="54"/>
      <c r="AM441" s="54"/>
      <c r="AN441" s="112"/>
      <c r="AO441" s="113"/>
      <c r="AP441" s="215"/>
      <c r="AQ441" s="216"/>
      <c r="AR441" s="217"/>
      <c r="AS441" s="54"/>
      <c r="AT441" s="115"/>
      <c r="AU441" s="115"/>
      <c r="AV441" s="115"/>
      <c r="AW441" s="116"/>
      <c r="AX441" s="54"/>
      <c r="AY441" s="117"/>
      <c r="AZ441" s="117"/>
      <c r="BA441" s="118"/>
      <c r="BB441" s="116"/>
      <c r="BC441" s="54"/>
      <c r="BD441" s="117"/>
      <c r="BE441" s="218"/>
      <c r="BF441" s="120"/>
      <c r="BG441" s="121"/>
      <c r="BH441" s="121"/>
      <c r="BI441" s="122"/>
      <c r="BJ441" s="123"/>
    </row>
    <row r="442">
      <c r="D442" s="100"/>
      <c r="E442" s="48"/>
      <c r="U442" s="50"/>
      <c r="V442" s="50"/>
      <c r="AC442" s="6"/>
      <c r="AI442" s="110"/>
      <c r="AJ442" s="111"/>
      <c r="AK442" s="221"/>
      <c r="AL442" s="54"/>
      <c r="AM442" s="54"/>
      <c r="AN442" s="112"/>
      <c r="AO442" s="113"/>
      <c r="AP442" s="215"/>
      <c r="AQ442" s="216"/>
      <c r="AR442" s="217"/>
      <c r="AS442" s="54"/>
      <c r="AT442" s="115"/>
      <c r="AU442" s="115"/>
      <c r="AV442" s="115"/>
      <c r="AW442" s="116"/>
      <c r="AX442" s="54"/>
      <c r="AY442" s="117"/>
      <c r="AZ442" s="117"/>
      <c r="BA442" s="118"/>
      <c r="BB442" s="116"/>
      <c r="BC442" s="54"/>
      <c r="BD442" s="117"/>
      <c r="BE442" s="218"/>
      <c r="BF442" s="120"/>
      <c r="BG442" s="121"/>
      <c r="BH442" s="121"/>
      <c r="BI442" s="122"/>
      <c r="BJ442" s="123"/>
    </row>
    <row r="443">
      <c r="D443" s="100"/>
      <c r="E443" s="48"/>
      <c r="U443" s="50"/>
      <c r="V443" s="50"/>
      <c r="AC443" s="6"/>
      <c r="AI443" s="110"/>
      <c r="AJ443" s="111"/>
      <c r="AK443" s="221"/>
      <c r="AL443" s="54"/>
      <c r="AM443" s="54"/>
      <c r="AN443" s="112"/>
      <c r="AO443" s="113"/>
      <c r="AP443" s="215"/>
      <c r="AQ443" s="216"/>
      <c r="AR443" s="217"/>
      <c r="AS443" s="54"/>
      <c r="AT443" s="115"/>
      <c r="AU443" s="115"/>
      <c r="AV443" s="115"/>
      <c r="AW443" s="116"/>
      <c r="AX443" s="54"/>
      <c r="AY443" s="117"/>
      <c r="AZ443" s="117"/>
      <c r="BA443" s="118"/>
      <c r="BB443" s="116"/>
      <c r="BC443" s="54"/>
      <c r="BD443" s="117"/>
      <c r="BE443" s="218"/>
      <c r="BF443" s="120"/>
      <c r="BG443" s="121"/>
      <c r="BH443" s="121"/>
      <c r="BI443" s="122"/>
      <c r="BJ443" s="123"/>
    </row>
    <row r="444">
      <c r="D444" s="100"/>
      <c r="E444" s="48"/>
      <c r="U444" s="50"/>
      <c r="V444" s="50"/>
      <c r="AC444" s="6"/>
      <c r="AI444" s="110"/>
      <c r="AJ444" s="111"/>
      <c r="AK444" s="221"/>
      <c r="AL444" s="54"/>
      <c r="AM444" s="54"/>
      <c r="AN444" s="112"/>
      <c r="AO444" s="113"/>
      <c r="AP444" s="215"/>
      <c r="AQ444" s="216"/>
      <c r="AR444" s="217"/>
      <c r="AS444" s="54"/>
      <c r="AT444" s="115"/>
      <c r="AU444" s="115"/>
      <c r="AV444" s="115"/>
      <c r="AW444" s="116"/>
      <c r="AX444" s="54"/>
      <c r="AY444" s="117"/>
      <c r="AZ444" s="117"/>
      <c r="BA444" s="118"/>
      <c r="BB444" s="116"/>
      <c r="BC444" s="54"/>
      <c r="BD444" s="117"/>
      <c r="BE444" s="218"/>
      <c r="BF444" s="120"/>
      <c r="BG444" s="121"/>
      <c r="BH444" s="121"/>
      <c r="BI444" s="122"/>
      <c r="BJ444" s="123"/>
    </row>
    <row r="445">
      <c r="D445" s="100"/>
      <c r="E445" s="48"/>
      <c r="U445" s="50"/>
      <c r="V445" s="50"/>
      <c r="AC445" s="6"/>
      <c r="AI445" s="110"/>
      <c r="AJ445" s="111"/>
      <c r="AK445" s="221"/>
      <c r="AL445" s="54"/>
      <c r="AM445" s="54"/>
      <c r="AN445" s="112"/>
      <c r="AO445" s="113"/>
      <c r="AP445" s="215"/>
      <c r="AQ445" s="216"/>
      <c r="AR445" s="217"/>
      <c r="AS445" s="54"/>
      <c r="AT445" s="115"/>
      <c r="AU445" s="115"/>
      <c r="AV445" s="115"/>
      <c r="AW445" s="116"/>
      <c r="AX445" s="54"/>
      <c r="AY445" s="117"/>
      <c r="AZ445" s="117"/>
      <c r="BA445" s="118"/>
      <c r="BB445" s="116"/>
      <c r="BC445" s="54"/>
      <c r="BD445" s="117"/>
      <c r="BE445" s="218"/>
      <c r="BF445" s="120"/>
      <c r="BG445" s="121"/>
      <c r="BH445" s="121"/>
      <c r="BI445" s="122"/>
      <c r="BJ445" s="123"/>
    </row>
    <row r="446">
      <c r="D446" s="100"/>
      <c r="E446" s="48"/>
      <c r="U446" s="50"/>
      <c r="V446" s="50"/>
      <c r="AC446" s="6"/>
      <c r="AI446" s="110"/>
      <c r="AJ446" s="111"/>
      <c r="AK446" s="221"/>
      <c r="AL446" s="54"/>
      <c r="AM446" s="54"/>
      <c r="AN446" s="112"/>
      <c r="AO446" s="113"/>
      <c r="AP446" s="215"/>
      <c r="AQ446" s="216"/>
      <c r="AR446" s="217"/>
      <c r="AS446" s="54"/>
      <c r="AT446" s="115"/>
      <c r="AU446" s="115"/>
      <c r="AV446" s="115"/>
      <c r="AW446" s="116"/>
      <c r="AX446" s="54"/>
      <c r="AY446" s="117"/>
      <c r="AZ446" s="117"/>
      <c r="BA446" s="118"/>
      <c r="BB446" s="116"/>
      <c r="BC446" s="54"/>
      <c r="BD446" s="117"/>
      <c r="BE446" s="218"/>
      <c r="BF446" s="120"/>
      <c r="BG446" s="121"/>
      <c r="BH446" s="121"/>
      <c r="BI446" s="122"/>
      <c r="BJ446" s="123"/>
    </row>
    <row r="447">
      <c r="D447" s="100"/>
      <c r="E447" s="48"/>
      <c r="U447" s="50"/>
      <c r="V447" s="50"/>
      <c r="AC447" s="6"/>
      <c r="AI447" s="110"/>
      <c r="AJ447" s="111"/>
      <c r="AK447" s="221"/>
      <c r="AL447" s="54"/>
      <c r="AM447" s="54"/>
      <c r="AN447" s="112"/>
      <c r="AO447" s="113"/>
      <c r="AP447" s="215"/>
      <c r="AQ447" s="216"/>
      <c r="AR447" s="217"/>
      <c r="AS447" s="54"/>
      <c r="AT447" s="115"/>
      <c r="AU447" s="115"/>
      <c r="AV447" s="115"/>
      <c r="AW447" s="116"/>
      <c r="AX447" s="54"/>
      <c r="AY447" s="117"/>
      <c r="AZ447" s="117"/>
      <c r="BA447" s="118"/>
      <c r="BB447" s="116"/>
      <c r="BC447" s="54"/>
      <c r="BD447" s="117"/>
      <c r="BE447" s="218"/>
      <c r="BF447" s="120"/>
      <c r="BG447" s="121"/>
      <c r="BH447" s="121"/>
      <c r="BI447" s="122"/>
      <c r="BJ447" s="123"/>
    </row>
    <row r="448">
      <c r="D448" s="100"/>
      <c r="E448" s="48"/>
      <c r="U448" s="50"/>
      <c r="V448" s="50"/>
      <c r="AC448" s="6"/>
      <c r="AI448" s="110"/>
      <c r="AJ448" s="111"/>
      <c r="AK448" s="221"/>
      <c r="AL448" s="54"/>
      <c r="AM448" s="54"/>
      <c r="AN448" s="112"/>
      <c r="AO448" s="113"/>
      <c r="AP448" s="215"/>
      <c r="AQ448" s="216"/>
      <c r="AR448" s="217"/>
      <c r="AS448" s="54"/>
      <c r="AT448" s="115"/>
      <c r="AU448" s="115"/>
      <c r="AV448" s="115"/>
      <c r="AW448" s="116"/>
      <c r="AX448" s="54"/>
      <c r="AY448" s="117"/>
      <c r="AZ448" s="117"/>
      <c r="BA448" s="118"/>
      <c r="BB448" s="116"/>
      <c r="BC448" s="54"/>
      <c r="BD448" s="117"/>
      <c r="BE448" s="218"/>
      <c r="BF448" s="120"/>
      <c r="BG448" s="121"/>
      <c r="BH448" s="121"/>
      <c r="BI448" s="122"/>
      <c r="BJ448" s="123"/>
    </row>
    <row r="449">
      <c r="D449" s="100"/>
      <c r="E449" s="48"/>
      <c r="U449" s="50"/>
      <c r="V449" s="50"/>
      <c r="AC449" s="6"/>
      <c r="AI449" s="110"/>
      <c r="AJ449" s="111"/>
      <c r="AK449" s="221"/>
      <c r="AL449" s="54"/>
      <c r="AM449" s="54"/>
      <c r="AN449" s="112"/>
      <c r="AO449" s="113"/>
      <c r="AP449" s="215"/>
      <c r="AQ449" s="216"/>
      <c r="AR449" s="217"/>
      <c r="AS449" s="54"/>
      <c r="AT449" s="115"/>
      <c r="AU449" s="115"/>
      <c r="AV449" s="115"/>
      <c r="AW449" s="116"/>
      <c r="AX449" s="54"/>
      <c r="AY449" s="117"/>
      <c r="AZ449" s="117"/>
      <c r="BA449" s="118"/>
      <c r="BB449" s="116"/>
      <c r="BC449" s="54"/>
      <c r="BD449" s="117"/>
      <c r="BE449" s="218"/>
      <c r="BF449" s="120"/>
      <c r="BG449" s="121"/>
      <c r="BH449" s="121"/>
      <c r="BI449" s="122"/>
      <c r="BJ449" s="123"/>
    </row>
    <row r="450">
      <c r="D450" s="100"/>
      <c r="E450" s="48"/>
      <c r="U450" s="50"/>
      <c r="V450" s="50"/>
      <c r="AC450" s="6"/>
      <c r="AI450" s="110"/>
      <c r="AJ450" s="111"/>
      <c r="AK450" s="221"/>
      <c r="AL450" s="54"/>
      <c r="AM450" s="54"/>
      <c r="AN450" s="112"/>
      <c r="AO450" s="113"/>
      <c r="AP450" s="215"/>
      <c r="AQ450" s="216"/>
      <c r="AR450" s="217"/>
      <c r="AS450" s="54"/>
      <c r="AT450" s="115"/>
      <c r="AU450" s="115"/>
      <c r="AV450" s="115"/>
      <c r="AW450" s="116"/>
      <c r="AX450" s="54"/>
      <c r="AY450" s="117"/>
      <c r="AZ450" s="117"/>
      <c r="BA450" s="118"/>
      <c r="BB450" s="116"/>
      <c r="BC450" s="54"/>
      <c r="BD450" s="117"/>
      <c r="BE450" s="218"/>
      <c r="BF450" s="120"/>
      <c r="BG450" s="121"/>
      <c r="BH450" s="121"/>
      <c r="BI450" s="122"/>
      <c r="BJ450" s="123"/>
    </row>
    <row r="451">
      <c r="D451" s="100"/>
      <c r="E451" s="48"/>
      <c r="U451" s="50"/>
      <c r="V451" s="50"/>
      <c r="AC451" s="6"/>
      <c r="AI451" s="110"/>
      <c r="AJ451" s="111"/>
      <c r="AK451" s="221"/>
      <c r="AL451" s="54"/>
      <c r="AM451" s="54"/>
      <c r="AN451" s="112"/>
      <c r="AO451" s="113"/>
      <c r="AP451" s="215"/>
      <c r="AQ451" s="216"/>
      <c r="AR451" s="217"/>
      <c r="AS451" s="54"/>
      <c r="AT451" s="115"/>
      <c r="AU451" s="115"/>
      <c r="AV451" s="115"/>
      <c r="AW451" s="116"/>
      <c r="AX451" s="54"/>
      <c r="AY451" s="117"/>
      <c r="AZ451" s="117"/>
      <c r="BA451" s="118"/>
      <c r="BB451" s="116"/>
      <c r="BC451" s="54"/>
      <c r="BD451" s="117"/>
      <c r="BE451" s="218"/>
      <c r="BF451" s="120"/>
      <c r="BG451" s="121"/>
      <c r="BH451" s="121"/>
      <c r="BI451" s="122"/>
      <c r="BJ451" s="123"/>
    </row>
    <row r="452">
      <c r="D452" s="100"/>
      <c r="E452" s="48"/>
      <c r="U452" s="50"/>
      <c r="V452" s="50"/>
      <c r="AC452" s="6"/>
      <c r="AI452" s="110"/>
      <c r="AJ452" s="111"/>
      <c r="AK452" s="221"/>
      <c r="AL452" s="54"/>
      <c r="AM452" s="54"/>
      <c r="AN452" s="112"/>
      <c r="AO452" s="113"/>
      <c r="AP452" s="215"/>
      <c r="AQ452" s="216"/>
      <c r="AR452" s="217"/>
      <c r="AS452" s="54"/>
      <c r="AT452" s="115"/>
      <c r="AU452" s="115"/>
      <c r="AV452" s="115"/>
      <c r="AW452" s="116"/>
      <c r="AX452" s="54"/>
      <c r="AY452" s="117"/>
      <c r="AZ452" s="117"/>
      <c r="BA452" s="118"/>
      <c r="BB452" s="116"/>
      <c r="BC452" s="54"/>
      <c r="BD452" s="117"/>
      <c r="BE452" s="218"/>
      <c r="BF452" s="120"/>
      <c r="BG452" s="121"/>
      <c r="BH452" s="121"/>
      <c r="BI452" s="122"/>
      <c r="BJ452" s="123"/>
    </row>
    <row r="453">
      <c r="D453" s="100"/>
      <c r="E453" s="48"/>
      <c r="U453" s="50"/>
      <c r="V453" s="50"/>
      <c r="AC453" s="6"/>
      <c r="AI453" s="110"/>
      <c r="AJ453" s="111"/>
      <c r="AK453" s="221"/>
      <c r="AL453" s="54"/>
      <c r="AM453" s="54"/>
      <c r="AN453" s="112"/>
      <c r="AO453" s="113"/>
      <c r="AP453" s="215"/>
      <c r="AQ453" s="216"/>
      <c r="AR453" s="217"/>
      <c r="AS453" s="54"/>
      <c r="AT453" s="115"/>
      <c r="AU453" s="115"/>
      <c r="AV453" s="115"/>
      <c r="AW453" s="116"/>
      <c r="AX453" s="54"/>
      <c r="AY453" s="117"/>
      <c r="AZ453" s="117"/>
      <c r="BA453" s="118"/>
      <c r="BB453" s="116"/>
      <c r="BC453" s="54"/>
      <c r="BD453" s="117"/>
      <c r="BE453" s="218"/>
      <c r="BF453" s="120"/>
      <c r="BG453" s="121"/>
      <c r="BH453" s="121"/>
      <c r="BI453" s="122"/>
      <c r="BJ453" s="123"/>
    </row>
    <row r="454">
      <c r="D454" s="100"/>
      <c r="E454" s="48"/>
      <c r="U454" s="50"/>
      <c r="V454" s="50"/>
      <c r="AC454" s="6"/>
      <c r="AI454" s="110"/>
      <c r="AJ454" s="111"/>
      <c r="AK454" s="221"/>
      <c r="AL454" s="54"/>
      <c r="AM454" s="54"/>
      <c r="AN454" s="112"/>
      <c r="AO454" s="113"/>
      <c r="AP454" s="215"/>
      <c r="AQ454" s="216"/>
      <c r="AR454" s="217"/>
      <c r="AS454" s="54"/>
      <c r="AT454" s="115"/>
      <c r="AU454" s="115"/>
      <c r="AV454" s="115"/>
      <c r="AW454" s="116"/>
      <c r="AX454" s="54"/>
      <c r="AY454" s="117"/>
      <c r="AZ454" s="117"/>
      <c r="BA454" s="118"/>
      <c r="BB454" s="116"/>
      <c r="BC454" s="54"/>
      <c r="BD454" s="117"/>
      <c r="BE454" s="218"/>
      <c r="BF454" s="120"/>
      <c r="BG454" s="121"/>
      <c r="BH454" s="121"/>
      <c r="BI454" s="122"/>
      <c r="BJ454" s="123"/>
    </row>
    <row r="455">
      <c r="D455" s="100"/>
      <c r="E455" s="48"/>
      <c r="U455" s="50"/>
      <c r="V455" s="50"/>
      <c r="AC455" s="6"/>
      <c r="AI455" s="110"/>
      <c r="AJ455" s="111"/>
      <c r="AK455" s="221"/>
      <c r="AL455" s="54"/>
      <c r="AM455" s="54"/>
      <c r="AN455" s="112"/>
      <c r="AO455" s="113"/>
      <c r="AP455" s="215"/>
      <c r="AQ455" s="216"/>
      <c r="AR455" s="217"/>
      <c r="AS455" s="54"/>
      <c r="AT455" s="115"/>
      <c r="AU455" s="115"/>
      <c r="AV455" s="115"/>
      <c r="AW455" s="116"/>
      <c r="AX455" s="54"/>
      <c r="AY455" s="117"/>
      <c r="AZ455" s="117"/>
      <c r="BA455" s="118"/>
      <c r="BB455" s="116"/>
      <c r="BC455" s="54"/>
      <c r="BD455" s="117"/>
      <c r="BE455" s="218"/>
      <c r="BF455" s="120"/>
      <c r="BG455" s="121"/>
      <c r="BH455" s="121"/>
      <c r="BI455" s="122"/>
      <c r="BJ455" s="123"/>
    </row>
    <row r="456">
      <c r="D456" s="100"/>
      <c r="E456" s="48"/>
      <c r="U456" s="50"/>
      <c r="V456" s="50"/>
      <c r="AC456" s="6"/>
      <c r="AI456" s="110"/>
      <c r="AJ456" s="111"/>
      <c r="AK456" s="221"/>
      <c r="AL456" s="54"/>
      <c r="AM456" s="54"/>
      <c r="AN456" s="112"/>
      <c r="AO456" s="113"/>
      <c r="AP456" s="215"/>
      <c r="AQ456" s="216"/>
      <c r="AR456" s="217"/>
      <c r="AS456" s="54"/>
      <c r="AT456" s="115"/>
      <c r="AU456" s="115"/>
      <c r="AV456" s="115"/>
      <c r="AW456" s="116"/>
      <c r="AX456" s="54"/>
      <c r="AY456" s="117"/>
      <c r="AZ456" s="117"/>
      <c r="BA456" s="118"/>
      <c r="BB456" s="116"/>
      <c r="BC456" s="54"/>
      <c r="BD456" s="117"/>
      <c r="BE456" s="218"/>
      <c r="BF456" s="120"/>
      <c r="BG456" s="121"/>
      <c r="BH456" s="121"/>
      <c r="BI456" s="122"/>
      <c r="BJ456" s="123"/>
    </row>
    <row r="457">
      <c r="D457" s="100"/>
      <c r="E457" s="48"/>
      <c r="U457" s="50"/>
      <c r="V457" s="50"/>
      <c r="AC457" s="6"/>
      <c r="AI457" s="110"/>
      <c r="AJ457" s="111"/>
      <c r="AK457" s="221"/>
      <c r="AL457" s="54"/>
      <c r="AM457" s="54"/>
      <c r="AN457" s="112"/>
      <c r="AO457" s="113"/>
      <c r="AP457" s="215"/>
      <c r="AQ457" s="216"/>
      <c r="AR457" s="217"/>
      <c r="AS457" s="54"/>
      <c r="AT457" s="115"/>
      <c r="AU457" s="115"/>
      <c r="AV457" s="115"/>
      <c r="AW457" s="116"/>
      <c r="AX457" s="54"/>
      <c r="AY457" s="117"/>
      <c r="AZ457" s="117"/>
      <c r="BA457" s="118"/>
      <c r="BB457" s="116"/>
      <c r="BC457" s="54"/>
      <c r="BD457" s="117"/>
      <c r="BE457" s="218"/>
      <c r="BF457" s="120"/>
      <c r="BG457" s="121"/>
      <c r="BH457" s="121"/>
      <c r="BI457" s="122"/>
      <c r="BJ457" s="123"/>
    </row>
    <row r="458">
      <c r="D458" s="100"/>
      <c r="E458" s="48"/>
      <c r="U458" s="50"/>
      <c r="V458" s="50"/>
      <c r="AC458" s="6"/>
      <c r="AI458" s="110"/>
      <c r="AJ458" s="111"/>
      <c r="AK458" s="221"/>
      <c r="AL458" s="54"/>
      <c r="AM458" s="54"/>
      <c r="AN458" s="112"/>
      <c r="AO458" s="113"/>
      <c r="AP458" s="215"/>
      <c r="AQ458" s="216"/>
      <c r="AR458" s="217"/>
      <c r="AS458" s="54"/>
      <c r="AT458" s="115"/>
      <c r="AU458" s="115"/>
      <c r="AV458" s="115"/>
      <c r="AW458" s="116"/>
      <c r="AX458" s="54"/>
      <c r="AY458" s="117"/>
      <c r="AZ458" s="117"/>
      <c r="BA458" s="118"/>
      <c r="BB458" s="116"/>
      <c r="BC458" s="54"/>
      <c r="BD458" s="117"/>
      <c r="BE458" s="218"/>
      <c r="BF458" s="120"/>
      <c r="BG458" s="121"/>
      <c r="BH458" s="121"/>
      <c r="BI458" s="122"/>
      <c r="BJ458" s="123"/>
    </row>
    <row r="459">
      <c r="D459" s="100"/>
      <c r="E459" s="48"/>
      <c r="U459" s="50"/>
      <c r="V459" s="50"/>
      <c r="AC459" s="6"/>
      <c r="AI459" s="110"/>
      <c r="AJ459" s="111"/>
      <c r="AK459" s="221"/>
      <c r="AL459" s="54"/>
      <c r="AM459" s="54"/>
      <c r="AN459" s="112"/>
      <c r="AO459" s="113"/>
      <c r="AP459" s="215"/>
      <c r="AQ459" s="216"/>
      <c r="AR459" s="217"/>
      <c r="AS459" s="54"/>
      <c r="AT459" s="115"/>
      <c r="AU459" s="115"/>
      <c r="AV459" s="115"/>
      <c r="AW459" s="116"/>
      <c r="AX459" s="54"/>
      <c r="AY459" s="117"/>
      <c r="AZ459" s="117"/>
      <c r="BA459" s="118"/>
      <c r="BB459" s="116"/>
      <c r="BC459" s="54"/>
      <c r="BD459" s="117"/>
      <c r="BE459" s="218"/>
      <c r="BF459" s="120"/>
      <c r="BG459" s="121"/>
      <c r="BH459" s="121"/>
      <c r="BI459" s="122"/>
      <c r="BJ459" s="123"/>
    </row>
    <row r="460">
      <c r="D460" s="100"/>
      <c r="E460" s="48"/>
      <c r="U460" s="50"/>
      <c r="V460" s="50"/>
      <c r="AC460" s="6"/>
      <c r="AI460" s="110"/>
      <c r="AJ460" s="111"/>
      <c r="AK460" s="221"/>
      <c r="AL460" s="54"/>
      <c r="AM460" s="54"/>
      <c r="AN460" s="112"/>
      <c r="AO460" s="113"/>
      <c r="AP460" s="215"/>
      <c r="AQ460" s="216"/>
      <c r="AR460" s="217"/>
      <c r="AS460" s="54"/>
      <c r="AT460" s="115"/>
      <c r="AU460" s="115"/>
      <c r="AV460" s="115"/>
      <c r="AW460" s="116"/>
      <c r="AX460" s="54"/>
      <c r="AY460" s="117"/>
      <c r="AZ460" s="117"/>
      <c r="BA460" s="118"/>
      <c r="BB460" s="116"/>
      <c r="BC460" s="54"/>
      <c r="BD460" s="117"/>
      <c r="BE460" s="218"/>
      <c r="BF460" s="120"/>
      <c r="BG460" s="121"/>
      <c r="BH460" s="121"/>
      <c r="BI460" s="122"/>
      <c r="BJ460" s="123"/>
    </row>
    <row r="461">
      <c r="D461" s="100"/>
      <c r="E461" s="48"/>
      <c r="U461" s="50"/>
      <c r="V461" s="50"/>
      <c r="AC461" s="6"/>
      <c r="AI461" s="110"/>
      <c r="AJ461" s="111"/>
      <c r="AK461" s="221"/>
      <c r="AL461" s="54"/>
      <c r="AM461" s="54"/>
      <c r="AN461" s="112"/>
      <c r="AO461" s="113"/>
      <c r="AP461" s="215"/>
      <c r="AQ461" s="216"/>
      <c r="AR461" s="217"/>
      <c r="AS461" s="54"/>
      <c r="AT461" s="115"/>
      <c r="AU461" s="115"/>
      <c r="AV461" s="115"/>
      <c r="AW461" s="116"/>
      <c r="AX461" s="54"/>
      <c r="AY461" s="117"/>
      <c r="AZ461" s="117"/>
      <c r="BA461" s="118"/>
      <c r="BB461" s="116"/>
      <c r="BC461" s="54"/>
      <c r="BD461" s="117"/>
      <c r="BE461" s="218"/>
      <c r="BF461" s="120"/>
      <c r="BG461" s="121"/>
      <c r="BH461" s="121"/>
      <c r="BI461" s="122"/>
      <c r="BJ461" s="123"/>
    </row>
    <row r="462">
      <c r="D462" s="100"/>
      <c r="E462" s="48"/>
      <c r="U462" s="50"/>
      <c r="V462" s="50"/>
      <c r="AC462" s="6"/>
      <c r="AI462" s="110"/>
      <c r="AJ462" s="111"/>
      <c r="AK462" s="221"/>
      <c r="AL462" s="54"/>
      <c r="AM462" s="54"/>
      <c r="AN462" s="112"/>
      <c r="AO462" s="113"/>
      <c r="AP462" s="215"/>
      <c r="AQ462" s="216"/>
      <c r="AR462" s="217"/>
      <c r="AS462" s="54"/>
      <c r="AT462" s="115"/>
      <c r="AU462" s="115"/>
      <c r="AV462" s="115"/>
      <c r="AW462" s="116"/>
      <c r="AX462" s="54"/>
      <c r="AY462" s="117"/>
      <c r="AZ462" s="117"/>
      <c r="BA462" s="118"/>
      <c r="BB462" s="116"/>
      <c r="BC462" s="54"/>
      <c r="BD462" s="117"/>
      <c r="BE462" s="218"/>
      <c r="BF462" s="120"/>
      <c r="BG462" s="121"/>
      <c r="BH462" s="121"/>
      <c r="BI462" s="122"/>
      <c r="BJ462" s="123"/>
    </row>
    <row r="463">
      <c r="D463" s="100"/>
      <c r="E463" s="48"/>
      <c r="U463" s="50"/>
      <c r="V463" s="50"/>
      <c r="AC463" s="6"/>
      <c r="AI463" s="110"/>
      <c r="AJ463" s="111"/>
      <c r="AK463" s="221"/>
      <c r="AL463" s="54"/>
      <c r="AM463" s="54"/>
      <c r="AN463" s="112"/>
      <c r="AO463" s="113"/>
      <c r="AP463" s="215"/>
      <c r="AQ463" s="216"/>
      <c r="AR463" s="217"/>
      <c r="AS463" s="54"/>
      <c r="AT463" s="115"/>
      <c r="AU463" s="115"/>
      <c r="AV463" s="115"/>
      <c r="AW463" s="116"/>
      <c r="AX463" s="54"/>
      <c r="AY463" s="117"/>
      <c r="AZ463" s="117"/>
      <c r="BA463" s="118"/>
      <c r="BB463" s="116"/>
      <c r="BC463" s="54"/>
      <c r="BD463" s="117"/>
      <c r="BE463" s="218"/>
      <c r="BF463" s="120"/>
      <c r="BG463" s="121"/>
      <c r="BH463" s="121"/>
      <c r="BI463" s="122"/>
      <c r="BJ463" s="123"/>
    </row>
    <row r="464">
      <c r="D464" s="100"/>
      <c r="E464" s="48"/>
      <c r="U464" s="50"/>
      <c r="V464" s="50"/>
      <c r="AC464" s="6"/>
      <c r="AI464" s="110"/>
      <c r="AJ464" s="111"/>
      <c r="AK464" s="221"/>
      <c r="AL464" s="54"/>
      <c r="AM464" s="54"/>
      <c r="AN464" s="112"/>
      <c r="AO464" s="113"/>
      <c r="AP464" s="215"/>
      <c r="AQ464" s="216"/>
      <c r="AR464" s="217"/>
      <c r="AS464" s="54"/>
      <c r="AT464" s="115"/>
      <c r="AU464" s="115"/>
      <c r="AV464" s="115"/>
      <c r="AW464" s="116"/>
      <c r="AX464" s="54"/>
      <c r="AY464" s="117"/>
      <c r="AZ464" s="117"/>
      <c r="BA464" s="118"/>
      <c r="BB464" s="116"/>
      <c r="BC464" s="54"/>
      <c r="BD464" s="117"/>
      <c r="BE464" s="218"/>
      <c r="BF464" s="120"/>
      <c r="BG464" s="121"/>
      <c r="BH464" s="121"/>
      <c r="BI464" s="122"/>
      <c r="BJ464" s="123"/>
    </row>
    <row r="465">
      <c r="D465" s="100"/>
      <c r="E465" s="48"/>
      <c r="U465" s="50"/>
      <c r="V465" s="50"/>
      <c r="AC465" s="6"/>
      <c r="AI465" s="110"/>
      <c r="AJ465" s="111"/>
      <c r="AK465" s="221"/>
      <c r="AL465" s="54"/>
      <c r="AM465" s="54"/>
      <c r="AN465" s="112"/>
      <c r="AO465" s="113"/>
      <c r="AP465" s="215"/>
      <c r="AQ465" s="216"/>
      <c r="AR465" s="217"/>
      <c r="AS465" s="54"/>
      <c r="AT465" s="115"/>
      <c r="AU465" s="115"/>
      <c r="AV465" s="115"/>
      <c r="AW465" s="116"/>
      <c r="AX465" s="54"/>
      <c r="AY465" s="117"/>
      <c r="AZ465" s="117"/>
      <c r="BA465" s="118"/>
      <c r="BB465" s="116"/>
      <c r="BC465" s="54"/>
      <c r="BD465" s="117"/>
      <c r="BE465" s="218"/>
      <c r="BF465" s="120"/>
      <c r="BG465" s="121"/>
      <c r="BH465" s="121"/>
      <c r="BI465" s="122"/>
      <c r="BJ465" s="123"/>
    </row>
    <row r="466">
      <c r="D466" s="100"/>
      <c r="E466" s="48"/>
      <c r="U466" s="50"/>
      <c r="V466" s="50"/>
      <c r="AC466" s="6"/>
      <c r="AI466" s="110"/>
      <c r="AJ466" s="111"/>
      <c r="AK466" s="221"/>
      <c r="AL466" s="54"/>
      <c r="AM466" s="54"/>
      <c r="AN466" s="112"/>
      <c r="AO466" s="113"/>
      <c r="AP466" s="215"/>
      <c r="AQ466" s="216"/>
      <c r="AR466" s="217"/>
      <c r="AS466" s="54"/>
      <c r="AT466" s="115"/>
      <c r="AU466" s="115"/>
      <c r="AV466" s="115"/>
      <c r="AW466" s="116"/>
      <c r="AX466" s="54"/>
      <c r="AY466" s="117"/>
      <c r="AZ466" s="117"/>
      <c r="BA466" s="118"/>
      <c r="BB466" s="116"/>
      <c r="BC466" s="54"/>
      <c r="BD466" s="117"/>
      <c r="BE466" s="218"/>
      <c r="BF466" s="120"/>
      <c r="BG466" s="121"/>
      <c r="BH466" s="121"/>
      <c r="BI466" s="122"/>
      <c r="BJ466" s="123"/>
    </row>
    <row r="467">
      <c r="D467" s="100"/>
      <c r="E467" s="48"/>
      <c r="U467" s="50"/>
      <c r="V467" s="50"/>
      <c r="AC467" s="6"/>
      <c r="AI467" s="110"/>
      <c r="AJ467" s="111"/>
      <c r="AK467" s="221"/>
      <c r="AL467" s="54"/>
      <c r="AM467" s="54"/>
      <c r="AN467" s="112"/>
      <c r="AO467" s="113"/>
      <c r="AP467" s="215"/>
      <c r="AQ467" s="216"/>
      <c r="AR467" s="217"/>
      <c r="AS467" s="54"/>
      <c r="AT467" s="115"/>
      <c r="AU467" s="115"/>
      <c r="AV467" s="115"/>
      <c r="AW467" s="116"/>
      <c r="AX467" s="54"/>
      <c r="AY467" s="117"/>
      <c r="AZ467" s="117"/>
      <c r="BA467" s="118"/>
      <c r="BB467" s="116"/>
      <c r="BC467" s="54"/>
      <c r="BD467" s="117"/>
      <c r="BE467" s="218"/>
      <c r="BF467" s="120"/>
      <c r="BG467" s="121"/>
      <c r="BH467" s="121"/>
      <c r="BI467" s="122"/>
      <c r="BJ467" s="123"/>
    </row>
    <row r="468">
      <c r="D468" s="100"/>
      <c r="E468" s="48"/>
      <c r="U468" s="50"/>
      <c r="V468" s="50"/>
      <c r="AC468" s="6"/>
      <c r="AI468" s="110"/>
      <c r="AJ468" s="111"/>
      <c r="AK468" s="221"/>
      <c r="AL468" s="54"/>
      <c r="AM468" s="54"/>
      <c r="AN468" s="112"/>
      <c r="AO468" s="113"/>
      <c r="AP468" s="215"/>
      <c r="AQ468" s="216"/>
      <c r="AR468" s="217"/>
      <c r="AS468" s="54"/>
      <c r="AT468" s="115"/>
      <c r="AU468" s="115"/>
      <c r="AV468" s="115"/>
      <c r="AW468" s="116"/>
      <c r="AX468" s="54"/>
      <c r="AY468" s="117"/>
      <c r="AZ468" s="117"/>
      <c r="BA468" s="118"/>
      <c r="BB468" s="116"/>
      <c r="BC468" s="54"/>
      <c r="BD468" s="117"/>
      <c r="BE468" s="218"/>
      <c r="BF468" s="120"/>
      <c r="BG468" s="121"/>
      <c r="BH468" s="121"/>
      <c r="BI468" s="122"/>
      <c r="BJ468" s="123"/>
    </row>
    <row r="469">
      <c r="D469" s="100"/>
      <c r="E469" s="48"/>
      <c r="U469" s="50"/>
      <c r="V469" s="50"/>
      <c r="AC469" s="6"/>
      <c r="AI469" s="110"/>
      <c r="AJ469" s="111"/>
      <c r="AK469" s="221"/>
      <c r="AL469" s="54"/>
      <c r="AM469" s="54"/>
      <c r="AN469" s="112"/>
      <c r="AO469" s="113"/>
      <c r="AP469" s="215"/>
      <c r="AQ469" s="216"/>
      <c r="AR469" s="217"/>
      <c r="AS469" s="54"/>
      <c r="AT469" s="115"/>
      <c r="AU469" s="115"/>
      <c r="AV469" s="115"/>
      <c r="AW469" s="116"/>
      <c r="AX469" s="54"/>
      <c r="AY469" s="117"/>
      <c r="AZ469" s="117"/>
      <c r="BA469" s="118"/>
      <c r="BB469" s="116"/>
      <c r="BC469" s="54"/>
      <c r="BD469" s="117"/>
      <c r="BE469" s="218"/>
      <c r="BF469" s="120"/>
      <c r="BG469" s="121"/>
      <c r="BH469" s="121"/>
      <c r="BI469" s="122"/>
      <c r="BJ469" s="123"/>
    </row>
    <row r="470">
      <c r="D470" s="100"/>
      <c r="E470" s="48"/>
      <c r="U470" s="50"/>
      <c r="V470" s="50"/>
      <c r="AC470" s="6"/>
      <c r="AI470" s="110"/>
      <c r="AJ470" s="111"/>
      <c r="AK470" s="221"/>
      <c r="AL470" s="54"/>
      <c r="AM470" s="54"/>
      <c r="AN470" s="112"/>
      <c r="AO470" s="113"/>
      <c r="AP470" s="215"/>
      <c r="AQ470" s="216"/>
      <c r="AR470" s="217"/>
      <c r="AS470" s="54"/>
      <c r="AT470" s="115"/>
      <c r="AU470" s="115"/>
      <c r="AV470" s="115"/>
      <c r="AW470" s="116"/>
      <c r="AX470" s="54"/>
      <c r="AY470" s="117"/>
      <c r="AZ470" s="117"/>
      <c r="BA470" s="118"/>
      <c r="BB470" s="116"/>
      <c r="BC470" s="54"/>
      <c r="BD470" s="117"/>
      <c r="BE470" s="218"/>
      <c r="BF470" s="120"/>
      <c r="BG470" s="121"/>
      <c r="BH470" s="121"/>
      <c r="BI470" s="122"/>
      <c r="BJ470" s="123"/>
    </row>
    <row r="471">
      <c r="D471" s="100"/>
      <c r="E471" s="48"/>
      <c r="U471" s="50"/>
      <c r="V471" s="50"/>
      <c r="AC471" s="6"/>
      <c r="AI471" s="110"/>
      <c r="AJ471" s="111"/>
      <c r="AK471" s="221"/>
      <c r="AL471" s="54"/>
      <c r="AM471" s="54"/>
      <c r="AN471" s="112"/>
      <c r="AO471" s="113"/>
      <c r="AP471" s="215"/>
      <c r="AQ471" s="216"/>
      <c r="AR471" s="217"/>
      <c r="AS471" s="54"/>
      <c r="AT471" s="115"/>
      <c r="AU471" s="115"/>
      <c r="AV471" s="115"/>
      <c r="AW471" s="116"/>
      <c r="AX471" s="54"/>
      <c r="AY471" s="117"/>
      <c r="AZ471" s="117"/>
      <c r="BA471" s="118"/>
      <c r="BB471" s="116"/>
      <c r="BC471" s="54"/>
      <c r="BD471" s="117"/>
      <c r="BE471" s="218"/>
      <c r="BF471" s="120"/>
      <c r="BG471" s="121"/>
      <c r="BH471" s="121"/>
      <c r="BI471" s="122"/>
      <c r="BJ471" s="123"/>
    </row>
    <row r="472">
      <c r="D472" s="100"/>
      <c r="E472" s="48"/>
      <c r="U472" s="50"/>
      <c r="V472" s="50"/>
      <c r="AC472" s="6"/>
      <c r="AI472" s="110"/>
      <c r="AJ472" s="111"/>
      <c r="AK472" s="221"/>
      <c r="AL472" s="54"/>
      <c r="AM472" s="54"/>
      <c r="AN472" s="112"/>
      <c r="AO472" s="113"/>
      <c r="AP472" s="215"/>
      <c r="AQ472" s="216"/>
      <c r="AR472" s="217"/>
      <c r="AS472" s="54"/>
      <c r="AT472" s="115"/>
      <c r="AU472" s="115"/>
      <c r="AV472" s="115"/>
      <c r="AW472" s="116"/>
      <c r="AX472" s="54"/>
      <c r="AY472" s="117"/>
      <c r="AZ472" s="117"/>
      <c r="BA472" s="118"/>
      <c r="BB472" s="116"/>
      <c r="BC472" s="54"/>
      <c r="BD472" s="117"/>
      <c r="BE472" s="218"/>
      <c r="BF472" s="120"/>
      <c r="BG472" s="121"/>
      <c r="BH472" s="121"/>
      <c r="BI472" s="122"/>
      <c r="BJ472" s="123"/>
    </row>
    <row r="473">
      <c r="D473" s="100"/>
      <c r="E473" s="48"/>
      <c r="U473" s="50"/>
      <c r="V473" s="50"/>
      <c r="AC473" s="6"/>
      <c r="AI473" s="110"/>
      <c r="AJ473" s="111"/>
      <c r="AK473" s="221"/>
      <c r="AL473" s="54"/>
      <c r="AM473" s="54"/>
      <c r="AN473" s="112"/>
      <c r="AO473" s="113"/>
      <c r="AP473" s="215"/>
      <c r="AQ473" s="216"/>
      <c r="AR473" s="217"/>
      <c r="AS473" s="54"/>
      <c r="AT473" s="115"/>
      <c r="AU473" s="115"/>
      <c r="AV473" s="115"/>
      <c r="AW473" s="116"/>
      <c r="AX473" s="54"/>
      <c r="AY473" s="117"/>
      <c r="AZ473" s="117"/>
      <c r="BA473" s="118"/>
      <c r="BB473" s="116"/>
      <c r="BC473" s="54"/>
      <c r="BD473" s="117"/>
      <c r="BE473" s="218"/>
      <c r="BF473" s="120"/>
      <c r="BG473" s="121"/>
      <c r="BH473" s="121"/>
      <c r="BI473" s="122"/>
      <c r="BJ473" s="123"/>
    </row>
    <row r="474">
      <c r="D474" s="100"/>
      <c r="E474" s="48"/>
      <c r="U474" s="50"/>
      <c r="V474" s="50"/>
      <c r="AC474" s="6"/>
      <c r="AI474" s="110"/>
      <c r="AJ474" s="111"/>
      <c r="AK474" s="221"/>
      <c r="AL474" s="54"/>
      <c r="AM474" s="54"/>
      <c r="AN474" s="112"/>
      <c r="AO474" s="113"/>
      <c r="AP474" s="215"/>
      <c r="AQ474" s="216"/>
      <c r="AR474" s="217"/>
      <c r="AS474" s="54"/>
      <c r="AT474" s="115"/>
      <c r="AU474" s="115"/>
      <c r="AV474" s="115"/>
      <c r="AW474" s="116"/>
      <c r="AX474" s="54"/>
      <c r="AY474" s="117"/>
      <c r="AZ474" s="117"/>
      <c r="BA474" s="118"/>
      <c r="BB474" s="116"/>
      <c r="BC474" s="54"/>
      <c r="BD474" s="117"/>
      <c r="BE474" s="218"/>
      <c r="BF474" s="120"/>
      <c r="BG474" s="121"/>
      <c r="BH474" s="121"/>
      <c r="BI474" s="122"/>
      <c r="BJ474" s="123"/>
    </row>
    <row r="475">
      <c r="D475" s="100"/>
      <c r="E475" s="48"/>
      <c r="U475" s="50"/>
      <c r="V475" s="50"/>
      <c r="AC475" s="6"/>
      <c r="AI475" s="110"/>
      <c r="AJ475" s="111"/>
      <c r="AK475" s="221"/>
      <c r="AL475" s="54"/>
      <c r="AM475" s="54"/>
      <c r="AN475" s="112"/>
      <c r="AO475" s="113"/>
      <c r="AP475" s="215"/>
      <c r="AQ475" s="216"/>
      <c r="AR475" s="217"/>
      <c r="AS475" s="54"/>
      <c r="AT475" s="115"/>
      <c r="AU475" s="115"/>
      <c r="AV475" s="115"/>
      <c r="AW475" s="116"/>
      <c r="AX475" s="54"/>
      <c r="AY475" s="117"/>
      <c r="AZ475" s="117"/>
      <c r="BA475" s="118"/>
      <c r="BB475" s="116"/>
      <c r="BC475" s="54"/>
      <c r="BD475" s="117"/>
      <c r="BE475" s="218"/>
      <c r="BF475" s="120"/>
      <c r="BG475" s="121"/>
      <c r="BH475" s="121"/>
      <c r="BI475" s="122"/>
      <c r="BJ475" s="123"/>
    </row>
    <row r="476">
      <c r="D476" s="100"/>
      <c r="E476" s="48"/>
      <c r="U476" s="50"/>
      <c r="V476" s="50"/>
      <c r="AC476" s="6"/>
      <c r="AI476" s="110"/>
      <c r="AJ476" s="111"/>
      <c r="AK476" s="221"/>
      <c r="AL476" s="54"/>
      <c r="AM476" s="54"/>
      <c r="AN476" s="112"/>
      <c r="AO476" s="113"/>
      <c r="AP476" s="215"/>
      <c r="AQ476" s="216"/>
      <c r="AR476" s="217"/>
      <c r="AS476" s="54"/>
      <c r="AT476" s="115"/>
      <c r="AU476" s="115"/>
      <c r="AV476" s="115"/>
      <c r="AW476" s="116"/>
      <c r="AX476" s="54"/>
      <c r="AY476" s="117"/>
      <c r="AZ476" s="117"/>
      <c r="BA476" s="118"/>
      <c r="BB476" s="116"/>
      <c r="BC476" s="54"/>
      <c r="BD476" s="117"/>
      <c r="BE476" s="218"/>
      <c r="BF476" s="120"/>
      <c r="BG476" s="121"/>
      <c r="BH476" s="121"/>
      <c r="BI476" s="122"/>
      <c r="BJ476" s="123"/>
    </row>
    <row r="477">
      <c r="D477" s="100"/>
      <c r="E477" s="48"/>
      <c r="U477" s="50"/>
      <c r="V477" s="50"/>
      <c r="AC477" s="6"/>
      <c r="AI477" s="110"/>
      <c r="AJ477" s="111"/>
      <c r="AK477" s="221"/>
      <c r="AL477" s="54"/>
      <c r="AM477" s="54"/>
      <c r="AN477" s="112"/>
      <c r="AO477" s="113"/>
      <c r="AP477" s="215"/>
      <c r="AQ477" s="216"/>
      <c r="AR477" s="217"/>
      <c r="AS477" s="54"/>
      <c r="AT477" s="115"/>
      <c r="AU477" s="115"/>
      <c r="AV477" s="115"/>
      <c r="AW477" s="116"/>
      <c r="AX477" s="54"/>
      <c r="AY477" s="117"/>
      <c r="AZ477" s="117"/>
      <c r="BA477" s="118"/>
      <c r="BB477" s="116"/>
      <c r="BC477" s="54"/>
      <c r="BD477" s="117"/>
      <c r="BE477" s="218"/>
      <c r="BF477" s="120"/>
      <c r="BG477" s="121"/>
      <c r="BH477" s="121"/>
      <c r="BI477" s="122"/>
      <c r="BJ477" s="123"/>
    </row>
    <row r="478">
      <c r="D478" s="100"/>
      <c r="E478" s="48"/>
      <c r="U478" s="50"/>
      <c r="V478" s="50"/>
      <c r="AC478" s="6"/>
      <c r="AI478" s="110"/>
      <c r="AJ478" s="111"/>
      <c r="AK478" s="221"/>
      <c r="AL478" s="54"/>
      <c r="AM478" s="54"/>
      <c r="AN478" s="112"/>
      <c r="AO478" s="113"/>
      <c r="AP478" s="215"/>
      <c r="AQ478" s="216"/>
      <c r="AR478" s="217"/>
      <c r="AS478" s="54"/>
      <c r="AT478" s="115"/>
      <c r="AU478" s="115"/>
      <c r="AV478" s="115"/>
      <c r="AW478" s="116"/>
      <c r="AX478" s="54"/>
      <c r="AY478" s="117"/>
      <c r="AZ478" s="117"/>
      <c r="BA478" s="118"/>
      <c r="BB478" s="116"/>
      <c r="BC478" s="54"/>
      <c r="BD478" s="117"/>
      <c r="BE478" s="218"/>
      <c r="BF478" s="120"/>
      <c r="BG478" s="121"/>
      <c r="BH478" s="121"/>
      <c r="BI478" s="122"/>
      <c r="BJ478" s="123"/>
    </row>
    <row r="479">
      <c r="D479" s="100"/>
      <c r="E479" s="48"/>
      <c r="U479" s="50"/>
      <c r="V479" s="50"/>
      <c r="AC479" s="6"/>
      <c r="AI479" s="110"/>
      <c r="AJ479" s="111"/>
      <c r="AK479" s="221"/>
      <c r="AL479" s="54"/>
      <c r="AM479" s="54"/>
      <c r="AN479" s="112"/>
      <c r="AO479" s="113"/>
      <c r="AP479" s="215"/>
      <c r="AQ479" s="216"/>
      <c r="AR479" s="217"/>
      <c r="AS479" s="54"/>
      <c r="AT479" s="115"/>
      <c r="AU479" s="115"/>
      <c r="AV479" s="115"/>
      <c r="AW479" s="116"/>
      <c r="AX479" s="54"/>
      <c r="AY479" s="117"/>
      <c r="AZ479" s="117"/>
      <c r="BA479" s="118"/>
      <c r="BB479" s="116"/>
      <c r="BC479" s="54"/>
      <c r="BD479" s="117"/>
      <c r="BE479" s="218"/>
      <c r="BF479" s="120"/>
      <c r="BG479" s="121"/>
      <c r="BH479" s="121"/>
      <c r="BI479" s="122"/>
      <c r="BJ479" s="123"/>
    </row>
    <row r="480">
      <c r="D480" s="100"/>
      <c r="E480" s="48"/>
      <c r="U480" s="50"/>
      <c r="V480" s="50"/>
      <c r="AC480" s="6"/>
      <c r="AI480" s="110"/>
      <c r="AJ480" s="111"/>
      <c r="AK480" s="221"/>
      <c r="AL480" s="54"/>
      <c r="AM480" s="54"/>
      <c r="AN480" s="112"/>
      <c r="AO480" s="113"/>
      <c r="AP480" s="215"/>
      <c r="AQ480" s="216"/>
      <c r="AR480" s="217"/>
      <c r="AS480" s="54"/>
      <c r="AT480" s="115"/>
      <c r="AU480" s="115"/>
      <c r="AV480" s="115"/>
      <c r="AW480" s="116"/>
      <c r="AX480" s="54"/>
      <c r="AY480" s="117"/>
      <c r="AZ480" s="117"/>
      <c r="BA480" s="118"/>
      <c r="BB480" s="116"/>
      <c r="BC480" s="54"/>
      <c r="BD480" s="117"/>
      <c r="BE480" s="218"/>
      <c r="BF480" s="120"/>
      <c r="BG480" s="121"/>
      <c r="BH480" s="121"/>
      <c r="BI480" s="122"/>
      <c r="BJ480" s="123"/>
    </row>
    <row r="481">
      <c r="D481" s="100"/>
      <c r="E481" s="48"/>
      <c r="U481" s="50"/>
      <c r="V481" s="50"/>
      <c r="AC481" s="6"/>
      <c r="AI481" s="110"/>
      <c r="AJ481" s="111"/>
      <c r="AK481" s="221"/>
      <c r="AL481" s="54"/>
      <c r="AM481" s="54"/>
      <c r="AN481" s="112"/>
      <c r="AO481" s="113"/>
      <c r="AP481" s="215"/>
      <c r="AQ481" s="216"/>
      <c r="AR481" s="217"/>
      <c r="AS481" s="54"/>
      <c r="AT481" s="115"/>
      <c r="AU481" s="115"/>
      <c r="AV481" s="115"/>
      <c r="AW481" s="116"/>
      <c r="AX481" s="54"/>
      <c r="AY481" s="117"/>
      <c r="AZ481" s="117"/>
      <c r="BA481" s="118"/>
      <c r="BB481" s="116"/>
      <c r="BC481" s="54"/>
      <c r="BD481" s="117"/>
      <c r="BE481" s="218"/>
      <c r="BF481" s="120"/>
      <c r="BG481" s="121"/>
      <c r="BH481" s="121"/>
      <c r="BI481" s="122"/>
      <c r="BJ481" s="123"/>
    </row>
    <row r="482">
      <c r="D482" s="100"/>
      <c r="E482" s="48"/>
      <c r="U482" s="50"/>
      <c r="V482" s="50"/>
      <c r="AC482" s="6"/>
      <c r="AI482" s="110"/>
      <c r="AJ482" s="111"/>
      <c r="AK482" s="221"/>
      <c r="AL482" s="54"/>
      <c r="AM482" s="54"/>
      <c r="AN482" s="112"/>
      <c r="AO482" s="113"/>
      <c r="AP482" s="215"/>
      <c r="AQ482" s="216"/>
      <c r="AR482" s="217"/>
      <c r="AS482" s="54"/>
      <c r="AT482" s="115"/>
      <c r="AU482" s="115"/>
      <c r="AV482" s="115"/>
      <c r="AW482" s="116"/>
      <c r="AX482" s="54"/>
      <c r="AY482" s="117"/>
      <c r="AZ482" s="117"/>
      <c r="BA482" s="118"/>
      <c r="BB482" s="116"/>
      <c r="BC482" s="54"/>
      <c r="BD482" s="117"/>
      <c r="BE482" s="218"/>
      <c r="BF482" s="120"/>
      <c r="BG482" s="121"/>
      <c r="BH482" s="121"/>
      <c r="BI482" s="122"/>
      <c r="BJ482" s="123"/>
    </row>
    <row r="483">
      <c r="D483" s="100"/>
      <c r="E483" s="48"/>
      <c r="U483" s="50"/>
      <c r="V483" s="50"/>
      <c r="AC483" s="6"/>
      <c r="AI483" s="110"/>
      <c r="AJ483" s="111"/>
      <c r="AK483" s="221"/>
      <c r="AL483" s="54"/>
      <c r="AM483" s="54"/>
      <c r="AN483" s="112"/>
      <c r="AO483" s="113"/>
      <c r="AP483" s="215"/>
      <c r="AQ483" s="216"/>
      <c r="AR483" s="217"/>
      <c r="AS483" s="54"/>
      <c r="AT483" s="115"/>
      <c r="AU483" s="115"/>
      <c r="AV483" s="115"/>
      <c r="AW483" s="116"/>
      <c r="AX483" s="54"/>
      <c r="AY483" s="117"/>
      <c r="AZ483" s="117"/>
      <c r="BA483" s="118"/>
      <c r="BB483" s="116"/>
      <c r="BC483" s="54"/>
      <c r="BD483" s="117"/>
      <c r="BE483" s="218"/>
      <c r="BF483" s="120"/>
      <c r="BG483" s="121"/>
      <c r="BH483" s="121"/>
      <c r="BI483" s="122"/>
      <c r="BJ483" s="123"/>
    </row>
    <row r="484">
      <c r="D484" s="100"/>
      <c r="E484" s="48"/>
      <c r="U484" s="50"/>
      <c r="V484" s="50"/>
      <c r="AC484" s="6"/>
      <c r="AI484" s="110"/>
      <c r="AJ484" s="111"/>
      <c r="AK484" s="221"/>
      <c r="AL484" s="54"/>
      <c r="AM484" s="54"/>
      <c r="AN484" s="112"/>
      <c r="AO484" s="113"/>
      <c r="AP484" s="215"/>
      <c r="AQ484" s="216"/>
      <c r="AR484" s="217"/>
      <c r="AS484" s="54"/>
      <c r="AT484" s="115"/>
      <c r="AU484" s="115"/>
      <c r="AV484" s="115"/>
      <c r="AW484" s="116"/>
      <c r="AX484" s="54"/>
      <c r="AY484" s="117"/>
      <c r="AZ484" s="117"/>
      <c r="BA484" s="118"/>
      <c r="BB484" s="116"/>
      <c r="BC484" s="54"/>
      <c r="BD484" s="117"/>
      <c r="BE484" s="218"/>
      <c r="BF484" s="120"/>
      <c r="BG484" s="121"/>
      <c r="BH484" s="121"/>
      <c r="BI484" s="122"/>
      <c r="BJ484" s="123"/>
    </row>
    <row r="485">
      <c r="D485" s="100"/>
      <c r="E485" s="48"/>
      <c r="U485" s="50"/>
      <c r="V485" s="50"/>
      <c r="AC485" s="6"/>
      <c r="AI485" s="110"/>
      <c r="AJ485" s="111"/>
      <c r="AK485" s="221"/>
      <c r="AL485" s="54"/>
      <c r="AM485" s="54"/>
      <c r="AN485" s="112"/>
      <c r="AO485" s="113"/>
      <c r="AP485" s="215"/>
      <c r="AQ485" s="216"/>
      <c r="AR485" s="217"/>
      <c r="AS485" s="54"/>
      <c r="AT485" s="115"/>
      <c r="AU485" s="115"/>
      <c r="AV485" s="115"/>
      <c r="AW485" s="116"/>
      <c r="AX485" s="54"/>
      <c r="AY485" s="117"/>
      <c r="AZ485" s="117"/>
      <c r="BA485" s="118"/>
      <c r="BB485" s="116"/>
      <c r="BC485" s="54"/>
      <c r="BD485" s="117"/>
      <c r="BE485" s="218"/>
      <c r="BF485" s="120"/>
      <c r="BG485" s="121"/>
      <c r="BH485" s="121"/>
      <c r="BI485" s="122"/>
      <c r="BJ485" s="123"/>
    </row>
    <row r="486">
      <c r="D486" s="100"/>
      <c r="E486" s="48"/>
      <c r="U486" s="50"/>
      <c r="V486" s="50"/>
      <c r="AC486" s="6"/>
      <c r="AI486" s="110"/>
      <c r="AJ486" s="111"/>
      <c r="AK486" s="221"/>
      <c r="AL486" s="54"/>
      <c r="AM486" s="54"/>
      <c r="AN486" s="112"/>
      <c r="AO486" s="113"/>
      <c r="AP486" s="215"/>
      <c r="AQ486" s="216"/>
      <c r="AR486" s="217"/>
      <c r="AS486" s="54"/>
      <c r="AT486" s="115"/>
      <c r="AU486" s="115"/>
      <c r="AV486" s="115"/>
      <c r="AW486" s="116"/>
      <c r="AX486" s="54"/>
      <c r="AY486" s="117"/>
      <c r="AZ486" s="117"/>
      <c r="BA486" s="118"/>
      <c r="BB486" s="116"/>
      <c r="BC486" s="54"/>
      <c r="BD486" s="117"/>
      <c r="BE486" s="218"/>
      <c r="BF486" s="120"/>
      <c r="BG486" s="121"/>
      <c r="BH486" s="121"/>
      <c r="BI486" s="122"/>
      <c r="BJ486" s="123"/>
    </row>
    <row r="487">
      <c r="D487" s="100"/>
      <c r="E487" s="48"/>
      <c r="U487" s="50"/>
      <c r="V487" s="50"/>
      <c r="AC487" s="6"/>
      <c r="AI487" s="110"/>
      <c r="AJ487" s="111"/>
      <c r="AK487" s="221"/>
      <c r="AL487" s="54"/>
      <c r="AM487" s="54"/>
      <c r="AN487" s="112"/>
      <c r="AO487" s="113"/>
      <c r="AP487" s="215"/>
      <c r="AQ487" s="216"/>
      <c r="AR487" s="217"/>
      <c r="AS487" s="54"/>
      <c r="AT487" s="115"/>
      <c r="AU487" s="115"/>
      <c r="AV487" s="115"/>
      <c r="AW487" s="116"/>
      <c r="AX487" s="54"/>
      <c r="AY487" s="117"/>
      <c r="AZ487" s="117"/>
      <c r="BA487" s="118"/>
      <c r="BB487" s="116"/>
      <c r="BC487" s="54"/>
      <c r="BD487" s="117"/>
      <c r="BE487" s="218"/>
      <c r="BF487" s="120"/>
      <c r="BG487" s="121"/>
      <c r="BH487" s="121"/>
      <c r="BI487" s="122"/>
      <c r="BJ487" s="123"/>
    </row>
    <row r="488">
      <c r="D488" s="100"/>
      <c r="E488" s="48"/>
      <c r="U488" s="50"/>
      <c r="V488" s="50"/>
      <c r="AC488" s="6"/>
      <c r="AI488" s="110"/>
      <c r="AJ488" s="111"/>
      <c r="AK488" s="221"/>
      <c r="AL488" s="54"/>
      <c r="AM488" s="54"/>
      <c r="AN488" s="112"/>
      <c r="AO488" s="113"/>
      <c r="AP488" s="215"/>
      <c r="AQ488" s="216"/>
      <c r="AR488" s="217"/>
      <c r="AS488" s="54"/>
      <c r="AT488" s="115"/>
      <c r="AU488" s="115"/>
      <c r="AV488" s="115"/>
      <c r="AW488" s="116"/>
      <c r="AX488" s="54"/>
      <c r="AY488" s="117"/>
      <c r="AZ488" s="117"/>
      <c r="BA488" s="118"/>
      <c r="BB488" s="116"/>
      <c r="BC488" s="54"/>
      <c r="BD488" s="117"/>
      <c r="BE488" s="218"/>
      <c r="BF488" s="120"/>
      <c r="BG488" s="121"/>
      <c r="BH488" s="121"/>
      <c r="BI488" s="122"/>
      <c r="BJ488" s="123"/>
    </row>
    <row r="489">
      <c r="D489" s="100"/>
      <c r="E489" s="48"/>
      <c r="U489" s="50"/>
      <c r="V489" s="50"/>
      <c r="AC489" s="6"/>
      <c r="AI489" s="110"/>
      <c r="AJ489" s="111"/>
      <c r="AK489" s="221"/>
      <c r="AL489" s="54"/>
      <c r="AM489" s="54"/>
      <c r="AN489" s="112"/>
      <c r="AO489" s="113"/>
      <c r="AP489" s="215"/>
      <c r="AQ489" s="216"/>
      <c r="AR489" s="217"/>
      <c r="AS489" s="54"/>
      <c r="AT489" s="115"/>
      <c r="AU489" s="115"/>
      <c r="AV489" s="115"/>
      <c r="AW489" s="116"/>
      <c r="AX489" s="54"/>
      <c r="AY489" s="117"/>
      <c r="AZ489" s="117"/>
      <c r="BA489" s="118"/>
      <c r="BB489" s="116"/>
      <c r="BC489" s="54"/>
      <c r="BD489" s="117"/>
      <c r="BE489" s="218"/>
      <c r="BF489" s="120"/>
      <c r="BG489" s="121"/>
      <c r="BH489" s="121"/>
      <c r="BI489" s="122"/>
      <c r="BJ489" s="123"/>
    </row>
    <row r="490">
      <c r="D490" s="100"/>
      <c r="E490" s="48"/>
      <c r="U490" s="50"/>
      <c r="V490" s="50"/>
      <c r="AC490" s="6"/>
      <c r="AI490" s="110"/>
      <c r="AJ490" s="111"/>
      <c r="AK490" s="221"/>
      <c r="AL490" s="54"/>
      <c r="AM490" s="54"/>
      <c r="AN490" s="112"/>
      <c r="AO490" s="113"/>
      <c r="AP490" s="215"/>
      <c r="AQ490" s="216"/>
      <c r="AR490" s="217"/>
      <c r="AS490" s="54"/>
      <c r="AT490" s="115"/>
      <c r="AU490" s="115"/>
      <c r="AV490" s="115"/>
      <c r="AW490" s="116"/>
      <c r="AX490" s="54"/>
      <c r="AY490" s="117"/>
      <c r="AZ490" s="117"/>
      <c r="BA490" s="118"/>
      <c r="BB490" s="116"/>
      <c r="BC490" s="54"/>
      <c r="BD490" s="117"/>
      <c r="BE490" s="218"/>
      <c r="BF490" s="120"/>
      <c r="BG490" s="121"/>
      <c r="BH490" s="121"/>
      <c r="BI490" s="122"/>
      <c r="BJ490" s="123"/>
    </row>
    <row r="491">
      <c r="D491" s="100"/>
      <c r="E491" s="48"/>
      <c r="U491" s="50"/>
      <c r="V491" s="50"/>
      <c r="AC491" s="6"/>
      <c r="AI491" s="110"/>
      <c r="AJ491" s="111"/>
      <c r="AK491" s="221"/>
      <c r="AL491" s="54"/>
      <c r="AM491" s="54"/>
      <c r="AN491" s="112"/>
      <c r="AO491" s="113"/>
      <c r="AP491" s="215"/>
      <c r="AQ491" s="216"/>
      <c r="AR491" s="217"/>
      <c r="AS491" s="54"/>
      <c r="AT491" s="115"/>
      <c r="AU491" s="115"/>
      <c r="AV491" s="115"/>
      <c r="AW491" s="116"/>
      <c r="AX491" s="54"/>
      <c r="AY491" s="117"/>
      <c r="AZ491" s="117"/>
      <c r="BA491" s="118"/>
      <c r="BB491" s="116"/>
      <c r="BC491" s="54"/>
      <c r="BD491" s="117"/>
      <c r="BE491" s="218"/>
      <c r="BF491" s="120"/>
      <c r="BG491" s="121"/>
      <c r="BH491" s="121"/>
      <c r="BI491" s="122"/>
      <c r="BJ491" s="123"/>
    </row>
    <row r="492">
      <c r="D492" s="100"/>
      <c r="E492" s="48"/>
      <c r="U492" s="50"/>
      <c r="V492" s="50"/>
      <c r="AC492" s="6"/>
      <c r="AI492" s="110"/>
      <c r="AJ492" s="111"/>
      <c r="AK492" s="221"/>
      <c r="AL492" s="54"/>
      <c r="AM492" s="54"/>
      <c r="AN492" s="112"/>
      <c r="AO492" s="113"/>
      <c r="AP492" s="215"/>
      <c r="AQ492" s="216"/>
      <c r="AR492" s="217"/>
      <c r="AS492" s="54"/>
      <c r="AT492" s="115"/>
      <c r="AU492" s="115"/>
      <c r="AV492" s="115"/>
      <c r="AW492" s="116"/>
      <c r="AX492" s="54"/>
      <c r="AY492" s="117"/>
      <c r="AZ492" s="117"/>
      <c r="BA492" s="118"/>
      <c r="BB492" s="116"/>
      <c r="BC492" s="54"/>
      <c r="BD492" s="117"/>
      <c r="BE492" s="218"/>
      <c r="BF492" s="120"/>
      <c r="BG492" s="121"/>
      <c r="BH492" s="121"/>
      <c r="BI492" s="122"/>
      <c r="BJ492" s="123"/>
    </row>
    <row r="493">
      <c r="D493" s="100"/>
      <c r="E493" s="48"/>
      <c r="U493" s="50"/>
      <c r="V493" s="50"/>
      <c r="AC493" s="6"/>
      <c r="AI493" s="110"/>
      <c r="AJ493" s="111"/>
      <c r="AK493" s="221"/>
      <c r="AL493" s="54"/>
      <c r="AM493" s="54"/>
      <c r="AN493" s="112"/>
      <c r="AO493" s="113"/>
      <c r="AP493" s="215"/>
      <c r="AQ493" s="216"/>
      <c r="AR493" s="217"/>
      <c r="AS493" s="54"/>
      <c r="AT493" s="115"/>
      <c r="AU493" s="115"/>
      <c r="AV493" s="115"/>
      <c r="AW493" s="116"/>
      <c r="AX493" s="54"/>
      <c r="AY493" s="117"/>
      <c r="AZ493" s="117"/>
      <c r="BA493" s="118"/>
      <c r="BB493" s="116"/>
      <c r="BC493" s="54"/>
      <c r="BD493" s="117"/>
      <c r="BE493" s="218"/>
      <c r="BF493" s="120"/>
      <c r="BG493" s="121"/>
      <c r="BH493" s="121"/>
      <c r="BI493" s="122"/>
      <c r="BJ493" s="123"/>
    </row>
    <row r="494">
      <c r="D494" s="100"/>
      <c r="E494" s="48"/>
      <c r="U494" s="50"/>
      <c r="V494" s="50"/>
      <c r="AC494" s="6"/>
      <c r="AI494" s="110"/>
      <c r="AJ494" s="111"/>
      <c r="AK494" s="221"/>
      <c r="AL494" s="54"/>
      <c r="AM494" s="54"/>
      <c r="AN494" s="112"/>
      <c r="AO494" s="113"/>
      <c r="AP494" s="215"/>
      <c r="AQ494" s="216"/>
      <c r="AR494" s="217"/>
      <c r="AS494" s="54"/>
      <c r="AT494" s="115"/>
      <c r="AU494" s="115"/>
      <c r="AV494" s="115"/>
      <c r="AW494" s="116"/>
      <c r="AX494" s="54"/>
      <c r="AY494" s="117"/>
      <c r="AZ494" s="117"/>
      <c r="BA494" s="118"/>
      <c r="BB494" s="116"/>
      <c r="BC494" s="54"/>
      <c r="BD494" s="117"/>
      <c r="BE494" s="218"/>
      <c r="BF494" s="120"/>
      <c r="BG494" s="121"/>
      <c r="BH494" s="121"/>
      <c r="BI494" s="122"/>
      <c r="BJ494" s="123"/>
    </row>
    <row r="495">
      <c r="D495" s="100"/>
      <c r="E495" s="48"/>
      <c r="U495" s="50"/>
      <c r="V495" s="50"/>
      <c r="AC495" s="6"/>
      <c r="AI495" s="110"/>
      <c r="AJ495" s="111"/>
      <c r="AK495" s="221"/>
      <c r="AL495" s="54"/>
      <c r="AM495" s="54"/>
      <c r="AN495" s="112"/>
      <c r="AO495" s="113"/>
      <c r="AP495" s="215"/>
      <c r="AQ495" s="216"/>
      <c r="AR495" s="217"/>
      <c r="AS495" s="54"/>
      <c r="AT495" s="115"/>
      <c r="AU495" s="115"/>
      <c r="AV495" s="115"/>
      <c r="AW495" s="116"/>
      <c r="AX495" s="54"/>
      <c r="AY495" s="117"/>
      <c r="AZ495" s="117"/>
      <c r="BA495" s="118"/>
      <c r="BB495" s="116"/>
      <c r="BC495" s="54"/>
      <c r="BD495" s="117"/>
      <c r="BE495" s="218"/>
      <c r="BF495" s="120"/>
      <c r="BG495" s="121"/>
      <c r="BH495" s="121"/>
      <c r="BI495" s="122"/>
      <c r="BJ495" s="123"/>
    </row>
    <row r="496">
      <c r="D496" s="100"/>
      <c r="E496" s="48"/>
      <c r="U496" s="50"/>
      <c r="V496" s="50"/>
      <c r="AC496" s="6"/>
      <c r="AI496" s="110"/>
      <c r="AJ496" s="111"/>
      <c r="AK496" s="221"/>
      <c r="AL496" s="54"/>
      <c r="AM496" s="54"/>
      <c r="AN496" s="112"/>
      <c r="AO496" s="113"/>
      <c r="AP496" s="215"/>
      <c r="AQ496" s="216"/>
      <c r="AR496" s="217"/>
      <c r="AS496" s="54"/>
      <c r="AT496" s="115"/>
      <c r="AU496" s="115"/>
      <c r="AV496" s="115"/>
      <c r="AW496" s="116"/>
      <c r="AX496" s="54"/>
      <c r="AY496" s="117"/>
      <c r="AZ496" s="117"/>
      <c r="BA496" s="118"/>
      <c r="BB496" s="116"/>
      <c r="BC496" s="54"/>
      <c r="BD496" s="117"/>
      <c r="BE496" s="218"/>
      <c r="BF496" s="120"/>
      <c r="BG496" s="121"/>
      <c r="BH496" s="121"/>
      <c r="BI496" s="122"/>
      <c r="BJ496" s="123"/>
    </row>
    <row r="497">
      <c r="D497" s="100"/>
      <c r="E497" s="48"/>
      <c r="U497" s="50"/>
      <c r="V497" s="50"/>
      <c r="AC497" s="6"/>
      <c r="AI497" s="110"/>
      <c r="AJ497" s="111"/>
      <c r="AK497" s="221"/>
      <c r="AL497" s="54"/>
      <c r="AM497" s="54"/>
      <c r="AN497" s="112"/>
      <c r="AO497" s="113"/>
      <c r="AP497" s="215"/>
      <c r="AQ497" s="216"/>
      <c r="AR497" s="217"/>
      <c r="AS497" s="54"/>
      <c r="AT497" s="115"/>
      <c r="AU497" s="115"/>
      <c r="AV497" s="115"/>
      <c r="AW497" s="116"/>
      <c r="AX497" s="54"/>
      <c r="AY497" s="117"/>
      <c r="AZ497" s="117"/>
      <c r="BA497" s="118"/>
      <c r="BB497" s="116"/>
      <c r="BC497" s="54"/>
      <c r="BD497" s="117"/>
      <c r="BE497" s="218"/>
      <c r="BF497" s="120"/>
      <c r="BG497" s="121"/>
      <c r="BH497" s="121"/>
      <c r="BI497" s="122"/>
      <c r="BJ497" s="123"/>
    </row>
    <row r="498">
      <c r="D498" s="100"/>
      <c r="E498" s="48"/>
      <c r="U498" s="50"/>
      <c r="V498" s="50"/>
      <c r="AC498" s="6"/>
      <c r="AI498" s="110"/>
      <c r="AJ498" s="111"/>
      <c r="AK498" s="221"/>
      <c r="AL498" s="54"/>
      <c r="AM498" s="54"/>
      <c r="AN498" s="112"/>
      <c r="AO498" s="113"/>
      <c r="AP498" s="215"/>
      <c r="AQ498" s="216"/>
      <c r="AR498" s="217"/>
      <c r="AS498" s="54"/>
      <c r="AT498" s="115"/>
      <c r="AU498" s="115"/>
      <c r="AV498" s="115"/>
      <c r="AW498" s="116"/>
      <c r="AX498" s="54"/>
      <c r="AY498" s="117"/>
      <c r="AZ498" s="117"/>
      <c r="BA498" s="118"/>
      <c r="BB498" s="116"/>
      <c r="BC498" s="54"/>
      <c r="BD498" s="117"/>
      <c r="BE498" s="218"/>
      <c r="BF498" s="120"/>
      <c r="BG498" s="121"/>
      <c r="BH498" s="121"/>
      <c r="BI498" s="122"/>
      <c r="BJ498" s="123"/>
    </row>
    <row r="499">
      <c r="D499" s="100"/>
      <c r="E499" s="48"/>
      <c r="U499" s="50"/>
      <c r="V499" s="50"/>
      <c r="AC499" s="6"/>
      <c r="AI499" s="110"/>
      <c r="AJ499" s="111"/>
      <c r="AK499" s="221"/>
      <c r="AL499" s="54"/>
      <c r="AM499" s="54"/>
      <c r="AN499" s="112"/>
      <c r="AO499" s="113"/>
      <c r="AP499" s="215"/>
      <c r="AQ499" s="216"/>
      <c r="AR499" s="217"/>
      <c r="AS499" s="54"/>
      <c r="AT499" s="115"/>
      <c r="AU499" s="115"/>
      <c r="AV499" s="115"/>
      <c r="AW499" s="116"/>
      <c r="AX499" s="54"/>
      <c r="AY499" s="117"/>
      <c r="AZ499" s="117"/>
      <c r="BA499" s="118"/>
      <c r="BB499" s="116"/>
      <c r="BC499" s="54"/>
      <c r="BD499" s="117"/>
      <c r="BE499" s="218"/>
      <c r="BF499" s="120"/>
      <c r="BG499" s="121"/>
      <c r="BH499" s="121"/>
      <c r="BI499" s="122"/>
      <c r="BJ499" s="123"/>
    </row>
    <row r="500">
      <c r="D500" s="100"/>
      <c r="E500" s="48"/>
      <c r="U500" s="50"/>
      <c r="V500" s="50"/>
      <c r="AC500" s="6"/>
      <c r="AI500" s="110"/>
      <c r="AJ500" s="111"/>
      <c r="AK500" s="221"/>
      <c r="AL500" s="54"/>
      <c r="AM500" s="54"/>
      <c r="AN500" s="112"/>
      <c r="AO500" s="113"/>
      <c r="AP500" s="215"/>
      <c r="AQ500" s="216"/>
      <c r="AR500" s="217"/>
      <c r="AS500" s="54"/>
      <c r="AT500" s="115"/>
      <c r="AU500" s="115"/>
      <c r="AV500" s="115"/>
      <c r="AW500" s="116"/>
      <c r="AX500" s="54"/>
      <c r="AY500" s="117"/>
      <c r="AZ500" s="117"/>
      <c r="BA500" s="118"/>
      <c r="BB500" s="116"/>
      <c r="BC500" s="54"/>
      <c r="BD500" s="117"/>
      <c r="BE500" s="218"/>
      <c r="BF500" s="120"/>
      <c r="BG500" s="121"/>
      <c r="BH500" s="121"/>
      <c r="BI500" s="122"/>
      <c r="BJ500" s="123"/>
    </row>
    <row r="501">
      <c r="D501" s="100"/>
      <c r="E501" s="48"/>
      <c r="U501" s="50"/>
      <c r="V501" s="50"/>
      <c r="AC501" s="6"/>
      <c r="AI501" s="110"/>
      <c r="AJ501" s="111"/>
      <c r="AK501" s="221"/>
      <c r="AL501" s="54"/>
      <c r="AM501" s="54"/>
      <c r="AN501" s="112"/>
      <c r="AO501" s="113"/>
      <c r="AP501" s="215"/>
      <c r="AQ501" s="216"/>
      <c r="AR501" s="217"/>
      <c r="AS501" s="54"/>
      <c r="AT501" s="115"/>
      <c r="AU501" s="115"/>
      <c r="AV501" s="115"/>
      <c r="AW501" s="116"/>
      <c r="AX501" s="54"/>
      <c r="AY501" s="117"/>
      <c r="AZ501" s="117"/>
      <c r="BA501" s="118"/>
      <c r="BB501" s="116"/>
      <c r="BC501" s="54"/>
      <c r="BD501" s="117"/>
      <c r="BE501" s="218"/>
      <c r="BF501" s="120"/>
      <c r="BG501" s="121"/>
      <c r="BH501" s="121"/>
      <c r="BI501" s="122"/>
      <c r="BJ501" s="123"/>
    </row>
    <row r="502">
      <c r="D502" s="100"/>
      <c r="E502" s="48"/>
      <c r="U502" s="50"/>
      <c r="V502" s="50"/>
      <c r="AC502" s="6"/>
      <c r="AI502" s="110"/>
      <c r="AJ502" s="111"/>
      <c r="AK502" s="221"/>
      <c r="AL502" s="54"/>
      <c r="AM502" s="54"/>
      <c r="AN502" s="112"/>
      <c r="AO502" s="113"/>
      <c r="AP502" s="215"/>
      <c r="AQ502" s="216"/>
      <c r="AR502" s="217"/>
      <c r="AS502" s="54"/>
      <c r="AT502" s="115"/>
      <c r="AU502" s="115"/>
      <c r="AV502" s="115"/>
      <c r="AW502" s="116"/>
      <c r="AX502" s="54"/>
      <c r="AY502" s="117"/>
      <c r="AZ502" s="117"/>
      <c r="BA502" s="118"/>
      <c r="BB502" s="116"/>
      <c r="BC502" s="54"/>
      <c r="BD502" s="117"/>
      <c r="BE502" s="218"/>
      <c r="BF502" s="120"/>
      <c r="BG502" s="121"/>
      <c r="BH502" s="121"/>
      <c r="BI502" s="122"/>
      <c r="BJ502" s="123"/>
    </row>
    <row r="503">
      <c r="D503" s="100"/>
      <c r="E503" s="48"/>
      <c r="U503" s="50"/>
      <c r="V503" s="50"/>
      <c r="AC503" s="6"/>
      <c r="AI503" s="110"/>
      <c r="AJ503" s="111"/>
      <c r="AK503" s="221"/>
      <c r="AL503" s="54"/>
      <c r="AM503" s="54"/>
      <c r="AN503" s="112"/>
      <c r="AO503" s="113"/>
      <c r="AP503" s="215"/>
      <c r="AQ503" s="216"/>
      <c r="AR503" s="217"/>
      <c r="AS503" s="54"/>
      <c r="AT503" s="115"/>
      <c r="AU503" s="115"/>
      <c r="AV503" s="115"/>
      <c r="AW503" s="116"/>
      <c r="AX503" s="54"/>
      <c r="AY503" s="117"/>
      <c r="AZ503" s="117"/>
      <c r="BA503" s="118"/>
      <c r="BB503" s="116"/>
      <c r="BC503" s="54"/>
      <c r="BD503" s="117"/>
      <c r="BE503" s="218"/>
      <c r="BF503" s="120"/>
      <c r="BG503" s="121"/>
      <c r="BH503" s="121"/>
      <c r="BI503" s="122"/>
      <c r="BJ503" s="123"/>
    </row>
    <row r="504">
      <c r="D504" s="100"/>
      <c r="E504" s="48"/>
      <c r="U504" s="50"/>
      <c r="V504" s="50"/>
      <c r="AC504" s="6"/>
      <c r="AI504" s="110"/>
      <c r="AJ504" s="111"/>
      <c r="AK504" s="221"/>
      <c r="AL504" s="54"/>
      <c r="AM504" s="54"/>
      <c r="AN504" s="112"/>
      <c r="AO504" s="113"/>
      <c r="AP504" s="215"/>
      <c r="AQ504" s="216"/>
      <c r="AR504" s="217"/>
      <c r="AS504" s="54"/>
      <c r="AT504" s="115"/>
      <c r="AU504" s="115"/>
      <c r="AV504" s="115"/>
      <c r="AW504" s="116"/>
      <c r="AX504" s="54"/>
      <c r="AY504" s="117"/>
      <c r="AZ504" s="117"/>
      <c r="BA504" s="118"/>
      <c r="BB504" s="116"/>
      <c r="BC504" s="54"/>
      <c r="BD504" s="117"/>
      <c r="BE504" s="218"/>
      <c r="BF504" s="120"/>
      <c r="BG504" s="121"/>
      <c r="BH504" s="121"/>
      <c r="BI504" s="122"/>
      <c r="BJ504" s="123"/>
    </row>
    <row r="505">
      <c r="D505" s="100"/>
      <c r="E505" s="48"/>
      <c r="U505" s="50"/>
      <c r="V505" s="50"/>
      <c r="AC505" s="6"/>
      <c r="AI505" s="110"/>
      <c r="AJ505" s="111"/>
      <c r="AK505" s="221"/>
      <c r="AL505" s="54"/>
      <c r="AM505" s="54"/>
      <c r="AN505" s="112"/>
      <c r="AO505" s="113"/>
      <c r="AP505" s="215"/>
      <c r="AQ505" s="216"/>
      <c r="AR505" s="217"/>
      <c r="AS505" s="54"/>
      <c r="AT505" s="115"/>
      <c r="AU505" s="115"/>
      <c r="AV505" s="115"/>
      <c r="AW505" s="116"/>
      <c r="AX505" s="54"/>
      <c r="AY505" s="117"/>
      <c r="AZ505" s="117"/>
      <c r="BA505" s="118"/>
      <c r="BB505" s="116"/>
      <c r="BC505" s="54"/>
      <c r="BD505" s="117"/>
      <c r="BE505" s="218"/>
      <c r="BF505" s="120"/>
      <c r="BG505" s="121"/>
      <c r="BH505" s="121"/>
      <c r="BI505" s="122"/>
      <c r="BJ505" s="123"/>
    </row>
    <row r="506">
      <c r="D506" s="100"/>
      <c r="E506" s="48"/>
      <c r="U506" s="50"/>
      <c r="V506" s="50"/>
      <c r="AC506" s="6"/>
      <c r="AI506" s="110"/>
      <c r="AJ506" s="111"/>
      <c r="AK506" s="221"/>
      <c r="AL506" s="54"/>
      <c r="AM506" s="54"/>
      <c r="AN506" s="112"/>
      <c r="AO506" s="113"/>
      <c r="AP506" s="215"/>
      <c r="AQ506" s="216"/>
      <c r="AR506" s="217"/>
      <c r="AS506" s="54"/>
      <c r="AT506" s="115"/>
      <c r="AU506" s="115"/>
      <c r="AV506" s="115"/>
      <c r="AW506" s="116"/>
      <c r="AX506" s="54"/>
      <c r="AY506" s="117"/>
      <c r="AZ506" s="117"/>
      <c r="BA506" s="118"/>
      <c r="BB506" s="116"/>
      <c r="BC506" s="54"/>
      <c r="BD506" s="117"/>
      <c r="BE506" s="218"/>
      <c r="BF506" s="120"/>
      <c r="BG506" s="121"/>
      <c r="BH506" s="121"/>
      <c r="BI506" s="122"/>
      <c r="BJ506" s="123"/>
    </row>
    <row r="507">
      <c r="D507" s="100"/>
      <c r="E507" s="48"/>
      <c r="U507" s="50"/>
      <c r="V507" s="50"/>
      <c r="AC507" s="6"/>
      <c r="AI507" s="110"/>
      <c r="AJ507" s="111"/>
      <c r="AK507" s="221"/>
      <c r="AL507" s="54"/>
      <c r="AM507" s="54"/>
      <c r="AN507" s="112"/>
      <c r="AO507" s="113"/>
      <c r="AP507" s="215"/>
      <c r="AQ507" s="216"/>
      <c r="AR507" s="217"/>
      <c r="AS507" s="54"/>
      <c r="AT507" s="115"/>
      <c r="AU507" s="115"/>
      <c r="AV507" s="115"/>
      <c r="AW507" s="116"/>
      <c r="AX507" s="54"/>
      <c r="AY507" s="117"/>
      <c r="AZ507" s="117"/>
      <c r="BA507" s="118"/>
      <c r="BB507" s="116"/>
      <c r="BC507" s="54"/>
      <c r="BD507" s="117"/>
      <c r="BE507" s="218"/>
      <c r="BF507" s="120"/>
      <c r="BG507" s="121"/>
      <c r="BH507" s="121"/>
      <c r="BI507" s="122"/>
      <c r="BJ507" s="123"/>
    </row>
    <row r="508">
      <c r="D508" s="100"/>
      <c r="E508" s="48"/>
      <c r="U508" s="50"/>
      <c r="V508" s="50"/>
      <c r="AC508" s="6"/>
      <c r="AI508" s="110"/>
      <c r="AJ508" s="111"/>
      <c r="AK508" s="221"/>
      <c r="AL508" s="54"/>
      <c r="AM508" s="54"/>
      <c r="AN508" s="112"/>
      <c r="AO508" s="113"/>
      <c r="AP508" s="215"/>
      <c r="AQ508" s="216"/>
      <c r="AR508" s="217"/>
      <c r="AS508" s="54"/>
      <c r="AT508" s="115"/>
      <c r="AU508" s="115"/>
      <c r="AV508" s="115"/>
      <c r="AW508" s="116"/>
      <c r="AX508" s="54"/>
      <c r="AY508" s="117"/>
      <c r="AZ508" s="117"/>
      <c r="BA508" s="118"/>
      <c r="BB508" s="116"/>
      <c r="BC508" s="54"/>
      <c r="BD508" s="117"/>
      <c r="BE508" s="218"/>
      <c r="BF508" s="120"/>
      <c r="BG508" s="121"/>
      <c r="BH508" s="121"/>
      <c r="BI508" s="122"/>
      <c r="BJ508" s="123"/>
    </row>
    <row r="509">
      <c r="D509" s="100"/>
      <c r="E509" s="48"/>
      <c r="U509" s="50"/>
      <c r="V509" s="50"/>
      <c r="AC509" s="6"/>
      <c r="AI509" s="110"/>
      <c r="AJ509" s="111"/>
      <c r="AK509" s="221"/>
      <c r="AL509" s="54"/>
      <c r="AM509" s="54"/>
      <c r="AN509" s="112"/>
      <c r="AO509" s="113"/>
      <c r="AP509" s="215"/>
      <c r="AQ509" s="216"/>
      <c r="AR509" s="217"/>
      <c r="AS509" s="54"/>
      <c r="AT509" s="115"/>
      <c r="AU509" s="115"/>
      <c r="AV509" s="115"/>
      <c r="AW509" s="116"/>
      <c r="AX509" s="54"/>
      <c r="AY509" s="117"/>
      <c r="AZ509" s="117"/>
      <c r="BA509" s="118"/>
      <c r="BB509" s="116"/>
      <c r="BC509" s="54"/>
      <c r="BD509" s="117"/>
      <c r="BE509" s="218"/>
      <c r="BF509" s="120"/>
      <c r="BG509" s="121"/>
      <c r="BH509" s="121"/>
      <c r="BI509" s="122"/>
      <c r="BJ509" s="123"/>
    </row>
    <row r="510">
      <c r="D510" s="100"/>
      <c r="E510" s="48"/>
      <c r="U510" s="50"/>
      <c r="V510" s="50"/>
      <c r="AC510" s="6"/>
      <c r="AI510" s="110"/>
      <c r="AJ510" s="111"/>
      <c r="AK510" s="221"/>
      <c r="AL510" s="54"/>
      <c r="AM510" s="54"/>
      <c r="AN510" s="112"/>
      <c r="AO510" s="113"/>
      <c r="AP510" s="215"/>
      <c r="AQ510" s="216"/>
      <c r="AR510" s="217"/>
      <c r="AS510" s="54"/>
      <c r="AT510" s="115"/>
      <c r="AU510" s="115"/>
      <c r="AV510" s="115"/>
      <c r="AW510" s="116"/>
      <c r="AX510" s="54"/>
      <c r="AY510" s="117"/>
      <c r="AZ510" s="117"/>
      <c r="BA510" s="118"/>
      <c r="BB510" s="116"/>
      <c r="BC510" s="54"/>
      <c r="BD510" s="117"/>
      <c r="BE510" s="218"/>
      <c r="BF510" s="120"/>
      <c r="BG510" s="121"/>
      <c r="BH510" s="121"/>
      <c r="BI510" s="122"/>
      <c r="BJ510" s="123"/>
    </row>
    <row r="511">
      <c r="D511" s="100"/>
      <c r="E511" s="48"/>
      <c r="U511" s="50"/>
      <c r="V511" s="50"/>
      <c r="AC511" s="6"/>
      <c r="AI511" s="110"/>
      <c r="AJ511" s="111"/>
      <c r="AK511" s="221"/>
      <c r="AL511" s="54"/>
      <c r="AM511" s="54"/>
      <c r="AN511" s="112"/>
      <c r="AO511" s="113"/>
      <c r="AP511" s="215"/>
      <c r="AQ511" s="216"/>
      <c r="AR511" s="217"/>
      <c r="AS511" s="54"/>
      <c r="AT511" s="115"/>
      <c r="AU511" s="115"/>
      <c r="AV511" s="115"/>
      <c r="AW511" s="116"/>
      <c r="AX511" s="54"/>
      <c r="AY511" s="117"/>
      <c r="AZ511" s="117"/>
      <c r="BA511" s="118"/>
      <c r="BB511" s="116"/>
      <c r="BC511" s="54"/>
      <c r="BD511" s="117"/>
      <c r="BE511" s="218"/>
      <c r="BF511" s="120"/>
      <c r="BG511" s="121"/>
      <c r="BH511" s="121"/>
      <c r="BI511" s="122"/>
      <c r="BJ511" s="123"/>
    </row>
    <row r="512">
      <c r="D512" s="100"/>
      <c r="E512" s="48"/>
      <c r="U512" s="50"/>
      <c r="V512" s="50"/>
      <c r="AC512" s="6"/>
      <c r="AI512" s="110"/>
      <c r="AJ512" s="111"/>
      <c r="AK512" s="221"/>
      <c r="AL512" s="54"/>
      <c r="AM512" s="54"/>
      <c r="AN512" s="112"/>
      <c r="AO512" s="113"/>
      <c r="AP512" s="215"/>
      <c r="AQ512" s="216"/>
      <c r="AR512" s="217"/>
      <c r="AS512" s="54"/>
      <c r="AT512" s="115"/>
      <c r="AU512" s="115"/>
      <c r="AV512" s="115"/>
      <c r="AW512" s="116"/>
      <c r="AX512" s="54"/>
      <c r="AY512" s="117"/>
      <c r="AZ512" s="117"/>
      <c r="BA512" s="118"/>
      <c r="BB512" s="116"/>
      <c r="BC512" s="54"/>
      <c r="BD512" s="117"/>
      <c r="BE512" s="218"/>
      <c r="BF512" s="120"/>
      <c r="BG512" s="121"/>
      <c r="BH512" s="121"/>
      <c r="BI512" s="122"/>
      <c r="BJ512" s="123"/>
    </row>
    <row r="513">
      <c r="D513" s="100"/>
      <c r="E513" s="48"/>
      <c r="U513" s="50"/>
      <c r="V513" s="50"/>
      <c r="AC513" s="6"/>
      <c r="AI513" s="110"/>
      <c r="AJ513" s="111"/>
      <c r="AK513" s="221"/>
      <c r="AL513" s="54"/>
      <c r="AM513" s="54"/>
      <c r="AN513" s="112"/>
      <c r="AO513" s="113"/>
      <c r="AP513" s="215"/>
      <c r="AQ513" s="216"/>
      <c r="AR513" s="217"/>
      <c r="AS513" s="54"/>
      <c r="AT513" s="115"/>
      <c r="AU513" s="115"/>
      <c r="AV513" s="115"/>
      <c r="AW513" s="116"/>
      <c r="AX513" s="54"/>
      <c r="AY513" s="117"/>
      <c r="AZ513" s="117"/>
      <c r="BA513" s="118"/>
      <c r="BB513" s="116"/>
      <c r="BC513" s="54"/>
      <c r="BD513" s="117"/>
      <c r="BE513" s="218"/>
      <c r="BF513" s="120"/>
      <c r="BG513" s="121"/>
      <c r="BH513" s="121"/>
      <c r="BI513" s="122"/>
      <c r="BJ513" s="123"/>
    </row>
    <row r="514">
      <c r="D514" s="100"/>
      <c r="E514" s="48"/>
      <c r="U514" s="50"/>
      <c r="V514" s="50"/>
      <c r="AC514" s="6"/>
      <c r="AI514" s="110"/>
      <c r="AJ514" s="111"/>
      <c r="AK514" s="221"/>
      <c r="AL514" s="54"/>
      <c r="AM514" s="54"/>
      <c r="AN514" s="112"/>
      <c r="AO514" s="113"/>
      <c r="AP514" s="215"/>
      <c r="AQ514" s="216"/>
      <c r="AR514" s="217"/>
      <c r="AS514" s="54"/>
      <c r="AT514" s="115"/>
      <c r="AU514" s="115"/>
      <c r="AV514" s="115"/>
      <c r="AW514" s="116"/>
      <c r="AX514" s="54"/>
      <c r="AY514" s="117"/>
      <c r="AZ514" s="117"/>
      <c r="BA514" s="118"/>
      <c r="BB514" s="116"/>
      <c r="BC514" s="54"/>
      <c r="BD514" s="117"/>
      <c r="BE514" s="218"/>
      <c r="BF514" s="120"/>
      <c r="BG514" s="121"/>
      <c r="BH514" s="121"/>
      <c r="BI514" s="122"/>
      <c r="BJ514" s="123"/>
    </row>
    <row r="515">
      <c r="D515" s="100"/>
      <c r="E515" s="48"/>
      <c r="U515" s="50"/>
      <c r="V515" s="50"/>
      <c r="AC515" s="6"/>
      <c r="AI515" s="110"/>
      <c r="AJ515" s="111"/>
      <c r="AK515" s="221"/>
      <c r="AL515" s="54"/>
      <c r="AM515" s="54"/>
      <c r="AN515" s="112"/>
      <c r="AO515" s="113"/>
      <c r="AP515" s="215"/>
      <c r="AQ515" s="216"/>
      <c r="AR515" s="217"/>
      <c r="AS515" s="54"/>
      <c r="AT515" s="115"/>
      <c r="AU515" s="115"/>
      <c r="AV515" s="115"/>
      <c r="AW515" s="116"/>
      <c r="AX515" s="54"/>
      <c r="AY515" s="117"/>
      <c r="AZ515" s="117"/>
      <c r="BA515" s="118"/>
      <c r="BB515" s="116"/>
      <c r="BC515" s="54"/>
      <c r="BD515" s="117"/>
      <c r="BE515" s="218"/>
      <c r="BF515" s="120"/>
      <c r="BG515" s="121"/>
      <c r="BH515" s="121"/>
      <c r="BI515" s="122"/>
      <c r="BJ515" s="123"/>
    </row>
    <row r="516">
      <c r="D516" s="100"/>
      <c r="E516" s="48"/>
      <c r="U516" s="50"/>
      <c r="V516" s="50"/>
      <c r="AC516" s="6"/>
      <c r="AI516" s="110"/>
      <c r="AJ516" s="111"/>
      <c r="AK516" s="221"/>
      <c r="AL516" s="54"/>
      <c r="AM516" s="54"/>
      <c r="AN516" s="112"/>
      <c r="AO516" s="113"/>
      <c r="AP516" s="215"/>
      <c r="AQ516" s="216"/>
      <c r="AR516" s="217"/>
      <c r="AS516" s="54"/>
      <c r="AT516" s="115"/>
      <c r="AU516" s="115"/>
      <c r="AV516" s="115"/>
      <c r="AW516" s="116"/>
      <c r="AX516" s="54"/>
      <c r="AY516" s="117"/>
      <c r="AZ516" s="117"/>
      <c r="BA516" s="118"/>
      <c r="BB516" s="116"/>
      <c r="BC516" s="54"/>
      <c r="BD516" s="117"/>
      <c r="BE516" s="218"/>
      <c r="BF516" s="120"/>
      <c r="BG516" s="121"/>
      <c r="BH516" s="121"/>
      <c r="BI516" s="122"/>
      <c r="BJ516" s="123"/>
    </row>
    <row r="517">
      <c r="D517" s="100"/>
      <c r="E517" s="48"/>
      <c r="U517" s="50"/>
      <c r="V517" s="50"/>
      <c r="AC517" s="6"/>
      <c r="AI517" s="110"/>
      <c r="AJ517" s="111"/>
      <c r="AK517" s="221"/>
      <c r="AL517" s="54"/>
      <c r="AM517" s="54"/>
      <c r="AN517" s="112"/>
      <c r="AO517" s="113"/>
      <c r="AP517" s="215"/>
      <c r="AQ517" s="216"/>
      <c r="AR517" s="217"/>
      <c r="AS517" s="54"/>
      <c r="AT517" s="115"/>
      <c r="AU517" s="115"/>
      <c r="AV517" s="115"/>
      <c r="AW517" s="116"/>
      <c r="AX517" s="54"/>
      <c r="AY517" s="117"/>
      <c r="AZ517" s="117"/>
      <c r="BA517" s="118"/>
      <c r="BB517" s="116"/>
      <c r="BC517" s="54"/>
      <c r="BD517" s="117"/>
      <c r="BE517" s="218"/>
      <c r="BF517" s="120"/>
      <c r="BG517" s="121"/>
      <c r="BH517" s="121"/>
      <c r="BI517" s="122"/>
      <c r="BJ517" s="123"/>
    </row>
    <row r="518">
      <c r="D518" s="100"/>
      <c r="E518" s="48"/>
      <c r="U518" s="50"/>
      <c r="V518" s="50"/>
      <c r="AC518" s="6"/>
      <c r="AI518" s="110"/>
      <c r="AJ518" s="111"/>
      <c r="AK518" s="221"/>
      <c r="AL518" s="54"/>
      <c r="AM518" s="54"/>
      <c r="AN518" s="112"/>
      <c r="AO518" s="113"/>
      <c r="AP518" s="215"/>
      <c r="AQ518" s="216"/>
      <c r="AR518" s="217"/>
      <c r="AS518" s="54"/>
      <c r="AT518" s="115"/>
      <c r="AU518" s="115"/>
      <c r="AV518" s="115"/>
      <c r="AW518" s="116"/>
      <c r="AX518" s="54"/>
      <c r="AY518" s="117"/>
      <c r="AZ518" s="117"/>
      <c r="BA518" s="118"/>
      <c r="BB518" s="116"/>
      <c r="BC518" s="54"/>
      <c r="BD518" s="117"/>
      <c r="BE518" s="218"/>
      <c r="BF518" s="120"/>
      <c r="BG518" s="121"/>
      <c r="BH518" s="121"/>
      <c r="BI518" s="122"/>
      <c r="BJ518" s="123"/>
    </row>
    <row r="519">
      <c r="D519" s="100"/>
      <c r="E519" s="48"/>
      <c r="U519" s="50"/>
      <c r="V519" s="50"/>
      <c r="AC519" s="6"/>
      <c r="AI519" s="110"/>
      <c r="AJ519" s="111"/>
      <c r="AK519" s="221"/>
      <c r="AL519" s="54"/>
      <c r="AM519" s="54"/>
      <c r="AN519" s="112"/>
      <c r="AO519" s="113"/>
      <c r="AP519" s="215"/>
      <c r="AQ519" s="216"/>
      <c r="AR519" s="217"/>
      <c r="AS519" s="54"/>
      <c r="AT519" s="115"/>
      <c r="AU519" s="115"/>
      <c r="AV519" s="115"/>
      <c r="AW519" s="116"/>
      <c r="AX519" s="54"/>
      <c r="AY519" s="117"/>
      <c r="AZ519" s="117"/>
      <c r="BA519" s="118"/>
      <c r="BB519" s="116"/>
      <c r="BC519" s="54"/>
      <c r="BD519" s="117"/>
      <c r="BE519" s="218"/>
      <c r="BF519" s="120"/>
      <c r="BG519" s="121"/>
      <c r="BH519" s="121"/>
      <c r="BI519" s="122"/>
      <c r="BJ519" s="123"/>
    </row>
    <row r="520">
      <c r="D520" s="100"/>
      <c r="E520" s="48"/>
      <c r="U520" s="50"/>
      <c r="V520" s="50"/>
      <c r="AC520" s="6"/>
      <c r="AI520" s="110"/>
      <c r="AJ520" s="111"/>
      <c r="AK520" s="221"/>
      <c r="AL520" s="54"/>
      <c r="AM520" s="54"/>
      <c r="AN520" s="112"/>
      <c r="AO520" s="113"/>
      <c r="AP520" s="215"/>
      <c r="AQ520" s="216"/>
      <c r="AR520" s="217"/>
      <c r="AS520" s="54"/>
      <c r="AT520" s="115"/>
      <c r="AU520" s="115"/>
      <c r="AV520" s="115"/>
      <c r="AW520" s="116"/>
      <c r="AX520" s="54"/>
      <c r="AY520" s="117"/>
      <c r="AZ520" s="117"/>
      <c r="BA520" s="118"/>
      <c r="BB520" s="116"/>
      <c r="BC520" s="54"/>
      <c r="BD520" s="117"/>
      <c r="BE520" s="218"/>
      <c r="BF520" s="120"/>
      <c r="BG520" s="121"/>
      <c r="BH520" s="121"/>
      <c r="BI520" s="122"/>
      <c r="BJ520" s="123"/>
    </row>
    <row r="521">
      <c r="D521" s="100"/>
      <c r="E521" s="48"/>
      <c r="U521" s="50"/>
      <c r="V521" s="50"/>
      <c r="AC521" s="6"/>
      <c r="AI521" s="110"/>
      <c r="AJ521" s="111"/>
      <c r="AK521" s="221"/>
      <c r="AL521" s="54"/>
      <c r="AM521" s="54"/>
      <c r="AN521" s="112"/>
      <c r="AO521" s="113"/>
      <c r="AP521" s="215"/>
      <c r="AQ521" s="216"/>
      <c r="AR521" s="217"/>
      <c r="AS521" s="54"/>
      <c r="AT521" s="115"/>
      <c r="AU521" s="115"/>
      <c r="AV521" s="115"/>
      <c r="AW521" s="116"/>
      <c r="AX521" s="54"/>
      <c r="AY521" s="117"/>
      <c r="AZ521" s="117"/>
      <c r="BA521" s="118"/>
      <c r="BB521" s="116"/>
      <c r="BC521" s="54"/>
      <c r="BD521" s="117"/>
      <c r="BE521" s="218"/>
      <c r="BF521" s="120"/>
      <c r="BG521" s="121"/>
      <c r="BH521" s="121"/>
      <c r="BI521" s="122"/>
      <c r="BJ521" s="123"/>
    </row>
    <row r="522">
      <c r="D522" s="100"/>
      <c r="E522" s="48"/>
      <c r="U522" s="50"/>
      <c r="V522" s="50"/>
      <c r="AC522" s="6"/>
      <c r="AI522" s="110"/>
      <c r="AJ522" s="111"/>
      <c r="AK522" s="221"/>
      <c r="AL522" s="54"/>
      <c r="AM522" s="54"/>
      <c r="AN522" s="112"/>
      <c r="AO522" s="113"/>
      <c r="AP522" s="215"/>
      <c r="AQ522" s="216"/>
      <c r="AR522" s="217"/>
      <c r="AS522" s="54"/>
      <c r="AT522" s="115"/>
      <c r="AU522" s="115"/>
      <c r="AV522" s="115"/>
      <c r="AW522" s="116"/>
      <c r="AX522" s="54"/>
      <c r="AY522" s="117"/>
      <c r="AZ522" s="117"/>
      <c r="BA522" s="118"/>
      <c r="BB522" s="116"/>
      <c r="BC522" s="54"/>
      <c r="BD522" s="117"/>
      <c r="BE522" s="218"/>
      <c r="BF522" s="120"/>
      <c r="BG522" s="121"/>
      <c r="BH522" s="121"/>
      <c r="BI522" s="122"/>
      <c r="BJ522" s="123"/>
    </row>
    <row r="523">
      <c r="D523" s="100"/>
      <c r="E523" s="48"/>
      <c r="U523" s="50"/>
      <c r="V523" s="50"/>
      <c r="AC523" s="6"/>
      <c r="AI523" s="110"/>
      <c r="AJ523" s="111"/>
      <c r="AK523" s="221"/>
      <c r="AL523" s="54"/>
      <c r="AM523" s="54"/>
      <c r="AN523" s="112"/>
      <c r="AO523" s="113"/>
      <c r="AP523" s="215"/>
      <c r="AQ523" s="216"/>
      <c r="AR523" s="217"/>
      <c r="AS523" s="54"/>
      <c r="AT523" s="115"/>
      <c r="AU523" s="115"/>
      <c r="AV523" s="115"/>
      <c r="AW523" s="116"/>
      <c r="AX523" s="54"/>
      <c r="AY523" s="117"/>
      <c r="AZ523" s="117"/>
      <c r="BA523" s="118"/>
      <c r="BB523" s="116"/>
      <c r="BC523" s="54"/>
      <c r="BD523" s="117"/>
      <c r="BE523" s="218"/>
      <c r="BF523" s="120"/>
      <c r="BG523" s="121"/>
      <c r="BH523" s="121"/>
      <c r="BI523" s="122"/>
      <c r="BJ523" s="123"/>
    </row>
    <row r="524">
      <c r="D524" s="100"/>
      <c r="E524" s="48"/>
      <c r="U524" s="50"/>
      <c r="V524" s="50"/>
      <c r="AC524" s="6"/>
      <c r="AI524" s="110"/>
      <c r="AJ524" s="111"/>
      <c r="AK524" s="221"/>
      <c r="AL524" s="54"/>
      <c r="AM524" s="54"/>
      <c r="AN524" s="112"/>
      <c r="AO524" s="113"/>
      <c r="AP524" s="215"/>
      <c r="AQ524" s="216"/>
      <c r="AR524" s="217"/>
      <c r="AS524" s="54"/>
      <c r="AT524" s="115"/>
      <c r="AU524" s="115"/>
      <c r="AV524" s="115"/>
      <c r="AW524" s="116"/>
      <c r="AX524" s="54"/>
      <c r="AY524" s="117"/>
      <c r="AZ524" s="117"/>
      <c r="BA524" s="118"/>
      <c r="BB524" s="116"/>
      <c r="BC524" s="54"/>
      <c r="BD524" s="117"/>
      <c r="BE524" s="218"/>
      <c r="BF524" s="120"/>
      <c r="BG524" s="121"/>
      <c r="BH524" s="121"/>
      <c r="BI524" s="122"/>
      <c r="BJ524" s="123"/>
    </row>
    <row r="525">
      <c r="D525" s="100"/>
      <c r="E525" s="48"/>
      <c r="U525" s="50"/>
      <c r="V525" s="50"/>
      <c r="AC525" s="6"/>
      <c r="AI525" s="110"/>
      <c r="AJ525" s="111"/>
      <c r="AK525" s="221"/>
      <c r="AL525" s="54"/>
      <c r="AM525" s="54"/>
      <c r="AN525" s="112"/>
      <c r="AO525" s="113"/>
      <c r="AP525" s="215"/>
      <c r="AQ525" s="216"/>
      <c r="AR525" s="217"/>
      <c r="AS525" s="54"/>
      <c r="AT525" s="115"/>
      <c r="AU525" s="115"/>
      <c r="AV525" s="115"/>
      <c r="AW525" s="116"/>
      <c r="AX525" s="54"/>
      <c r="AY525" s="117"/>
      <c r="AZ525" s="117"/>
      <c r="BA525" s="118"/>
      <c r="BB525" s="116"/>
      <c r="BC525" s="54"/>
      <c r="BD525" s="117"/>
      <c r="BE525" s="218"/>
      <c r="BF525" s="120"/>
      <c r="BG525" s="121"/>
      <c r="BH525" s="121"/>
      <c r="BI525" s="122"/>
      <c r="BJ525" s="123"/>
    </row>
    <row r="526">
      <c r="D526" s="100"/>
      <c r="E526" s="48"/>
      <c r="U526" s="50"/>
      <c r="V526" s="50"/>
      <c r="AC526" s="6"/>
      <c r="AI526" s="110"/>
      <c r="AJ526" s="111"/>
      <c r="AK526" s="221"/>
      <c r="AL526" s="54"/>
      <c r="AM526" s="54"/>
      <c r="AN526" s="112"/>
      <c r="AO526" s="113"/>
      <c r="AP526" s="215"/>
      <c r="AQ526" s="216"/>
      <c r="AR526" s="217"/>
      <c r="AS526" s="54"/>
      <c r="AT526" s="115"/>
      <c r="AU526" s="115"/>
      <c r="AV526" s="115"/>
      <c r="AW526" s="116"/>
      <c r="AX526" s="54"/>
      <c r="AY526" s="117"/>
      <c r="AZ526" s="117"/>
      <c r="BA526" s="118"/>
      <c r="BB526" s="116"/>
      <c r="BC526" s="54"/>
      <c r="BD526" s="117"/>
      <c r="BE526" s="218"/>
      <c r="BF526" s="120"/>
      <c r="BG526" s="121"/>
      <c r="BH526" s="121"/>
      <c r="BI526" s="122"/>
      <c r="BJ526" s="123"/>
    </row>
    <row r="527">
      <c r="D527" s="100"/>
      <c r="E527" s="48"/>
      <c r="U527" s="50"/>
      <c r="V527" s="50"/>
      <c r="AC527" s="6"/>
      <c r="AI527" s="110"/>
      <c r="AJ527" s="111"/>
      <c r="AK527" s="221"/>
      <c r="AL527" s="54"/>
      <c r="AM527" s="54"/>
      <c r="AN527" s="112"/>
      <c r="AO527" s="113"/>
      <c r="AP527" s="215"/>
      <c r="AQ527" s="216"/>
      <c r="AR527" s="217"/>
      <c r="AS527" s="54"/>
      <c r="AT527" s="115"/>
      <c r="AU527" s="115"/>
      <c r="AV527" s="115"/>
      <c r="AW527" s="116"/>
      <c r="AX527" s="54"/>
      <c r="AY527" s="117"/>
      <c r="AZ527" s="117"/>
      <c r="BA527" s="118"/>
      <c r="BB527" s="116"/>
      <c r="BC527" s="54"/>
      <c r="BD527" s="117"/>
      <c r="BE527" s="218"/>
      <c r="BF527" s="120"/>
      <c r="BG527" s="121"/>
      <c r="BH527" s="121"/>
      <c r="BI527" s="122"/>
      <c r="BJ527" s="123"/>
    </row>
    <row r="528">
      <c r="D528" s="100"/>
      <c r="E528" s="48"/>
      <c r="U528" s="50"/>
      <c r="V528" s="50"/>
      <c r="AC528" s="6"/>
      <c r="AI528" s="110"/>
      <c r="AJ528" s="111"/>
      <c r="AK528" s="221"/>
      <c r="AL528" s="54"/>
      <c r="AM528" s="54"/>
      <c r="AN528" s="112"/>
      <c r="AO528" s="113"/>
      <c r="AP528" s="215"/>
      <c r="AQ528" s="216"/>
      <c r="AR528" s="217"/>
      <c r="AS528" s="54"/>
      <c r="AT528" s="115"/>
      <c r="AU528" s="115"/>
      <c r="AV528" s="115"/>
      <c r="AW528" s="116"/>
      <c r="AX528" s="54"/>
      <c r="AY528" s="117"/>
      <c r="AZ528" s="117"/>
      <c r="BA528" s="118"/>
      <c r="BB528" s="116"/>
      <c r="BC528" s="54"/>
      <c r="BD528" s="117"/>
      <c r="BE528" s="218"/>
      <c r="BF528" s="120"/>
      <c r="BG528" s="121"/>
      <c r="BH528" s="121"/>
      <c r="BI528" s="122"/>
      <c r="BJ528" s="123"/>
    </row>
    <row r="529">
      <c r="D529" s="100"/>
      <c r="E529" s="48"/>
      <c r="U529" s="50"/>
      <c r="V529" s="50"/>
      <c r="AC529" s="6"/>
      <c r="AI529" s="110"/>
      <c r="AJ529" s="111"/>
      <c r="AK529" s="221"/>
      <c r="AL529" s="54"/>
      <c r="AM529" s="54"/>
      <c r="AN529" s="112"/>
      <c r="AO529" s="113"/>
      <c r="AP529" s="215"/>
      <c r="AQ529" s="216"/>
      <c r="AR529" s="217"/>
      <c r="AS529" s="54"/>
      <c r="AT529" s="115"/>
      <c r="AU529" s="115"/>
      <c r="AV529" s="115"/>
      <c r="AW529" s="116"/>
      <c r="AX529" s="54"/>
      <c r="AY529" s="117"/>
      <c r="AZ529" s="117"/>
      <c r="BA529" s="118"/>
      <c r="BB529" s="116"/>
      <c r="BC529" s="54"/>
      <c r="BD529" s="117"/>
      <c r="BE529" s="218"/>
      <c r="BF529" s="120"/>
      <c r="BG529" s="121"/>
      <c r="BH529" s="121"/>
      <c r="BI529" s="122"/>
      <c r="BJ529" s="123"/>
    </row>
    <row r="530">
      <c r="D530" s="100"/>
      <c r="E530" s="48"/>
      <c r="U530" s="50"/>
      <c r="V530" s="50"/>
      <c r="AC530" s="6"/>
      <c r="AI530" s="110"/>
      <c r="AJ530" s="111"/>
      <c r="AK530" s="221"/>
      <c r="AL530" s="54"/>
      <c r="AM530" s="54"/>
      <c r="AN530" s="112"/>
      <c r="AO530" s="113"/>
      <c r="AP530" s="215"/>
      <c r="AQ530" s="216"/>
      <c r="AR530" s="217"/>
      <c r="AS530" s="54"/>
      <c r="AT530" s="115"/>
      <c r="AU530" s="115"/>
      <c r="AV530" s="115"/>
      <c r="AW530" s="116"/>
      <c r="AX530" s="54"/>
      <c r="AY530" s="117"/>
      <c r="AZ530" s="117"/>
      <c r="BA530" s="118"/>
      <c r="BB530" s="116"/>
      <c r="BC530" s="54"/>
      <c r="BD530" s="117"/>
      <c r="BE530" s="218"/>
      <c r="BF530" s="120"/>
      <c r="BG530" s="121"/>
      <c r="BH530" s="121"/>
      <c r="BI530" s="122"/>
      <c r="BJ530" s="123"/>
    </row>
    <row r="531">
      <c r="D531" s="100"/>
      <c r="E531" s="48"/>
      <c r="U531" s="50"/>
      <c r="V531" s="50"/>
      <c r="AC531" s="6"/>
      <c r="AI531" s="110"/>
      <c r="AJ531" s="111"/>
      <c r="AK531" s="221"/>
      <c r="AL531" s="54"/>
      <c r="AM531" s="54"/>
      <c r="AN531" s="112"/>
      <c r="AO531" s="113"/>
      <c r="AP531" s="215"/>
      <c r="AQ531" s="216"/>
      <c r="AR531" s="217"/>
      <c r="AS531" s="54"/>
      <c r="AT531" s="115"/>
      <c r="AU531" s="115"/>
      <c r="AV531" s="115"/>
      <c r="AW531" s="116"/>
      <c r="AX531" s="54"/>
      <c r="AY531" s="117"/>
      <c r="AZ531" s="117"/>
      <c r="BA531" s="118"/>
      <c r="BB531" s="116"/>
      <c r="BC531" s="54"/>
      <c r="BD531" s="117"/>
      <c r="BE531" s="218"/>
      <c r="BF531" s="120"/>
      <c r="BG531" s="121"/>
      <c r="BH531" s="121"/>
      <c r="BI531" s="122"/>
      <c r="BJ531" s="123"/>
    </row>
    <row r="532">
      <c r="D532" s="100"/>
      <c r="E532" s="48"/>
      <c r="U532" s="50"/>
      <c r="V532" s="50"/>
      <c r="AC532" s="6"/>
      <c r="AI532" s="110"/>
      <c r="AJ532" s="111"/>
      <c r="AK532" s="221"/>
      <c r="AL532" s="54"/>
      <c r="AM532" s="54"/>
      <c r="AN532" s="112"/>
      <c r="AO532" s="113"/>
      <c r="AP532" s="215"/>
      <c r="AQ532" s="216"/>
      <c r="AR532" s="217"/>
      <c r="AS532" s="54"/>
      <c r="AT532" s="115"/>
      <c r="AU532" s="115"/>
      <c r="AV532" s="115"/>
      <c r="AW532" s="116"/>
      <c r="AX532" s="54"/>
      <c r="AY532" s="117"/>
      <c r="AZ532" s="117"/>
      <c r="BA532" s="118"/>
      <c r="BB532" s="116"/>
      <c r="BC532" s="54"/>
      <c r="BD532" s="117"/>
      <c r="BE532" s="218"/>
      <c r="BF532" s="120"/>
      <c r="BG532" s="121"/>
      <c r="BH532" s="121"/>
      <c r="BI532" s="122"/>
      <c r="BJ532" s="123"/>
    </row>
    <row r="533">
      <c r="D533" s="100"/>
      <c r="E533" s="48"/>
      <c r="U533" s="50"/>
      <c r="V533" s="50"/>
      <c r="AC533" s="6"/>
      <c r="AI533" s="110"/>
      <c r="AJ533" s="111"/>
      <c r="AK533" s="221"/>
      <c r="AL533" s="54"/>
      <c r="AM533" s="54"/>
      <c r="AN533" s="112"/>
      <c r="AO533" s="113"/>
      <c r="AP533" s="215"/>
      <c r="AQ533" s="216"/>
      <c r="AR533" s="217"/>
      <c r="AS533" s="54"/>
      <c r="AT533" s="115"/>
      <c r="AU533" s="115"/>
      <c r="AV533" s="115"/>
      <c r="AW533" s="116"/>
      <c r="AX533" s="54"/>
      <c r="AY533" s="117"/>
      <c r="AZ533" s="117"/>
      <c r="BA533" s="118"/>
      <c r="BB533" s="116"/>
      <c r="BC533" s="54"/>
      <c r="BD533" s="117"/>
      <c r="BE533" s="218"/>
      <c r="BF533" s="120"/>
      <c r="BG533" s="121"/>
      <c r="BH533" s="121"/>
      <c r="BI533" s="122"/>
      <c r="BJ533" s="123"/>
    </row>
    <row r="534">
      <c r="D534" s="100"/>
      <c r="E534" s="48"/>
      <c r="U534" s="50"/>
      <c r="V534" s="50"/>
      <c r="AC534" s="6"/>
      <c r="AI534" s="110"/>
      <c r="AJ534" s="111"/>
      <c r="AK534" s="221"/>
      <c r="AL534" s="54"/>
      <c r="AM534" s="54"/>
      <c r="AN534" s="112"/>
      <c r="AO534" s="113"/>
      <c r="AP534" s="215"/>
      <c r="AQ534" s="216"/>
      <c r="AR534" s="217"/>
      <c r="AS534" s="54"/>
      <c r="AT534" s="115"/>
      <c r="AU534" s="115"/>
      <c r="AV534" s="115"/>
      <c r="AW534" s="116"/>
      <c r="AX534" s="54"/>
      <c r="AY534" s="117"/>
      <c r="AZ534" s="117"/>
      <c r="BA534" s="118"/>
      <c r="BB534" s="116"/>
      <c r="BC534" s="54"/>
      <c r="BD534" s="117"/>
      <c r="BE534" s="218"/>
      <c r="BF534" s="120"/>
      <c r="BG534" s="121"/>
      <c r="BH534" s="121"/>
      <c r="BI534" s="122"/>
      <c r="BJ534" s="123"/>
    </row>
    <row r="535">
      <c r="D535" s="100"/>
      <c r="E535" s="48"/>
      <c r="U535" s="50"/>
      <c r="V535" s="50"/>
      <c r="AC535" s="6"/>
      <c r="AI535" s="110"/>
      <c r="AJ535" s="111"/>
      <c r="AK535" s="221"/>
      <c r="AL535" s="54"/>
      <c r="AM535" s="54"/>
      <c r="AN535" s="112"/>
      <c r="AO535" s="113"/>
      <c r="AP535" s="215"/>
      <c r="AQ535" s="216"/>
      <c r="AR535" s="217"/>
      <c r="AS535" s="54"/>
      <c r="AT535" s="115"/>
      <c r="AU535" s="115"/>
      <c r="AV535" s="115"/>
      <c r="AW535" s="116"/>
      <c r="AX535" s="54"/>
      <c r="AY535" s="117"/>
      <c r="AZ535" s="117"/>
      <c r="BA535" s="118"/>
      <c r="BB535" s="116"/>
      <c r="BC535" s="54"/>
      <c r="BD535" s="117"/>
      <c r="BE535" s="218"/>
      <c r="BF535" s="120"/>
      <c r="BG535" s="121"/>
      <c r="BH535" s="121"/>
      <c r="BI535" s="122"/>
      <c r="BJ535" s="123"/>
    </row>
    <row r="536">
      <c r="D536" s="100"/>
      <c r="E536" s="48"/>
      <c r="U536" s="50"/>
      <c r="V536" s="50"/>
      <c r="AC536" s="6"/>
      <c r="AI536" s="110"/>
      <c r="AJ536" s="111"/>
      <c r="AK536" s="221"/>
      <c r="AL536" s="54"/>
      <c r="AM536" s="54"/>
      <c r="AN536" s="112"/>
      <c r="AO536" s="113"/>
      <c r="AP536" s="215"/>
      <c r="AQ536" s="216"/>
      <c r="AR536" s="217"/>
      <c r="AS536" s="54"/>
      <c r="AT536" s="115"/>
      <c r="AU536" s="115"/>
      <c r="AV536" s="115"/>
      <c r="AW536" s="116"/>
      <c r="AX536" s="54"/>
      <c r="AY536" s="117"/>
      <c r="AZ536" s="117"/>
      <c r="BA536" s="118"/>
      <c r="BB536" s="116"/>
      <c r="BC536" s="54"/>
      <c r="BD536" s="117"/>
      <c r="BE536" s="218"/>
      <c r="BF536" s="120"/>
      <c r="BG536" s="121"/>
      <c r="BH536" s="121"/>
      <c r="BI536" s="122"/>
      <c r="BJ536" s="123"/>
    </row>
    <row r="537">
      <c r="D537" s="100"/>
      <c r="E537" s="48"/>
      <c r="U537" s="50"/>
      <c r="V537" s="50"/>
      <c r="AC537" s="6"/>
      <c r="AI537" s="110"/>
      <c r="AJ537" s="111"/>
      <c r="AK537" s="221"/>
      <c r="AL537" s="54"/>
      <c r="AM537" s="54"/>
      <c r="AN537" s="112"/>
      <c r="AO537" s="113"/>
      <c r="AP537" s="215"/>
      <c r="AQ537" s="216"/>
      <c r="AR537" s="217"/>
      <c r="AS537" s="54"/>
      <c r="AT537" s="115"/>
      <c r="AU537" s="115"/>
      <c r="AV537" s="115"/>
      <c r="AW537" s="116"/>
      <c r="AX537" s="54"/>
      <c r="AY537" s="117"/>
      <c r="AZ537" s="117"/>
      <c r="BA537" s="118"/>
      <c r="BB537" s="116"/>
      <c r="BC537" s="54"/>
      <c r="BD537" s="117"/>
      <c r="BE537" s="218"/>
      <c r="BF537" s="120"/>
      <c r="BG537" s="121"/>
      <c r="BH537" s="121"/>
      <c r="BI537" s="122"/>
      <c r="BJ537" s="123"/>
    </row>
    <row r="538">
      <c r="D538" s="100"/>
      <c r="E538" s="48"/>
      <c r="U538" s="50"/>
      <c r="V538" s="50"/>
      <c r="AC538" s="6"/>
      <c r="AI538" s="110"/>
      <c r="AJ538" s="111"/>
      <c r="AK538" s="221"/>
      <c r="AL538" s="54"/>
      <c r="AM538" s="54"/>
      <c r="AN538" s="112"/>
      <c r="AO538" s="113"/>
      <c r="AP538" s="215"/>
      <c r="AQ538" s="216"/>
      <c r="AR538" s="217"/>
      <c r="AS538" s="54"/>
      <c r="AT538" s="115"/>
      <c r="AU538" s="115"/>
      <c r="AV538" s="115"/>
      <c r="AW538" s="116"/>
      <c r="AX538" s="54"/>
      <c r="AY538" s="117"/>
      <c r="AZ538" s="117"/>
      <c r="BA538" s="118"/>
      <c r="BB538" s="116"/>
      <c r="BC538" s="54"/>
      <c r="BD538" s="117"/>
      <c r="BE538" s="218"/>
      <c r="BF538" s="120"/>
      <c r="BG538" s="121"/>
      <c r="BH538" s="121"/>
      <c r="BI538" s="122"/>
      <c r="BJ538" s="123"/>
    </row>
    <row r="539">
      <c r="D539" s="100"/>
      <c r="E539" s="48"/>
      <c r="U539" s="50"/>
      <c r="V539" s="50"/>
      <c r="AC539" s="6"/>
      <c r="AI539" s="110"/>
      <c r="AJ539" s="111"/>
      <c r="AK539" s="221"/>
      <c r="AL539" s="54"/>
      <c r="AM539" s="54"/>
      <c r="AN539" s="112"/>
      <c r="AO539" s="113"/>
      <c r="AP539" s="215"/>
      <c r="AQ539" s="216"/>
      <c r="AR539" s="217"/>
      <c r="AS539" s="54"/>
      <c r="AT539" s="115"/>
      <c r="AU539" s="115"/>
      <c r="AV539" s="115"/>
      <c r="AW539" s="116"/>
      <c r="AX539" s="54"/>
      <c r="AY539" s="117"/>
      <c r="AZ539" s="117"/>
      <c r="BA539" s="118"/>
      <c r="BB539" s="116"/>
      <c r="BC539" s="54"/>
      <c r="BD539" s="117"/>
      <c r="BE539" s="218"/>
      <c r="BF539" s="120"/>
      <c r="BG539" s="121"/>
      <c r="BH539" s="121"/>
      <c r="BI539" s="122"/>
      <c r="BJ539" s="123"/>
    </row>
    <row r="540">
      <c r="D540" s="100"/>
      <c r="E540" s="48"/>
      <c r="U540" s="50"/>
      <c r="V540" s="50"/>
      <c r="AC540" s="6"/>
      <c r="AI540" s="110"/>
      <c r="AJ540" s="111"/>
      <c r="AK540" s="221"/>
      <c r="AL540" s="54"/>
      <c r="AM540" s="54"/>
      <c r="AN540" s="112"/>
      <c r="AO540" s="113"/>
      <c r="AP540" s="215"/>
      <c r="AQ540" s="216"/>
      <c r="AR540" s="217"/>
      <c r="AS540" s="54"/>
      <c r="AT540" s="115"/>
      <c r="AU540" s="115"/>
      <c r="AV540" s="115"/>
      <c r="AW540" s="116"/>
      <c r="AX540" s="54"/>
      <c r="AY540" s="117"/>
      <c r="AZ540" s="117"/>
      <c r="BA540" s="118"/>
      <c r="BB540" s="116"/>
      <c r="BC540" s="54"/>
      <c r="BD540" s="117"/>
      <c r="BE540" s="218"/>
      <c r="BF540" s="120"/>
      <c r="BG540" s="121"/>
      <c r="BH540" s="121"/>
      <c r="BI540" s="122"/>
      <c r="BJ540" s="123"/>
    </row>
    <row r="541">
      <c r="D541" s="100"/>
      <c r="E541" s="48"/>
      <c r="U541" s="50"/>
      <c r="V541" s="50"/>
      <c r="AC541" s="6"/>
      <c r="AI541" s="110"/>
      <c r="AJ541" s="111"/>
      <c r="AK541" s="221"/>
      <c r="AL541" s="54"/>
      <c r="AM541" s="54"/>
      <c r="AN541" s="112"/>
      <c r="AO541" s="113"/>
      <c r="AP541" s="215"/>
      <c r="AQ541" s="216"/>
      <c r="AR541" s="217"/>
      <c r="AS541" s="54"/>
      <c r="AT541" s="115"/>
      <c r="AU541" s="115"/>
      <c r="AV541" s="115"/>
      <c r="AW541" s="116"/>
      <c r="AX541" s="54"/>
      <c r="AY541" s="117"/>
      <c r="AZ541" s="117"/>
      <c r="BA541" s="118"/>
      <c r="BB541" s="116"/>
      <c r="BC541" s="54"/>
      <c r="BD541" s="117"/>
      <c r="BE541" s="218"/>
      <c r="BF541" s="120"/>
      <c r="BG541" s="121"/>
      <c r="BH541" s="121"/>
      <c r="BI541" s="122"/>
      <c r="BJ541" s="123"/>
    </row>
    <row r="542">
      <c r="D542" s="100"/>
      <c r="E542" s="48"/>
      <c r="U542" s="50"/>
      <c r="V542" s="50"/>
      <c r="AC542" s="6"/>
      <c r="AI542" s="110"/>
      <c r="AJ542" s="111"/>
      <c r="AK542" s="221"/>
      <c r="AL542" s="54"/>
      <c r="AM542" s="54"/>
      <c r="AN542" s="112"/>
      <c r="AO542" s="113"/>
      <c r="AP542" s="215"/>
      <c r="AQ542" s="216"/>
      <c r="AR542" s="217"/>
      <c r="AS542" s="54"/>
      <c r="AT542" s="115"/>
      <c r="AU542" s="115"/>
      <c r="AV542" s="115"/>
      <c r="AW542" s="116"/>
      <c r="AX542" s="54"/>
      <c r="AY542" s="117"/>
      <c r="AZ542" s="117"/>
      <c r="BA542" s="118"/>
      <c r="BB542" s="116"/>
      <c r="BC542" s="54"/>
      <c r="BD542" s="117"/>
      <c r="BE542" s="218"/>
      <c r="BF542" s="120"/>
      <c r="BG542" s="121"/>
      <c r="BH542" s="121"/>
      <c r="BI542" s="122"/>
      <c r="BJ542" s="123"/>
    </row>
    <row r="543">
      <c r="D543" s="100"/>
      <c r="E543" s="48"/>
      <c r="U543" s="50"/>
      <c r="V543" s="50"/>
      <c r="AC543" s="6"/>
      <c r="AI543" s="110"/>
      <c r="AJ543" s="111"/>
      <c r="AK543" s="221"/>
      <c r="AL543" s="54"/>
      <c r="AM543" s="54"/>
      <c r="AN543" s="112"/>
      <c r="AO543" s="113"/>
      <c r="AP543" s="215"/>
      <c r="AQ543" s="216"/>
      <c r="AR543" s="217"/>
      <c r="AS543" s="54"/>
      <c r="AT543" s="115"/>
      <c r="AU543" s="115"/>
      <c r="AV543" s="115"/>
      <c r="AW543" s="116"/>
      <c r="AX543" s="54"/>
      <c r="AY543" s="117"/>
      <c r="AZ543" s="117"/>
      <c r="BA543" s="118"/>
      <c r="BB543" s="116"/>
      <c r="BC543" s="54"/>
      <c r="BD543" s="117"/>
      <c r="BE543" s="218"/>
      <c r="BF543" s="120"/>
      <c r="BG543" s="121"/>
      <c r="BH543" s="121"/>
      <c r="BI543" s="122"/>
      <c r="BJ543" s="123"/>
    </row>
    <row r="544">
      <c r="D544" s="100"/>
      <c r="E544" s="48"/>
      <c r="U544" s="50"/>
      <c r="V544" s="50"/>
      <c r="AC544" s="6"/>
      <c r="AI544" s="110"/>
      <c r="AJ544" s="111"/>
      <c r="AK544" s="221"/>
      <c r="AL544" s="54"/>
      <c r="AM544" s="54"/>
      <c r="AN544" s="112"/>
      <c r="AO544" s="113"/>
      <c r="AP544" s="215"/>
      <c r="AQ544" s="216"/>
      <c r="AR544" s="217"/>
      <c r="AS544" s="54"/>
      <c r="AT544" s="115"/>
      <c r="AU544" s="115"/>
      <c r="AV544" s="115"/>
      <c r="AW544" s="116"/>
      <c r="AX544" s="54"/>
      <c r="AY544" s="117"/>
      <c r="AZ544" s="117"/>
      <c r="BA544" s="118"/>
      <c r="BB544" s="116"/>
      <c r="BC544" s="54"/>
      <c r="BD544" s="117"/>
      <c r="BE544" s="218"/>
      <c r="BF544" s="120"/>
      <c r="BG544" s="121"/>
      <c r="BH544" s="121"/>
      <c r="BI544" s="122"/>
      <c r="BJ544" s="123"/>
    </row>
    <row r="545">
      <c r="D545" s="100"/>
      <c r="E545" s="48"/>
      <c r="U545" s="50"/>
      <c r="V545" s="50"/>
      <c r="AC545" s="6"/>
      <c r="AI545" s="110"/>
      <c r="AJ545" s="111"/>
      <c r="AK545" s="221"/>
      <c r="AL545" s="54"/>
      <c r="AM545" s="54"/>
      <c r="AN545" s="112"/>
      <c r="AO545" s="113"/>
      <c r="AP545" s="215"/>
      <c r="AQ545" s="216"/>
      <c r="AR545" s="217"/>
      <c r="AS545" s="54"/>
      <c r="AT545" s="115"/>
      <c r="AU545" s="115"/>
      <c r="AV545" s="115"/>
      <c r="AW545" s="116"/>
      <c r="AX545" s="54"/>
      <c r="AY545" s="117"/>
      <c r="AZ545" s="117"/>
      <c r="BA545" s="118"/>
      <c r="BB545" s="116"/>
      <c r="BC545" s="54"/>
      <c r="BD545" s="117"/>
      <c r="BE545" s="218"/>
      <c r="BF545" s="120"/>
      <c r="BG545" s="121"/>
      <c r="BH545" s="121"/>
      <c r="BI545" s="122"/>
      <c r="BJ545" s="123"/>
    </row>
    <row r="546">
      <c r="D546" s="100"/>
      <c r="E546" s="48"/>
      <c r="U546" s="50"/>
      <c r="V546" s="50"/>
      <c r="AC546" s="6"/>
      <c r="AI546" s="110"/>
      <c r="AJ546" s="111"/>
      <c r="AK546" s="221"/>
      <c r="AL546" s="54"/>
      <c r="AM546" s="54"/>
      <c r="AN546" s="112"/>
      <c r="AO546" s="113"/>
      <c r="AP546" s="215"/>
      <c r="AQ546" s="216"/>
      <c r="AR546" s="217"/>
      <c r="AS546" s="54"/>
      <c r="AT546" s="115"/>
      <c r="AU546" s="115"/>
      <c r="AV546" s="115"/>
      <c r="AW546" s="116"/>
      <c r="AX546" s="54"/>
      <c r="AY546" s="117"/>
      <c r="AZ546" s="117"/>
      <c r="BA546" s="118"/>
      <c r="BB546" s="116"/>
      <c r="BC546" s="54"/>
      <c r="BD546" s="117"/>
      <c r="BE546" s="218"/>
      <c r="BF546" s="120"/>
      <c r="BG546" s="121"/>
      <c r="BH546" s="121"/>
      <c r="BI546" s="122"/>
      <c r="BJ546" s="123"/>
    </row>
    <row r="547">
      <c r="D547" s="100"/>
      <c r="E547" s="48"/>
      <c r="U547" s="50"/>
      <c r="V547" s="50"/>
      <c r="AC547" s="6"/>
      <c r="AI547" s="110"/>
      <c r="AJ547" s="111"/>
      <c r="AK547" s="221"/>
      <c r="AL547" s="54"/>
      <c r="AM547" s="54"/>
      <c r="AN547" s="112"/>
      <c r="AO547" s="113"/>
      <c r="AP547" s="215"/>
      <c r="AQ547" s="216"/>
      <c r="AR547" s="217"/>
      <c r="AS547" s="54"/>
      <c r="AT547" s="115"/>
      <c r="AU547" s="115"/>
      <c r="AV547" s="115"/>
      <c r="AW547" s="116"/>
      <c r="AX547" s="54"/>
      <c r="AY547" s="117"/>
      <c r="AZ547" s="117"/>
      <c r="BA547" s="118"/>
      <c r="BB547" s="116"/>
      <c r="BC547" s="54"/>
      <c r="BD547" s="117"/>
      <c r="BE547" s="218"/>
      <c r="BF547" s="120"/>
      <c r="BG547" s="121"/>
      <c r="BH547" s="121"/>
      <c r="BI547" s="122"/>
      <c r="BJ547" s="123"/>
    </row>
    <row r="548">
      <c r="D548" s="100"/>
      <c r="E548" s="48"/>
      <c r="U548" s="50"/>
      <c r="V548" s="50"/>
      <c r="AC548" s="6"/>
      <c r="AI548" s="110"/>
      <c r="AJ548" s="111"/>
      <c r="AK548" s="221"/>
      <c r="AL548" s="54"/>
      <c r="AM548" s="54"/>
      <c r="AN548" s="112"/>
      <c r="AO548" s="113"/>
      <c r="AP548" s="215"/>
      <c r="AQ548" s="216"/>
      <c r="AR548" s="217"/>
      <c r="AS548" s="54"/>
      <c r="AT548" s="115"/>
      <c r="AU548" s="115"/>
      <c r="AV548" s="115"/>
      <c r="AW548" s="116"/>
      <c r="AX548" s="54"/>
      <c r="AY548" s="117"/>
      <c r="AZ548" s="117"/>
      <c r="BA548" s="118"/>
      <c r="BB548" s="116"/>
      <c r="BC548" s="54"/>
      <c r="BD548" s="117"/>
      <c r="BE548" s="218"/>
      <c r="BF548" s="120"/>
      <c r="BG548" s="121"/>
      <c r="BH548" s="121"/>
      <c r="BI548" s="122"/>
      <c r="BJ548" s="123"/>
    </row>
    <row r="549">
      <c r="D549" s="100"/>
      <c r="E549" s="48"/>
      <c r="U549" s="50"/>
      <c r="V549" s="50"/>
      <c r="AC549" s="6"/>
      <c r="AI549" s="110"/>
      <c r="AJ549" s="111"/>
      <c r="AK549" s="221"/>
      <c r="AL549" s="54"/>
      <c r="AM549" s="54"/>
      <c r="AN549" s="112"/>
      <c r="AO549" s="113"/>
      <c r="AP549" s="215"/>
      <c r="AQ549" s="216"/>
      <c r="AR549" s="217"/>
      <c r="AS549" s="54"/>
      <c r="AT549" s="115"/>
      <c r="AU549" s="115"/>
      <c r="AV549" s="115"/>
      <c r="AW549" s="116"/>
      <c r="AX549" s="54"/>
      <c r="AY549" s="117"/>
      <c r="AZ549" s="117"/>
      <c r="BA549" s="118"/>
      <c r="BB549" s="116"/>
      <c r="BC549" s="54"/>
      <c r="BD549" s="117"/>
      <c r="BE549" s="218"/>
      <c r="BF549" s="120"/>
      <c r="BG549" s="121"/>
      <c r="BH549" s="121"/>
      <c r="BI549" s="122"/>
      <c r="BJ549" s="123"/>
    </row>
    <row r="550">
      <c r="D550" s="100"/>
      <c r="E550" s="48"/>
      <c r="U550" s="50"/>
      <c r="V550" s="50"/>
      <c r="AC550" s="6"/>
      <c r="AI550" s="110"/>
      <c r="AJ550" s="111"/>
      <c r="AK550" s="221"/>
      <c r="AL550" s="54"/>
      <c r="AM550" s="54"/>
      <c r="AN550" s="112"/>
      <c r="AO550" s="113"/>
      <c r="AP550" s="215"/>
      <c r="AQ550" s="216"/>
      <c r="AR550" s="217"/>
      <c r="AS550" s="54"/>
      <c r="AT550" s="115"/>
      <c r="AU550" s="115"/>
      <c r="AV550" s="115"/>
      <c r="AW550" s="116"/>
      <c r="AX550" s="54"/>
      <c r="AY550" s="117"/>
      <c r="AZ550" s="117"/>
      <c r="BA550" s="118"/>
      <c r="BB550" s="116"/>
      <c r="BC550" s="54"/>
      <c r="BD550" s="117"/>
      <c r="BE550" s="218"/>
      <c r="BF550" s="120"/>
      <c r="BG550" s="121"/>
      <c r="BH550" s="121"/>
      <c r="BI550" s="122"/>
      <c r="BJ550" s="123"/>
    </row>
    <row r="551">
      <c r="D551" s="100"/>
      <c r="E551" s="48"/>
      <c r="U551" s="50"/>
      <c r="V551" s="50"/>
      <c r="AC551" s="6"/>
      <c r="AI551" s="110"/>
      <c r="AJ551" s="111"/>
      <c r="AK551" s="221"/>
      <c r="AL551" s="54"/>
      <c r="AM551" s="54"/>
      <c r="AN551" s="112"/>
      <c r="AO551" s="113"/>
      <c r="AP551" s="215"/>
      <c r="AQ551" s="216"/>
      <c r="AR551" s="217"/>
      <c r="AS551" s="54"/>
      <c r="AT551" s="115"/>
      <c r="AU551" s="115"/>
      <c r="AV551" s="115"/>
      <c r="AW551" s="116"/>
      <c r="AX551" s="54"/>
      <c r="AY551" s="117"/>
      <c r="AZ551" s="117"/>
      <c r="BA551" s="118"/>
      <c r="BB551" s="116"/>
      <c r="BC551" s="54"/>
      <c r="BD551" s="117"/>
      <c r="BE551" s="218"/>
      <c r="BF551" s="120"/>
      <c r="BG551" s="121"/>
      <c r="BH551" s="121"/>
      <c r="BI551" s="122"/>
      <c r="BJ551" s="123"/>
    </row>
    <row r="552">
      <c r="D552" s="100"/>
      <c r="E552" s="48"/>
      <c r="U552" s="50"/>
      <c r="V552" s="50"/>
      <c r="AC552" s="6"/>
      <c r="AI552" s="110"/>
      <c r="AJ552" s="111"/>
      <c r="AK552" s="221"/>
      <c r="AL552" s="54"/>
      <c r="AM552" s="54"/>
      <c r="AN552" s="112"/>
      <c r="AO552" s="113"/>
      <c r="AP552" s="215"/>
      <c r="AQ552" s="216"/>
      <c r="AR552" s="217"/>
      <c r="AS552" s="54"/>
      <c r="AT552" s="115"/>
      <c r="AU552" s="115"/>
      <c r="AV552" s="115"/>
      <c r="AW552" s="116"/>
      <c r="AX552" s="54"/>
      <c r="AY552" s="117"/>
      <c r="AZ552" s="117"/>
      <c r="BA552" s="118"/>
      <c r="BB552" s="116"/>
      <c r="BC552" s="54"/>
      <c r="BD552" s="117"/>
      <c r="BE552" s="218"/>
      <c r="BF552" s="120"/>
      <c r="BG552" s="121"/>
      <c r="BH552" s="121"/>
      <c r="BI552" s="122"/>
      <c r="BJ552" s="123"/>
    </row>
    <row r="553">
      <c r="D553" s="100"/>
      <c r="E553" s="48"/>
      <c r="U553" s="50"/>
      <c r="V553" s="50"/>
      <c r="AC553" s="6"/>
      <c r="AI553" s="110"/>
      <c r="AJ553" s="111"/>
      <c r="AK553" s="221"/>
      <c r="AL553" s="54"/>
      <c r="AM553" s="54"/>
      <c r="AN553" s="112"/>
      <c r="AO553" s="113"/>
      <c r="AP553" s="215"/>
      <c r="AQ553" s="216"/>
      <c r="AR553" s="217"/>
      <c r="AS553" s="54"/>
      <c r="AT553" s="115"/>
      <c r="AU553" s="115"/>
      <c r="AV553" s="115"/>
      <c r="AW553" s="116"/>
      <c r="AX553" s="54"/>
      <c r="AY553" s="117"/>
      <c r="AZ553" s="117"/>
      <c r="BA553" s="118"/>
      <c r="BB553" s="116"/>
      <c r="BC553" s="54"/>
      <c r="BD553" s="117"/>
      <c r="BE553" s="218"/>
      <c r="BF553" s="120"/>
      <c r="BG553" s="121"/>
      <c r="BH553" s="121"/>
      <c r="BI553" s="122"/>
      <c r="BJ553" s="123"/>
    </row>
    <row r="554">
      <c r="D554" s="100"/>
      <c r="E554" s="48"/>
      <c r="U554" s="50"/>
      <c r="V554" s="50"/>
      <c r="AC554" s="6"/>
      <c r="AI554" s="110"/>
      <c r="AJ554" s="111"/>
      <c r="AK554" s="221"/>
      <c r="AL554" s="54"/>
      <c r="AM554" s="54"/>
      <c r="AN554" s="112"/>
      <c r="AO554" s="113"/>
      <c r="AP554" s="215"/>
      <c r="AQ554" s="216"/>
      <c r="AR554" s="217"/>
      <c r="AS554" s="54"/>
      <c r="AT554" s="115"/>
      <c r="AU554" s="115"/>
      <c r="AV554" s="115"/>
      <c r="AW554" s="116"/>
      <c r="AX554" s="54"/>
      <c r="AY554" s="117"/>
      <c r="AZ554" s="117"/>
      <c r="BA554" s="118"/>
      <c r="BB554" s="116"/>
      <c r="BC554" s="54"/>
      <c r="BD554" s="117"/>
      <c r="BE554" s="218"/>
      <c r="BF554" s="120"/>
      <c r="BG554" s="121"/>
      <c r="BH554" s="121"/>
      <c r="BI554" s="122"/>
      <c r="BJ554" s="123"/>
    </row>
    <row r="555">
      <c r="D555" s="100"/>
      <c r="E555" s="48"/>
      <c r="U555" s="50"/>
      <c r="V555" s="50"/>
      <c r="AC555" s="6"/>
      <c r="AI555" s="110"/>
      <c r="AJ555" s="111"/>
      <c r="AK555" s="221"/>
      <c r="AL555" s="54"/>
      <c r="AM555" s="54"/>
      <c r="AN555" s="112"/>
      <c r="AO555" s="113"/>
      <c r="AP555" s="215"/>
      <c r="AQ555" s="216"/>
      <c r="AR555" s="217"/>
      <c r="AS555" s="54"/>
      <c r="AT555" s="115"/>
      <c r="AU555" s="115"/>
      <c r="AV555" s="115"/>
      <c r="AW555" s="116"/>
      <c r="AX555" s="54"/>
      <c r="AY555" s="117"/>
      <c r="AZ555" s="117"/>
      <c r="BA555" s="118"/>
      <c r="BB555" s="116"/>
      <c r="BC555" s="54"/>
      <c r="BD555" s="117"/>
      <c r="BE555" s="218"/>
      <c r="BF555" s="120"/>
      <c r="BG555" s="121"/>
      <c r="BH555" s="121"/>
      <c r="BI555" s="122"/>
      <c r="BJ555" s="123"/>
    </row>
    <row r="556">
      <c r="D556" s="100"/>
      <c r="E556" s="48"/>
      <c r="U556" s="50"/>
      <c r="V556" s="50"/>
      <c r="AC556" s="6"/>
      <c r="AI556" s="110"/>
      <c r="AJ556" s="111"/>
      <c r="AK556" s="221"/>
      <c r="AL556" s="54"/>
      <c r="AM556" s="54"/>
      <c r="AN556" s="112"/>
      <c r="AO556" s="113"/>
      <c r="AP556" s="215"/>
      <c r="AQ556" s="216"/>
      <c r="AR556" s="217"/>
      <c r="AS556" s="54"/>
      <c r="AT556" s="115"/>
      <c r="AU556" s="115"/>
      <c r="AV556" s="115"/>
      <c r="AW556" s="116"/>
      <c r="AX556" s="54"/>
      <c r="AY556" s="117"/>
      <c r="AZ556" s="117"/>
      <c r="BA556" s="118"/>
      <c r="BB556" s="116"/>
      <c r="BC556" s="54"/>
      <c r="BD556" s="117"/>
      <c r="BE556" s="218"/>
      <c r="BF556" s="120"/>
      <c r="BG556" s="121"/>
      <c r="BH556" s="121"/>
      <c r="BI556" s="122"/>
      <c r="BJ556" s="123"/>
    </row>
    <row r="557">
      <c r="D557" s="100"/>
      <c r="E557" s="48"/>
      <c r="U557" s="50"/>
      <c r="V557" s="50"/>
      <c r="AC557" s="6"/>
      <c r="AI557" s="110"/>
      <c r="AJ557" s="111"/>
      <c r="AK557" s="221"/>
      <c r="AL557" s="54"/>
      <c r="AM557" s="54"/>
      <c r="AN557" s="112"/>
      <c r="AO557" s="113"/>
      <c r="AP557" s="215"/>
      <c r="AQ557" s="216"/>
      <c r="AR557" s="217"/>
      <c r="AS557" s="54"/>
      <c r="AT557" s="115"/>
      <c r="AU557" s="115"/>
      <c r="AV557" s="115"/>
      <c r="AW557" s="116"/>
      <c r="AX557" s="54"/>
      <c r="AY557" s="117"/>
      <c r="AZ557" s="117"/>
      <c r="BA557" s="118"/>
      <c r="BB557" s="116"/>
      <c r="BC557" s="54"/>
      <c r="BD557" s="117"/>
      <c r="BE557" s="218"/>
      <c r="BF557" s="120"/>
      <c r="BG557" s="121"/>
      <c r="BH557" s="121"/>
      <c r="BI557" s="122"/>
      <c r="BJ557" s="123"/>
    </row>
    <row r="558">
      <c r="D558" s="100"/>
      <c r="E558" s="48"/>
      <c r="U558" s="50"/>
      <c r="V558" s="50"/>
      <c r="AC558" s="6"/>
      <c r="AI558" s="110"/>
      <c r="AJ558" s="111"/>
      <c r="AK558" s="221"/>
      <c r="AL558" s="54"/>
      <c r="AM558" s="54"/>
      <c r="AN558" s="112"/>
      <c r="AO558" s="113"/>
      <c r="AP558" s="215"/>
      <c r="AQ558" s="216"/>
      <c r="AR558" s="217"/>
      <c r="AS558" s="54"/>
      <c r="AT558" s="115"/>
      <c r="AU558" s="115"/>
      <c r="AV558" s="115"/>
      <c r="AW558" s="116"/>
      <c r="AX558" s="54"/>
      <c r="AY558" s="117"/>
      <c r="AZ558" s="117"/>
      <c r="BA558" s="118"/>
      <c r="BB558" s="116"/>
      <c r="BC558" s="54"/>
      <c r="BD558" s="117"/>
      <c r="BE558" s="218"/>
      <c r="BF558" s="120"/>
      <c r="BG558" s="121"/>
      <c r="BH558" s="121"/>
      <c r="BI558" s="122"/>
      <c r="BJ558" s="123"/>
    </row>
    <row r="559">
      <c r="D559" s="100"/>
      <c r="E559" s="48"/>
      <c r="U559" s="50"/>
      <c r="V559" s="50"/>
      <c r="AC559" s="6"/>
      <c r="AI559" s="110"/>
      <c r="AJ559" s="111"/>
      <c r="AK559" s="221"/>
      <c r="AL559" s="54"/>
      <c r="AM559" s="54"/>
      <c r="AN559" s="112"/>
      <c r="AO559" s="113"/>
      <c r="AP559" s="215"/>
      <c r="AQ559" s="216"/>
      <c r="AR559" s="217"/>
      <c r="AS559" s="54"/>
      <c r="AT559" s="115"/>
      <c r="AU559" s="115"/>
      <c r="AV559" s="115"/>
      <c r="AW559" s="116"/>
      <c r="AX559" s="54"/>
      <c r="AY559" s="117"/>
      <c r="AZ559" s="117"/>
      <c r="BA559" s="118"/>
      <c r="BB559" s="116"/>
      <c r="BC559" s="54"/>
      <c r="BD559" s="117"/>
      <c r="BE559" s="218"/>
      <c r="BF559" s="120"/>
      <c r="BG559" s="121"/>
      <c r="BH559" s="121"/>
      <c r="BI559" s="122"/>
      <c r="BJ559" s="123"/>
    </row>
    <row r="560">
      <c r="D560" s="100"/>
      <c r="E560" s="48"/>
      <c r="U560" s="50"/>
      <c r="V560" s="50"/>
      <c r="AC560" s="6"/>
      <c r="AI560" s="110"/>
      <c r="AJ560" s="111"/>
      <c r="AK560" s="221"/>
      <c r="AL560" s="54"/>
      <c r="AM560" s="54"/>
      <c r="AN560" s="112"/>
      <c r="AO560" s="113"/>
      <c r="AP560" s="215"/>
      <c r="AQ560" s="216"/>
      <c r="AR560" s="217"/>
      <c r="AS560" s="54"/>
      <c r="AT560" s="115"/>
      <c r="AU560" s="115"/>
      <c r="AV560" s="115"/>
      <c r="AW560" s="116"/>
      <c r="AX560" s="54"/>
      <c r="AY560" s="117"/>
      <c r="AZ560" s="117"/>
      <c r="BA560" s="118"/>
      <c r="BB560" s="116"/>
      <c r="BC560" s="54"/>
      <c r="BD560" s="117"/>
      <c r="BE560" s="218"/>
      <c r="BF560" s="120"/>
      <c r="BG560" s="121"/>
      <c r="BH560" s="121"/>
      <c r="BI560" s="122"/>
      <c r="BJ560" s="123"/>
    </row>
    <row r="561">
      <c r="D561" s="100"/>
      <c r="E561" s="48"/>
      <c r="U561" s="50"/>
      <c r="V561" s="50"/>
      <c r="AC561" s="6"/>
      <c r="AI561" s="110"/>
      <c r="AJ561" s="111"/>
      <c r="AK561" s="221"/>
      <c r="AL561" s="54"/>
      <c r="AM561" s="54"/>
      <c r="AN561" s="112"/>
      <c r="AO561" s="113"/>
      <c r="AP561" s="215"/>
      <c r="AQ561" s="216"/>
      <c r="AR561" s="217"/>
      <c r="AS561" s="54"/>
      <c r="AT561" s="115"/>
      <c r="AU561" s="115"/>
      <c r="AV561" s="115"/>
      <c r="AW561" s="116"/>
      <c r="AX561" s="54"/>
      <c r="AY561" s="117"/>
      <c r="AZ561" s="117"/>
      <c r="BA561" s="118"/>
      <c r="BB561" s="116"/>
      <c r="BC561" s="54"/>
      <c r="BD561" s="117"/>
      <c r="BE561" s="218"/>
      <c r="BF561" s="120"/>
      <c r="BG561" s="121"/>
      <c r="BH561" s="121"/>
      <c r="BI561" s="122"/>
      <c r="BJ561" s="123"/>
    </row>
    <row r="562">
      <c r="D562" s="100"/>
      <c r="E562" s="48"/>
      <c r="U562" s="50"/>
      <c r="V562" s="50"/>
      <c r="AC562" s="6"/>
      <c r="AI562" s="110"/>
      <c r="AJ562" s="111"/>
      <c r="AK562" s="221"/>
      <c r="AL562" s="54"/>
      <c r="AM562" s="54"/>
      <c r="AN562" s="112"/>
      <c r="AO562" s="113"/>
      <c r="AP562" s="215"/>
      <c r="AQ562" s="216"/>
      <c r="AR562" s="217"/>
      <c r="AS562" s="54"/>
      <c r="AT562" s="115"/>
      <c r="AU562" s="115"/>
      <c r="AV562" s="115"/>
      <c r="AW562" s="116"/>
      <c r="AX562" s="54"/>
      <c r="AY562" s="117"/>
      <c r="AZ562" s="117"/>
      <c r="BA562" s="118"/>
      <c r="BB562" s="116"/>
      <c r="BC562" s="54"/>
      <c r="BD562" s="117"/>
      <c r="BE562" s="218"/>
      <c r="BF562" s="120"/>
      <c r="BG562" s="121"/>
      <c r="BH562" s="121"/>
      <c r="BI562" s="122"/>
      <c r="BJ562" s="123"/>
    </row>
    <row r="563">
      <c r="D563" s="100"/>
      <c r="E563" s="48"/>
      <c r="U563" s="50"/>
      <c r="V563" s="50"/>
      <c r="AC563" s="6"/>
      <c r="AI563" s="110"/>
      <c r="AJ563" s="111"/>
      <c r="AK563" s="221"/>
      <c r="AL563" s="54"/>
      <c r="AM563" s="54"/>
      <c r="AN563" s="112"/>
      <c r="AO563" s="113"/>
      <c r="AP563" s="215"/>
      <c r="AQ563" s="216"/>
      <c r="AR563" s="217"/>
      <c r="AS563" s="54"/>
      <c r="AT563" s="115"/>
      <c r="AU563" s="115"/>
      <c r="AV563" s="115"/>
      <c r="AW563" s="116"/>
      <c r="AX563" s="54"/>
      <c r="AY563" s="117"/>
      <c r="AZ563" s="117"/>
      <c r="BA563" s="118"/>
      <c r="BB563" s="116"/>
      <c r="BC563" s="54"/>
      <c r="BD563" s="117"/>
      <c r="BE563" s="218"/>
      <c r="BF563" s="120"/>
      <c r="BG563" s="121"/>
      <c r="BH563" s="121"/>
      <c r="BI563" s="122"/>
      <c r="BJ563" s="123"/>
    </row>
    <row r="564">
      <c r="D564" s="100"/>
      <c r="E564" s="48"/>
      <c r="U564" s="50"/>
      <c r="V564" s="50"/>
      <c r="AC564" s="6"/>
      <c r="AI564" s="110"/>
      <c r="AJ564" s="111"/>
      <c r="AK564" s="221"/>
      <c r="AL564" s="54"/>
      <c r="AM564" s="54"/>
      <c r="AN564" s="112"/>
      <c r="AO564" s="113"/>
      <c r="AP564" s="215"/>
      <c r="AQ564" s="216"/>
      <c r="AR564" s="217"/>
      <c r="AS564" s="54"/>
      <c r="AT564" s="115"/>
      <c r="AU564" s="115"/>
      <c r="AV564" s="115"/>
      <c r="AW564" s="116"/>
      <c r="AX564" s="54"/>
      <c r="AY564" s="117"/>
      <c r="AZ564" s="117"/>
      <c r="BA564" s="118"/>
      <c r="BB564" s="116"/>
      <c r="BC564" s="54"/>
      <c r="BD564" s="117"/>
      <c r="BE564" s="218"/>
      <c r="BF564" s="120"/>
      <c r="BG564" s="121"/>
      <c r="BH564" s="121"/>
      <c r="BI564" s="122"/>
      <c r="BJ564" s="123"/>
    </row>
    <row r="565">
      <c r="D565" s="100"/>
      <c r="E565" s="48"/>
      <c r="U565" s="50"/>
      <c r="V565" s="50"/>
      <c r="AC565" s="6"/>
      <c r="AI565" s="110"/>
      <c r="AJ565" s="111"/>
      <c r="AK565" s="221"/>
      <c r="AL565" s="54"/>
      <c r="AM565" s="54"/>
      <c r="AN565" s="112"/>
      <c r="AO565" s="113"/>
      <c r="AP565" s="215"/>
      <c r="AQ565" s="216"/>
      <c r="AR565" s="217"/>
      <c r="AS565" s="54"/>
      <c r="AT565" s="115"/>
      <c r="AU565" s="115"/>
      <c r="AV565" s="115"/>
      <c r="AW565" s="116"/>
      <c r="AX565" s="54"/>
      <c r="AY565" s="117"/>
      <c r="AZ565" s="117"/>
      <c r="BA565" s="118"/>
      <c r="BB565" s="116"/>
      <c r="BC565" s="54"/>
      <c r="BD565" s="117"/>
      <c r="BE565" s="218"/>
      <c r="BF565" s="120"/>
      <c r="BG565" s="121"/>
      <c r="BH565" s="121"/>
      <c r="BI565" s="122"/>
      <c r="BJ565" s="123"/>
    </row>
    <row r="566">
      <c r="D566" s="100"/>
      <c r="E566" s="48"/>
      <c r="U566" s="50"/>
      <c r="V566" s="50"/>
      <c r="AC566" s="6"/>
      <c r="AI566" s="110"/>
      <c r="AJ566" s="111"/>
      <c r="AK566" s="221"/>
      <c r="AL566" s="54"/>
      <c r="AM566" s="54"/>
      <c r="AN566" s="112"/>
      <c r="AO566" s="113"/>
      <c r="AP566" s="215"/>
      <c r="AQ566" s="216"/>
      <c r="AR566" s="217"/>
      <c r="AS566" s="54"/>
      <c r="AT566" s="115"/>
      <c r="AU566" s="115"/>
      <c r="AV566" s="115"/>
      <c r="AW566" s="116"/>
      <c r="AX566" s="54"/>
      <c r="AY566" s="117"/>
      <c r="AZ566" s="117"/>
      <c r="BA566" s="118"/>
      <c r="BB566" s="116"/>
      <c r="BC566" s="54"/>
      <c r="BD566" s="117"/>
      <c r="BE566" s="218"/>
      <c r="BF566" s="120"/>
      <c r="BG566" s="121"/>
      <c r="BH566" s="121"/>
      <c r="BI566" s="122"/>
      <c r="BJ566" s="123"/>
    </row>
    <row r="567">
      <c r="D567" s="100"/>
      <c r="E567" s="48"/>
      <c r="U567" s="50"/>
      <c r="V567" s="50"/>
      <c r="AC567" s="6"/>
      <c r="AI567" s="110"/>
      <c r="AJ567" s="111"/>
      <c r="AK567" s="221"/>
      <c r="AL567" s="54"/>
      <c r="AM567" s="54"/>
      <c r="AN567" s="112"/>
      <c r="AO567" s="113"/>
      <c r="AP567" s="215"/>
      <c r="AQ567" s="216"/>
      <c r="AR567" s="217"/>
      <c r="AS567" s="54"/>
      <c r="AT567" s="115"/>
      <c r="AU567" s="115"/>
      <c r="AV567" s="115"/>
      <c r="AW567" s="116"/>
      <c r="AX567" s="54"/>
      <c r="AY567" s="117"/>
      <c r="AZ567" s="117"/>
      <c r="BA567" s="118"/>
      <c r="BB567" s="116"/>
      <c r="BC567" s="54"/>
      <c r="BD567" s="117"/>
      <c r="BE567" s="218"/>
      <c r="BF567" s="120"/>
      <c r="BG567" s="121"/>
      <c r="BH567" s="121"/>
      <c r="BI567" s="122"/>
      <c r="BJ567" s="123"/>
    </row>
    <row r="568">
      <c r="D568" s="100"/>
      <c r="E568" s="48"/>
      <c r="U568" s="50"/>
      <c r="V568" s="50"/>
      <c r="AC568" s="6"/>
      <c r="AI568" s="110"/>
      <c r="AJ568" s="111"/>
      <c r="AK568" s="221"/>
      <c r="AL568" s="54"/>
      <c r="AM568" s="54"/>
      <c r="AN568" s="112"/>
      <c r="AO568" s="113"/>
      <c r="AP568" s="215"/>
      <c r="AQ568" s="216"/>
      <c r="AR568" s="217"/>
      <c r="AS568" s="54"/>
      <c r="AT568" s="115"/>
      <c r="AU568" s="115"/>
      <c r="AV568" s="115"/>
      <c r="AW568" s="116"/>
      <c r="AX568" s="54"/>
      <c r="AY568" s="117"/>
      <c r="AZ568" s="117"/>
      <c r="BA568" s="118"/>
      <c r="BB568" s="116"/>
      <c r="BC568" s="54"/>
      <c r="BD568" s="117"/>
      <c r="BE568" s="218"/>
      <c r="BF568" s="120"/>
      <c r="BG568" s="121"/>
      <c r="BH568" s="121"/>
      <c r="BI568" s="122"/>
      <c r="BJ568" s="123"/>
    </row>
    <row r="569">
      <c r="D569" s="100"/>
      <c r="E569" s="48"/>
      <c r="U569" s="50"/>
      <c r="V569" s="50"/>
      <c r="AC569" s="6"/>
      <c r="AI569" s="110"/>
      <c r="AJ569" s="111"/>
      <c r="AK569" s="221"/>
      <c r="AL569" s="54"/>
      <c r="AM569" s="54"/>
      <c r="AN569" s="112"/>
      <c r="AO569" s="113"/>
      <c r="AP569" s="215"/>
      <c r="AQ569" s="216"/>
      <c r="AR569" s="217"/>
      <c r="AS569" s="54"/>
      <c r="AT569" s="115"/>
      <c r="AU569" s="115"/>
      <c r="AV569" s="115"/>
      <c r="AW569" s="116"/>
      <c r="AX569" s="54"/>
      <c r="AY569" s="117"/>
      <c r="AZ569" s="117"/>
      <c r="BA569" s="118"/>
      <c r="BB569" s="116"/>
      <c r="BC569" s="54"/>
      <c r="BD569" s="117"/>
      <c r="BE569" s="218"/>
      <c r="BF569" s="120"/>
      <c r="BG569" s="121"/>
      <c r="BH569" s="121"/>
      <c r="BI569" s="122"/>
      <c r="BJ569" s="123"/>
    </row>
    <row r="570">
      <c r="D570" s="100"/>
      <c r="E570" s="48"/>
      <c r="U570" s="50"/>
      <c r="V570" s="50"/>
      <c r="AC570" s="6"/>
      <c r="AI570" s="110"/>
      <c r="AJ570" s="111"/>
      <c r="AK570" s="221"/>
      <c r="AL570" s="54"/>
      <c r="AM570" s="54"/>
      <c r="AN570" s="112"/>
      <c r="AO570" s="113"/>
      <c r="AP570" s="215"/>
      <c r="AQ570" s="216"/>
      <c r="AR570" s="217"/>
      <c r="AS570" s="54"/>
      <c r="AT570" s="115"/>
      <c r="AU570" s="115"/>
      <c r="AV570" s="115"/>
      <c r="AW570" s="116"/>
      <c r="AX570" s="54"/>
      <c r="AY570" s="117"/>
      <c r="AZ570" s="117"/>
      <c r="BA570" s="118"/>
      <c r="BB570" s="116"/>
      <c r="BC570" s="54"/>
      <c r="BD570" s="117"/>
      <c r="BE570" s="218"/>
      <c r="BF570" s="120"/>
      <c r="BG570" s="121"/>
      <c r="BH570" s="121"/>
      <c r="BI570" s="122"/>
      <c r="BJ570" s="123"/>
    </row>
    <row r="571">
      <c r="D571" s="100"/>
      <c r="E571" s="48"/>
      <c r="U571" s="50"/>
      <c r="V571" s="50"/>
      <c r="AC571" s="6"/>
      <c r="AI571" s="110"/>
      <c r="AJ571" s="111"/>
      <c r="AK571" s="221"/>
      <c r="AL571" s="54"/>
      <c r="AM571" s="54"/>
      <c r="AN571" s="112"/>
      <c r="AO571" s="113"/>
      <c r="AP571" s="215"/>
      <c r="AQ571" s="216"/>
      <c r="AR571" s="217"/>
      <c r="AS571" s="54"/>
      <c r="AT571" s="115"/>
      <c r="AU571" s="115"/>
      <c r="AV571" s="115"/>
      <c r="AW571" s="116"/>
      <c r="AX571" s="54"/>
      <c r="AY571" s="117"/>
      <c r="AZ571" s="117"/>
      <c r="BA571" s="118"/>
      <c r="BB571" s="116"/>
      <c r="BC571" s="54"/>
      <c r="BD571" s="117"/>
      <c r="BE571" s="218"/>
      <c r="BF571" s="120"/>
      <c r="BG571" s="121"/>
      <c r="BH571" s="121"/>
      <c r="BI571" s="122"/>
      <c r="BJ571" s="123"/>
    </row>
    <row r="572">
      <c r="D572" s="100"/>
      <c r="E572" s="48"/>
      <c r="U572" s="50"/>
      <c r="V572" s="50"/>
      <c r="AC572" s="6"/>
      <c r="AI572" s="110"/>
      <c r="AJ572" s="111"/>
      <c r="AK572" s="221"/>
      <c r="AL572" s="54"/>
      <c r="AM572" s="54"/>
      <c r="AN572" s="112"/>
      <c r="AO572" s="113"/>
      <c r="AP572" s="215"/>
      <c r="AQ572" s="216"/>
      <c r="AR572" s="217"/>
      <c r="AS572" s="54"/>
      <c r="AT572" s="115"/>
      <c r="AU572" s="115"/>
      <c r="AV572" s="115"/>
      <c r="AW572" s="116"/>
      <c r="AX572" s="54"/>
      <c r="AY572" s="117"/>
      <c r="AZ572" s="117"/>
      <c r="BA572" s="118"/>
      <c r="BB572" s="116"/>
      <c r="BC572" s="54"/>
      <c r="BD572" s="117"/>
      <c r="BE572" s="218"/>
      <c r="BF572" s="120"/>
      <c r="BG572" s="121"/>
      <c r="BH572" s="121"/>
      <c r="BI572" s="122"/>
      <c r="BJ572" s="123"/>
    </row>
    <row r="573">
      <c r="D573" s="100"/>
      <c r="E573" s="48"/>
      <c r="U573" s="50"/>
      <c r="V573" s="50"/>
      <c r="AC573" s="6"/>
      <c r="AI573" s="110"/>
      <c r="AJ573" s="111"/>
      <c r="AK573" s="221"/>
      <c r="AL573" s="54"/>
      <c r="AM573" s="54"/>
      <c r="AN573" s="112"/>
      <c r="AO573" s="113"/>
      <c r="AP573" s="215"/>
      <c r="AQ573" s="216"/>
      <c r="AR573" s="217"/>
      <c r="AS573" s="54"/>
      <c r="AT573" s="115"/>
      <c r="AU573" s="115"/>
      <c r="AV573" s="115"/>
      <c r="AW573" s="116"/>
      <c r="AX573" s="54"/>
      <c r="AY573" s="117"/>
      <c r="AZ573" s="117"/>
      <c r="BA573" s="118"/>
      <c r="BB573" s="116"/>
      <c r="BC573" s="54"/>
      <c r="BD573" s="117"/>
      <c r="BE573" s="218"/>
      <c r="BF573" s="120"/>
      <c r="BG573" s="121"/>
      <c r="BH573" s="121"/>
      <c r="BI573" s="122"/>
      <c r="BJ573" s="123"/>
    </row>
    <row r="574">
      <c r="D574" s="100"/>
      <c r="E574" s="48"/>
      <c r="U574" s="50"/>
      <c r="V574" s="50"/>
      <c r="AC574" s="6"/>
      <c r="AI574" s="110"/>
      <c r="AJ574" s="111"/>
      <c r="AK574" s="221"/>
      <c r="AL574" s="54"/>
      <c r="AM574" s="54"/>
      <c r="AN574" s="112"/>
      <c r="AO574" s="113"/>
      <c r="AP574" s="215"/>
      <c r="AQ574" s="216"/>
      <c r="AR574" s="217"/>
      <c r="AS574" s="54"/>
      <c r="AT574" s="115"/>
      <c r="AU574" s="115"/>
      <c r="AV574" s="115"/>
      <c r="AW574" s="116"/>
      <c r="AX574" s="54"/>
      <c r="AY574" s="117"/>
      <c r="AZ574" s="117"/>
      <c r="BA574" s="118"/>
      <c r="BB574" s="116"/>
      <c r="BC574" s="54"/>
      <c r="BD574" s="117"/>
      <c r="BE574" s="218"/>
      <c r="BF574" s="120"/>
      <c r="BG574" s="121"/>
      <c r="BH574" s="121"/>
      <c r="BI574" s="122"/>
      <c r="BJ574" s="123"/>
    </row>
    <row r="575">
      <c r="D575" s="100"/>
      <c r="E575" s="48"/>
      <c r="U575" s="50"/>
      <c r="V575" s="50"/>
      <c r="AC575" s="6"/>
      <c r="AI575" s="110"/>
      <c r="AJ575" s="111"/>
      <c r="AK575" s="221"/>
      <c r="AL575" s="54"/>
      <c r="AM575" s="54"/>
      <c r="AN575" s="112"/>
      <c r="AO575" s="113"/>
      <c r="AP575" s="215"/>
      <c r="AQ575" s="216"/>
      <c r="AR575" s="217"/>
      <c r="AS575" s="54"/>
      <c r="AT575" s="115"/>
      <c r="AU575" s="115"/>
      <c r="AV575" s="115"/>
      <c r="AW575" s="116"/>
      <c r="AX575" s="54"/>
      <c r="AY575" s="117"/>
      <c r="AZ575" s="117"/>
      <c r="BA575" s="118"/>
      <c r="BB575" s="116"/>
      <c r="BC575" s="54"/>
      <c r="BD575" s="117"/>
      <c r="BE575" s="218"/>
      <c r="BF575" s="120"/>
      <c r="BG575" s="121"/>
      <c r="BH575" s="121"/>
      <c r="BI575" s="122"/>
      <c r="BJ575" s="123"/>
    </row>
    <row r="576">
      <c r="D576" s="100"/>
      <c r="E576" s="48"/>
      <c r="U576" s="50"/>
      <c r="V576" s="50"/>
      <c r="AC576" s="6"/>
      <c r="AI576" s="110"/>
      <c r="AJ576" s="111"/>
      <c r="AK576" s="221"/>
      <c r="AL576" s="54"/>
      <c r="AM576" s="54"/>
      <c r="AN576" s="112"/>
      <c r="AO576" s="113"/>
      <c r="AP576" s="215"/>
      <c r="AQ576" s="216"/>
      <c r="AR576" s="217"/>
      <c r="AS576" s="54"/>
      <c r="AT576" s="115"/>
      <c r="AU576" s="115"/>
      <c r="AV576" s="115"/>
      <c r="AW576" s="116"/>
      <c r="AX576" s="54"/>
      <c r="AY576" s="117"/>
      <c r="AZ576" s="117"/>
      <c r="BA576" s="118"/>
      <c r="BB576" s="116"/>
      <c r="BC576" s="54"/>
      <c r="BD576" s="117"/>
      <c r="BE576" s="218"/>
      <c r="BF576" s="120"/>
      <c r="BG576" s="121"/>
      <c r="BH576" s="121"/>
      <c r="BI576" s="122"/>
      <c r="BJ576" s="123"/>
    </row>
    <row r="577">
      <c r="D577" s="100"/>
      <c r="E577" s="48"/>
      <c r="U577" s="50"/>
      <c r="V577" s="50"/>
      <c r="AC577" s="6"/>
      <c r="AI577" s="110"/>
      <c r="AJ577" s="111"/>
      <c r="AK577" s="221"/>
      <c r="AL577" s="54"/>
      <c r="AM577" s="54"/>
      <c r="AN577" s="112"/>
      <c r="AO577" s="113"/>
      <c r="AP577" s="215"/>
      <c r="AQ577" s="216"/>
      <c r="AR577" s="217"/>
      <c r="AS577" s="54"/>
      <c r="AT577" s="115"/>
      <c r="AU577" s="115"/>
      <c r="AV577" s="115"/>
      <c r="AW577" s="116"/>
      <c r="AX577" s="54"/>
      <c r="AY577" s="117"/>
      <c r="AZ577" s="117"/>
      <c r="BA577" s="118"/>
      <c r="BB577" s="116"/>
      <c r="BC577" s="54"/>
      <c r="BD577" s="117"/>
      <c r="BE577" s="218"/>
      <c r="BF577" s="120"/>
      <c r="BG577" s="121"/>
      <c r="BH577" s="121"/>
      <c r="BI577" s="122"/>
      <c r="BJ577" s="123"/>
    </row>
    <row r="578">
      <c r="D578" s="100"/>
      <c r="E578" s="48"/>
      <c r="U578" s="50"/>
      <c r="V578" s="50"/>
      <c r="AC578" s="6"/>
      <c r="AI578" s="110"/>
      <c r="AJ578" s="111"/>
      <c r="AK578" s="221"/>
      <c r="AL578" s="54"/>
      <c r="AM578" s="54"/>
      <c r="AN578" s="112"/>
      <c r="AO578" s="113"/>
      <c r="AP578" s="215"/>
      <c r="AQ578" s="216"/>
      <c r="AR578" s="217"/>
      <c r="AS578" s="54"/>
      <c r="AT578" s="115"/>
      <c r="AU578" s="115"/>
      <c r="AV578" s="115"/>
      <c r="AW578" s="116"/>
      <c r="AX578" s="54"/>
      <c r="AY578" s="117"/>
      <c r="AZ578" s="117"/>
      <c r="BA578" s="118"/>
      <c r="BB578" s="116"/>
      <c r="BC578" s="54"/>
      <c r="BD578" s="117"/>
      <c r="BE578" s="218"/>
      <c r="BF578" s="120"/>
      <c r="BG578" s="121"/>
      <c r="BH578" s="121"/>
      <c r="BI578" s="122"/>
      <c r="BJ578" s="123"/>
    </row>
    <row r="579">
      <c r="D579" s="100"/>
      <c r="E579" s="48"/>
      <c r="U579" s="50"/>
      <c r="V579" s="50"/>
      <c r="AC579" s="6"/>
      <c r="AI579" s="110"/>
      <c r="AJ579" s="111"/>
      <c r="AK579" s="221"/>
      <c r="AL579" s="54"/>
      <c r="AM579" s="54"/>
      <c r="AN579" s="112"/>
      <c r="AO579" s="113"/>
      <c r="AP579" s="215"/>
      <c r="AQ579" s="216"/>
      <c r="AR579" s="217"/>
      <c r="AS579" s="54"/>
      <c r="AT579" s="115"/>
      <c r="AU579" s="115"/>
      <c r="AV579" s="115"/>
      <c r="AW579" s="116"/>
      <c r="AX579" s="54"/>
      <c r="AY579" s="117"/>
      <c r="AZ579" s="117"/>
      <c r="BA579" s="118"/>
      <c r="BB579" s="116"/>
      <c r="BC579" s="54"/>
      <c r="BD579" s="117"/>
      <c r="BE579" s="218"/>
      <c r="BF579" s="120"/>
      <c r="BG579" s="121"/>
      <c r="BH579" s="121"/>
      <c r="BI579" s="122"/>
      <c r="BJ579" s="123"/>
    </row>
    <row r="580">
      <c r="D580" s="100"/>
      <c r="E580" s="48"/>
      <c r="U580" s="50"/>
      <c r="V580" s="50"/>
      <c r="AC580" s="6"/>
      <c r="AI580" s="110"/>
      <c r="AJ580" s="111"/>
      <c r="AK580" s="221"/>
      <c r="AL580" s="54"/>
      <c r="AM580" s="54"/>
      <c r="AN580" s="112"/>
      <c r="AO580" s="113"/>
      <c r="AP580" s="215"/>
      <c r="AQ580" s="216"/>
      <c r="AR580" s="217"/>
      <c r="AS580" s="54"/>
      <c r="AT580" s="115"/>
      <c r="AU580" s="115"/>
      <c r="AV580" s="115"/>
      <c r="AW580" s="116"/>
      <c r="AX580" s="54"/>
      <c r="AY580" s="117"/>
      <c r="AZ580" s="117"/>
      <c r="BA580" s="118"/>
      <c r="BB580" s="116"/>
      <c r="BC580" s="54"/>
      <c r="BD580" s="117"/>
      <c r="BE580" s="218"/>
      <c r="BF580" s="120"/>
      <c r="BG580" s="121"/>
      <c r="BH580" s="121"/>
      <c r="BI580" s="122"/>
      <c r="BJ580" s="123"/>
    </row>
    <row r="581">
      <c r="D581" s="100"/>
      <c r="E581" s="48"/>
      <c r="U581" s="50"/>
      <c r="V581" s="50"/>
      <c r="AC581" s="6"/>
      <c r="AI581" s="110"/>
      <c r="AJ581" s="111"/>
      <c r="AK581" s="221"/>
      <c r="AL581" s="54"/>
      <c r="AM581" s="54"/>
      <c r="AN581" s="112"/>
      <c r="AO581" s="113"/>
      <c r="AP581" s="215"/>
      <c r="AQ581" s="216"/>
      <c r="AR581" s="217"/>
      <c r="AS581" s="54"/>
      <c r="AT581" s="115"/>
      <c r="AU581" s="115"/>
      <c r="AV581" s="115"/>
      <c r="AW581" s="116"/>
      <c r="AX581" s="54"/>
      <c r="AY581" s="117"/>
      <c r="AZ581" s="117"/>
      <c r="BA581" s="118"/>
      <c r="BB581" s="116"/>
      <c r="BC581" s="54"/>
      <c r="BD581" s="117"/>
      <c r="BE581" s="218"/>
      <c r="BF581" s="120"/>
      <c r="BG581" s="121"/>
      <c r="BH581" s="121"/>
      <c r="BI581" s="122"/>
      <c r="BJ581" s="123"/>
    </row>
    <row r="582">
      <c r="D582" s="100"/>
      <c r="E582" s="48"/>
      <c r="U582" s="50"/>
      <c r="V582" s="50"/>
      <c r="AC582" s="6"/>
      <c r="AI582" s="110"/>
      <c r="AJ582" s="111"/>
      <c r="AK582" s="221"/>
      <c r="AL582" s="54"/>
      <c r="AM582" s="54"/>
      <c r="AN582" s="112"/>
      <c r="AO582" s="113"/>
      <c r="AP582" s="215"/>
      <c r="AQ582" s="216"/>
      <c r="AR582" s="217"/>
      <c r="AS582" s="54"/>
      <c r="AT582" s="115"/>
      <c r="AU582" s="115"/>
      <c r="AV582" s="115"/>
      <c r="AW582" s="116"/>
      <c r="AX582" s="54"/>
      <c r="AY582" s="117"/>
      <c r="AZ582" s="117"/>
      <c r="BA582" s="118"/>
      <c r="BB582" s="116"/>
      <c r="BC582" s="54"/>
      <c r="BD582" s="117"/>
      <c r="BE582" s="218"/>
      <c r="BF582" s="120"/>
      <c r="BG582" s="121"/>
      <c r="BH582" s="121"/>
      <c r="BI582" s="122"/>
      <c r="BJ582" s="123"/>
    </row>
    <row r="583">
      <c r="D583" s="100"/>
      <c r="E583" s="48"/>
      <c r="U583" s="50"/>
      <c r="V583" s="50"/>
      <c r="AC583" s="6"/>
      <c r="AI583" s="110"/>
      <c r="AJ583" s="111"/>
      <c r="AK583" s="221"/>
      <c r="AL583" s="54"/>
      <c r="AM583" s="54"/>
      <c r="AN583" s="112"/>
      <c r="AO583" s="113"/>
      <c r="AP583" s="215"/>
      <c r="AQ583" s="216"/>
      <c r="AR583" s="217"/>
      <c r="AS583" s="54"/>
      <c r="AT583" s="115"/>
      <c r="AU583" s="115"/>
      <c r="AV583" s="115"/>
      <c r="AW583" s="116"/>
      <c r="AX583" s="54"/>
      <c r="AY583" s="117"/>
      <c r="AZ583" s="117"/>
      <c r="BA583" s="118"/>
      <c r="BB583" s="116"/>
      <c r="BC583" s="54"/>
      <c r="BD583" s="117"/>
      <c r="BE583" s="218"/>
      <c r="BF583" s="120"/>
      <c r="BG583" s="121"/>
      <c r="BH583" s="121"/>
      <c r="BI583" s="122"/>
      <c r="BJ583" s="123"/>
    </row>
    <row r="584">
      <c r="D584" s="100"/>
      <c r="E584" s="48"/>
      <c r="U584" s="50"/>
      <c r="V584" s="50"/>
      <c r="AC584" s="6"/>
      <c r="AI584" s="110"/>
      <c r="AJ584" s="111"/>
      <c r="AK584" s="221"/>
      <c r="AL584" s="54"/>
      <c r="AM584" s="54"/>
      <c r="AN584" s="112"/>
      <c r="AO584" s="113"/>
      <c r="AP584" s="215"/>
      <c r="AQ584" s="216"/>
      <c r="AR584" s="217"/>
      <c r="AS584" s="54"/>
      <c r="AT584" s="115"/>
      <c r="AU584" s="115"/>
      <c r="AV584" s="115"/>
      <c r="AW584" s="116"/>
      <c r="AX584" s="54"/>
      <c r="AY584" s="117"/>
      <c r="AZ584" s="117"/>
      <c r="BA584" s="118"/>
      <c r="BB584" s="116"/>
      <c r="BC584" s="54"/>
      <c r="BD584" s="117"/>
      <c r="BE584" s="218"/>
      <c r="BF584" s="120"/>
      <c r="BG584" s="121"/>
      <c r="BH584" s="121"/>
      <c r="BI584" s="122"/>
      <c r="BJ584" s="123"/>
    </row>
    <row r="585">
      <c r="D585" s="100"/>
      <c r="E585" s="48"/>
      <c r="U585" s="50"/>
      <c r="V585" s="50"/>
      <c r="AC585" s="6"/>
      <c r="AI585" s="110"/>
      <c r="AJ585" s="111"/>
      <c r="AK585" s="221"/>
      <c r="AL585" s="54"/>
      <c r="AM585" s="54"/>
      <c r="AN585" s="112"/>
      <c r="AO585" s="113"/>
      <c r="AP585" s="215"/>
      <c r="AQ585" s="216"/>
      <c r="AR585" s="217"/>
      <c r="AS585" s="54"/>
      <c r="AT585" s="115"/>
      <c r="AU585" s="115"/>
      <c r="AV585" s="115"/>
      <c r="AW585" s="116"/>
      <c r="AX585" s="54"/>
      <c r="AY585" s="117"/>
      <c r="AZ585" s="117"/>
      <c r="BA585" s="118"/>
      <c r="BB585" s="116"/>
      <c r="BC585" s="54"/>
      <c r="BD585" s="117"/>
      <c r="BE585" s="218"/>
      <c r="BF585" s="120"/>
      <c r="BG585" s="121"/>
      <c r="BH585" s="121"/>
      <c r="BI585" s="122"/>
      <c r="BJ585" s="123"/>
    </row>
    <row r="586">
      <c r="D586" s="100"/>
      <c r="E586" s="48"/>
      <c r="U586" s="50"/>
      <c r="V586" s="50"/>
      <c r="AC586" s="6"/>
      <c r="AI586" s="110"/>
      <c r="AJ586" s="111"/>
      <c r="AK586" s="221"/>
      <c r="AL586" s="54"/>
      <c r="AM586" s="54"/>
      <c r="AN586" s="112"/>
      <c r="AO586" s="113"/>
      <c r="AP586" s="215"/>
      <c r="AQ586" s="216"/>
      <c r="AR586" s="217"/>
      <c r="AS586" s="54"/>
      <c r="AT586" s="115"/>
      <c r="AU586" s="115"/>
      <c r="AV586" s="115"/>
      <c r="AW586" s="116"/>
      <c r="AX586" s="54"/>
      <c r="AY586" s="117"/>
      <c r="AZ586" s="117"/>
      <c r="BA586" s="118"/>
      <c r="BB586" s="116"/>
      <c r="BC586" s="54"/>
      <c r="BD586" s="117"/>
      <c r="BE586" s="218"/>
      <c r="BF586" s="120"/>
      <c r="BG586" s="121"/>
      <c r="BH586" s="121"/>
      <c r="BI586" s="122"/>
      <c r="BJ586" s="123"/>
    </row>
    <row r="587">
      <c r="D587" s="100"/>
      <c r="E587" s="48"/>
      <c r="U587" s="50"/>
      <c r="V587" s="50"/>
      <c r="AC587" s="6"/>
      <c r="AI587" s="110"/>
      <c r="AJ587" s="111"/>
      <c r="AK587" s="221"/>
      <c r="AL587" s="54"/>
      <c r="AM587" s="54"/>
      <c r="AN587" s="112"/>
      <c r="AO587" s="113"/>
      <c r="AP587" s="215"/>
      <c r="AQ587" s="216"/>
      <c r="AR587" s="217"/>
      <c r="AS587" s="54"/>
      <c r="AT587" s="115"/>
      <c r="AU587" s="115"/>
      <c r="AV587" s="115"/>
      <c r="AW587" s="116"/>
      <c r="AX587" s="54"/>
      <c r="AY587" s="117"/>
      <c r="AZ587" s="117"/>
      <c r="BA587" s="118"/>
      <c r="BB587" s="116"/>
      <c r="BC587" s="54"/>
      <c r="BD587" s="117"/>
      <c r="BE587" s="218"/>
      <c r="BF587" s="120"/>
      <c r="BG587" s="121"/>
      <c r="BH587" s="121"/>
      <c r="BI587" s="122"/>
      <c r="BJ587" s="123"/>
    </row>
    <row r="588">
      <c r="D588" s="100"/>
      <c r="E588" s="48"/>
      <c r="U588" s="50"/>
      <c r="V588" s="50"/>
      <c r="AC588" s="6"/>
      <c r="AI588" s="110"/>
      <c r="AJ588" s="111"/>
      <c r="AK588" s="221"/>
      <c r="AL588" s="54"/>
      <c r="AM588" s="54"/>
      <c r="AN588" s="112"/>
      <c r="AO588" s="113"/>
      <c r="AP588" s="215"/>
      <c r="AQ588" s="216"/>
      <c r="AR588" s="217"/>
      <c r="AS588" s="54"/>
      <c r="AT588" s="115"/>
      <c r="AU588" s="115"/>
      <c r="AV588" s="115"/>
      <c r="AW588" s="116"/>
      <c r="AX588" s="54"/>
      <c r="AY588" s="117"/>
      <c r="AZ588" s="117"/>
      <c r="BA588" s="118"/>
      <c r="BB588" s="116"/>
      <c r="BC588" s="54"/>
      <c r="BD588" s="117"/>
      <c r="BE588" s="218"/>
      <c r="BF588" s="120"/>
      <c r="BG588" s="121"/>
      <c r="BH588" s="121"/>
      <c r="BI588" s="122"/>
      <c r="BJ588" s="123"/>
    </row>
    <row r="589">
      <c r="D589" s="100"/>
      <c r="E589" s="48"/>
      <c r="U589" s="50"/>
      <c r="V589" s="50"/>
      <c r="AC589" s="6"/>
      <c r="AI589" s="110"/>
      <c r="AJ589" s="111"/>
      <c r="AK589" s="221"/>
      <c r="AL589" s="54"/>
      <c r="AM589" s="54"/>
      <c r="AN589" s="112"/>
      <c r="AO589" s="113"/>
      <c r="AP589" s="215"/>
      <c r="AQ589" s="216"/>
      <c r="AR589" s="217"/>
      <c r="AS589" s="54"/>
      <c r="AT589" s="115"/>
      <c r="AU589" s="115"/>
      <c r="AV589" s="115"/>
      <c r="AW589" s="116"/>
      <c r="AX589" s="54"/>
      <c r="AY589" s="117"/>
      <c r="AZ589" s="117"/>
      <c r="BA589" s="118"/>
      <c r="BB589" s="116"/>
      <c r="BC589" s="54"/>
      <c r="BD589" s="117"/>
      <c r="BE589" s="218"/>
      <c r="BF589" s="120"/>
      <c r="BG589" s="121"/>
      <c r="BH589" s="121"/>
      <c r="BI589" s="122"/>
      <c r="BJ589" s="123"/>
    </row>
    <row r="590">
      <c r="D590" s="100"/>
      <c r="E590" s="48"/>
      <c r="U590" s="50"/>
      <c r="V590" s="50"/>
      <c r="AC590" s="6"/>
      <c r="AI590" s="110"/>
      <c r="AJ590" s="111"/>
      <c r="AK590" s="221"/>
      <c r="AL590" s="54"/>
      <c r="AM590" s="54"/>
      <c r="AN590" s="112"/>
      <c r="AO590" s="113"/>
      <c r="AP590" s="215"/>
      <c r="AQ590" s="216"/>
      <c r="AR590" s="217"/>
      <c r="AS590" s="54"/>
      <c r="AT590" s="115"/>
      <c r="AU590" s="115"/>
      <c r="AV590" s="115"/>
      <c r="AW590" s="116"/>
      <c r="AX590" s="54"/>
      <c r="AY590" s="117"/>
      <c r="AZ590" s="117"/>
      <c r="BA590" s="118"/>
      <c r="BB590" s="116"/>
      <c r="BC590" s="54"/>
      <c r="BD590" s="117"/>
      <c r="BE590" s="218"/>
      <c r="BF590" s="120"/>
      <c r="BG590" s="121"/>
      <c r="BH590" s="121"/>
      <c r="BI590" s="122"/>
      <c r="BJ590" s="123"/>
    </row>
    <row r="591">
      <c r="D591" s="100"/>
      <c r="E591" s="48"/>
      <c r="U591" s="50"/>
      <c r="V591" s="50"/>
      <c r="AC591" s="6"/>
      <c r="AI591" s="110"/>
      <c r="AJ591" s="111"/>
      <c r="AK591" s="221"/>
      <c r="AL591" s="54"/>
      <c r="AM591" s="54"/>
      <c r="AN591" s="112"/>
      <c r="AO591" s="113"/>
      <c r="AP591" s="215"/>
      <c r="AQ591" s="216"/>
      <c r="AR591" s="217"/>
      <c r="AS591" s="54"/>
      <c r="AT591" s="115"/>
      <c r="AU591" s="115"/>
      <c r="AV591" s="115"/>
      <c r="AW591" s="116"/>
      <c r="AX591" s="54"/>
      <c r="AY591" s="117"/>
      <c r="AZ591" s="117"/>
      <c r="BA591" s="118"/>
      <c r="BB591" s="116"/>
      <c r="BC591" s="54"/>
      <c r="BD591" s="117"/>
      <c r="BE591" s="218"/>
      <c r="BF591" s="120"/>
      <c r="BG591" s="121"/>
      <c r="BH591" s="121"/>
      <c r="BI591" s="122"/>
      <c r="BJ591" s="123"/>
    </row>
    <row r="592">
      <c r="D592" s="100"/>
      <c r="E592" s="48"/>
      <c r="U592" s="50"/>
      <c r="V592" s="50"/>
      <c r="AC592" s="6"/>
      <c r="AI592" s="110"/>
      <c r="AJ592" s="111"/>
      <c r="AK592" s="221"/>
      <c r="AL592" s="54"/>
      <c r="AM592" s="54"/>
      <c r="AN592" s="112"/>
      <c r="AO592" s="113"/>
      <c r="AP592" s="215"/>
      <c r="AQ592" s="216"/>
      <c r="AR592" s="217"/>
      <c r="AS592" s="54"/>
      <c r="AT592" s="115"/>
      <c r="AU592" s="115"/>
      <c r="AV592" s="115"/>
      <c r="AW592" s="116"/>
      <c r="AX592" s="54"/>
      <c r="AY592" s="117"/>
      <c r="AZ592" s="117"/>
      <c r="BA592" s="118"/>
      <c r="BB592" s="116"/>
      <c r="BC592" s="54"/>
      <c r="BD592" s="117"/>
      <c r="BE592" s="218"/>
      <c r="BF592" s="120"/>
      <c r="BG592" s="121"/>
      <c r="BH592" s="121"/>
      <c r="BI592" s="122"/>
      <c r="BJ592" s="123"/>
    </row>
    <row r="593">
      <c r="D593" s="100"/>
      <c r="E593" s="48"/>
      <c r="U593" s="50"/>
      <c r="V593" s="50"/>
      <c r="AC593" s="6"/>
      <c r="AI593" s="110"/>
      <c r="AJ593" s="111"/>
      <c r="AK593" s="221"/>
      <c r="AL593" s="54"/>
      <c r="AM593" s="54"/>
      <c r="AN593" s="112"/>
      <c r="AO593" s="113"/>
      <c r="AP593" s="215"/>
      <c r="AQ593" s="216"/>
      <c r="AR593" s="217"/>
      <c r="AS593" s="54"/>
      <c r="AT593" s="115"/>
      <c r="AU593" s="115"/>
      <c r="AV593" s="115"/>
      <c r="AW593" s="116"/>
      <c r="AX593" s="54"/>
      <c r="AY593" s="117"/>
      <c r="AZ593" s="117"/>
      <c r="BA593" s="118"/>
      <c r="BB593" s="116"/>
      <c r="BC593" s="54"/>
      <c r="BD593" s="117"/>
      <c r="BE593" s="218"/>
      <c r="BF593" s="120"/>
      <c r="BG593" s="121"/>
      <c r="BH593" s="121"/>
      <c r="BI593" s="122"/>
      <c r="BJ593" s="123"/>
    </row>
    <row r="594">
      <c r="D594" s="100"/>
      <c r="E594" s="48"/>
      <c r="U594" s="50"/>
      <c r="V594" s="50"/>
      <c r="AC594" s="6"/>
      <c r="AI594" s="110"/>
      <c r="AJ594" s="111"/>
      <c r="AK594" s="221"/>
      <c r="AL594" s="54"/>
      <c r="AM594" s="54"/>
      <c r="AN594" s="112"/>
      <c r="AO594" s="113"/>
      <c r="AP594" s="215"/>
      <c r="AQ594" s="216"/>
      <c r="AR594" s="217"/>
      <c r="AS594" s="54"/>
      <c r="AT594" s="115"/>
      <c r="AU594" s="115"/>
      <c r="AV594" s="115"/>
      <c r="AW594" s="116"/>
      <c r="AX594" s="54"/>
      <c r="AY594" s="117"/>
      <c r="AZ594" s="117"/>
      <c r="BA594" s="118"/>
      <c r="BB594" s="116"/>
      <c r="BC594" s="54"/>
      <c r="BD594" s="117"/>
      <c r="BE594" s="218"/>
      <c r="BF594" s="120"/>
      <c r="BG594" s="121"/>
      <c r="BH594" s="121"/>
      <c r="BI594" s="122"/>
      <c r="BJ594" s="123"/>
    </row>
    <row r="595">
      <c r="D595" s="100"/>
      <c r="E595" s="48"/>
      <c r="U595" s="50"/>
      <c r="V595" s="50"/>
      <c r="AC595" s="6"/>
      <c r="AI595" s="110"/>
      <c r="AJ595" s="111"/>
      <c r="AK595" s="221"/>
      <c r="AL595" s="54"/>
      <c r="AM595" s="54"/>
      <c r="AN595" s="112"/>
      <c r="AO595" s="113"/>
      <c r="AP595" s="215"/>
      <c r="AQ595" s="216"/>
      <c r="AR595" s="217"/>
      <c r="AS595" s="54"/>
      <c r="AT595" s="115"/>
      <c r="AU595" s="115"/>
      <c r="AV595" s="115"/>
      <c r="AW595" s="116"/>
      <c r="AX595" s="54"/>
      <c r="AY595" s="117"/>
      <c r="AZ595" s="117"/>
      <c r="BA595" s="118"/>
      <c r="BB595" s="116"/>
      <c r="BC595" s="54"/>
      <c r="BD595" s="117"/>
      <c r="BE595" s="218"/>
      <c r="BF595" s="120"/>
      <c r="BG595" s="121"/>
      <c r="BH595" s="121"/>
      <c r="BI595" s="122"/>
      <c r="BJ595" s="123"/>
    </row>
    <row r="596">
      <c r="D596" s="100"/>
      <c r="E596" s="48"/>
      <c r="U596" s="50"/>
      <c r="V596" s="50"/>
      <c r="AC596" s="6"/>
      <c r="AI596" s="110"/>
      <c r="AJ596" s="111"/>
      <c r="AK596" s="221"/>
      <c r="AL596" s="54"/>
      <c r="AM596" s="54"/>
      <c r="AN596" s="112"/>
      <c r="AO596" s="113"/>
      <c r="AP596" s="215"/>
      <c r="AQ596" s="216"/>
      <c r="AR596" s="217"/>
      <c r="AS596" s="54"/>
      <c r="AT596" s="115"/>
      <c r="AU596" s="115"/>
      <c r="AV596" s="115"/>
      <c r="AW596" s="116"/>
      <c r="AX596" s="54"/>
      <c r="AY596" s="117"/>
      <c r="AZ596" s="117"/>
      <c r="BA596" s="118"/>
      <c r="BB596" s="116"/>
      <c r="BC596" s="54"/>
      <c r="BD596" s="117"/>
      <c r="BE596" s="218"/>
      <c r="BF596" s="120"/>
      <c r="BG596" s="121"/>
      <c r="BH596" s="121"/>
      <c r="BI596" s="122"/>
      <c r="BJ596" s="123"/>
    </row>
    <row r="597">
      <c r="D597" s="100"/>
      <c r="E597" s="48"/>
      <c r="U597" s="50"/>
      <c r="V597" s="50"/>
      <c r="AC597" s="6"/>
      <c r="AI597" s="110"/>
      <c r="AJ597" s="111"/>
      <c r="AK597" s="221"/>
      <c r="AL597" s="54"/>
      <c r="AM597" s="54"/>
      <c r="AN597" s="112"/>
      <c r="AO597" s="113"/>
      <c r="AP597" s="215"/>
      <c r="AQ597" s="216"/>
      <c r="AR597" s="217"/>
      <c r="AS597" s="54"/>
      <c r="AT597" s="115"/>
      <c r="AU597" s="115"/>
      <c r="AV597" s="115"/>
      <c r="AW597" s="116"/>
      <c r="AX597" s="54"/>
      <c r="AY597" s="117"/>
      <c r="AZ597" s="117"/>
      <c r="BA597" s="118"/>
      <c r="BB597" s="116"/>
      <c r="BC597" s="54"/>
      <c r="BD597" s="117"/>
      <c r="BE597" s="218"/>
      <c r="BF597" s="120"/>
      <c r="BG597" s="121"/>
      <c r="BH597" s="121"/>
      <c r="BI597" s="122"/>
      <c r="BJ597" s="123"/>
    </row>
    <row r="598">
      <c r="D598" s="100"/>
      <c r="E598" s="48"/>
      <c r="U598" s="50"/>
      <c r="V598" s="50"/>
      <c r="AC598" s="6"/>
      <c r="AI598" s="110"/>
      <c r="AJ598" s="111"/>
      <c r="AK598" s="221"/>
      <c r="AL598" s="54"/>
      <c r="AM598" s="54"/>
      <c r="AN598" s="112"/>
      <c r="AO598" s="113"/>
      <c r="AP598" s="215"/>
      <c r="AQ598" s="216"/>
      <c r="AR598" s="217"/>
      <c r="AS598" s="54"/>
      <c r="AT598" s="115"/>
      <c r="AU598" s="115"/>
      <c r="AV598" s="115"/>
      <c r="AW598" s="116"/>
      <c r="AX598" s="54"/>
      <c r="AY598" s="117"/>
      <c r="AZ598" s="117"/>
      <c r="BA598" s="118"/>
      <c r="BB598" s="116"/>
      <c r="BC598" s="54"/>
      <c r="BD598" s="117"/>
      <c r="BE598" s="218"/>
      <c r="BF598" s="120"/>
      <c r="BG598" s="121"/>
      <c r="BH598" s="121"/>
      <c r="BI598" s="122"/>
      <c r="BJ598" s="123"/>
    </row>
    <row r="599">
      <c r="D599" s="100"/>
      <c r="E599" s="48"/>
      <c r="U599" s="50"/>
      <c r="V599" s="50"/>
      <c r="AC599" s="6"/>
      <c r="AI599" s="110"/>
      <c r="AJ599" s="111"/>
      <c r="AK599" s="221"/>
      <c r="AL599" s="54"/>
      <c r="AM599" s="54"/>
      <c r="AN599" s="112"/>
      <c r="AO599" s="113"/>
      <c r="AP599" s="215"/>
      <c r="AQ599" s="216"/>
      <c r="AR599" s="217"/>
      <c r="AS599" s="54"/>
      <c r="AT599" s="115"/>
      <c r="AU599" s="115"/>
      <c r="AV599" s="115"/>
      <c r="AW599" s="116"/>
      <c r="AX599" s="54"/>
      <c r="AY599" s="117"/>
      <c r="AZ599" s="117"/>
      <c r="BA599" s="118"/>
      <c r="BB599" s="116"/>
      <c r="BC599" s="54"/>
      <c r="BD599" s="117"/>
      <c r="BE599" s="218"/>
      <c r="BF599" s="120"/>
      <c r="BG599" s="121"/>
      <c r="BH599" s="121"/>
      <c r="BI599" s="122"/>
      <c r="BJ599" s="123"/>
    </row>
    <row r="600">
      <c r="D600" s="100"/>
      <c r="E600" s="48"/>
      <c r="U600" s="50"/>
      <c r="V600" s="50"/>
      <c r="AC600" s="6"/>
      <c r="AI600" s="110"/>
      <c r="AJ600" s="111"/>
      <c r="AK600" s="221"/>
      <c r="AL600" s="54"/>
      <c r="AM600" s="54"/>
      <c r="AN600" s="112"/>
      <c r="AO600" s="113"/>
      <c r="AP600" s="215"/>
      <c r="AQ600" s="216"/>
      <c r="AR600" s="217"/>
      <c r="AS600" s="54"/>
      <c r="AT600" s="115"/>
      <c r="AU600" s="115"/>
      <c r="AV600" s="115"/>
      <c r="AW600" s="116"/>
      <c r="AX600" s="54"/>
      <c r="AY600" s="117"/>
      <c r="AZ600" s="117"/>
      <c r="BA600" s="118"/>
      <c r="BB600" s="116"/>
      <c r="BC600" s="54"/>
      <c r="BD600" s="117"/>
      <c r="BE600" s="218"/>
      <c r="BF600" s="120"/>
      <c r="BG600" s="121"/>
      <c r="BH600" s="121"/>
      <c r="BI600" s="122"/>
      <c r="BJ600" s="123"/>
    </row>
    <row r="601">
      <c r="D601" s="100"/>
      <c r="E601" s="48"/>
      <c r="U601" s="50"/>
      <c r="V601" s="50"/>
      <c r="AC601" s="6"/>
      <c r="AI601" s="110"/>
      <c r="AJ601" s="111"/>
      <c r="AK601" s="221"/>
      <c r="AL601" s="54"/>
      <c r="AM601" s="54"/>
      <c r="AN601" s="112"/>
      <c r="AO601" s="113"/>
      <c r="AP601" s="215"/>
      <c r="AQ601" s="216"/>
      <c r="AR601" s="217"/>
      <c r="AS601" s="54"/>
      <c r="AT601" s="115"/>
      <c r="AU601" s="115"/>
      <c r="AV601" s="115"/>
      <c r="AW601" s="116"/>
      <c r="AX601" s="54"/>
      <c r="AY601" s="117"/>
      <c r="AZ601" s="117"/>
      <c r="BA601" s="118"/>
      <c r="BB601" s="116"/>
      <c r="BC601" s="54"/>
      <c r="BD601" s="117"/>
      <c r="BE601" s="218"/>
      <c r="BF601" s="120"/>
      <c r="BG601" s="121"/>
      <c r="BH601" s="121"/>
      <c r="BI601" s="122"/>
      <c r="BJ601" s="123"/>
    </row>
    <row r="602">
      <c r="D602" s="100"/>
      <c r="E602" s="48"/>
      <c r="U602" s="50"/>
      <c r="V602" s="50"/>
      <c r="AC602" s="6"/>
      <c r="AI602" s="110"/>
      <c r="AJ602" s="111"/>
      <c r="AK602" s="221"/>
      <c r="AL602" s="54"/>
      <c r="AM602" s="54"/>
      <c r="AN602" s="112"/>
      <c r="AO602" s="113"/>
      <c r="AP602" s="215"/>
      <c r="AQ602" s="216"/>
      <c r="AR602" s="217"/>
      <c r="AS602" s="54"/>
      <c r="AT602" s="115"/>
      <c r="AU602" s="115"/>
      <c r="AV602" s="115"/>
      <c r="AW602" s="116"/>
      <c r="AX602" s="54"/>
      <c r="AY602" s="117"/>
      <c r="AZ602" s="117"/>
      <c r="BA602" s="118"/>
      <c r="BB602" s="116"/>
      <c r="BC602" s="54"/>
      <c r="BD602" s="117"/>
      <c r="BE602" s="218"/>
      <c r="BF602" s="120"/>
      <c r="BG602" s="121"/>
      <c r="BH602" s="121"/>
      <c r="BI602" s="122"/>
      <c r="BJ602" s="123"/>
    </row>
    <row r="603">
      <c r="D603" s="100"/>
      <c r="E603" s="48"/>
      <c r="U603" s="50"/>
      <c r="V603" s="50"/>
      <c r="AC603" s="6"/>
      <c r="AI603" s="110"/>
      <c r="AJ603" s="111"/>
      <c r="AK603" s="221"/>
      <c r="AL603" s="54"/>
      <c r="AM603" s="54"/>
      <c r="AN603" s="112"/>
      <c r="AO603" s="113"/>
      <c r="AP603" s="215"/>
      <c r="AQ603" s="216"/>
      <c r="AR603" s="217"/>
      <c r="AS603" s="54"/>
      <c r="AT603" s="115"/>
      <c r="AU603" s="115"/>
      <c r="AV603" s="115"/>
      <c r="AW603" s="116"/>
      <c r="AX603" s="54"/>
      <c r="AY603" s="117"/>
      <c r="AZ603" s="117"/>
      <c r="BA603" s="118"/>
      <c r="BB603" s="116"/>
      <c r="BC603" s="54"/>
      <c r="BD603" s="117"/>
      <c r="BE603" s="218"/>
      <c r="BF603" s="120"/>
      <c r="BG603" s="121"/>
      <c r="BH603" s="121"/>
      <c r="BI603" s="122"/>
      <c r="BJ603" s="123"/>
    </row>
    <row r="604">
      <c r="D604" s="100"/>
      <c r="E604" s="48"/>
      <c r="U604" s="50"/>
      <c r="V604" s="50"/>
      <c r="AC604" s="6"/>
      <c r="AI604" s="110"/>
      <c r="AJ604" s="111"/>
      <c r="AK604" s="221"/>
      <c r="AL604" s="54"/>
      <c r="AM604" s="54"/>
      <c r="AN604" s="112"/>
      <c r="AO604" s="113"/>
      <c r="AP604" s="215"/>
      <c r="AQ604" s="216"/>
      <c r="AR604" s="217"/>
      <c r="AS604" s="54"/>
      <c r="AT604" s="115"/>
      <c r="AU604" s="115"/>
      <c r="AV604" s="115"/>
      <c r="AW604" s="116"/>
      <c r="AX604" s="54"/>
      <c r="AY604" s="117"/>
      <c r="AZ604" s="117"/>
      <c r="BA604" s="118"/>
      <c r="BB604" s="116"/>
      <c r="BC604" s="54"/>
      <c r="BD604" s="117"/>
      <c r="BE604" s="218"/>
      <c r="BF604" s="120"/>
      <c r="BG604" s="121"/>
      <c r="BH604" s="121"/>
      <c r="BI604" s="122"/>
      <c r="BJ604" s="123"/>
    </row>
    <row r="605">
      <c r="D605" s="100"/>
      <c r="E605" s="48"/>
      <c r="U605" s="50"/>
      <c r="V605" s="50"/>
      <c r="AC605" s="6"/>
      <c r="AI605" s="110"/>
      <c r="AJ605" s="111"/>
      <c r="AK605" s="221"/>
      <c r="AL605" s="54"/>
      <c r="AM605" s="54"/>
      <c r="AN605" s="112"/>
      <c r="AO605" s="113"/>
      <c r="AP605" s="215"/>
      <c r="AQ605" s="216"/>
      <c r="AR605" s="217"/>
      <c r="AS605" s="54"/>
      <c r="AT605" s="115"/>
      <c r="AU605" s="115"/>
      <c r="AV605" s="115"/>
      <c r="AW605" s="116"/>
      <c r="AX605" s="54"/>
      <c r="AY605" s="117"/>
      <c r="AZ605" s="117"/>
      <c r="BA605" s="118"/>
      <c r="BB605" s="116"/>
      <c r="BC605" s="54"/>
      <c r="BD605" s="117"/>
      <c r="BE605" s="218"/>
      <c r="BF605" s="120"/>
      <c r="BG605" s="121"/>
      <c r="BH605" s="121"/>
      <c r="BI605" s="122"/>
      <c r="BJ605" s="123"/>
    </row>
    <row r="606">
      <c r="D606" s="100"/>
      <c r="E606" s="48"/>
      <c r="U606" s="50"/>
      <c r="V606" s="50"/>
      <c r="AC606" s="6"/>
      <c r="AI606" s="110"/>
      <c r="AJ606" s="111"/>
      <c r="AK606" s="221"/>
      <c r="AL606" s="54"/>
      <c r="AM606" s="54"/>
      <c r="AN606" s="112"/>
      <c r="AO606" s="113"/>
      <c r="AP606" s="215"/>
      <c r="AQ606" s="216"/>
      <c r="AR606" s="217"/>
      <c r="AS606" s="54"/>
      <c r="AT606" s="115"/>
      <c r="AU606" s="115"/>
      <c r="AV606" s="115"/>
      <c r="AW606" s="116"/>
      <c r="AX606" s="54"/>
      <c r="AY606" s="117"/>
      <c r="AZ606" s="117"/>
      <c r="BA606" s="118"/>
      <c r="BB606" s="116"/>
      <c r="BC606" s="54"/>
      <c r="BD606" s="117"/>
      <c r="BE606" s="218"/>
      <c r="BF606" s="120"/>
      <c r="BG606" s="121"/>
      <c r="BH606" s="121"/>
      <c r="BI606" s="122"/>
      <c r="BJ606" s="123"/>
    </row>
    <row r="607">
      <c r="D607" s="100"/>
      <c r="E607" s="48"/>
      <c r="U607" s="50"/>
      <c r="V607" s="50"/>
      <c r="AC607" s="6"/>
      <c r="AI607" s="110"/>
      <c r="AJ607" s="111"/>
      <c r="AK607" s="221"/>
      <c r="AL607" s="54"/>
      <c r="AM607" s="54"/>
      <c r="AN607" s="112"/>
      <c r="AO607" s="113"/>
      <c r="AP607" s="215"/>
      <c r="AQ607" s="216"/>
      <c r="AR607" s="217"/>
      <c r="AS607" s="54"/>
      <c r="AT607" s="115"/>
      <c r="AU607" s="115"/>
      <c r="AV607" s="115"/>
      <c r="AW607" s="116"/>
      <c r="AX607" s="54"/>
      <c r="AY607" s="117"/>
      <c r="AZ607" s="117"/>
      <c r="BA607" s="118"/>
      <c r="BB607" s="116"/>
      <c r="BC607" s="54"/>
      <c r="BD607" s="117"/>
      <c r="BE607" s="218"/>
      <c r="BF607" s="120"/>
      <c r="BG607" s="121"/>
      <c r="BH607" s="121"/>
      <c r="BI607" s="122"/>
      <c r="BJ607" s="123"/>
    </row>
    <row r="608">
      <c r="D608" s="100"/>
      <c r="E608" s="48"/>
      <c r="U608" s="50"/>
      <c r="V608" s="50"/>
      <c r="AC608" s="6"/>
      <c r="AI608" s="110"/>
      <c r="AJ608" s="111"/>
      <c r="AK608" s="221"/>
      <c r="AL608" s="54"/>
      <c r="AM608" s="54"/>
      <c r="AN608" s="112"/>
      <c r="AO608" s="113"/>
      <c r="AP608" s="215"/>
      <c r="AQ608" s="216"/>
      <c r="AR608" s="217"/>
      <c r="AS608" s="54"/>
      <c r="AT608" s="115"/>
      <c r="AU608" s="115"/>
      <c r="AV608" s="115"/>
      <c r="AW608" s="116"/>
      <c r="AX608" s="54"/>
      <c r="AY608" s="117"/>
      <c r="AZ608" s="117"/>
      <c r="BA608" s="118"/>
      <c r="BB608" s="116"/>
      <c r="BC608" s="54"/>
      <c r="BD608" s="117"/>
      <c r="BE608" s="218"/>
      <c r="BF608" s="120"/>
      <c r="BG608" s="121"/>
      <c r="BH608" s="121"/>
      <c r="BI608" s="122"/>
      <c r="BJ608" s="123"/>
    </row>
    <row r="609">
      <c r="D609" s="100"/>
      <c r="E609" s="48"/>
      <c r="U609" s="50"/>
      <c r="V609" s="50"/>
      <c r="AC609" s="6"/>
      <c r="AI609" s="110"/>
      <c r="AJ609" s="111"/>
      <c r="AK609" s="221"/>
      <c r="AL609" s="54"/>
      <c r="AM609" s="54"/>
      <c r="AN609" s="112"/>
      <c r="AO609" s="113"/>
      <c r="AP609" s="215"/>
      <c r="AQ609" s="216"/>
      <c r="AR609" s="217"/>
      <c r="AS609" s="54"/>
      <c r="AT609" s="115"/>
      <c r="AU609" s="115"/>
      <c r="AV609" s="115"/>
      <c r="AW609" s="116"/>
      <c r="AX609" s="54"/>
      <c r="AY609" s="117"/>
      <c r="AZ609" s="117"/>
      <c r="BA609" s="118"/>
      <c r="BB609" s="116"/>
      <c r="BC609" s="54"/>
      <c r="BD609" s="117"/>
      <c r="BE609" s="218"/>
      <c r="BF609" s="120"/>
      <c r="BG609" s="121"/>
      <c r="BH609" s="121"/>
      <c r="BI609" s="122"/>
      <c r="BJ609" s="123"/>
    </row>
    <row r="610">
      <c r="D610" s="100"/>
      <c r="E610" s="48"/>
      <c r="U610" s="50"/>
      <c r="V610" s="50"/>
      <c r="AC610" s="6"/>
      <c r="AI610" s="110"/>
      <c r="AJ610" s="111"/>
      <c r="AK610" s="221"/>
      <c r="AL610" s="54"/>
      <c r="AM610" s="54"/>
      <c r="AN610" s="112"/>
      <c r="AO610" s="113"/>
      <c r="AP610" s="215"/>
      <c r="AQ610" s="216"/>
      <c r="AR610" s="217"/>
      <c r="AS610" s="54"/>
      <c r="AT610" s="115"/>
      <c r="AU610" s="115"/>
      <c r="AV610" s="115"/>
      <c r="AW610" s="116"/>
      <c r="AX610" s="54"/>
      <c r="AY610" s="117"/>
      <c r="AZ610" s="117"/>
      <c r="BA610" s="118"/>
      <c r="BB610" s="116"/>
      <c r="BC610" s="54"/>
      <c r="BD610" s="117"/>
      <c r="BE610" s="218"/>
      <c r="BF610" s="120"/>
      <c r="BG610" s="121"/>
      <c r="BH610" s="121"/>
      <c r="BI610" s="122"/>
      <c r="BJ610" s="123"/>
    </row>
    <row r="611">
      <c r="D611" s="100"/>
      <c r="E611" s="48"/>
      <c r="U611" s="50"/>
      <c r="V611" s="50"/>
      <c r="AC611" s="6"/>
      <c r="AI611" s="110"/>
      <c r="AJ611" s="111"/>
      <c r="AK611" s="221"/>
      <c r="AL611" s="54"/>
      <c r="AM611" s="54"/>
      <c r="AN611" s="112"/>
      <c r="AO611" s="113"/>
      <c r="AP611" s="215"/>
      <c r="AQ611" s="216"/>
      <c r="AR611" s="217"/>
      <c r="AS611" s="54"/>
      <c r="AT611" s="115"/>
      <c r="AU611" s="115"/>
      <c r="AV611" s="115"/>
      <c r="AW611" s="116"/>
      <c r="AX611" s="54"/>
      <c r="AY611" s="117"/>
      <c r="AZ611" s="117"/>
      <c r="BA611" s="118"/>
      <c r="BB611" s="116"/>
      <c r="BC611" s="54"/>
      <c r="BD611" s="117"/>
      <c r="BE611" s="218"/>
      <c r="BF611" s="120"/>
      <c r="BG611" s="121"/>
      <c r="BH611" s="121"/>
      <c r="BI611" s="122"/>
      <c r="BJ611" s="123"/>
    </row>
    <row r="612">
      <c r="D612" s="100"/>
      <c r="E612" s="48"/>
      <c r="U612" s="50"/>
      <c r="V612" s="50"/>
      <c r="AC612" s="6"/>
      <c r="AI612" s="110"/>
      <c r="AJ612" s="111"/>
      <c r="AK612" s="221"/>
      <c r="AL612" s="54"/>
      <c r="AM612" s="54"/>
      <c r="AN612" s="112"/>
      <c r="AO612" s="113"/>
      <c r="AP612" s="215"/>
      <c r="AQ612" s="216"/>
      <c r="AR612" s="217"/>
      <c r="AS612" s="54"/>
      <c r="AT612" s="115"/>
      <c r="AU612" s="115"/>
      <c r="AV612" s="115"/>
      <c r="AW612" s="116"/>
      <c r="AX612" s="54"/>
      <c r="AY612" s="117"/>
      <c r="AZ612" s="117"/>
      <c r="BA612" s="118"/>
      <c r="BB612" s="116"/>
      <c r="BC612" s="54"/>
      <c r="BD612" s="117"/>
      <c r="BE612" s="218"/>
      <c r="BF612" s="120"/>
      <c r="BG612" s="121"/>
      <c r="BH612" s="121"/>
      <c r="BI612" s="122"/>
      <c r="BJ612" s="123"/>
    </row>
    <row r="613">
      <c r="D613" s="100"/>
      <c r="E613" s="48"/>
      <c r="U613" s="50"/>
      <c r="V613" s="50"/>
      <c r="AC613" s="6"/>
      <c r="AI613" s="110"/>
      <c r="AJ613" s="111"/>
      <c r="AK613" s="221"/>
      <c r="AL613" s="54"/>
      <c r="AM613" s="54"/>
      <c r="AN613" s="112"/>
      <c r="AO613" s="113"/>
      <c r="AP613" s="215"/>
      <c r="AQ613" s="216"/>
      <c r="AR613" s="217"/>
      <c r="AS613" s="54"/>
      <c r="AT613" s="115"/>
      <c r="AU613" s="115"/>
      <c r="AV613" s="115"/>
      <c r="AW613" s="116"/>
      <c r="AX613" s="54"/>
      <c r="AY613" s="117"/>
      <c r="AZ613" s="117"/>
      <c r="BA613" s="118"/>
      <c r="BB613" s="116"/>
      <c r="BC613" s="54"/>
      <c r="BD613" s="117"/>
      <c r="BE613" s="218"/>
      <c r="BF613" s="120"/>
      <c r="BG613" s="121"/>
      <c r="BH613" s="121"/>
      <c r="BI613" s="122"/>
      <c r="BJ613" s="123"/>
    </row>
    <row r="614">
      <c r="D614" s="100"/>
      <c r="E614" s="48"/>
      <c r="U614" s="50"/>
      <c r="V614" s="50"/>
      <c r="AC614" s="6"/>
      <c r="AI614" s="110"/>
      <c r="AJ614" s="111"/>
      <c r="AK614" s="221"/>
      <c r="AL614" s="54"/>
      <c r="AM614" s="54"/>
      <c r="AN614" s="112"/>
      <c r="AO614" s="113"/>
      <c r="AP614" s="215"/>
      <c r="AQ614" s="216"/>
      <c r="AR614" s="217"/>
      <c r="AS614" s="54"/>
      <c r="AT614" s="115"/>
      <c r="AU614" s="115"/>
      <c r="AV614" s="115"/>
      <c r="AW614" s="116"/>
      <c r="AX614" s="54"/>
      <c r="AY614" s="117"/>
      <c r="AZ614" s="117"/>
      <c r="BA614" s="118"/>
      <c r="BB614" s="116"/>
      <c r="BC614" s="54"/>
      <c r="BD614" s="117"/>
      <c r="BE614" s="218"/>
      <c r="BF614" s="120"/>
      <c r="BG614" s="121"/>
      <c r="BH614" s="121"/>
      <c r="BI614" s="122"/>
      <c r="BJ614" s="123"/>
    </row>
    <row r="615">
      <c r="D615" s="100"/>
      <c r="E615" s="48"/>
      <c r="U615" s="50"/>
      <c r="V615" s="50"/>
      <c r="AC615" s="6"/>
      <c r="AI615" s="110"/>
      <c r="AJ615" s="111"/>
      <c r="AK615" s="221"/>
      <c r="AL615" s="54"/>
      <c r="AM615" s="54"/>
      <c r="AN615" s="112"/>
      <c r="AO615" s="113"/>
      <c r="AP615" s="215"/>
      <c r="AQ615" s="216"/>
      <c r="AR615" s="217"/>
      <c r="AS615" s="54"/>
      <c r="AT615" s="115"/>
      <c r="AU615" s="115"/>
      <c r="AV615" s="115"/>
      <c r="AW615" s="116"/>
      <c r="AX615" s="54"/>
      <c r="AY615" s="117"/>
      <c r="AZ615" s="117"/>
      <c r="BA615" s="118"/>
      <c r="BB615" s="116"/>
      <c r="BC615" s="54"/>
      <c r="BD615" s="117"/>
      <c r="BE615" s="218"/>
      <c r="BF615" s="120"/>
      <c r="BG615" s="121"/>
      <c r="BH615" s="121"/>
      <c r="BI615" s="122"/>
      <c r="BJ615" s="123"/>
    </row>
    <row r="616">
      <c r="D616" s="100"/>
      <c r="E616" s="48"/>
      <c r="U616" s="50"/>
      <c r="V616" s="50"/>
      <c r="AC616" s="6"/>
      <c r="AI616" s="110"/>
      <c r="AJ616" s="111"/>
      <c r="AK616" s="221"/>
      <c r="AL616" s="54"/>
      <c r="AM616" s="54"/>
      <c r="AN616" s="112"/>
      <c r="AO616" s="113"/>
      <c r="AP616" s="215"/>
      <c r="AQ616" s="216"/>
      <c r="AR616" s="217"/>
      <c r="AS616" s="54"/>
      <c r="AT616" s="115"/>
      <c r="AU616" s="115"/>
      <c r="AV616" s="115"/>
      <c r="AW616" s="116"/>
      <c r="AX616" s="54"/>
      <c r="AY616" s="117"/>
      <c r="AZ616" s="117"/>
      <c r="BA616" s="118"/>
      <c r="BB616" s="116"/>
      <c r="BC616" s="54"/>
      <c r="BD616" s="117"/>
      <c r="BE616" s="218"/>
      <c r="BF616" s="120"/>
      <c r="BG616" s="121"/>
      <c r="BH616" s="121"/>
      <c r="BI616" s="122"/>
      <c r="BJ616" s="123"/>
    </row>
    <row r="617">
      <c r="D617" s="100"/>
      <c r="E617" s="48"/>
      <c r="U617" s="50"/>
      <c r="V617" s="50"/>
      <c r="AC617" s="6"/>
      <c r="AI617" s="110"/>
      <c r="AJ617" s="111"/>
      <c r="AK617" s="221"/>
      <c r="AL617" s="54"/>
      <c r="AM617" s="54"/>
      <c r="AN617" s="112"/>
      <c r="AO617" s="113"/>
      <c r="AP617" s="215"/>
      <c r="AQ617" s="216"/>
      <c r="AR617" s="217"/>
      <c r="AS617" s="54"/>
      <c r="AT617" s="115"/>
      <c r="AU617" s="115"/>
      <c r="AV617" s="115"/>
      <c r="AW617" s="116"/>
      <c r="AX617" s="54"/>
      <c r="AY617" s="117"/>
      <c r="AZ617" s="117"/>
      <c r="BA617" s="118"/>
      <c r="BB617" s="116"/>
      <c r="BC617" s="54"/>
      <c r="BD617" s="117"/>
      <c r="BE617" s="218"/>
      <c r="BF617" s="120"/>
      <c r="BG617" s="121"/>
      <c r="BH617" s="121"/>
      <c r="BI617" s="122"/>
      <c r="BJ617" s="123"/>
    </row>
    <row r="618">
      <c r="D618" s="100"/>
      <c r="E618" s="48"/>
      <c r="U618" s="50"/>
      <c r="V618" s="50"/>
      <c r="AC618" s="6"/>
      <c r="AI618" s="110"/>
      <c r="AJ618" s="111"/>
      <c r="AK618" s="221"/>
      <c r="AL618" s="54"/>
      <c r="AM618" s="54"/>
      <c r="AN618" s="112"/>
      <c r="AO618" s="113"/>
      <c r="AP618" s="215"/>
      <c r="AQ618" s="216"/>
      <c r="AR618" s="217"/>
      <c r="AS618" s="54"/>
      <c r="AT618" s="115"/>
      <c r="AU618" s="115"/>
      <c r="AV618" s="115"/>
      <c r="AW618" s="116"/>
      <c r="AX618" s="54"/>
      <c r="AY618" s="117"/>
      <c r="AZ618" s="117"/>
      <c r="BA618" s="118"/>
      <c r="BB618" s="116"/>
      <c r="BC618" s="54"/>
      <c r="BD618" s="117"/>
      <c r="BE618" s="218"/>
      <c r="BF618" s="120"/>
      <c r="BG618" s="121"/>
      <c r="BH618" s="121"/>
      <c r="BI618" s="122"/>
      <c r="BJ618" s="123"/>
    </row>
    <row r="619">
      <c r="D619" s="100"/>
      <c r="E619" s="48"/>
      <c r="U619" s="50"/>
      <c r="V619" s="50"/>
      <c r="AC619" s="6"/>
      <c r="AI619" s="110"/>
      <c r="AJ619" s="111"/>
      <c r="AK619" s="221"/>
      <c r="AL619" s="54"/>
      <c r="AM619" s="54"/>
      <c r="AN619" s="112"/>
      <c r="AO619" s="113"/>
      <c r="AP619" s="215"/>
      <c r="AQ619" s="216"/>
      <c r="AR619" s="217"/>
      <c r="AS619" s="54"/>
      <c r="AT619" s="115"/>
      <c r="AU619" s="115"/>
      <c r="AV619" s="115"/>
      <c r="AW619" s="116"/>
      <c r="AX619" s="54"/>
      <c r="AY619" s="117"/>
      <c r="AZ619" s="117"/>
      <c r="BA619" s="118"/>
      <c r="BB619" s="116"/>
      <c r="BC619" s="54"/>
      <c r="BD619" s="117"/>
      <c r="BE619" s="218"/>
      <c r="BF619" s="120"/>
      <c r="BG619" s="121"/>
      <c r="BH619" s="121"/>
      <c r="BI619" s="122"/>
      <c r="BJ619" s="123"/>
    </row>
    <row r="620">
      <c r="D620" s="100"/>
      <c r="E620" s="48"/>
      <c r="U620" s="50"/>
      <c r="V620" s="50"/>
      <c r="AC620" s="6"/>
      <c r="AI620" s="110"/>
      <c r="AJ620" s="111"/>
      <c r="AK620" s="221"/>
      <c r="AL620" s="54"/>
      <c r="AM620" s="54"/>
      <c r="AN620" s="112"/>
      <c r="AO620" s="113"/>
      <c r="AP620" s="215"/>
      <c r="AQ620" s="216"/>
      <c r="AR620" s="217"/>
      <c r="AS620" s="54"/>
      <c r="AT620" s="115"/>
      <c r="AU620" s="115"/>
      <c r="AV620" s="115"/>
      <c r="AW620" s="116"/>
      <c r="AX620" s="54"/>
      <c r="AY620" s="117"/>
      <c r="AZ620" s="117"/>
      <c r="BA620" s="118"/>
      <c r="BB620" s="116"/>
      <c r="BC620" s="54"/>
      <c r="BD620" s="117"/>
      <c r="BE620" s="218"/>
      <c r="BF620" s="120"/>
      <c r="BG620" s="121"/>
      <c r="BH620" s="121"/>
      <c r="BI620" s="122"/>
      <c r="BJ620" s="123"/>
    </row>
    <row r="621">
      <c r="D621" s="100"/>
      <c r="E621" s="48"/>
      <c r="U621" s="50"/>
      <c r="V621" s="50"/>
      <c r="AC621" s="6"/>
      <c r="AI621" s="110"/>
      <c r="AJ621" s="111"/>
      <c r="AK621" s="221"/>
      <c r="AL621" s="54"/>
      <c r="AM621" s="54"/>
      <c r="AN621" s="112"/>
      <c r="AO621" s="113"/>
      <c r="AP621" s="215"/>
      <c r="AQ621" s="216"/>
      <c r="AR621" s="217"/>
      <c r="AS621" s="54"/>
      <c r="AT621" s="115"/>
      <c r="AU621" s="115"/>
      <c r="AV621" s="115"/>
      <c r="AW621" s="116"/>
      <c r="AX621" s="54"/>
      <c r="AY621" s="117"/>
      <c r="AZ621" s="117"/>
      <c r="BA621" s="118"/>
      <c r="BB621" s="116"/>
      <c r="BC621" s="54"/>
      <c r="BD621" s="117"/>
      <c r="BE621" s="218"/>
      <c r="BF621" s="120"/>
      <c r="BG621" s="121"/>
      <c r="BH621" s="121"/>
      <c r="BI621" s="122"/>
      <c r="BJ621" s="123"/>
    </row>
    <row r="622">
      <c r="D622" s="100"/>
      <c r="E622" s="48"/>
      <c r="U622" s="50"/>
      <c r="V622" s="50"/>
      <c r="AC622" s="6"/>
      <c r="AI622" s="110"/>
      <c r="AJ622" s="111"/>
      <c r="AK622" s="221"/>
      <c r="AL622" s="54"/>
      <c r="AM622" s="54"/>
      <c r="AN622" s="112"/>
      <c r="AO622" s="113"/>
      <c r="AP622" s="215"/>
      <c r="AQ622" s="216"/>
      <c r="AR622" s="217"/>
      <c r="AS622" s="54"/>
      <c r="AT622" s="115"/>
      <c r="AU622" s="115"/>
      <c r="AV622" s="115"/>
      <c r="AW622" s="116"/>
      <c r="AX622" s="54"/>
      <c r="AY622" s="117"/>
      <c r="AZ622" s="117"/>
      <c r="BA622" s="118"/>
      <c r="BB622" s="116"/>
      <c r="BC622" s="54"/>
      <c r="BD622" s="117"/>
      <c r="BE622" s="218"/>
      <c r="BF622" s="120"/>
      <c r="BG622" s="121"/>
      <c r="BH622" s="121"/>
      <c r="BI622" s="122"/>
      <c r="BJ622" s="123"/>
    </row>
    <row r="623">
      <c r="D623" s="100"/>
      <c r="E623" s="48"/>
      <c r="U623" s="50"/>
      <c r="V623" s="50"/>
      <c r="AC623" s="6"/>
      <c r="AI623" s="110"/>
      <c r="AJ623" s="111"/>
      <c r="AK623" s="221"/>
      <c r="AL623" s="54"/>
      <c r="AM623" s="54"/>
      <c r="AN623" s="112"/>
      <c r="AO623" s="113"/>
      <c r="AP623" s="215"/>
      <c r="AQ623" s="216"/>
      <c r="AR623" s="217"/>
      <c r="AS623" s="54"/>
      <c r="AT623" s="115"/>
      <c r="AU623" s="115"/>
      <c r="AV623" s="115"/>
      <c r="AW623" s="116"/>
      <c r="AX623" s="54"/>
      <c r="AY623" s="117"/>
      <c r="AZ623" s="117"/>
      <c r="BA623" s="118"/>
      <c r="BB623" s="116"/>
      <c r="BC623" s="54"/>
      <c r="BD623" s="117"/>
      <c r="BE623" s="218"/>
      <c r="BF623" s="120"/>
      <c r="BG623" s="121"/>
      <c r="BH623" s="121"/>
      <c r="BI623" s="122"/>
      <c r="BJ623" s="123"/>
    </row>
    <row r="624">
      <c r="D624" s="100"/>
      <c r="E624" s="48"/>
      <c r="U624" s="50"/>
      <c r="V624" s="50"/>
      <c r="AC624" s="6"/>
      <c r="AI624" s="110"/>
      <c r="AJ624" s="111"/>
      <c r="AK624" s="221"/>
      <c r="AL624" s="54"/>
      <c r="AM624" s="54"/>
      <c r="AN624" s="112"/>
      <c r="AO624" s="113"/>
      <c r="AP624" s="215"/>
      <c r="AQ624" s="216"/>
      <c r="AR624" s="217"/>
      <c r="AS624" s="54"/>
      <c r="AT624" s="115"/>
      <c r="AU624" s="115"/>
      <c r="AV624" s="115"/>
      <c r="AW624" s="116"/>
      <c r="AX624" s="54"/>
      <c r="AY624" s="117"/>
      <c r="AZ624" s="117"/>
      <c r="BA624" s="118"/>
      <c r="BB624" s="116"/>
      <c r="BC624" s="54"/>
      <c r="BD624" s="117"/>
      <c r="BE624" s="218"/>
      <c r="BF624" s="120"/>
      <c r="BG624" s="121"/>
      <c r="BH624" s="121"/>
      <c r="BI624" s="122"/>
      <c r="BJ624" s="123"/>
    </row>
    <row r="625">
      <c r="D625" s="100"/>
      <c r="E625" s="48"/>
      <c r="U625" s="50"/>
      <c r="V625" s="50"/>
      <c r="AC625" s="6"/>
      <c r="AI625" s="110"/>
      <c r="AJ625" s="111"/>
      <c r="AK625" s="221"/>
      <c r="AL625" s="54"/>
      <c r="AM625" s="54"/>
      <c r="AN625" s="112"/>
      <c r="AO625" s="113"/>
      <c r="AP625" s="215"/>
      <c r="AQ625" s="216"/>
      <c r="AR625" s="217"/>
      <c r="AS625" s="54"/>
      <c r="AT625" s="115"/>
      <c r="AU625" s="115"/>
      <c r="AV625" s="115"/>
      <c r="AW625" s="116"/>
      <c r="AX625" s="54"/>
      <c r="AY625" s="117"/>
      <c r="AZ625" s="117"/>
      <c r="BA625" s="118"/>
      <c r="BB625" s="116"/>
      <c r="BC625" s="54"/>
      <c r="BD625" s="117"/>
      <c r="BE625" s="218"/>
      <c r="BF625" s="120"/>
      <c r="BG625" s="121"/>
      <c r="BH625" s="121"/>
      <c r="BI625" s="122"/>
      <c r="BJ625" s="123"/>
    </row>
    <row r="626">
      <c r="D626" s="100"/>
      <c r="E626" s="48"/>
      <c r="U626" s="50"/>
      <c r="V626" s="50"/>
      <c r="AC626" s="6"/>
      <c r="AI626" s="110"/>
      <c r="AJ626" s="111"/>
      <c r="AK626" s="221"/>
      <c r="AL626" s="54"/>
      <c r="AM626" s="54"/>
      <c r="AN626" s="112"/>
      <c r="AO626" s="113"/>
      <c r="AP626" s="215"/>
      <c r="AQ626" s="216"/>
      <c r="AR626" s="217"/>
      <c r="AS626" s="54"/>
      <c r="AT626" s="115"/>
      <c r="AU626" s="115"/>
      <c r="AV626" s="115"/>
      <c r="AW626" s="116"/>
      <c r="AX626" s="54"/>
      <c r="AY626" s="117"/>
      <c r="AZ626" s="117"/>
      <c r="BA626" s="118"/>
      <c r="BB626" s="116"/>
      <c r="BC626" s="54"/>
      <c r="BD626" s="117"/>
      <c r="BE626" s="218"/>
      <c r="BF626" s="120"/>
      <c r="BG626" s="121"/>
      <c r="BH626" s="121"/>
      <c r="BI626" s="122"/>
      <c r="BJ626" s="123"/>
    </row>
    <row r="627">
      <c r="D627" s="100"/>
      <c r="E627" s="48"/>
      <c r="U627" s="50"/>
      <c r="V627" s="50"/>
      <c r="AC627" s="6"/>
      <c r="AI627" s="110"/>
      <c r="AJ627" s="111"/>
      <c r="AK627" s="221"/>
      <c r="AL627" s="54"/>
      <c r="AM627" s="54"/>
      <c r="AN627" s="112"/>
      <c r="AO627" s="113"/>
      <c r="AP627" s="215"/>
      <c r="AQ627" s="216"/>
      <c r="AR627" s="217"/>
      <c r="AS627" s="54"/>
      <c r="AT627" s="115"/>
      <c r="AU627" s="115"/>
      <c r="AV627" s="115"/>
      <c r="AW627" s="116"/>
      <c r="AX627" s="54"/>
      <c r="AY627" s="117"/>
      <c r="AZ627" s="117"/>
      <c r="BA627" s="118"/>
      <c r="BB627" s="116"/>
      <c r="BC627" s="54"/>
      <c r="BD627" s="117"/>
      <c r="BE627" s="218"/>
      <c r="BF627" s="120"/>
      <c r="BG627" s="121"/>
      <c r="BH627" s="121"/>
      <c r="BI627" s="122"/>
      <c r="BJ627" s="123"/>
    </row>
    <row r="628">
      <c r="D628" s="100"/>
      <c r="E628" s="48"/>
      <c r="U628" s="50"/>
      <c r="V628" s="50"/>
      <c r="AC628" s="6"/>
      <c r="AI628" s="110"/>
      <c r="AJ628" s="111"/>
      <c r="AK628" s="221"/>
      <c r="AL628" s="54"/>
      <c r="AM628" s="54"/>
      <c r="AN628" s="112"/>
      <c r="AO628" s="113"/>
      <c r="AP628" s="215"/>
      <c r="AQ628" s="216"/>
      <c r="AR628" s="217"/>
      <c r="AS628" s="54"/>
      <c r="AT628" s="115"/>
      <c r="AU628" s="115"/>
      <c r="AV628" s="115"/>
      <c r="AW628" s="116"/>
      <c r="AX628" s="54"/>
      <c r="AY628" s="117"/>
      <c r="AZ628" s="117"/>
      <c r="BA628" s="118"/>
      <c r="BB628" s="116"/>
      <c r="BC628" s="54"/>
      <c r="BD628" s="117"/>
      <c r="BE628" s="218"/>
      <c r="BF628" s="120"/>
      <c r="BG628" s="121"/>
      <c r="BH628" s="121"/>
      <c r="BI628" s="122"/>
      <c r="BJ628" s="123"/>
    </row>
    <row r="629">
      <c r="D629" s="100"/>
      <c r="E629" s="48"/>
      <c r="U629" s="50"/>
      <c r="V629" s="50"/>
      <c r="AC629" s="6"/>
      <c r="AI629" s="110"/>
      <c r="AJ629" s="111"/>
      <c r="AK629" s="221"/>
      <c r="AL629" s="54"/>
      <c r="AM629" s="54"/>
      <c r="AN629" s="112"/>
      <c r="AO629" s="113"/>
      <c r="AP629" s="215"/>
      <c r="AQ629" s="216"/>
      <c r="AR629" s="217"/>
      <c r="AS629" s="54"/>
      <c r="AT629" s="115"/>
      <c r="AU629" s="115"/>
      <c r="AV629" s="115"/>
      <c r="AW629" s="116"/>
      <c r="AX629" s="54"/>
      <c r="AY629" s="117"/>
      <c r="AZ629" s="117"/>
      <c r="BA629" s="118"/>
      <c r="BB629" s="116"/>
      <c r="BC629" s="54"/>
      <c r="BD629" s="117"/>
      <c r="BE629" s="218"/>
      <c r="BF629" s="120"/>
      <c r="BG629" s="121"/>
      <c r="BH629" s="121"/>
      <c r="BI629" s="122"/>
      <c r="BJ629" s="123"/>
    </row>
    <row r="630">
      <c r="D630" s="100"/>
      <c r="E630" s="48"/>
      <c r="U630" s="50"/>
      <c r="V630" s="50"/>
      <c r="AC630" s="6"/>
      <c r="AI630" s="110"/>
      <c r="AJ630" s="111"/>
      <c r="AK630" s="221"/>
      <c r="AL630" s="54"/>
      <c r="AM630" s="54"/>
      <c r="AN630" s="112"/>
      <c r="AO630" s="113"/>
      <c r="AP630" s="215"/>
      <c r="AQ630" s="216"/>
      <c r="AR630" s="217"/>
      <c r="AS630" s="54"/>
      <c r="AT630" s="115"/>
      <c r="AU630" s="115"/>
      <c r="AV630" s="115"/>
      <c r="AW630" s="116"/>
      <c r="AX630" s="54"/>
      <c r="AY630" s="117"/>
      <c r="AZ630" s="117"/>
      <c r="BA630" s="118"/>
      <c r="BB630" s="116"/>
      <c r="BC630" s="54"/>
      <c r="BD630" s="117"/>
      <c r="BE630" s="218"/>
      <c r="BF630" s="120"/>
      <c r="BG630" s="121"/>
      <c r="BH630" s="121"/>
      <c r="BI630" s="122"/>
      <c r="BJ630" s="123"/>
    </row>
    <row r="631">
      <c r="D631" s="100"/>
      <c r="E631" s="48"/>
      <c r="U631" s="50"/>
      <c r="V631" s="50"/>
      <c r="AC631" s="6"/>
      <c r="AI631" s="110"/>
      <c r="AJ631" s="111"/>
      <c r="AK631" s="221"/>
      <c r="AL631" s="54"/>
      <c r="AM631" s="54"/>
      <c r="AN631" s="112"/>
      <c r="AO631" s="113"/>
      <c r="AP631" s="215"/>
      <c r="AQ631" s="216"/>
      <c r="AR631" s="217"/>
      <c r="AS631" s="54"/>
      <c r="AT631" s="115"/>
      <c r="AU631" s="115"/>
      <c r="AV631" s="115"/>
      <c r="AW631" s="116"/>
      <c r="AX631" s="54"/>
      <c r="AY631" s="117"/>
      <c r="AZ631" s="117"/>
      <c r="BA631" s="118"/>
      <c r="BB631" s="116"/>
      <c r="BC631" s="54"/>
      <c r="BD631" s="117"/>
      <c r="BE631" s="218"/>
      <c r="BF631" s="120"/>
      <c r="BG631" s="121"/>
      <c r="BH631" s="121"/>
      <c r="BI631" s="122"/>
      <c r="BJ631" s="123"/>
    </row>
    <row r="632">
      <c r="D632" s="100"/>
      <c r="E632" s="48"/>
      <c r="U632" s="50"/>
      <c r="V632" s="50"/>
      <c r="AC632" s="6"/>
      <c r="AI632" s="110"/>
      <c r="AJ632" s="111"/>
      <c r="AK632" s="221"/>
      <c r="AL632" s="54"/>
      <c r="AM632" s="54"/>
      <c r="AN632" s="112"/>
      <c r="AO632" s="113"/>
      <c r="AP632" s="215"/>
      <c r="AQ632" s="216"/>
      <c r="AR632" s="217"/>
      <c r="AS632" s="54"/>
      <c r="AT632" s="115"/>
      <c r="AU632" s="115"/>
      <c r="AV632" s="115"/>
      <c r="AW632" s="116"/>
      <c r="AX632" s="54"/>
      <c r="AY632" s="117"/>
      <c r="AZ632" s="117"/>
      <c r="BA632" s="118"/>
      <c r="BB632" s="116"/>
      <c r="BC632" s="54"/>
      <c r="BD632" s="117"/>
      <c r="BE632" s="218"/>
      <c r="BF632" s="120"/>
      <c r="BG632" s="121"/>
      <c r="BH632" s="121"/>
      <c r="BI632" s="122"/>
      <c r="BJ632" s="123"/>
    </row>
    <row r="633">
      <c r="D633" s="100"/>
      <c r="E633" s="48"/>
      <c r="U633" s="50"/>
      <c r="V633" s="50"/>
      <c r="AC633" s="6"/>
      <c r="AI633" s="110"/>
      <c r="AJ633" s="111"/>
      <c r="AK633" s="221"/>
      <c r="AL633" s="54"/>
      <c r="AM633" s="54"/>
      <c r="AN633" s="112"/>
      <c r="AO633" s="113"/>
      <c r="AP633" s="215"/>
      <c r="AQ633" s="216"/>
      <c r="AR633" s="217"/>
      <c r="AS633" s="54"/>
      <c r="AT633" s="115"/>
      <c r="AU633" s="115"/>
      <c r="AV633" s="115"/>
      <c r="AW633" s="116"/>
      <c r="AX633" s="54"/>
      <c r="AY633" s="117"/>
      <c r="AZ633" s="117"/>
      <c r="BA633" s="118"/>
      <c r="BB633" s="116"/>
      <c r="BC633" s="54"/>
      <c r="BD633" s="117"/>
      <c r="BE633" s="218"/>
      <c r="BF633" s="120"/>
      <c r="BG633" s="121"/>
      <c r="BH633" s="121"/>
      <c r="BI633" s="122"/>
      <c r="BJ633" s="123"/>
    </row>
    <row r="634">
      <c r="D634" s="100"/>
      <c r="E634" s="48"/>
      <c r="U634" s="50"/>
      <c r="V634" s="50"/>
      <c r="AC634" s="6"/>
      <c r="AI634" s="110"/>
      <c r="AJ634" s="111"/>
      <c r="AK634" s="221"/>
      <c r="AL634" s="54"/>
      <c r="AM634" s="54"/>
      <c r="AN634" s="112"/>
      <c r="AO634" s="113"/>
      <c r="AP634" s="215"/>
      <c r="AQ634" s="216"/>
      <c r="AR634" s="217"/>
      <c r="AS634" s="54"/>
      <c r="AT634" s="115"/>
      <c r="AU634" s="115"/>
      <c r="AV634" s="115"/>
      <c r="AW634" s="116"/>
      <c r="AX634" s="54"/>
      <c r="AY634" s="117"/>
      <c r="AZ634" s="117"/>
      <c r="BA634" s="118"/>
      <c r="BB634" s="116"/>
      <c r="BC634" s="54"/>
      <c r="BD634" s="117"/>
      <c r="BE634" s="218"/>
      <c r="BF634" s="120"/>
      <c r="BG634" s="121"/>
      <c r="BH634" s="121"/>
      <c r="BI634" s="122"/>
      <c r="BJ634" s="123"/>
    </row>
    <row r="635">
      <c r="D635" s="100"/>
      <c r="E635" s="48"/>
      <c r="U635" s="50"/>
      <c r="V635" s="50"/>
      <c r="AC635" s="6"/>
      <c r="AI635" s="110"/>
      <c r="AJ635" s="111"/>
      <c r="AK635" s="221"/>
      <c r="AL635" s="54"/>
      <c r="AM635" s="54"/>
      <c r="AN635" s="112"/>
      <c r="AO635" s="113"/>
      <c r="AP635" s="215"/>
      <c r="AQ635" s="216"/>
      <c r="AR635" s="217"/>
      <c r="AS635" s="54"/>
      <c r="AT635" s="115"/>
      <c r="AU635" s="115"/>
      <c r="AV635" s="115"/>
      <c r="AW635" s="116"/>
      <c r="AX635" s="54"/>
      <c r="AY635" s="117"/>
      <c r="AZ635" s="117"/>
      <c r="BA635" s="118"/>
      <c r="BB635" s="116"/>
      <c r="BC635" s="54"/>
      <c r="BD635" s="117"/>
      <c r="BE635" s="218"/>
      <c r="BF635" s="120"/>
      <c r="BG635" s="121"/>
      <c r="BH635" s="121"/>
      <c r="BI635" s="122"/>
      <c r="BJ635" s="123"/>
    </row>
    <row r="636">
      <c r="D636" s="100"/>
      <c r="E636" s="48"/>
      <c r="U636" s="50"/>
      <c r="V636" s="50"/>
      <c r="AC636" s="6"/>
      <c r="AI636" s="110"/>
      <c r="AJ636" s="111"/>
      <c r="AK636" s="221"/>
      <c r="AL636" s="54"/>
      <c r="AM636" s="54"/>
      <c r="AN636" s="112"/>
      <c r="AO636" s="113"/>
      <c r="AP636" s="215"/>
      <c r="AQ636" s="216"/>
      <c r="AR636" s="217"/>
      <c r="AS636" s="54"/>
      <c r="AT636" s="115"/>
      <c r="AU636" s="115"/>
      <c r="AV636" s="115"/>
      <c r="AW636" s="116"/>
      <c r="AX636" s="54"/>
      <c r="AY636" s="117"/>
      <c r="AZ636" s="117"/>
      <c r="BA636" s="118"/>
      <c r="BB636" s="116"/>
      <c r="BC636" s="54"/>
      <c r="BD636" s="117"/>
      <c r="BE636" s="218"/>
      <c r="BF636" s="120"/>
      <c r="BG636" s="121"/>
      <c r="BH636" s="121"/>
      <c r="BI636" s="122"/>
      <c r="BJ636" s="123"/>
    </row>
    <row r="637">
      <c r="D637" s="100"/>
      <c r="E637" s="48"/>
      <c r="U637" s="50"/>
      <c r="V637" s="50"/>
      <c r="AC637" s="6"/>
      <c r="AI637" s="110"/>
      <c r="AJ637" s="111"/>
      <c r="AK637" s="221"/>
      <c r="AL637" s="54"/>
      <c r="AM637" s="54"/>
      <c r="AN637" s="112"/>
      <c r="AO637" s="113"/>
      <c r="AP637" s="215"/>
      <c r="AQ637" s="216"/>
      <c r="AR637" s="217"/>
      <c r="AS637" s="54"/>
      <c r="AT637" s="115"/>
      <c r="AU637" s="115"/>
      <c r="AV637" s="115"/>
      <c r="AW637" s="116"/>
      <c r="AX637" s="54"/>
      <c r="AY637" s="117"/>
      <c r="AZ637" s="117"/>
      <c r="BA637" s="118"/>
      <c r="BB637" s="116"/>
      <c r="BC637" s="54"/>
      <c r="BD637" s="117"/>
      <c r="BE637" s="218"/>
      <c r="BF637" s="120"/>
      <c r="BG637" s="121"/>
      <c r="BH637" s="121"/>
      <c r="BI637" s="122"/>
      <c r="BJ637" s="123"/>
    </row>
    <row r="638">
      <c r="D638" s="100"/>
      <c r="E638" s="48"/>
      <c r="U638" s="50"/>
      <c r="V638" s="50"/>
      <c r="AC638" s="6"/>
      <c r="AI638" s="110"/>
      <c r="AJ638" s="111"/>
      <c r="AK638" s="221"/>
      <c r="AL638" s="54"/>
      <c r="AM638" s="54"/>
      <c r="AN638" s="112"/>
      <c r="AO638" s="113"/>
      <c r="AP638" s="215"/>
      <c r="AQ638" s="216"/>
      <c r="AR638" s="217"/>
      <c r="AS638" s="54"/>
      <c r="AT638" s="115"/>
      <c r="AU638" s="115"/>
      <c r="AV638" s="115"/>
      <c r="AW638" s="116"/>
      <c r="AX638" s="54"/>
      <c r="AY638" s="117"/>
      <c r="AZ638" s="117"/>
      <c r="BA638" s="118"/>
      <c r="BB638" s="116"/>
      <c r="BC638" s="54"/>
      <c r="BD638" s="117"/>
      <c r="BE638" s="218"/>
      <c r="BF638" s="120"/>
      <c r="BG638" s="121"/>
      <c r="BH638" s="121"/>
      <c r="BI638" s="122"/>
      <c r="BJ638" s="123"/>
    </row>
    <row r="639">
      <c r="D639" s="100"/>
      <c r="E639" s="48"/>
      <c r="U639" s="50"/>
      <c r="V639" s="50"/>
      <c r="AC639" s="6"/>
      <c r="AI639" s="110"/>
      <c r="AJ639" s="111"/>
      <c r="AK639" s="221"/>
      <c r="AL639" s="54"/>
      <c r="AM639" s="54"/>
      <c r="AN639" s="112"/>
      <c r="AO639" s="113"/>
      <c r="AP639" s="215"/>
      <c r="AQ639" s="216"/>
      <c r="AR639" s="217"/>
      <c r="AS639" s="54"/>
      <c r="AT639" s="115"/>
      <c r="AU639" s="115"/>
      <c r="AV639" s="115"/>
      <c r="AW639" s="116"/>
      <c r="AX639" s="54"/>
      <c r="AY639" s="117"/>
      <c r="AZ639" s="117"/>
      <c r="BA639" s="118"/>
      <c r="BB639" s="116"/>
      <c r="BC639" s="54"/>
      <c r="BD639" s="117"/>
      <c r="BE639" s="218"/>
      <c r="BF639" s="120"/>
      <c r="BG639" s="121"/>
      <c r="BH639" s="121"/>
      <c r="BI639" s="122"/>
      <c r="BJ639" s="123"/>
    </row>
    <row r="640">
      <c r="D640" s="100"/>
      <c r="E640" s="48"/>
      <c r="U640" s="50"/>
      <c r="V640" s="50"/>
      <c r="AC640" s="6"/>
      <c r="AI640" s="110"/>
      <c r="AJ640" s="111"/>
      <c r="AK640" s="221"/>
      <c r="AL640" s="54"/>
      <c r="AM640" s="54"/>
      <c r="AN640" s="112"/>
      <c r="AO640" s="113"/>
      <c r="AP640" s="215"/>
      <c r="AQ640" s="216"/>
      <c r="AR640" s="217"/>
      <c r="AS640" s="54"/>
      <c r="AT640" s="115"/>
      <c r="AU640" s="115"/>
      <c r="AV640" s="115"/>
      <c r="AW640" s="116"/>
      <c r="AX640" s="54"/>
      <c r="AY640" s="117"/>
      <c r="AZ640" s="117"/>
      <c r="BA640" s="118"/>
      <c r="BB640" s="116"/>
      <c r="BC640" s="54"/>
      <c r="BD640" s="117"/>
      <c r="BE640" s="218"/>
      <c r="BF640" s="120"/>
      <c r="BG640" s="121"/>
      <c r="BH640" s="121"/>
      <c r="BI640" s="122"/>
      <c r="BJ640" s="123"/>
    </row>
    <row r="641">
      <c r="D641" s="100"/>
      <c r="E641" s="48"/>
      <c r="U641" s="50"/>
      <c r="V641" s="50"/>
      <c r="AC641" s="6"/>
      <c r="AI641" s="110"/>
      <c r="AJ641" s="111"/>
      <c r="AK641" s="221"/>
      <c r="AL641" s="54"/>
      <c r="AM641" s="54"/>
      <c r="AN641" s="112"/>
      <c r="AO641" s="113"/>
      <c r="AP641" s="215"/>
      <c r="AQ641" s="216"/>
      <c r="AR641" s="217"/>
      <c r="AS641" s="54"/>
      <c r="AT641" s="115"/>
      <c r="AU641" s="115"/>
      <c r="AV641" s="115"/>
      <c r="AW641" s="116"/>
      <c r="AX641" s="54"/>
      <c r="AY641" s="117"/>
      <c r="AZ641" s="117"/>
      <c r="BA641" s="118"/>
      <c r="BB641" s="116"/>
      <c r="BC641" s="54"/>
      <c r="BD641" s="117"/>
      <c r="BE641" s="218"/>
      <c r="BF641" s="120"/>
      <c r="BG641" s="121"/>
      <c r="BH641" s="121"/>
      <c r="BI641" s="122"/>
      <c r="BJ641" s="123"/>
    </row>
    <row r="642">
      <c r="D642" s="100"/>
      <c r="E642" s="48"/>
      <c r="U642" s="50"/>
      <c r="V642" s="50"/>
      <c r="AC642" s="6"/>
      <c r="AI642" s="110"/>
      <c r="AJ642" s="111"/>
      <c r="AK642" s="221"/>
      <c r="AL642" s="54"/>
      <c r="AM642" s="54"/>
      <c r="AN642" s="112"/>
      <c r="AO642" s="113"/>
      <c r="AP642" s="215"/>
      <c r="AQ642" s="216"/>
      <c r="AR642" s="217"/>
      <c r="AS642" s="54"/>
      <c r="AT642" s="115"/>
      <c r="AU642" s="115"/>
      <c r="AV642" s="115"/>
      <c r="AW642" s="116"/>
      <c r="AX642" s="54"/>
      <c r="AY642" s="117"/>
      <c r="AZ642" s="117"/>
      <c r="BA642" s="118"/>
      <c r="BB642" s="116"/>
      <c r="BC642" s="54"/>
      <c r="BD642" s="117"/>
      <c r="BE642" s="218"/>
      <c r="BF642" s="120"/>
      <c r="BG642" s="121"/>
      <c r="BH642" s="121"/>
      <c r="BI642" s="122"/>
      <c r="BJ642" s="123"/>
    </row>
    <row r="643">
      <c r="D643" s="100"/>
      <c r="E643" s="48"/>
      <c r="U643" s="50"/>
      <c r="V643" s="50"/>
      <c r="AC643" s="6"/>
      <c r="AI643" s="110"/>
      <c r="AJ643" s="111"/>
      <c r="AK643" s="221"/>
      <c r="AL643" s="54"/>
      <c r="AM643" s="54"/>
      <c r="AN643" s="112"/>
      <c r="AO643" s="113"/>
      <c r="AP643" s="215"/>
      <c r="AQ643" s="216"/>
      <c r="AR643" s="217"/>
      <c r="AS643" s="54"/>
      <c r="AT643" s="115"/>
      <c r="AU643" s="115"/>
      <c r="AV643" s="115"/>
      <c r="AW643" s="116"/>
      <c r="AX643" s="54"/>
      <c r="AY643" s="117"/>
      <c r="AZ643" s="117"/>
      <c r="BA643" s="118"/>
      <c r="BB643" s="116"/>
      <c r="BC643" s="54"/>
      <c r="BD643" s="117"/>
      <c r="BE643" s="218"/>
      <c r="BF643" s="120"/>
      <c r="BG643" s="121"/>
      <c r="BH643" s="121"/>
      <c r="BI643" s="122"/>
      <c r="BJ643" s="123"/>
    </row>
    <row r="644">
      <c r="D644" s="100"/>
      <c r="E644" s="48"/>
      <c r="U644" s="50"/>
      <c r="V644" s="50"/>
      <c r="AC644" s="6"/>
      <c r="AI644" s="110"/>
      <c r="AJ644" s="111"/>
      <c r="AK644" s="221"/>
      <c r="AL644" s="54"/>
      <c r="AM644" s="54"/>
      <c r="AN644" s="112"/>
      <c r="AO644" s="113"/>
      <c r="AP644" s="215"/>
      <c r="AQ644" s="216"/>
      <c r="AR644" s="217"/>
      <c r="AS644" s="54"/>
      <c r="AT644" s="115"/>
      <c r="AU644" s="115"/>
      <c r="AV644" s="115"/>
      <c r="AW644" s="116"/>
      <c r="AX644" s="54"/>
      <c r="AY644" s="117"/>
      <c r="AZ644" s="117"/>
      <c r="BA644" s="118"/>
      <c r="BB644" s="116"/>
      <c r="BC644" s="54"/>
      <c r="BD644" s="117"/>
      <c r="BE644" s="218"/>
      <c r="BF644" s="120"/>
      <c r="BG644" s="121"/>
      <c r="BH644" s="121"/>
      <c r="BI644" s="122"/>
      <c r="BJ644" s="123"/>
    </row>
    <row r="645">
      <c r="D645" s="100"/>
      <c r="E645" s="48"/>
      <c r="U645" s="50"/>
      <c r="V645" s="50"/>
      <c r="AC645" s="6"/>
      <c r="AI645" s="110"/>
      <c r="AJ645" s="111"/>
      <c r="AK645" s="221"/>
      <c r="AL645" s="54"/>
      <c r="AM645" s="54"/>
      <c r="AN645" s="112"/>
      <c r="AO645" s="113"/>
      <c r="AP645" s="215"/>
      <c r="AQ645" s="216"/>
      <c r="AR645" s="217"/>
      <c r="AS645" s="54"/>
      <c r="AT645" s="115"/>
      <c r="AU645" s="115"/>
      <c r="AV645" s="115"/>
      <c r="AW645" s="116"/>
      <c r="AX645" s="54"/>
      <c r="AY645" s="117"/>
      <c r="AZ645" s="117"/>
      <c r="BA645" s="118"/>
      <c r="BB645" s="116"/>
      <c r="BC645" s="54"/>
      <c r="BD645" s="117"/>
      <c r="BE645" s="218"/>
      <c r="BF645" s="120"/>
      <c r="BG645" s="121"/>
      <c r="BH645" s="121"/>
      <c r="BI645" s="122"/>
      <c r="BJ645" s="123"/>
    </row>
    <row r="646">
      <c r="D646" s="100"/>
      <c r="E646" s="48"/>
      <c r="U646" s="50"/>
      <c r="V646" s="50"/>
      <c r="AC646" s="6"/>
      <c r="AI646" s="110"/>
      <c r="AJ646" s="111"/>
      <c r="AK646" s="221"/>
      <c r="AL646" s="54"/>
      <c r="AM646" s="54"/>
      <c r="AN646" s="112"/>
      <c r="AO646" s="113"/>
      <c r="AP646" s="215"/>
      <c r="AQ646" s="216"/>
      <c r="AR646" s="217"/>
      <c r="AS646" s="54"/>
      <c r="AT646" s="115"/>
      <c r="AU646" s="115"/>
      <c r="AV646" s="115"/>
      <c r="AW646" s="116"/>
      <c r="AX646" s="54"/>
      <c r="AY646" s="117"/>
      <c r="AZ646" s="117"/>
      <c r="BA646" s="118"/>
      <c r="BB646" s="116"/>
      <c r="BC646" s="54"/>
      <c r="BD646" s="117"/>
      <c r="BE646" s="218"/>
      <c r="BF646" s="120"/>
      <c r="BG646" s="121"/>
      <c r="BH646" s="121"/>
      <c r="BI646" s="122"/>
      <c r="BJ646" s="123"/>
    </row>
    <row r="647">
      <c r="D647" s="100"/>
      <c r="E647" s="48"/>
      <c r="U647" s="50"/>
      <c r="V647" s="50"/>
      <c r="AC647" s="6"/>
      <c r="AI647" s="110"/>
      <c r="AJ647" s="111"/>
      <c r="AK647" s="221"/>
      <c r="AL647" s="54"/>
      <c r="AM647" s="54"/>
      <c r="AN647" s="112"/>
      <c r="AO647" s="113"/>
      <c r="AP647" s="215"/>
      <c r="AQ647" s="216"/>
      <c r="AR647" s="217"/>
      <c r="AS647" s="54"/>
      <c r="AT647" s="115"/>
      <c r="AU647" s="115"/>
      <c r="AV647" s="115"/>
      <c r="AW647" s="116"/>
      <c r="AX647" s="54"/>
      <c r="AY647" s="117"/>
      <c r="AZ647" s="117"/>
      <c r="BA647" s="118"/>
      <c r="BB647" s="116"/>
      <c r="BC647" s="54"/>
      <c r="BD647" s="117"/>
      <c r="BE647" s="218"/>
      <c r="BF647" s="120"/>
      <c r="BG647" s="121"/>
      <c r="BH647" s="121"/>
      <c r="BI647" s="122"/>
      <c r="BJ647" s="123"/>
    </row>
    <row r="648">
      <c r="D648" s="100"/>
      <c r="E648" s="48"/>
      <c r="U648" s="50"/>
      <c r="V648" s="50"/>
      <c r="AC648" s="6"/>
      <c r="AI648" s="110"/>
      <c r="AJ648" s="111"/>
      <c r="AK648" s="221"/>
      <c r="AL648" s="54"/>
      <c r="AM648" s="54"/>
      <c r="AN648" s="112"/>
      <c r="AO648" s="113"/>
      <c r="AP648" s="215"/>
      <c r="AQ648" s="216"/>
      <c r="AR648" s="217"/>
      <c r="AS648" s="54"/>
      <c r="AT648" s="115"/>
      <c r="AU648" s="115"/>
      <c r="AV648" s="115"/>
      <c r="AW648" s="116"/>
      <c r="AX648" s="54"/>
      <c r="AY648" s="117"/>
      <c r="AZ648" s="117"/>
      <c r="BA648" s="118"/>
      <c r="BB648" s="116"/>
      <c r="BC648" s="54"/>
      <c r="BD648" s="117"/>
      <c r="BE648" s="218"/>
      <c r="BF648" s="120"/>
      <c r="BG648" s="121"/>
      <c r="BH648" s="121"/>
      <c r="BI648" s="122"/>
      <c r="BJ648" s="123"/>
    </row>
    <row r="649">
      <c r="D649" s="100"/>
      <c r="E649" s="48"/>
      <c r="U649" s="50"/>
      <c r="V649" s="50"/>
      <c r="AC649" s="6"/>
      <c r="AI649" s="110"/>
      <c r="AJ649" s="111"/>
      <c r="AK649" s="221"/>
      <c r="AL649" s="54"/>
      <c r="AM649" s="54"/>
      <c r="AN649" s="112"/>
      <c r="AO649" s="113"/>
      <c r="AP649" s="215"/>
      <c r="AQ649" s="216"/>
      <c r="AR649" s="217"/>
      <c r="AS649" s="54"/>
      <c r="AT649" s="115"/>
      <c r="AU649" s="115"/>
      <c r="AV649" s="115"/>
      <c r="AW649" s="116"/>
      <c r="AX649" s="54"/>
      <c r="AY649" s="117"/>
      <c r="AZ649" s="117"/>
      <c r="BA649" s="118"/>
      <c r="BB649" s="116"/>
      <c r="BC649" s="54"/>
      <c r="BD649" s="117"/>
      <c r="BE649" s="218"/>
      <c r="BF649" s="120"/>
      <c r="BG649" s="121"/>
      <c r="BH649" s="121"/>
      <c r="BI649" s="122"/>
      <c r="BJ649" s="123"/>
    </row>
    <row r="650">
      <c r="D650" s="100"/>
      <c r="E650" s="48"/>
      <c r="U650" s="50"/>
      <c r="V650" s="50"/>
      <c r="AC650" s="6"/>
      <c r="AI650" s="110"/>
      <c r="AJ650" s="111"/>
      <c r="AK650" s="221"/>
      <c r="AL650" s="54"/>
      <c r="AM650" s="54"/>
      <c r="AN650" s="112"/>
      <c r="AO650" s="113"/>
      <c r="AP650" s="215"/>
      <c r="AQ650" s="216"/>
      <c r="AR650" s="217"/>
      <c r="AS650" s="54"/>
      <c r="AT650" s="115"/>
      <c r="AU650" s="115"/>
      <c r="AV650" s="115"/>
      <c r="AW650" s="116"/>
      <c r="AX650" s="54"/>
      <c r="AY650" s="117"/>
      <c r="AZ650" s="117"/>
      <c r="BA650" s="118"/>
      <c r="BB650" s="116"/>
      <c r="BC650" s="54"/>
      <c r="BD650" s="117"/>
      <c r="BE650" s="218"/>
      <c r="BF650" s="120"/>
      <c r="BG650" s="121"/>
      <c r="BH650" s="121"/>
      <c r="BI650" s="122"/>
      <c r="BJ650" s="123"/>
    </row>
    <row r="651">
      <c r="D651" s="100"/>
      <c r="E651" s="48"/>
      <c r="U651" s="50"/>
      <c r="V651" s="50"/>
      <c r="AC651" s="6"/>
      <c r="AI651" s="110"/>
      <c r="AJ651" s="111"/>
      <c r="AK651" s="221"/>
      <c r="AL651" s="54"/>
      <c r="AM651" s="54"/>
      <c r="AN651" s="112"/>
      <c r="AO651" s="113"/>
      <c r="AP651" s="215"/>
      <c r="AQ651" s="216"/>
      <c r="AR651" s="217"/>
      <c r="AS651" s="54"/>
      <c r="AT651" s="115"/>
      <c r="AU651" s="115"/>
      <c r="AV651" s="115"/>
      <c r="AW651" s="116"/>
      <c r="AX651" s="54"/>
      <c r="AY651" s="117"/>
      <c r="AZ651" s="117"/>
      <c r="BA651" s="118"/>
      <c r="BB651" s="116"/>
      <c r="BC651" s="54"/>
      <c r="BD651" s="117"/>
      <c r="BE651" s="218"/>
      <c r="BF651" s="120"/>
      <c r="BG651" s="121"/>
      <c r="BH651" s="121"/>
      <c r="BI651" s="122"/>
      <c r="BJ651" s="123"/>
    </row>
    <row r="652">
      <c r="D652" s="100"/>
      <c r="E652" s="48"/>
      <c r="U652" s="50"/>
      <c r="V652" s="50"/>
      <c r="AC652" s="6"/>
      <c r="AI652" s="110"/>
      <c r="AJ652" s="111"/>
      <c r="AK652" s="221"/>
      <c r="AL652" s="54"/>
      <c r="AM652" s="54"/>
      <c r="AN652" s="112"/>
      <c r="AO652" s="113"/>
      <c r="AP652" s="215"/>
      <c r="AQ652" s="216"/>
      <c r="AR652" s="217"/>
      <c r="AS652" s="54"/>
      <c r="AT652" s="115"/>
      <c r="AU652" s="115"/>
      <c r="AV652" s="115"/>
      <c r="AW652" s="116"/>
      <c r="AX652" s="54"/>
      <c r="AY652" s="117"/>
      <c r="AZ652" s="117"/>
      <c r="BA652" s="118"/>
      <c r="BB652" s="116"/>
      <c r="BC652" s="54"/>
      <c r="BD652" s="117"/>
      <c r="BE652" s="218"/>
      <c r="BF652" s="120"/>
      <c r="BG652" s="121"/>
      <c r="BH652" s="121"/>
      <c r="BI652" s="122"/>
      <c r="BJ652" s="123"/>
    </row>
    <row r="653">
      <c r="D653" s="100"/>
      <c r="E653" s="48"/>
      <c r="U653" s="50"/>
      <c r="V653" s="50"/>
      <c r="AC653" s="6"/>
      <c r="AI653" s="110"/>
      <c r="AJ653" s="111"/>
      <c r="AK653" s="221"/>
      <c r="AL653" s="54"/>
      <c r="AM653" s="54"/>
      <c r="AN653" s="112"/>
      <c r="AO653" s="113"/>
      <c r="AP653" s="215"/>
      <c r="AQ653" s="216"/>
      <c r="AR653" s="217"/>
      <c r="AS653" s="54"/>
      <c r="AT653" s="115"/>
      <c r="AU653" s="115"/>
      <c r="AV653" s="115"/>
      <c r="AW653" s="116"/>
      <c r="AX653" s="54"/>
      <c r="AY653" s="117"/>
      <c r="AZ653" s="117"/>
      <c r="BA653" s="118"/>
      <c r="BB653" s="116"/>
      <c r="BC653" s="54"/>
      <c r="BD653" s="117"/>
      <c r="BE653" s="218"/>
      <c r="BF653" s="120"/>
      <c r="BG653" s="121"/>
      <c r="BH653" s="121"/>
      <c r="BI653" s="122"/>
      <c r="BJ653" s="123"/>
    </row>
    <row r="654">
      <c r="D654" s="100"/>
      <c r="E654" s="48"/>
      <c r="U654" s="50"/>
      <c r="V654" s="50"/>
      <c r="AC654" s="6"/>
      <c r="AI654" s="110"/>
      <c r="AJ654" s="111"/>
      <c r="AK654" s="221"/>
      <c r="AL654" s="54"/>
      <c r="AM654" s="54"/>
      <c r="AN654" s="112"/>
      <c r="AO654" s="113"/>
      <c r="AP654" s="215"/>
      <c r="AQ654" s="216"/>
      <c r="AR654" s="217"/>
      <c r="AS654" s="54"/>
      <c r="AT654" s="115"/>
      <c r="AU654" s="115"/>
      <c r="AV654" s="115"/>
      <c r="AW654" s="116"/>
      <c r="AX654" s="54"/>
      <c r="AY654" s="117"/>
      <c r="AZ654" s="117"/>
      <c r="BA654" s="118"/>
      <c r="BB654" s="116"/>
      <c r="BC654" s="54"/>
      <c r="BD654" s="117"/>
      <c r="BE654" s="218"/>
      <c r="BF654" s="120"/>
      <c r="BG654" s="121"/>
      <c r="BH654" s="121"/>
      <c r="BI654" s="122"/>
      <c r="BJ654" s="123"/>
    </row>
    <row r="655">
      <c r="D655" s="100"/>
      <c r="E655" s="48"/>
      <c r="U655" s="50"/>
      <c r="V655" s="50"/>
      <c r="AC655" s="6"/>
      <c r="AI655" s="110"/>
      <c r="AJ655" s="111"/>
      <c r="AK655" s="221"/>
      <c r="AL655" s="54"/>
      <c r="AM655" s="54"/>
      <c r="AN655" s="112"/>
      <c r="AO655" s="113"/>
      <c r="AP655" s="215"/>
      <c r="AQ655" s="216"/>
      <c r="AR655" s="217"/>
      <c r="AS655" s="54"/>
      <c r="AT655" s="115"/>
      <c r="AU655" s="115"/>
      <c r="AV655" s="115"/>
      <c r="AW655" s="116"/>
      <c r="AX655" s="54"/>
      <c r="AY655" s="117"/>
      <c r="AZ655" s="117"/>
      <c r="BA655" s="118"/>
      <c r="BB655" s="116"/>
      <c r="BC655" s="54"/>
      <c r="BD655" s="117"/>
      <c r="BE655" s="218"/>
      <c r="BF655" s="120"/>
      <c r="BG655" s="121"/>
      <c r="BH655" s="121"/>
      <c r="BI655" s="122"/>
      <c r="BJ655" s="123"/>
    </row>
    <row r="656">
      <c r="D656" s="100"/>
      <c r="E656" s="48"/>
      <c r="U656" s="50"/>
      <c r="V656" s="50"/>
      <c r="AC656" s="6"/>
      <c r="AI656" s="110"/>
      <c r="AJ656" s="111"/>
      <c r="AK656" s="221"/>
      <c r="AL656" s="54"/>
      <c r="AM656" s="54"/>
      <c r="AN656" s="112"/>
      <c r="AO656" s="113"/>
      <c r="AP656" s="215"/>
      <c r="AQ656" s="216"/>
      <c r="AR656" s="217"/>
      <c r="AS656" s="54"/>
      <c r="AT656" s="115"/>
      <c r="AU656" s="115"/>
      <c r="AV656" s="115"/>
      <c r="AW656" s="116"/>
      <c r="AX656" s="54"/>
      <c r="AY656" s="117"/>
      <c r="AZ656" s="117"/>
      <c r="BA656" s="118"/>
      <c r="BB656" s="116"/>
      <c r="BC656" s="54"/>
      <c r="BD656" s="117"/>
      <c r="BE656" s="218"/>
      <c r="BF656" s="120"/>
      <c r="BG656" s="121"/>
      <c r="BH656" s="121"/>
      <c r="BI656" s="122"/>
      <c r="BJ656" s="123"/>
    </row>
    <row r="657">
      <c r="D657" s="100"/>
      <c r="E657" s="48"/>
      <c r="U657" s="50"/>
      <c r="V657" s="50"/>
      <c r="AC657" s="6"/>
      <c r="AI657" s="110"/>
      <c r="AJ657" s="111"/>
      <c r="AK657" s="221"/>
      <c r="AL657" s="54"/>
      <c r="AM657" s="54"/>
      <c r="AN657" s="112"/>
      <c r="AO657" s="113"/>
      <c r="AP657" s="215"/>
      <c r="AQ657" s="216"/>
      <c r="AR657" s="217"/>
      <c r="AS657" s="54"/>
      <c r="AT657" s="115"/>
      <c r="AU657" s="115"/>
      <c r="AV657" s="115"/>
      <c r="AW657" s="116"/>
      <c r="AX657" s="54"/>
      <c r="AY657" s="117"/>
      <c r="AZ657" s="117"/>
      <c r="BA657" s="118"/>
      <c r="BB657" s="116"/>
      <c r="BC657" s="54"/>
      <c r="BD657" s="117"/>
      <c r="BE657" s="218"/>
      <c r="BF657" s="120"/>
      <c r="BG657" s="121"/>
      <c r="BH657" s="121"/>
      <c r="BI657" s="122"/>
      <c r="BJ657" s="123"/>
    </row>
    <row r="658">
      <c r="D658" s="100"/>
      <c r="E658" s="48"/>
      <c r="U658" s="50"/>
      <c r="V658" s="50"/>
      <c r="AC658" s="6"/>
      <c r="AI658" s="110"/>
      <c r="AJ658" s="111"/>
      <c r="AK658" s="221"/>
      <c r="AL658" s="54"/>
      <c r="AM658" s="54"/>
      <c r="AN658" s="112"/>
      <c r="AO658" s="113"/>
      <c r="AP658" s="215"/>
      <c r="AQ658" s="216"/>
      <c r="AR658" s="217"/>
      <c r="AS658" s="54"/>
      <c r="AT658" s="115"/>
      <c r="AU658" s="115"/>
      <c r="AV658" s="115"/>
      <c r="AW658" s="116"/>
      <c r="AX658" s="54"/>
      <c r="AY658" s="117"/>
      <c r="AZ658" s="117"/>
      <c r="BA658" s="118"/>
      <c r="BB658" s="116"/>
      <c r="BC658" s="54"/>
      <c r="BD658" s="117"/>
      <c r="BE658" s="218"/>
      <c r="BF658" s="120"/>
      <c r="BG658" s="121"/>
      <c r="BH658" s="121"/>
      <c r="BI658" s="122"/>
      <c r="BJ658" s="123"/>
    </row>
    <row r="659">
      <c r="D659" s="100"/>
      <c r="E659" s="48"/>
      <c r="U659" s="50"/>
      <c r="V659" s="50"/>
      <c r="AC659" s="6"/>
      <c r="AI659" s="110"/>
      <c r="AJ659" s="111"/>
      <c r="AK659" s="221"/>
      <c r="AL659" s="54"/>
      <c r="AM659" s="54"/>
      <c r="AN659" s="112"/>
      <c r="AO659" s="113"/>
      <c r="AP659" s="215"/>
      <c r="AQ659" s="216"/>
      <c r="AR659" s="217"/>
      <c r="AS659" s="54"/>
      <c r="AT659" s="115"/>
      <c r="AU659" s="115"/>
      <c r="AV659" s="115"/>
      <c r="AW659" s="116"/>
      <c r="AX659" s="54"/>
      <c r="AY659" s="117"/>
      <c r="AZ659" s="117"/>
      <c r="BA659" s="118"/>
      <c r="BB659" s="116"/>
      <c r="BC659" s="54"/>
      <c r="BD659" s="117"/>
      <c r="BE659" s="218"/>
      <c r="BF659" s="120"/>
      <c r="BG659" s="121"/>
      <c r="BH659" s="121"/>
      <c r="BI659" s="122"/>
      <c r="BJ659" s="123"/>
    </row>
    <row r="660">
      <c r="D660" s="100"/>
      <c r="E660" s="48"/>
      <c r="U660" s="50"/>
      <c r="V660" s="50"/>
      <c r="AC660" s="6"/>
      <c r="AI660" s="110"/>
      <c r="AJ660" s="111"/>
      <c r="AK660" s="221"/>
      <c r="AL660" s="54"/>
      <c r="AM660" s="54"/>
      <c r="AN660" s="112"/>
      <c r="AO660" s="113"/>
      <c r="AP660" s="215"/>
      <c r="AQ660" s="216"/>
      <c r="AR660" s="217"/>
      <c r="AS660" s="54"/>
      <c r="AT660" s="115"/>
      <c r="AU660" s="115"/>
      <c r="AV660" s="115"/>
      <c r="AW660" s="116"/>
      <c r="AX660" s="54"/>
      <c r="AY660" s="117"/>
      <c r="AZ660" s="117"/>
      <c r="BA660" s="118"/>
      <c r="BB660" s="116"/>
      <c r="BC660" s="54"/>
      <c r="BD660" s="117"/>
      <c r="BE660" s="218"/>
      <c r="BF660" s="120"/>
      <c r="BG660" s="121"/>
      <c r="BH660" s="121"/>
      <c r="BI660" s="122"/>
      <c r="BJ660" s="123"/>
    </row>
    <row r="661">
      <c r="D661" s="100"/>
      <c r="E661" s="48"/>
      <c r="U661" s="50"/>
      <c r="V661" s="50"/>
      <c r="AC661" s="6"/>
      <c r="AI661" s="110"/>
      <c r="AJ661" s="111"/>
      <c r="AK661" s="221"/>
      <c r="AL661" s="54"/>
      <c r="AM661" s="54"/>
      <c r="AN661" s="112"/>
      <c r="AO661" s="113"/>
      <c r="AP661" s="215"/>
      <c r="AQ661" s="216"/>
      <c r="AR661" s="217"/>
      <c r="AS661" s="54"/>
      <c r="AT661" s="115"/>
      <c r="AU661" s="115"/>
      <c r="AV661" s="115"/>
      <c r="AW661" s="116"/>
      <c r="AX661" s="54"/>
      <c r="AY661" s="117"/>
      <c r="AZ661" s="117"/>
      <c r="BA661" s="118"/>
      <c r="BB661" s="116"/>
      <c r="BC661" s="54"/>
      <c r="BD661" s="117"/>
      <c r="BE661" s="218"/>
      <c r="BF661" s="120"/>
      <c r="BG661" s="121"/>
      <c r="BH661" s="121"/>
      <c r="BI661" s="122"/>
      <c r="BJ661" s="123"/>
    </row>
    <row r="662">
      <c r="D662" s="100"/>
      <c r="E662" s="48"/>
      <c r="U662" s="50"/>
      <c r="V662" s="50"/>
      <c r="AC662" s="6"/>
      <c r="AI662" s="110"/>
      <c r="AJ662" s="111"/>
      <c r="AK662" s="221"/>
      <c r="AL662" s="54"/>
      <c r="AM662" s="54"/>
      <c r="AN662" s="112"/>
      <c r="AO662" s="113"/>
      <c r="AP662" s="215"/>
      <c r="AQ662" s="216"/>
      <c r="AR662" s="217"/>
      <c r="AS662" s="54"/>
      <c r="AT662" s="115"/>
      <c r="AU662" s="115"/>
      <c r="AV662" s="115"/>
      <c r="AW662" s="116"/>
      <c r="AX662" s="54"/>
      <c r="AY662" s="117"/>
      <c r="AZ662" s="117"/>
      <c r="BA662" s="118"/>
      <c r="BB662" s="116"/>
      <c r="BC662" s="54"/>
      <c r="BD662" s="117"/>
      <c r="BE662" s="218"/>
      <c r="BF662" s="120"/>
      <c r="BG662" s="121"/>
      <c r="BH662" s="121"/>
      <c r="BI662" s="122"/>
      <c r="BJ662" s="123"/>
    </row>
    <row r="663">
      <c r="D663" s="100"/>
      <c r="E663" s="48"/>
      <c r="U663" s="50"/>
      <c r="V663" s="50"/>
      <c r="AC663" s="6"/>
      <c r="AI663" s="110"/>
      <c r="AJ663" s="111"/>
      <c r="AK663" s="221"/>
      <c r="AL663" s="54"/>
      <c r="AM663" s="54"/>
      <c r="AN663" s="112"/>
      <c r="AO663" s="113"/>
      <c r="AP663" s="215"/>
      <c r="AQ663" s="216"/>
      <c r="AR663" s="217"/>
      <c r="AS663" s="54"/>
      <c r="AT663" s="115"/>
      <c r="AU663" s="115"/>
      <c r="AV663" s="115"/>
      <c r="AW663" s="116"/>
      <c r="AX663" s="54"/>
      <c r="AY663" s="117"/>
      <c r="AZ663" s="117"/>
      <c r="BA663" s="118"/>
      <c r="BB663" s="116"/>
      <c r="BC663" s="54"/>
      <c r="BD663" s="117"/>
      <c r="BE663" s="218"/>
      <c r="BF663" s="120"/>
      <c r="BG663" s="121"/>
      <c r="BH663" s="121"/>
      <c r="BI663" s="122"/>
      <c r="BJ663" s="123"/>
    </row>
    <row r="664">
      <c r="D664" s="100"/>
      <c r="E664" s="48"/>
      <c r="U664" s="50"/>
      <c r="V664" s="50"/>
      <c r="AC664" s="6"/>
      <c r="AI664" s="110"/>
      <c r="AJ664" s="111"/>
      <c r="AK664" s="221"/>
      <c r="AL664" s="54"/>
      <c r="AM664" s="54"/>
      <c r="AN664" s="112"/>
      <c r="AO664" s="113"/>
      <c r="AP664" s="215"/>
      <c r="AQ664" s="216"/>
      <c r="AR664" s="217"/>
      <c r="AS664" s="54"/>
      <c r="AT664" s="115"/>
      <c r="AU664" s="115"/>
      <c r="AV664" s="115"/>
      <c r="AW664" s="116"/>
      <c r="AX664" s="54"/>
      <c r="AY664" s="117"/>
      <c r="AZ664" s="117"/>
      <c r="BA664" s="118"/>
      <c r="BB664" s="116"/>
      <c r="BC664" s="54"/>
      <c r="BD664" s="117"/>
      <c r="BE664" s="218"/>
      <c r="BF664" s="120"/>
      <c r="BG664" s="121"/>
      <c r="BH664" s="121"/>
      <c r="BI664" s="122"/>
      <c r="BJ664" s="123"/>
    </row>
    <row r="665">
      <c r="D665" s="100"/>
      <c r="E665" s="48"/>
      <c r="U665" s="50"/>
      <c r="V665" s="50"/>
      <c r="AC665" s="6"/>
      <c r="AI665" s="110"/>
      <c r="AJ665" s="111"/>
      <c r="AK665" s="221"/>
      <c r="AL665" s="54"/>
      <c r="AM665" s="54"/>
      <c r="AN665" s="112"/>
      <c r="AO665" s="113"/>
      <c r="AP665" s="215"/>
      <c r="AQ665" s="216"/>
      <c r="AR665" s="217"/>
      <c r="AS665" s="54"/>
      <c r="AT665" s="115"/>
      <c r="AU665" s="115"/>
      <c r="AV665" s="115"/>
      <c r="AW665" s="116"/>
      <c r="AX665" s="54"/>
      <c r="AY665" s="117"/>
      <c r="AZ665" s="117"/>
      <c r="BA665" s="118"/>
      <c r="BB665" s="116"/>
      <c r="BC665" s="54"/>
      <c r="BD665" s="117"/>
      <c r="BE665" s="218"/>
      <c r="BF665" s="120"/>
      <c r="BG665" s="121"/>
      <c r="BH665" s="121"/>
      <c r="BI665" s="122"/>
      <c r="BJ665" s="123"/>
    </row>
    <row r="666">
      <c r="D666" s="100"/>
      <c r="E666" s="48"/>
      <c r="U666" s="50"/>
      <c r="V666" s="50"/>
      <c r="AC666" s="6"/>
      <c r="AI666" s="110"/>
      <c r="AJ666" s="111"/>
      <c r="AK666" s="221"/>
      <c r="AL666" s="54"/>
      <c r="AM666" s="54"/>
      <c r="AN666" s="112"/>
      <c r="AO666" s="113"/>
      <c r="AP666" s="215"/>
      <c r="AQ666" s="216"/>
      <c r="AR666" s="217"/>
      <c r="AS666" s="54"/>
      <c r="AT666" s="115"/>
      <c r="AU666" s="115"/>
      <c r="AV666" s="115"/>
      <c r="AW666" s="116"/>
      <c r="AX666" s="54"/>
      <c r="AY666" s="117"/>
      <c r="AZ666" s="117"/>
      <c r="BA666" s="118"/>
      <c r="BB666" s="116"/>
      <c r="BC666" s="54"/>
      <c r="BD666" s="117"/>
      <c r="BE666" s="218"/>
      <c r="BF666" s="120"/>
      <c r="BG666" s="121"/>
      <c r="BH666" s="121"/>
      <c r="BI666" s="122"/>
      <c r="BJ666" s="123"/>
    </row>
    <row r="667">
      <c r="D667" s="100"/>
      <c r="E667" s="48"/>
      <c r="U667" s="50"/>
      <c r="V667" s="50"/>
      <c r="AC667" s="6"/>
      <c r="AI667" s="110"/>
      <c r="AJ667" s="111"/>
      <c r="AK667" s="221"/>
      <c r="AL667" s="54"/>
      <c r="AM667" s="54"/>
      <c r="AN667" s="112"/>
      <c r="AO667" s="113"/>
      <c r="AP667" s="215"/>
      <c r="AQ667" s="216"/>
      <c r="AR667" s="217"/>
      <c r="AS667" s="54"/>
      <c r="AT667" s="115"/>
      <c r="AU667" s="115"/>
      <c r="AV667" s="115"/>
      <c r="AW667" s="116"/>
      <c r="AX667" s="54"/>
      <c r="AY667" s="117"/>
      <c r="AZ667" s="117"/>
      <c r="BA667" s="118"/>
      <c r="BB667" s="116"/>
      <c r="BC667" s="54"/>
      <c r="BD667" s="117"/>
      <c r="BE667" s="218"/>
      <c r="BF667" s="120"/>
      <c r="BG667" s="121"/>
      <c r="BH667" s="121"/>
      <c r="BI667" s="122"/>
      <c r="BJ667" s="123"/>
    </row>
    <row r="668">
      <c r="D668" s="100"/>
      <c r="E668" s="48"/>
      <c r="U668" s="50"/>
      <c r="V668" s="50"/>
      <c r="AC668" s="6"/>
      <c r="AI668" s="110"/>
      <c r="AJ668" s="111"/>
      <c r="AK668" s="221"/>
      <c r="AL668" s="54"/>
      <c r="AM668" s="54"/>
      <c r="AN668" s="112"/>
      <c r="AO668" s="113"/>
      <c r="AP668" s="215"/>
      <c r="AQ668" s="216"/>
      <c r="AR668" s="217"/>
      <c r="AS668" s="54"/>
      <c r="AT668" s="115"/>
      <c r="AU668" s="115"/>
      <c r="AV668" s="115"/>
      <c r="AW668" s="116"/>
      <c r="AX668" s="54"/>
      <c r="AY668" s="117"/>
      <c r="AZ668" s="117"/>
      <c r="BA668" s="118"/>
      <c r="BB668" s="116"/>
      <c r="BC668" s="54"/>
      <c r="BD668" s="117"/>
      <c r="BE668" s="218"/>
      <c r="BF668" s="120"/>
      <c r="BG668" s="121"/>
      <c r="BH668" s="121"/>
      <c r="BI668" s="122"/>
      <c r="BJ668" s="123"/>
    </row>
    <row r="669">
      <c r="D669" s="100"/>
      <c r="E669" s="48"/>
      <c r="U669" s="50"/>
      <c r="V669" s="50"/>
      <c r="AC669" s="6"/>
      <c r="AI669" s="110"/>
      <c r="AJ669" s="111"/>
      <c r="AK669" s="221"/>
      <c r="AL669" s="54"/>
      <c r="AM669" s="54"/>
      <c r="AN669" s="112"/>
      <c r="AO669" s="113"/>
      <c r="AP669" s="215"/>
      <c r="AQ669" s="216"/>
      <c r="AR669" s="217"/>
      <c r="AS669" s="54"/>
      <c r="AT669" s="115"/>
      <c r="AU669" s="115"/>
      <c r="AV669" s="115"/>
      <c r="AW669" s="116"/>
      <c r="AX669" s="54"/>
      <c r="AY669" s="117"/>
      <c r="AZ669" s="117"/>
      <c r="BA669" s="118"/>
      <c r="BB669" s="116"/>
      <c r="BC669" s="54"/>
      <c r="BD669" s="117"/>
      <c r="BE669" s="218"/>
      <c r="BF669" s="120"/>
      <c r="BG669" s="121"/>
      <c r="BH669" s="121"/>
      <c r="BI669" s="122"/>
      <c r="BJ669" s="123"/>
    </row>
    <row r="670">
      <c r="D670" s="100"/>
      <c r="E670" s="48"/>
      <c r="U670" s="50"/>
      <c r="V670" s="50"/>
      <c r="AC670" s="6"/>
      <c r="AI670" s="110"/>
      <c r="AJ670" s="111"/>
      <c r="AK670" s="221"/>
      <c r="AL670" s="54"/>
      <c r="AM670" s="54"/>
      <c r="AN670" s="112"/>
      <c r="AO670" s="113"/>
      <c r="AP670" s="215"/>
      <c r="AQ670" s="216"/>
      <c r="AR670" s="217"/>
      <c r="AS670" s="54"/>
      <c r="AT670" s="115"/>
      <c r="AU670" s="115"/>
      <c r="AV670" s="115"/>
      <c r="AW670" s="116"/>
      <c r="AX670" s="54"/>
      <c r="AY670" s="117"/>
      <c r="AZ670" s="117"/>
      <c r="BA670" s="118"/>
      <c r="BB670" s="116"/>
      <c r="BC670" s="54"/>
      <c r="BD670" s="117"/>
      <c r="BE670" s="218"/>
      <c r="BF670" s="120"/>
      <c r="BG670" s="121"/>
      <c r="BH670" s="121"/>
      <c r="BI670" s="122"/>
      <c r="BJ670" s="123"/>
    </row>
    <row r="671">
      <c r="D671" s="100"/>
      <c r="E671" s="48"/>
      <c r="U671" s="50"/>
      <c r="V671" s="50"/>
      <c r="AC671" s="6"/>
      <c r="AI671" s="110"/>
      <c r="AJ671" s="111"/>
      <c r="AK671" s="221"/>
      <c r="AL671" s="54"/>
      <c r="AM671" s="54"/>
      <c r="AN671" s="112"/>
      <c r="AO671" s="113"/>
      <c r="AP671" s="215"/>
      <c r="AQ671" s="216"/>
      <c r="AR671" s="217"/>
      <c r="AS671" s="54"/>
      <c r="AT671" s="115"/>
      <c r="AU671" s="115"/>
      <c r="AV671" s="115"/>
      <c r="AW671" s="116"/>
      <c r="AX671" s="54"/>
      <c r="AY671" s="117"/>
      <c r="AZ671" s="117"/>
      <c r="BA671" s="118"/>
      <c r="BB671" s="116"/>
      <c r="BC671" s="54"/>
      <c r="BD671" s="117"/>
      <c r="BE671" s="218"/>
      <c r="BF671" s="120"/>
      <c r="BG671" s="121"/>
      <c r="BH671" s="121"/>
      <c r="BI671" s="122"/>
      <c r="BJ671" s="123"/>
    </row>
    <row r="672">
      <c r="D672" s="100"/>
      <c r="E672" s="48"/>
      <c r="U672" s="50"/>
      <c r="V672" s="50"/>
      <c r="AC672" s="6"/>
      <c r="AI672" s="110"/>
      <c r="AJ672" s="111"/>
      <c r="AK672" s="221"/>
      <c r="AL672" s="54"/>
      <c r="AM672" s="54"/>
      <c r="AN672" s="112"/>
      <c r="AO672" s="113"/>
      <c r="AP672" s="215"/>
      <c r="AQ672" s="216"/>
      <c r="AR672" s="217"/>
      <c r="AS672" s="54"/>
      <c r="AT672" s="115"/>
      <c r="AU672" s="115"/>
      <c r="AV672" s="115"/>
      <c r="AW672" s="116"/>
      <c r="AX672" s="54"/>
      <c r="AY672" s="117"/>
      <c r="AZ672" s="117"/>
      <c r="BA672" s="118"/>
      <c r="BB672" s="116"/>
      <c r="BC672" s="54"/>
      <c r="BD672" s="117"/>
      <c r="BE672" s="218"/>
      <c r="BF672" s="120"/>
      <c r="BG672" s="121"/>
      <c r="BH672" s="121"/>
      <c r="BI672" s="122"/>
      <c r="BJ672" s="123"/>
    </row>
    <row r="673">
      <c r="D673" s="100"/>
      <c r="E673" s="48"/>
      <c r="U673" s="50"/>
      <c r="V673" s="50"/>
      <c r="AC673" s="6"/>
      <c r="AI673" s="110"/>
      <c r="AJ673" s="111"/>
      <c r="AK673" s="221"/>
      <c r="AL673" s="54"/>
      <c r="AM673" s="54"/>
      <c r="AN673" s="112"/>
      <c r="AO673" s="113"/>
      <c r="AP673" s="215"/>
      <c r="AQ673" s="216"/>
      <c r="AR673" s="217"/>
      <c r="AS673" s="54"/>
      <c r="AT673" s="115"/>
      <c r="AU673" s="115"/>
      <c r="AV673" s="115"/>
      <c r="AW673" s="116"/>
      <c r="AX673" s="54"/>
      <c r="AY673" s="117"/>
      <c r="AZ673" s="117"/>
      <c r="BA673" s="118"/>
      <c r="BB673" s="116"/>
      <c r="BC673" s="54"/>
      <c r="BD673" s="117"/>
      <c r="BE673" s="218"/>
      <c r="BF673" s="120"/>
      <c r="BG673" s="121"/>
      <c r="BH673" s="121"/>
      <c r="BI673" s="122"/>
      <c r="BJ673" s="123"/>
    </row>
    <row r="674">
      <c r="D674" s="100"/>
      <c r="E674" s="48"/>
      <c r="U674" s="50"/>
      <c r="V674" s="50"/>
      <c r="AC674" s="6"/>
      <c r="AI674" s="110"/>
      <c r="AJ674" s="111"/>
      <c r="AK674" s="221"/>
      <c r="AL674" s="54"/>
      <c r="AM674" s="54"/>
      <c r="AN674" s="112"/>
      <c r="AO674" s="113"/>
      <c r="AP674" s="215"/>
      <c r="AQ674" s="216"/>
      <c r="AR674" s="217"/>
      <c r="AS674" s="54"/>
      <c r="AT674" s="115"/>
      <c r="AU674" s="115"/>
      <c r="AV674" s="115"/>
      <c r="AW674" s="116"/>
      <c r="AX674" s="54"/>
      <c r="AY674" s="117"/>
      <c r="AZ674" s="117"/>
      <c r="BA674" s="118"/>
      <c r="BB674" s="116"/>
      <c r="BC674" s="54"/>
      <c r="BD674" s="117"/>
      <c r="BE674" s="218"/>
      <c r="BF674" s="120"/>
      <c r="BG674" s="121"/>
      <c r="BH674" s="121"/>
      <c r="BI674" s="122"/>
      <c r="BJ674" s="123"/>
    </row>
    <row r="675">
      <c r="D675" s="100"/>
      <c r="E675" s="48"/>
      <c r="U675" s="50"/>
      <c r="V675" s="50"/>
      <c r="AC675" s="6"/>
      <c r="AI675" s="110"/>
      <c r="AJ675" s="111"/>
      <c r="AK675" s="221"/>
      <c r="AL675" s="54"/>
      <c r="AM675" s="54"/>
      <c r="AN675" s="112"/>
      <c r="AO675" s="113"/>
      <c r="AP675" s="215"/>
      <c r="AQ675" s="216"/>
      <c r="AR675" s="217"/>
      <c r="AS675" s="54"/>
      <c r="AT675" s="115"/>
      <c r="AU675" s="115"/>
      <c r="AV675" s="115"/>
      <c r="AW675" s="116"/>
      <c r="AX675" s="54"/>
      <c r="AY675" s="117"/>
      <c r="AZ675" s="117"/>
      <c r="BA675" s="118"/>
      <c r="BB675" s="116"/>
      <c r="BC675" s="54"/>
      <c r="BD675" s="117"/>
      <c r="BE675" s="218"/>
      <c r="BF675" s="120"/>
      <c r="BG675" s="121"/>
      <c r="BH675" s="121"/>
      <c r="BI675" s="122"/>
      <c r="BJ675" s="123"/>
    </row>
    <row r="676">
      <c r="D676" s="100"/>
      <c r="E676" s="48"/>
      <c r="U676" s="50"/>
      <c r="V676" s="50"/>
      <c r="AC676" s="6"/>
      <c r="AI676" s="110"/>
      <c r="AJ676" s="111"/>
      <c r="AK676" s="221"/>
      <c r="AL676" s="54"/>
      <c r="AM676" s="54"/>
      <c r="AN676" s="112"/>
      <c r="AO676" s="113"/>
      <c r="AP676" s="215"/>
      <c r="AQ676" s="216"/>
      <c r="AR676" s="217"/>
      <c r="AS676" s="54"/>
      <c r="AT676" s="115"/>
      <c r="AU676" s="115"/>
      <c r="AV676" s="115"/>
      <c r="AW676" s="116"/>
      <c r="AX676" s="54"/>
      <c r="AY676" s="117"/>
      <c r="AZ676" s="117"/>
      <c r="BA676" s="118"/>
      <c r="BB676" s="116"/>
      <c r="BC676" s="54"/>
      <c r="BD676" s="117"/>
      <c r="BE676" s="218"/>
      <c r="BF676" s="120"/>
      <c r="BG676" s="121"/>
      <c r="BH676" s="121"/>
      <c r="BI676" s="122"/>
      <c r="BJ676" s="123"/>
    </row>
    <row r="677">
      <c r="D677" s="100"/>
      <c r="E677" s="48"/>
      <c r="U677" s="50"/>
      <c r="V677" s="50"/>
      <c r="AC677" s="6"/>
      <c r="AI677" s="110"/>
      <c r="AJ677" s="111"/>
      <c r="AK677" s="221"/>
      <c r="AL677" s="54"/>
      <c r="AM677" s="54"/>
      <c r="AN677" s="112"/>
      <c r="AO677" s="113"/>
      <c r="AP677" s="215"/>
      <c r="AQ677" s="216"/>
      <c r="AR677" s="217"/>
      <c r="AS677" s="54"/>
      <c r="AT677" s="115"/>
      <c r="AU677" s="115"/>
      <c r="AV677" s="115"/>
      <c r="AW677" s="116"/>
      <c r="AX677" s="54"/>
      <c r="AY677" s="117"/>
      <c r="AZ677" s="117"/>
      <c r="BA677" s="118"/>
      <c r="BB677" s="116"/>
      <c r="BC677" s="54"/>
      <c r="BD677" s="117"/>
      <c r="BE677" s="218"/>
      <c r="BF677" s="120"/>
      <c r="BG677" s="121"/>
      <c r="BH677" s="121"/>
      <c r="BI677" s="122"/>
      <c r="BJ677" s="123"/>
    </row>
    <row r="678">
      <c r="D678" s="100"/>
      <c r="E678" s="48"/>
      <c r="U678" s="50"/>
      <c r="V678" s="50"/>
      <c r="AC678" s="6"/>
      <c r="AI678" s="110"/>
      <c r="AJ678" s="111"/>
      <c r="AK678" s="221"/>
      <c r="AL678" s="54"/>
      <c r="AM678" s="54"/>
      <c r="AN678" s="112"/>
      <c r="AO678" s="113"/>
      <c r="AP678" s="215"/>
      <c r="AQ678" s="216"/>
      <c r="AR678" s="217"/>
      <c r="AS678" s="54"/>
      <c r="AT678" s="115"/>
      <c r="AU678" s="115"/>
      <c r="AV678" s="115"/>
      <c r="AW678" s="116"/>
      <c r="AX678" s="54"/>
      <c r="AY678" s="117"/>
      <c r="AZ678" s="117"/>
      <c r="BA678" s="118"/>
      <c r="BB678" s="116"/>
      <c r="BC678" s="54"/>
      <c r="BD678" s="117"/>
      <c r="BE678" s="218"/>
      <c r="BF678" s="120"/>
      <c r="BG678" s="121"/>
      <c r="BH678" s="121"/>
      <c r="BI678" s="122"/>
      <c r="BJ678" s="123"/>
    </row>
    <row r="679">
      <c r="D679" s="100"/>
      <c r="E679" s="48"/>
      <c r="U679" s="50"/>
      <c r="V679" s="50"/>
      <c r="AC679" s="6"/>
      <c r="AI679" s="110"/>
      <c r="AJ679" s="111"/>
      <c r="AK679" s="221"/>
      <c r="AL679" s="54"/>
      <c r="AM679" s="54"/>
      <c r="AN679" s="112"/>
      <c r="AO679" s="113"/>
      <c r="AP679" s="215"/>
      <c r="AQ679" s="216"/>
      <c r="AR679" s="217"/>
      <c r="AS679" s="54"/>
      <c r="AT679" s="115"/>
      <c r="AU679" s="115"/>
      <c r="AV679" s="115"/>
      <c r="AW679" s="116"/>
      <c r="AX679" s="54"/>
      <c r="AY679" s="117"/>
      <c r="AZ679" s="117"/>
      <c r="BA679" s="118"/>
      <c r="BB679" s="116"/>
      <c r="BC679" s="54"/>
      <c r="BD679" s="117"/>
      <c r="BE679" s="218"/>
      <c r="BF679" s="120"/>
      <c r="BG679" s="121"/>
      <c r="BH679" s="121"/>
      <c r="BI679" s="122"/>
      <c r="BJ679" s="123"/>
    </row>
    <row r="680">
      <c r="D680" s="100"/>
      <c r="E680" s="48"/>
      <c r="U680" s="50"/>
      <c r="V680" s="50"/>
      <c r="AC680" s="6"/>
      <c r="AI680" s="110"/>
      <c r="AJ680" s="111"/>
      <c r="AK680" s="221"/>
      <c r="AL680" s="54"/>
      <c r="AM680" s="54"/>
      <c r="AN680" s="112"/>
      <c r="AO680" s="113"/>
      <c r="AP680" s="215"/>
      <c r="AQ680" s="216"/>
      <c r="AR680" s="217"/>
      <c r="AS680" s="54"/>
      <c r="AT680" s="115"/>
      <c r="AU680" s="115"/>
      <c r="AV680" s="115"/>
      <c r="AW680" s="116"/>
      <c r="AX680" s="54"/>
      <c r="AY680" s="117"/>
      <c r="AZ680" s="117"/>
      <c r="BA680" s="118"/>
      <c r="BB680" s="116"/>
      <c r="BC680" s="54"/>
      <c r="BD680" s="117"/>
      <c r="BE680" s="218"/>
      <c r="BF680" s="120"/>
      <c r="BG680" s="121"/>
      <c r="BH680" s="121"/>
      <c r="BI680" s="122"/>
      <c r="BJ680" s="123"/>
    </row>
    <row r="681">
      <c r="D681" s="100"/>
      <c r="E681" s="48"/>
      <c r="U681" s="50"/>
      <c r="V681" s="50"/>
      <c r="AC681" s="6"/>
      <c r="AI681" s="110"/>
      <c r="AJ681" s="111"/>
      <c r="AK681" s="221"/>
      <c r="AL681" s="54"/>
      <c r="AM681" s="54"/>
      <c r="AN681" s="112"/>
      <c r="AO681" s="113"/>
      <c r="AP681" s="215"/>
      <c r="AQ681" s="216"/>
      <c r="AR681" s="217"/>
      <c r="AS681" s="54"/>
      <c r="AT681" s="115"/>
      <c r="AU681" s="115"/>
      <c r="AV681" s="115"/>
      <c r="AW681" s="116"/>
      <c r="AX681" s="54"/>
      <c r="AY681" s="117"/>
      <c r="AZ681" s="117"/>
      <c r="BA681" s="118"/>
      <c r="BB681" s="116"/>
      <c r="BC681" s="54"/>
      <c r="BD681" s="117"/>
      <c r="BE681" s="218"/>
      <c r="BF681" s="120"/>
      <c r="BG681" s="121"/>
      <c r="BH681" s="121"/>
      <c r="BI681" s="122"/>
      <c r="BJ681" s="123"/>
    </row>
    <row r="682">
      <c r="D682" s="100"/>
      <c r="E682" s="48"/>
      <c r="U682" s="50"/>
      <c r="V682" s="50"/>
      <c r="AC682" s="6"/>
      <c r="AI682" s="110"/>
      <c r="AJ682" s="111"/>
      <c r="AK682" s="221"/>
      <c r="AL682" s="54"/>
      <c r="AM682" s="54"/>
      <c r="AN682" s="112"/>
      <c r="AO682" s="113"/>
      <c r="AP682" s="215"/>
      <c r="AQ682" s="216"/>
      <c r="AR682" s="217"/>
      <c r="AS682" s="54"/>
      <c r="AT682" s="115"/>
      <c r="AU682" s="115"/>
      <c r="AV682" s="115"/>
      <c r="AW682" s="116"/>
      <c r="AX682" s="54"/>
      <c r="AY682" s="117"/>
      <c r="AZ682" s="117"/>
      <c r="BA682" s="118"/>
      <c r="BB682" s="116"/>
      <c r="BC682" s="54"/>
      <c r="BD682" s="117"/>
      <c r="BE682" s="218"/>
      <c r="BF682" s="120"/>
      <c r="BG682" s="121"/>
      <c r="BH682" s="121"/>
      <c r="BI682" s="122"/>
      <c r="BJ682" s="123"/>
    </row>
    <row r="683">
      <c r="D683" s="100"/>
      <c r="E683" s="48"/>
      <c r="U683" s="50"/>
      <c r="V683" s="50"/>
      <c r="AC683" s="6"/>
      <c r="AI683" s="110"/>
      <c r="AJ683" s="111"/>
      <c r="AK683" s="221"/>
      <c r="AL683" s="54"/>
      <c r="AM683" s="54"/>
      <c r="AN683" s="112"/>
      <c r="AO683" s="113"/>
      <c r="AP683" s="215"/>
      <c r="AQ683" s="216"/>
      <c r="AR683" s="217"/>
      <c r="AS683" s="54"/>
      <c r="AT683" s="115"/>
      <c r="AU683" s="115"/>
      <c r="AV683" s="115"/>
      <c r="AW683" s="116"/>
      <c r="AX683" s="54"/>
      <c r="AY683" s="117"/>
      <c r="AZ683" s="117"/>
      <c r="BA683" s="118"/>
      <c r="BB683" s="116"/>
      <c r="BC683" s="54"/>
      <c r="BD683" s="117"/>
      <c r="BE683" s="218"/>
      <c r="BF683" s="120"/>
      <c r="BG683" s="121"/>
      <c r="BH683" s="121"/>
      <c r="BI683" s="122"/>
      <c r="BJ683" s="123"/>
    </row>
    <row r="684">
      <c r="D684" s="100"/>
      <c r="E684" s="48"/>
      <c r="U684" s="50"/>
      <c r="V684" s="50"/>
      <c r="AC684" s="6"/>
      <c r="AI684" s="110"/>
      <c r="AJ684" s="111"/>
      <c r="AK684" s="221"/>
      <c r="AL684" s="54"/>
      <c r="AM684" s="54"/>
      <c r="AN684" s="112"/>
      <c r="AO684" s="113"/>
      <c r="AP684" s="215"/>
      <c r="AQ684" s="216"/>
      <c r="AR684" s="217"/>
      <c r="AS684" s="54"/>
      <c r="AT684" s="115"/>
      <c r="AU684" s="115"/>
      <c r="AV684" s="115"/>
      <c r="AW684" s="116"/>
      <c r="AX684" s="54"/>
      <c r="AY684" s="117"/>
      <c r="AZ684" s="117"/>
      <c r="BA684" s="118"/>
      <c r="BB684" s="116"/>
      <c r="BC684" s="54"/>
      <c r="BD684" s="117"/>
      <c r="BE684" s="218"/>
      <c r="BF684" s="120"/>
      <c r="BG684" s="121"/>
      <c r="BH684" s="121"/>
      <c r="BI684" s="122"/>
      <c r="BJ684" s="123"/>
    </row>
    <row r="685">
      <c r="D685" s="100"/>
      <c r="E685" s="48"/>
      <c r="U685" s="50"/>
      <c r="V685" s="50"/>
      <c r="AC685" s="6"/>
      <c r="AI685" s="110"/>
      <c r="AJ685" s="111"/>
      <c r="AK685" s="221"/>
      <c r="AL685" s="54"/>
      <c r="AM685" s="54"/>
      <c r="AN685" s="112"/>
      <c r="AO685" s="113"/>
      <c r="AP685" s="215"/>
      <c r="AQ685" s="216"/>
      <c r="AR685" s="217"/>
      <c r="AS685" s="54"/>
      <c r="AT685" s="115"/>
      <c r="AU685" s="115"/>
      <c r="AV685" s="115"/>
      <c r="AW685" s="116"/>
      <c r="AX685" s="54"/>
      <c r="AY685" s="117"/>
      <c r="AZ685" s="117"/>
      <c r="BA685" s="118"/>
      <c r="BB685" s="116"/>
      <c r="BC685" s="54"/>
      <c r="BD685" s="117"/>
      <c r="BE685" s="218"/>
      <c r="BF685" s="120"/>
      <c r="BG685" s="121"/>
      <c r="BH685" s="121"/>
      <c r="BI685" s="122"/>
      <c r="BJ685" s="123"/>
    </row>
    <row r="686">
      <c r="D686" s="100"/>
      <c r="E686" s="48"/>
      <c r="U686" s="50"/>
      <c r="V686" s="50"/>
      <c r="AC686" s="6"/>
      <c r="AI686" s="110"/>
      <c r="AJ686" s="111"/>
      <c r="AK686" s="221"/>
      <c r="AL686" s="54"/>
      <c r="AM686" s="54"/>
      <c r="AN686" s="112"/>
      <c r="AO686" s="113"/>
      <c r="AP686" s="215"/>
      <c r="AQ686" s="216"/>
      <c r="AR686" s="217"/>
      <c r="AS686" s="54"/>
      <c r="AT686" s="115"/>
      <c r="AU686" s="115"/>
      <c r="AV686" s="115"/>
      <c r="AW686" s="116"/>
      <c r="AX686" s="54"/>
      <c r="AY686" s="117"/>
      <c r="AZ686" s="117"/>
      <c r="BA686" s="118"/>
      <c r="BB686" s="116"/>
      <c r="BC686" s="54"/>
      <c r="BD686" s="117"/>
      <c r="BE686" s="218"/>
      <c r="BF686" s="120"/>
      <c r="BG686" s="121"/>
      <c r="BH686" s="121"/>
      <c r="BI686" s="122"/>
      <c r="BJ686" s="123"/>
    </row>
    <row r="687">
      <c r="D687" s="100"/>
      <c r="E687" s="48"/>
      <c r="U687" s="50"/>
      <c r="V687" s="50"/>
      <c r="AC687" s="6"/>
      <c r="AI687" s="110"/>
      <c r="AJ687" s="111"/>
      <c r="AK687" s="221"/>
      <c r="AL687" s="54"/>
      <c r="AM687" s="54"/>
      <c r="AN687" s="112"/>
      <c r="AO687" s="113"/>
      <c r="AP687" s="215"/>
      <c r="AQ687" s="216"/>
      <c r="AR687" s="217"/>
      <c r="AS687" s="54"/>
      <c r="AT687" s="115"/>
      <c r="AU687" s="115"/>
      <c r="AV687" s="115"/>
      <c r="AW687" s="116"/>
      <c r="AX687" s="54"/>
      <c r="AY687" s="117"/>
      <c r="AZ687" s="117"/>
      <c r="BA687" s="118"/>
      <c r="BB687" s="116"/>
      <c r="BC687" s="54"/>
      <c r="BD687" s="117"/>
      <c r="BE687" s="218"/>
      <c r="BF687" s="120"/>
      <c r="BG687" s="121"/>
      <c r="BH687" s="121"/>
      <c r="BI687" s="122"/>
      <c r="BJ687" s="123"/>
    </row>
    <row r="688">
      <c r="D688" s="100"/>
      <c r="E688" s="48"/>
      <c r="U688" s="50"/>
      <c r="V688" s="50"/>
      <c r="AC688" s="6"/>
      <c r="AI688" s="110"/>
      <c r="AJ688" s="111"/>
      <c r="AK688" s="221"/>
      <c r="AL688" s="54"/>
      <c r="AM688" s="54"/>
      <c r="AN688" s="112"/>
      <c r="AO688" s="113"/>
      <c r="AP688" s="215"/>
      <c r="AQ688" s="216"/>
      <c r="AR688" s="217"/>
      <c r="AS688" s="54"/>
      <c r="AT688" s="115"/>
      <c r="AU688" s="115"/>
      <c r="AV688" s="115"/>
      <c r="AW688" s="116"/>
      <c r="AX688" s="54"/>
      <c r="AY688" s="117"/>
      <c r="AZ688" s="117"/>
      <c r="BA688" s="118"/>
      <c r="BB688" s="116"/>
      <c r="BC688" s="54"/>
      <c r="BD688" s="117"/>
      <c r="BE688" s="218"/>
      <c r="BF688" s="120"/>
      <c r="BG688" s="121"/>
      <c r="BH688" s="121"/>
      <c r="BI688" s="122"/>
      <c r="BJ688" s="123"/>
    </row>
    <row r="689">
      <c r="D689" s="100"/>
      <c r="E689" s="48"/>
      <c r="U689" s="50"/>
      <c r="V689" s="50"/>
      <c r="AC689" s="6"/>
      <c r="AI689" s="110"/>
      <c r="AJ689" s="111"/>
      <c r="AK689" s="221"/>
      <c r="AL689" s="54"/>
      <c r="AM689" s="54"/>
      <c r="AN689" s="112"/>
      <c r="AO689" s="113"/>
      <c r="AP689" s="215"/>
      <c r="AQ689" s="216"/>
      <c r="AR689" s="217"/>
      <c r="AS689" s="54"/>
      <c r="AT689" s="115"/>
      <c r="AU689" s="115"/>
      <c r="AV689" s="115"/>
      <c r="AW689" s="116"/>
      <c r="AX689" s="54"/>
      <c r="AY689" s="117"/>
      <c r="AZ689" s="117"/>
      <c r="BA689" s="118"/>
      <c r="BB689" s="116"/>
      <c r="BC689" s="54"/>
      <c r="BD689" s="117"/>
      <c r="BE689" s="218"/>
      <c r="BF689" s="120"/>
      <c r="BG689" s="121"/>
      <c r="BH689" s="121"/>
      <c r="BI689" s="122"/>
      <c r="BJ689" s="123"/>
    </row>
    <row r="690">
      <c r="D690" s="100"/>
      <c r="E690" s="48"/>
      <c r="U690" s="50"/>
      <c r="V690" s="50"/>
      <c r="AC690" s="6"/>
      <c r="AI690" s="110"/>
      <c r="AJ690" s="111"/>
      <c r="AK690" s="221"/>
      <c r="AL690" s="54"/>
      <c r="AM690" s="54"/>
      <c r="AN690" s="112"/>
      <c r="AO690" s="113"/>
      <c r="AP690" s="215"/>
      <c r="AQ690" s="216"/>
      <c r="AR690" s="217"/>
      <c r="AS690" s="54"/>
      <c r="AT690" s="115"/>
      <c r="AU690" s="115"/>
      <c r="AV690" s="115"/>
      <c r="AW690" s="116"/>
      <c r="AX690" s="54"/>
      <c r="AY690" s="117"/>
      <c r="AZ690" s="117"/>
      <c r="BA690" s="118"/>
      <c r="BB690" s="116"/>
      <c r="BC690" s="54"/>
      <c r="BD690" s="117"/>
      <c r="BE690" s="218"/>
      <c r="BF690" s="120"/>
      <c r="BG690" s="121"/>
      <c r="BH690" s="121"/>
      <c r="BI690" s="122"/>
      <c r="BJ690" s="123"/>
    </row>
    <row r="691">
      <c r="D691" s="100"/>
      <c r="E691" s="48"/>
      <c r="U691" s="50"/>
      <c r="V691" s="50"/>
      <c r="AC691" s="6"/>
      <c r="AI691" s="110"/>
      <c r="AJ691" s="111"/>
      <c r="AK691" s="221"/>
      <c r="AL691" s="54"/>
      <c r="AM691" s="54"/>
      <c r="AN691" s="112"/>
      <c r="AO691" s="113"/>
      <c r="AP691" s="215"/>
      <c r="AQ691" s="216"/>
      <c r="AR691" s="217"/>
      <c r="AS691" s="54"/>
      <c r="AT691" s="115"/>
      <c r="AU691" s="115"/>
      <c r="AV691" s="115"/>
      <c r="AW691" s="116"/>
      <c r="AX691" s="54"/>
      <c r="AY691" s="117"/>
      <c r="AZ691" s="117"/>
      <c r="BA691" s="118"/>
      <c r="BB691" s="116"/>
      <c r="BC691" s="54"/>
      <c r="BD691" s="117"/>
      <c r="BE691" s="218"/>
      <c r="BF691" s="120"/>
      <c r="BG691" s="121"/>
      <c r="BH691" s="121"/>
      <c r="BI691" s="122"/>
      <c r="BJ691" s="123"/>
    </row>
    <row r="692">
      <c r="D692" s="100"/>
      <c r="E692" s="48"/>
      <c r="U692" s="50"/>
      <c r="V692" s="50"/>
      <c r="AC692" s="6"/>
      <c r="AI692" s="110"/>
      <c r="AJ692" s="111"/>
      <c r="AK692" s="221"/>
      <c r="AL692" s="54"/>
      <c r="AM692" s="54"/>
      <c r="AN692" s="112"/>
      <c r="AO692" s="113"/>
      <c r="AP692" s="215"/>
      <c r="AQ692" s="216"/>
      <c r="AR692" s="217"/>
      <c r="AS692" s="54"/>
      <c r="AT692" s="115"/>
      <c r="AU692" s="115"/>
      <c r="AV692" s="115"/>
      <c r="AW692" s="116"/>
      <c r="AX692" s="54"/>
      <c r="AY692" s="117"/>
      <c r="AZ692" s="117"/>
      <c r="BA692" s="118"/>
      <c r="BB692" s="116"/>
      <c r="BC692" s="54"/>
      <c r="BD692" s="117"/>
      <c r="BE692" s="218"/>
      <c r="BF692" s="120"/>
      <c r="BG692" s="121"/>
      <c r="BH692" s="121"/>
      <c r="BI692" s="122"/>
      <c r="BJ692" s="123"/>
    </row>
    <row r="693">
      <c r="D693" s="100"/>
      <c r="E693" s="48"/>
      <c r="U693" s="50"/>
      <c r="V693" s="50"/>
      <c r="AC693" s="6"/>
      <c r="AI693" s="110"/>
      <c r="AJ693" s="111"/>
      <c r="AK693" s="221"/>
      <c r="AL693" s="54"/>
      <c r="AM693" s="54"/>
      <c r="AN693" s="112"/>
      <c r="AO693" s="113"/>
      <c r="AP693" s="215"/>
      <c r="AQ693" s="216"/>
      <c r="AR693" s="217"/>
      <c r="AS693" s="54"/>
      <c r="AT693" s="115"/>
      <c r="AU693" s="115"/>
      <c r="AV693" s="115"/>
      <c r="AW693" s="116"/>
      <c r="AX693" s="54"/>
      <c r="AY693" s="117"/>
      <c r="AZ693" s="117"/>
      <c r="BA693" s="118"/>
      <c r="BB693" s="116"/>
      <c r="BC693" s="54"/>
      <c r="BD693" s="117"/>
      <c r="BE693" s="218"/>
      <c r="BF693" s="120"/>
      <c r="BG693" s="121"/>
      <c r="BH693" s="121"/>
      <c r="BI693" s="122"/>
      <c r="BJ693" s="123"/>
    </row>
    <row r="694">
      <c r="D694" s="100"/>
      <c r="E694" s="48"/>
      <c r="U694" s="50"/>
      <c r="V694" s="50"/>
      <c r="AC694" s="6"/>
      <c r="AI694" s="110"/>
      <c r="AJ694" s="111"/>
      <c r="AK694" s="221"/>
      <c r="AL694" s="54"/>
      <c r="AM694" s="54"/>
      <c r="AN694" s="112"/>
      <c r="AO694" s="113"/>
      <c r="AP694" s="215"/>
      <c r="AQ694" s="216"/>
      <c r="AR694" s="217"/>
      <c r="AS694" s="54"/>
      <c r="AT694" s="115"/>
      <c r="AU694" s="115"/>
      <c r="AV694" s="115"/>
      <c r="AW694" s="116"/>
      <c r="AX694" s="54"/>
      <c r="AY694" s="117"/>
      <c r="AZ694" s="117"/>
      <c r="BA694" s="118"/>
      <c r="BB694" s="116"/>
      <c r="BC694" s="54"/>
      <c r="BD694" s="117"/>
      <c r="BE694" s="218"/>
      <c r="BF694" s="120"/>
      <c r="BG694" s="121"/>
      <c r="BH694" s="121"/>
      <c r="BI694" s="122"/>
      <c r="BJ694" s="123"/>
    </row>
    <row r="695">
      <c r="D695" s="100"/>
      <c r="E695" s="48"/>
      <c r="U695" s="50"/>
      <c r="V695" s="50"/>
      <c r="AC695" s="6"/>
      <c r="AI695" s="110"/>
      <c r="AJ695" s="111"/>
      <c r="AK695" s="221"/>
      <c r="AL695" s="54"/>
      <c r="AM695" s="54"/>
      <c r="AN695" s="112"/>
      <c r="AO695" s="113"/>
      <c r="AP695" s="215"/>
      <c r="AQ695" s="216"/>
      <c r="AR695" s="217"/>
      <c r="AS695" s="54"/>
      <c r="AT695" s="115"/>
      <c r="AU695" s="115"/>
      <c r="AV695" s="115"/>
      <c r="AW695" s="116"/>
      <c r="AX695" s="54"/>
      <c r="AY695" s="117"/>
      <c r="AZ695" s="117"/>
      <c r="BA695" s="118"/>
      <c r="BB695" s="116"/>
      <c r="BC695" s="54"/>
      <c r="BD695" s="117"/>
      <c r="BE695" s="218"/>
      <c r="BF695" s="120"/>
      <c r="BG695" s="121"/>
      <c r="BH695" s="121"/>
      <c r="BI695" s="122"/>
      <c r="BJ695" s="123"/>
    </row>
    <row r="696">
      <c r="D696" s="100"/>
      <c r="E696" s="48"/>
      <c r="U696" s="50"/>
      <c r="V696" s="50"/>
      <c r="AC696" s="6"/>
      <c r="AI696" s="110"/>
      <c r="AJ696" s="111"/>
      <c r="AK696" s="221"/>
      <c r="AL696" s="54"/>
      <c r="AM696" s="54"/>
      <c r="AN696" s="112"/>
      <c r="AO696" s="113"/>
      <c r="AP696" s="215"/>
      <c r="AQ696" s="216"/>
      <c r="AR696" s="217"/>
      <c r="AS696" s="54"/>
      <c r="AT696" s="115"/>
      <c r="AU696" s="115"/>
      <c r="AV696" s="115"/>
      <c r="AW696" s="116"/>
      <c r="AX696" s="54"/>
      <c r="AY696" s="117"/>
      <c r="AZ696" s="117"/>
      <c r="BA696" s="118"/>
      <c r="BB696" s="116"/>
      <c r="BC696" s="54"/>
      <c r="BD696" s="117"/>
      <c r="BE696" s="218"/>
      <c r="BF696" s="120"/>
      <c r="BG696" s="121"/>
      <c r="BH696" s="121"/>
      <c r="BI696" s="122"/>
      <c r="BJ696" s="123"/>
    </row>
    <row r="697">
      <c r="D697" s="100"/>
      <c r="E697" s="48"/>
      <c r="U697" s="50"/>
      <c r="V697" s="50"/>
      <c r="AC697" s="6"/>
      <c r="AI697" s="110"/>
      <c r="AJ697" s="111"/>
      <c r="AK697" s="221"/>
      <c r="AL697" s="54"/>
      <c r="AM697" s="54"/>
      <c r="AN697" s="112"/>
      <c r="AO697" s="113"/>
      <c r="AP697" s="215"/>
      <c r="AQ697" s="216"/>
      <c r="AR697" s="217"/>
      <c r="AS697" s="54"/>
      <c r="AT697" s="115"/>
      <c r="AU697" s="115"/>
      <c r="AV697" s="115"/>
      <c r="AW697" s="116"/>
      <c r="AX697" s="54"/>
      <c r="AY697" s="117"/>
      <c r="AZ697" s="117"/>
      <c r="BA697" s="118"/>
      <c r="BB697" s="116"/>
      <c r="BC697" s="54"/>
      <c r="BD697" s="117"/>
      <c r="BE697" s="218"/>
      <c r="BF697" s="120"/>
      <c r="BG697" s="121"/>
      <c r="BH697" s="121"/>
      <c r="BI697" s="122"/>
      <c r="BJ697" s="123"/>
    </row>
    <row r="698">
      <c r="D698" s="100"/>
      <c r="E698" s="48"/>
      <c r="U698" s="50"/>
      <c r="V698" s="50"/>
      <c r="AC698" s="6"/>
      <c r="AI698" s="110"/>
      <c r="AJ698" s="111"/>
      <c r="AK698" s="221"/>
      <c r="AL698" s="54"/>
      <c r="AM698" s="54"/>
      <c r="AN698" s="112"/>
      <c r="AO698" s="113"/>
      <c r="AP698" s="215"/>
      <c r="AQ698" s="216"/>
      <c r="AR698" s="217"/>
      <c r="AS698" s="54"/>
      <c r="AT698" s="115"/>
      <c r="AU698" s="115"/>
      <c r="AV698" s="115"/>
      <c r="AW698" s="116"/>
      <c r="AX698" s="54"/>
      <c r="AY698" s="117"/>
      <c r="AZ698" s="117"/>
      <c r="BA698" s="118"/>
      <c r="BB698" s="116"/>
      <c r="BC698" s="54"/>
      <c r="BD698" s="117"/>
      <c r="BE698" s="218"/>
      <c r="BF698" s="120"/>
      <c r="BG698" s="121"/>
      <c r="BH698" s="121"/>
      <c r="BI698" s="122"/>
      <c r="BJ698" s="123"/>
    </row>
    <row r="699">
      <c r="D699" s="100"/>
      <c r="E699" s="48"/>
      <c r="U699" s="50"/>
      <c r="V699" s="50"/>
      <c r="AC699" s="6"/>
      <c r="AI699" s="110"/>
      <c r="AJ699" s="111"/>
      <c r="AK699" s="221"/>
      <c r="AL699" s="54"/>
      <c r="AM699" s="54"/>
      <c r="AN699" s="112"/>
      <c r="AO699" s="113"/>
      <c r="AP699" s="215"/>
      <c r="AQ699" s="216"/>
      <c r="AR699" s="217"/>
      <c r="AS699" s="54"/>
      <c r="AT699" s="115"/>
      <c r="AU699" s="115"/>
      <c r="AV699" s="115"/>
      <c r="AW699" s="116"/>
      <c r="AX699" s="54"/>
      <c r="AY699" s="117"/>
      <c r="AZ699" s="117"/>
      <c r="BA699" s="118"/>
      <c r="BB699" s="116"/>
      <c r="BC699" s="54"/>
      <c r="BD699" s="117"/>
      <c r="BE699" s="218"/>
      <c r="BF699" s="120"/>
      <c r="BG699" s="121"/>
      <c r="BH699" s="121"/>
      <c r="BI699" s="122"/>
      <c r="BJ699" s="123"/>
    </row>
    <row r="700">
      <c r="D700" s="100"/>
      <c r="E700" s="48"/>
      <c r="U700" s="50"/>
      <c r="V700" s="50"/>
      <c r="AC700" s="6"/>
      <c r="AI700" s="110"/>
      <c r="AJ700" s="111"/>
      <c r="AK700" s="221"/>
      <c r="AL700" s="54"/>
      <c r="AM700" s="54"/>
      <c r="AN700" s="112"/>
      <c r="AO700" s="113"/>
      <c r="AP700" s="215"/>
      <c r="AQ700" s="216"/>
      <c r="AR700" s="217"/>
      <c r="AS700" s="54"/>
      <c r="AT700" s="115"/>
      <c r="AU700" s="115"/>
      <c r="AV700" s="115"/>
      <c r="AW700" s="116"/>
      <c r="AX700" s="54"/>
      <c r="AY700" s="117"/>
      <c r="AZ700" s="117"/>
      <c r="BA700" s="118"/>
      <c r="BB700" s="116"/>
      <c r="BC700" s="54"/>
      <c r="BD700" s="117"/>
      <c r="BE700" s="218"/>
      <c r="BF700" s="120"/>
      <c r="BG700" s="121"/>
      <c r="BH700" s="121"/>
      <c r="BI700" s="122"/>
      <c r="BJ700" s="123"/>
    </row>
    <row r="701">
      <c r="D701" s="100"/>
      <c r="E701" s="48"/>
      <c r="U701" s="50"/>
      <c r="V701" s="50"/>
      <c r="AC701" s="6"/>
      <c r="AI701" s="110"/>
      <c r="AJ701" s="111"/>
      <c r="AK701" s="221"/>
      <c r="AL701" s="54"/>
      <c r="AM701" s="54"/>
      <c r="AN701" s="112"/>
      <c r="AO701" s="113"/>
      <c r="AP701" s="215"/>
      <c r="AQ701" s="216"/>
      <c r="AR701" s="217"/>
      <c r="AS701" s="54"/>
      <c r="AT701" s="115"/>
      <c r="AU701" s="115"/>
      <c r="AV701" s="115"/>
      <c r="AW701" s="116"/>
      <c r="AX701" s="54"/>
      <c r="AY701" s="117"/>
      <c r="AZ701" s="117"/>
      <c r="BA701" s="118"/>
      <c r="BB701" s="116"/>
      <c r="BC701" s="54"/>
      <c r="BD701" s="117"/>
      <c r="BE701" s="218"/>
      <c r="BF701" s="120"/>
      <c r="BG701" s="121"/>
      <c r="BH701" s="121"/>
      <c r="BI701" s="122"/>
      <c r="BJ701" s="123"/>
    </row>
    <row r="702">
      <c r="D702" s="100"/>
      <c r="E702" s="48"/>
      <c r="U702" s="50"/>
      <c r="V702" s="50"/>
      <c r="AC702" s="6"/>
      <c r="AI702" s="110"/>
      <c r="AJ702" s="111"/>
      <c r="AK702" s="221"/>
      <c r="AL702" s="54"/>
      <c r="AM702" s="54"/>
      <c r="AN702" s="112"/>
      <c r="AO702" s="113"/>
      <c r="AP702" s="215"/>
      <c r="AQ702" s="216"/>
      <c r="AR702" s="217"/>
      <c r="AS702" s="54"/>
      <c r="AT702" s="115"/>
      <c r="AU702" s="115"/>
      <c r="AV702" s="115"/>
      <c r="AW702" s="116"/>
      <c r="AX702" s="54"/>
      <c r="AY702" s="117"/>
      <c r="AZ702" s="117"/>
      <c r="BA702" s="118"/>
      <c r="BB702" s="116"/>
      <c r="BC702" s="54"/>
      <c r="BD702" s="117"/>
      <c r="BE702" s="218"/>
      <c r="BF702" s="120"/>
      <c r="BG702" s="121"/>
      <c r="BH702" s="121"/>
      <c r="BI702" s="122"/>
      <c r="BJ702" s="123"/>
    </row>
    <row r="703">
      <c r="D703" s="100"/>
      <c r="E703" s="48"/>
      <c r="U703" s="50"/>
      <c r="V703" s="50"/>
      <c r="AC703" s="6"/>
      <c r="AI703" s="110"/>
      <c r="AJ703" s="111"/>
      <c r="AK703" s="221"/>
      <c r="AL703" s="54"/>
      <c r="AM703" s="54"/>
      <c r="AN703" s="112"/>
      <c r="AO703" s="113"/>
      <c r="AP703" s="215"/>
      <c r="AQ703" s="216"/>
      <c r="AR703" s="217"/>
      <c r="AS703" s="54"/>
      <c r="AT703" s="115"/>
      <c r="AU703" s="115"/>
      <c r="AV703" s="115"/>
      <c r="AW703" s="116"/>
      <c r="AX703" s="54"/>
      <c r="AY703" s="117"/>
      <c r="AZ703" s="117"/>
      <c r="BA703" s="118"/>
      <c r="BB703" s="116"/>
      <c r="BC703" s="54"/>
      <c r="BD703" s="117"/>
      <c r="BE703" s="218"/>
      <c r="BF703" s="120"/>
      <c r="BG703" s="121"/>
      <c r="BH703" s="121"/>
      <c r="BI703" s="122"/>
      <c r="BJ703" s="123"/>
    </row>
    <row r="704">
      <c r="D704" s="100"/>
      <c r="E704" s="48"/>
      <c r="U704" s="50"/>
      <c r="V704" s="50"/>
      <c r="AC704" s="6"/>
      <c r="AI704" s="110"/>
      <c r="AJ704" s="111"/>
      <c r="AK704" s="221"/>
      <c r="AL704" s="54"/>
      <c r="AM704" s="54"/>
      <c r="AN704" s="112"/>
      <c r="AO704" s="113"/>
      <c r="AP704" s="215"/>
      <c r="AQ704" s="216"/>
      <c r="AR704" s="217"/>
      <c r="AS704" s="54"/>
      <c r="AT704" s="115"/>
      <c r="AU704" s="115"/>
      <c r="AV704" s="115"/>
      <c r="AW704" s="116"/>
      <c r="AX704" s="54"/>
      <c r="AY704" s="117"/>
      <c r="AZ704" s="117"/>
      <c r="BA704" s="118"/>
      <c r="BB704" s="116"/>
      <c r="BC704" s="54"/>
      <c r="BD704" s="117"/>
      <c r="BE704" s="218"/>
      <c r="BF704" s="120"/>
      <c r="BG704" s="121"/>
      <c r="BH704" s="121"/>
      <c r="BI704" s="122"/>
      <c r="BJ704" s="123"/>
    </row>
    <row r="705">
      <c r="D705" s="100"/>
      <c r="E705" s="48"/>
      <c r="U705" s="50"/>
      <c r="V705" s="50"/>
      <c r="AC705" s="6"/>
      <c r="AI705" s="110"/>
      <c r="AJ705" s="111"/>
      <c r="AK705" s="221"/>
      <c r="AL705" s="54"/>
      <c r="AM705" s="54"/>
      <c r="AN705" s="112"/>
      <c r="AO705" s="113"/>
      <c r="AP705" s="215"/>
      <c r="AQ705" s="216"/>
      <c r="AR705" s="217"/>
      <c r="AS705" s="54"/>
      <c r="AT705" s="115"/>
      <c r="AU705" s="115"/>
      <c r="AV705" s="115"/>
      <c r="AW705" s="116"/>
      <c r="AX705" s="54"/>
      <c r="AY705" s="117"/>
      <c r="AZ705" s="117"/>
      <c r="BA705" s="118"/>
      <c r="BB705" s="116"/>
      <c r="BC705" s="54"/>
      <c r="BD705" s="117"/>
      <c r="BE705" s="218"/>
      <c r="BF705" s="120"/>
      <c r="BG705" s="121"/>
      <c r="BH705" s="121"/>
      <c r="BI705" s="122"/>
      <c r="BJ705" s="123"/>
    </row>
    <row r="706">
      <c r="D706" s="100"/>
      <c r="E706" s="48"/>
      <c r="U706" s="50"/>
      <c r="V706" s="50"/>
      <c r="AC706" s="6"/>
      <c r="AI706" s="110"/>
      <c r="AJ706" s="111"/>
      <c r="AK706" s="221"/>
      <c r="AL706" s="54"/>
      <c r="AM706" s="54"/>
      <c r="AN706" s="112"/>
      <c r="AO706" s="113"/>
      <c r="AP706" s="215"/>
      <c r="AQ706" s="216"/>
      <c r="AR706" s="217"/>
      <c r="AS706" s="54"/>
      <c r="AT706" s="115"/>
      <c r="AU706" s="115"/>
      <c r="AV706" s="115"/>
      <c r="AW706" s="116"/>
      <c r="AX706" s="54"/>
      <c r="AY706" s="117"/>
      <c r="AZ706" s="117"/>
      <c r="BA706" s="118"/>
      <c r="BB706" s="116"/>
      <c r="BC706" s="54"/>
      <c r="BD706" s="117"/>
      <c r="BE706" s="218"/>
      <c r="BF706" s="120"/>
      <c r="BG706" s="121"/>
      <c r="BH706" s="121"/>
      <c r="BI706" s="122"/>
      <c r="BJ706" s="123"/>
    </row>
    <row r="707">
      <c r="D707" s="100"/>
      <c r="E707" s="48"/>
      <c r="U707" s="50"/>
      <c r="V707" s="50"/>
      <c r="AC707" s="6"/>
      <c r="AI707" s="110"/>
      <c r="AJ707" s="111"/>
      <c r="AK707" s="221"/>
      <c r="AL707" s="54"/>
      <c r="AM707" s="54"/>
      <c r="AN707" s="112"/>
      <c r="AO707" s="113"/>
      <c r="AP707" s="215"/>
      <c r="AQ707" s="216"/>
      <c r="AR707" s="217"/>
      <c r="AS707" s="54"/>
      <c r="AT707" s="115"/>
      <c r="AU707" s="115"/>
      <c r="AV707" s="115"/>
      <c r="AW707" s="116"/>
      <c r="AX707" s="54"/>
      <c r="AY707" s="117"/>
      <c r="AZ707" s="117"/>
      <c r="BA707" s="118"/>
      <c r="BB707" s="116"/>
      <c r="BC707" s="54"/>
      <c r="BD707" s="117"/>
      <c r="BE707" s="218"/>
      <c r="BF707" s="120"/>
      <c r="BG707" s="121"/>
      <c r="BH707" s="121"/>
      <c r="BI707" s="122"/>
      <c r="BJ707" s="123"/>
    </row>
    <row r="708">
      <c r="D708" s="100"/>
      <c r="E708" s="48"/>
      <c r="U708" s="50"/>
      <c r="V708" s="50"/>
      <c r="AC708" s="6"/>
      <c r="AI708" s="110"/>
      <c r="AJ708" s="111"/>
      <c r="AK708" s="221"/>
      <c r="AL708" s="54"/>
      <c r="AM708" s="54"/>
      <c r="AN708" s="112"/>
      <c r="AO708" s="113"/>
      <c r="AP708" s="215"/>
      <c r="AQ708" s="216"/>
      <c r="AR708" s="217"/>
      <c r="AS708" s="54"/>
      <c r="AT708" s="115"/>
      <c r="AU708" s="115"/>
      <c r="AV708" s="115"/>
      <c r="AW708" s="116"/>
      <c r="AX708" s="54"/>
      <c r="AY708" s="117"/>
      <c r="AZ708" s="117"/>
      <c r="BA708" s="118"/>
      <c r="BB708" s="116"/>
      <c r="BC708" s="54"/>
      <c r="BD708" s="117"/>
      <c r="BE708" s="218"/>
      <c r="BF708" s="120"/>
      <c r="BG708" s="121"/>
      <c r="BH708" s="121"/>
      <c r="BI708" s="122"/>
      <c r="BJ708" s="123"/>
    </row>
    <row r="709">
      <c r="D709" s="100"/>
      <c r="E709" s="48"/>
      <c r="U709" s="50"/>
      <c r="V709" s="50"/>
      <c r="AC709" s="6"/>
      <c r="AI709" s="110"/>
      <c r="AJ709" s="111"/>
      <c r="AK709" s="221"/>
      <c r="AL709" s="54"/>
      <c r="AM709" s="54"/>
      <c r="AN709" s="112"/>
      <c r="AO709" s="113"/>
      <c r="AP709" s="215"/>
      <c r="AQ709" s="216"/>
      <c r="AR709" s="217"/>
      <c r="AS709" s="54"/>
      <c r="AT709" s="115"/>
      <c r="AU709" s="115"/>
      <c r="AV709" s="115"/>
      <c r="AW709" s="116"/>
      <c r="AX709" s="54"/>
      <c r="AY709" s="117"/>
      <c r="AZ709" s="117"/>
      <c r="BA709" s="118"/>
      <c r="BB709" s="116"/>
      <c r="BC709" s="54"/>
      <c r="BD709" s="117"/>
      <c r="BE709" s="218"/>
      <c r="BF709" s="120"/>
      <c r="BG709" s="121"/>
      <c r="BH709" s="121"/>
      <c r="BI709" s="122"/>
      <c r="BJ709" s="123"/>
    </row>
    <row r="710">
      <c r="D710" s="100"/>
      <c r="E710" s="48"/>
      <c r="U710" s="50"/>
      <c r="V710" s="50"/>
      <c r="AC710" s="6"/>
      <c r="AI710" s="110"/>
      <c r="AJ710" s="111"/>
      <c r="AK710" s="221"/>
      <c r="AL710" s="54"/>
      <c r="AM710" s="54"/>
      <c r="AN710" s="112"/>
      <c r="AO710" s="113"/>
      <c r="AP710" s="215"/>
      <c r="AQ710" s="216"/>
      <c r="AR710" s="217"/>
      <c r="AS710" s="54"/>
      <c r="AT710" s="115"/>
      <c r="AU710" s="115"/>
      <c r="AV710" s="115"/>
      <c r="AW710" s="116"/>
      <c r="AX710" s="54"/>
      <c r="AY710" s="117"/>
      <c r="AZ710" s="117"/>
      <c r="BA710" s="118"/>
      <c r="BB710" s="116"/>
      <c r="BC710" s="54"/>
      <c r="BD710" s="117"/>
      <c r="BE710" s="218"/>
      <c r="BF710" s="120"/>
      <c r="BG710" s="121"/>
      <c r="BH710" s="121"/>
      <c r="BI710" s="122"/>
      <c r="BJ710" s="123"/>
    </row>
    <row r="711">
      <c r="D711" s="100"/>
      <c r="E711" s="48"/>
      <c r="U711" s="50"/>
      <c r="V711" s="50"/>
      <c r="AC711" s="6"/>
      <c r="AI711" s="110"/>
      <c r="AJ711" s="111"/>
      <c r="AK711" s="221"/>
      <c r="AL711" s="54"/>
      <c r="AM711" s="54"/>
      <c r="AN711" s="112"/>
      <c r="AO711" s="113"/>
      <c r="AP711" s="215"/>
      <c r="AQ711" s="216"/>
      <c r="AR711" s="217"/>
      <c r="AS711" s="54"/>
      <c r="AT711" s="115"/>
      <c r="AU711" s="115"/>
      <c r="AV711" s="115"/>
      <c r="AW711" s="116"/>
      <c r="AX711" s="54"/>
      <c r="AY711" s="117"/>
      <c r="AZ711" s="117"/>
      <c r="BA711" s="118"/>
      <c r="BB711" s="116"/>
      <c r="BC711" s="54"/>
      <c r="BD711" s="117"/>
      <c r="BE711" s="218"/>
      <c r="BF711" s="120"/>
      <c r="BG711" s="121"/>
      <c r="BH711" s="121"/>
      <c r="BI711" s="122"/>
      <c r="BJ711" s="123"/>
    </row>
    <row r="712">
      <c r="D712" s="100"/>
      <c r="E712" s="48"/>
      <c r="U712" s="50"/>
      <c r="V712" s="50"/>
      <c r="AC712" s="6"/>
      <c r="AI712" s="110"/>
      <c r="AJ712" s="111"/>
      <c r="AK712" s="221"/>
      <c r="AL712" s="54"/>
      <c r="AM712" s="54"/>
      <c r="AN712" s="112"/>
      <c r="AO712" s="113"/>
      <c r="AP712" s="215"/>
      <c r="AQ712" s="216"/>
      <c r="AR712" s="217"/>
      <c r="AS712" s="54"/>
      <c r="AT712" s="115"/>
      <c r="AU712" s="115"/>
      <c r="AV712" s="115"/>
      <c r="AW712" s="116"/>
      <c r="AX712" s="54"/>
      <c r="AY712" s="117"/>
      <c r="AZ712" s="117"/>
      <c r="BA712" s="118"/>
      <c r="BB712" s="116"/>
      <c r="BC712" s="54"/>
      <c r="BD712" s="117"/>
      <c r="BE712" s="218"/>
      <c r="BF712" s="120"/>
      <c r="BG712" s="121"/>
      <c r="BH712" s="121"/>
      <c r="BI712" s="122"/>
      <c r="BJ712" s="123"/>
    </row>
    <row r="713">
      <c r="D713" s="100"/>
      <c r="E713" s="48"/>
      <c r="U713" s="50"/>
      <c r="V713" s="50"/>
      <c r="AC713" s="6"/>
      <c r="AI713" s="110"/>
      <c r="AJ713" s="111"/>
      <c r="AK713" s="221"/>
      <c r="AL713" s="54"/>
      <c r="AM713" s="54"/>
      <c r="AN713" s="112"/>
      <c r="AO713" s="113"/>
      <c r="AP713" s="215"/>
      <c r="AQ713" s="216"/>
      <c r="AR713" s="217"/>
      <c r="AS713" s="54"/>
      <c r="AT713" s="115"/>
      <c r="AU713" s="115"/>
      <c r="AV713" s="115"/>
      <c r="AW713" s="116"/>
      <c r="AX713" s="54"/>
      <c r="AY713" s="117"/>
      <c r="AZ713" s="117"/>
      <c r="BA713" s="118"/>
      <c r="BB713" s="116"/>
      <c r="BC713" s="54"/>
      <c r="BD713" s="117"/>
      <c r="BE713" s="218"/>
      <c r="BF713" s="120"/>
      <c r="BG713" s="121"/>
      <c r="BH713" s="121"/>
      <c r="BI713" s="122"/>
      <c r="BJ713" s="123"/>
    </row>
    <row r="714">
      <c r="D714" s="100"/>
      <c r="E714" s="48"/>
      <c r="U714" s="50"/>
      <c r="V714" s="50"/>
      <c r="AC714" s="6"/>
      <c r="AI714" s="110"/>
      <c r="AJ714" s="111"/>
      <c r="AK714" s="221"/>
      <c r="AL714" s="54"/>
      <c r="AM714" s="54"/>
      <c r="AN714" s="112"/>
      <c r="AO714" s="113"/>
      <c r="AP714" s="215"/>
      <c r="AQ714" s="216"/>
      <c r="AR714" s="217"/>
      <c r="AS714" s="54"/>
      <c r="AT714" s="115"/>
      <c r="AU714" s="115"/>
      <c r="AV714" s="115"/>
      <c r="AW714" s="116"/>
      <c r="AX714" s="54"/>
      <c r="AY714" s="117"/>
      <c r="AZ714" s="117"/>
      <c r="BA714" s="118"/>
      <c r="BB714" s="116"/>
      <c r="BC714" s="54"/>
      <c r="BD714" s="117"/>
      <c r="BE714" s="218"/>
      <c r="BF714" s="120"/>
      <c r="BG714" s="121"/>
      <c r="BH714" s="121"/>
      <c r="BI714" s="122"/>
      <c r="BJ714" s="123"/>
    </row>
    <row r="715">
      <c r="D715" s="100"/>
      <c r="E715" s="48"/>
      <c r="U715" s="50"/>
      <c r="V715" s="50"/>
      <c r="AC715" s="6"/>
      <c r="AI715" s="110"/>
      <c r="AJ715" s="111"/>
      <c r="AK715" s="221"/>
      <c r="AL715" s="54"/>
      <c r="AM715" s="54"/>
      <c r="AN715" s="112"/>
      <c r="AO715" s="113"/>
      <c r="AP715" s="215"/>
      <c r="AQ715" s="216"/>
      <c r="AR715" s="217"/>
      <c r="AS715" s="54"/>
      <c r="AT715" s="115"/>
      <c r="AU715" s="115"/>
      <c r="AV715" s="115"/>
      <c r="AW715" s="116"/>
      <c r="AX715" s="54"/>
      <c r="AY715" s="117"/>
      <c r="AZ715" s="117"/>
      <c r="BA715" s="118"/>
      <c r="BB715" s="116"/>
      <c r="BC715" s="54"/>
      <c r="BD715" s="117"/>
      <c r="BE715" s="218"/>
      <c r="BF715" s="120"/>
      <c r="BG715" s="121"/>
      <c r="BH715" s="121"/>
      <c r="BI715" s="122"/>
      <c r="BJ715" s="123"/>
    </row>
    <row r="716">
      <c r="D716" s="100"/>
      <c r="E716" s="48"/>
      <c r="U716" s="50"/>
      <c r="V716" s="50"/>
      <c r="AC716" s="6"/>
      <c r="AI716" s="110"/>
      <c r="AJ716" s="111"/>
      <c r="AK716" s="221"/>
      <c r="AL716" s="54"/>
      <c r="AM716" s="54"/>
      <c r="AN716" s="112"/>
      <c r="AO716" s="113"/>
      <c r="AP716" s="215"/>
      <c r="AQ716" s="216"/>
      <c r="AR716" s="217"/>
      <c r="AS716" s="54"/>
      <c r="AT716" s="115"/>
      <c r="AU716" s="115"/>
      <c r="AV716" s="115"/>
      <c r="AW716" s="116"/>
      <c r="AX716" s="54"/>
      <c r="AY716" s="117"/>
      <c r="AZ716" s="117"/>
      <c r="BA716" s="118"/>
      <c r="BB716" s="116"/>
      <c r="BC716" s="54"/>
      <c r="BD716" s="117"/>
      <c r="BE716" s="218"/>
      <c r="BF716" s="120"/>
      <c r="BG716" s="121"/>
      <c r="BH716" s="121"/>
      <c r="BI716" s="122"/>
      <c r="BJ716" s="123"/>
    </row>
    <row r="717">
      <c r="D717" s="100"/>
      <c r="E717" s="48"/>
      <c r="U717" s="50"/>
      <c r="V717" s="50"/>
      <c r="AC717" s="6"/>
      <c r="AI717" s="110"/>
      <c r="AJ717" s="111"/>
      <c r="AK717" s="221"/>
      <c r="AL717" s="54"/>
      <c r="AM717" s="54"/>
      <c r="AN717" s="112"/>
      <c r="AO717" s="113"/>
      <c r="AP717" s="215"/>
      <c r="AQ717" s="216"/>
      <c r="AR717" s="217"/>
      <c r="AS717" s="54"/>
      <c r="AT717" s="115"/>
      <c r="AU717" s="115"/>
      <c r="AV717" s="115"/>
      <c r="AW717" s="116"/>
      <c r="AX717" s="54"/>
      <c r="AY717" s="117"/>
      <c r="AZ717" s="117"/>
      <c r="BA717" s="118"/>
      <c r="BB717" s="116"/>
      <c r="BC717" s="54"/>
      <c r="BD717" s="117"/>
      <c r="BE717" s="218"/>
      <c r="BF717" s="120"/>
      <c r="BG717" s="121"/>
      <c r="BH717" s="121"/>
      <c r="BI717" s="122"/>
      <c r="BJ717" s="123"/>
    </row>
    <row r="718">
      <c r="D718" s="100"/>
      <c r="E718" s="48"/>
      <c r="U718" s="50"/>
      <c r="V718" s="50"/>
      <c r="AC718" s="6"/>
      <c r="AI718" s="110"/>
      <c r="AJ718" s="111"/>
      <c r="AK718" s="221"/>
      <c r="AL718" s="54"/>
      <c r="AM718" s="54"/>
      <c r="AN718" s="112"/>
      <c r="AO718" s="113"/>
      <c r="AP718" s="215"/>
      <c r="AQ718" s="216"/>
      <c r="AR718" s="217"/>
      <c r="AS718" s="54"/>
      <c r="AT718" s="115"/>
      <c r="AU718" s="115"/>
      <c r="AV718" s="115"/>
      <c r="AW718" s="116"/>
      <c r="AX718" s="54"/>
      <c r="AY718" s="117"/>
      <c r="AZ718" s="117"/>
      <c r="BA718" s="118"/>
      <c r="BB718" s="116"/>
      <c r="BC718" s="54"/>
      <c r="BD718" s="117"/>
      <c r="BE718" s="218"/>
      <c r="BF718" s="120"/>
      <c r="BG718" s="121"/>
      <c r="BH718" s="121"/>
      <c r="BI718" s="122"/>
      <c r="BJ718" s="123"/>
    </row>
    <row r="719">
      <c r="D719" s="100"/>
      <c r="E719" s="48"/>
      <c r="U719" s="50"/>
      <c r="V719" s="50"/>
      <c r="AC719" s="6"/>
      <c r="AI719" s="110"/>
      <c r="AJ719" s="111"/>
      <c r="AK719" s="221"/>
      <c r="AL719" s="54"/>
      <c r="AM719" s="54"/>
      <c r="AN719" s="112"/>
      <c r="AO719" s="113"/>
      <c r="AP719" s="215"/>
      <c r="AQ719" s="216"/>
      <c r="AR719" s="217"/>
      <c r="AS719" s="54"/>
      <c r="AT719" s="115"/>
      <c r="AU719" s="115"/>
      <c r="AV719" s="115"/>
      <c r="AW719" s="116"/>
      <c r="AX719" s="54"/>
      <c r="AY719" s="117"/>
      <c r="AZ719" s="117"/>
      <c r="BA719" s="118"/>
      <c r="BB719" s="116"/>
      <c r="BC719" s="54"/>
      <c r="BD719" s="117"/>
      <c r="BE719" s="218"/>
      <c r="BF719" s="120"/>
      <c r="BG719" s="121"/>
      <c r="BH719" s="121"/>
      <c r="BI719" s="122"/>
      <c r="BJ719" s="123"/>
    </row>
    <row r="720">
      <c r="D720" s="100"/>
      <c r="E720" s="48"/>
      <c r="U720" s="50"/>
      <c r="V720" s="50"/>
      <c r="AC720" s="6"/>
      <c r="AI720" s="110"/>
      <c r="AJ720" s="111"/>
      <c r="AK720" s="221"/>
      <c r="AL720" s="54"/>
      <c r="AM720" s="54"/>
      <c r="AN720" s="112"/>
      <c r="AO720" s="113"/>
      <c r="AP720" s="215"/>
      <c r="AQ720" s="216"/>
      <c r="AR720" s="217"/>
      <c r="AS720" s="54"/>
      <c r="AT720" s="115"/>
      <c r="AU720" s="115"/>
      <c r="AV720" s="115"/>
      <c r="AW720" s="116"/>
      <c r="AX720" s="54"/>
      <c r="AY720" s="117"/>
      <c r="AZ720" s="117"/>
      <c r="BA720" s="118"/>
      <c r="BB720" s="116"/>
      <c r="BC720" s="54"/>
      <c r="BD720" s="117"/>
      <c r="BE720" s="218"/>
      <c r="BF720" s="120"/>
      <c r="BG720" s="121"/>
      <c r="BH720" s="121"/>
      <c r="BI720" s="122"/>
      <c r="BJ720" s="123"/>
    </row>
    <row r="721">
      <c r="D721" s="100"/>
      <c r="E721" s="48"/>
      <c r="U721" s="50"/>
      <c r="V721" s="50"/>
      <c r="AC721" s="6"/>
      <c r="AI721" s="110"/>
      <c r="AJ721" s="111"/>
      <c r="AK721" s="221"/>
      <c r="AL721" s="54"/>
      <c r="AM721" s="54"/>
      <c r="AN721" s="112"/>
      <c r="AO721" s="113"/>
      <c r="AP721" s="215"/>
      <c r="AQ721" s="216"/>
      <c r="AR721" s="217"/>
      <c r="AS721" s="54"/>
      <c r="AT721" s="115"/>
      <c r="AU721" s="115"/>
      <c r="AV721" s="115"/>
      <c r="AW721" s="116"/>
      <c r="AX721" s="54"/>
      <c r="AY721" s="117"/>
      <c r="AZ721" s="117"/>
      <c r="BA721" s="118"/>
      <c r="BB721" s="116"/>
      <c r="BC721" s="54"/>
      <c r="BD721" s="117"/>
      <c r="BE721" s="218"/>
      <c r="BF721" s="120"/>
      <c r="BG721" s="121"/>
      <c r="BH721" s="121"/>
      <c r="BI721" s="122"/>
      <c r="BJ721" s="123"/>
    </row>
    <row r="722">
      <c r="D722" s="100"/>
      <c r="E722" s="48"/>
      <c r="U722" s="50"/>
      <c r="V722" s="50"/>
      <c r="AC722" s="6"/>
      <c r="AI722" s="110"/>
      <c r="AJ722" s="111"/>
      <c r="AK722" s="221"/>
      <c r="AL722" s="54"/>
      <c r="AM722" s="54"/>
      <c r="AN722" s="112"/>
      <c r="AO722" s="113"/>
      <c r="AP722" s="215"/>
      <c r="AQ722" s="216"/>
      <c r="AR722" s="217"/>
      <c r="AS722" s="54"/>
      <c r="AT722" s="115"/>
      <c r="AU722" s="115"/>
      <c r="AV722" s="115"/>
      <c r="AW722" s="116"/>
      <c r="AX722" s="54"/>
      <c r="AY722" s="117"/>
      <c r="AZ722" s="117"/>
      <c r="BA722" s="118"/>
      <c r="BB722" s="116"/>
      <c r="BC722" s="54"/>
      <c r="BD722" s="117"/>
      <c r="BE722" s="218"/>
      <c r="BF722" s="120"/>
      <c r="BG722" s="121"/>
      <c r="BH722" s="121"/>
      <c r="BI722" s="122"/>
      <c r="BJ722" s="123"/>
    </row>
    <row r="723">
      <c r="D723" s="100"/>
      <c r="E723" s="48"/>
      <c r="U723" s="50"/>
      <c r="V723" s="50"/>
      <c r="AC723" s="6"/>
      <c r="AI723" s="110"/>
      <c r="AJ723" s="111"/>
      <c r="AK723" s="221"/>
      <c r="AL723" s="54"/>
      <c r="AM723" s="54"/>
      <c r="AN723" s="112"/>
      <c r="AO723" s="113"/>
      <c r="AP723" s="215"/>
      <c r="AQ723" s="216"/>
      <c r="AR723" s="217"/>
      <c r="AS723" s="54"/>
      <c r="AT723" s="115"/>
      <c r="AU723" s="115"/>
      <c r="AV723" s="115"/>
      <c r="AW723" s="116"/>
      <c r="AX723" s="54"/>
      <c r="AY723" s="117"/>
      <c r="AZ723" s="117"/>
      <c r="BA723" s="118"/>
      <c r="BB723" s="116"/>
      <c r="BC723" s="54"/>
      <c r="BD723" s="117"/>
      <c r="BE723" s="218"/>
      <c r="BF723" s="120"/>
      <c r="BG723" s="121"/>
      <c r="BH723" s="121"/>
      <c r="BI723" s="122"/>
      <c r="BJ723" s="123"/>
    </row>
    <row r="724">
      <c r="D724" s="100"/>
      <c r="E724" s="48"/>
      <c r="U724" s="50"/>
      <c r="V724" s="50"/>
      <c r="AC724" s="6"/>
      <c r="AI724" s="110"/>
      <c r="AJ724" s="111"/>
      <c r="AK724" s="221"/>
      <c r="AL724" s="54"/>
      <c r="AM724" s="54"/>
      <c r="AN724" s="112"/>
      <c r="AO724" s="113"/>
      <c r="AP724" s="215"/>
      <c r="AQ724" s="216"/>
      <c r="AR724" s="217"/>
      <c r="AS724" s="54"/>
      <c r="AT724" s="115"/>
      <c r="AU724" s="115"/>
      <c r="AV724" s="115"/>
      <c r="AW724" s="116"/>
      <c r="AX724" s="54"/>
      <c r="AY724" s="117"/>
      <c r="AZ724" s="117"/>
      <c r="BA724" s="118"/>
      <c r="BB724" s="116"/>
      <c r="BC724" s="54"/>
      <c r="BD724" s="117"/>
      <c r="BE724" s="218"/>
      <c r="BF724" s="120"/>
      <c r="BG724" s="121"/>
      <c r="BH724" s="121"/>
      <c r="BI724" s="122"/>
      <c r="BJ724" s="123"/>
    </row>
    <row r="725">
      <c r="D725" s="100"/>
      <c r="E725" s="48"/>
      <c r="U725" s="50"/>
      <c r="V725" s="50"/>
      <c r="AC725" s="6"/>
      <c r="AI725" s="110"/>
      <c r="AJ725" s="111"/>
      <c r="AK725" s="221"/>
      <c r="AL725" s="54"/>
      <c r="AM725" s="54"/>
      <c r="AN725" s="112"/>
      <c r="AO725" s="113"/>
      <c r="AP725" s="215"/>
      <c r="AQ725" s="216"/>
      <c r="AR725" s="217"/>
      <c r="AS725" s="54"/>
      <c r="AT725" s="115"/>
      <c r="AU725" s="115"/>
      <c r="AV725" s="115"/>
      <c r="AW725" s="116"/>
      <c r="AX725" s="54"/>
      <c r="AY725" s="117"/>
      <c r="AZ725" s="117"/>
      <c r="BA725" s="118"/>
      <c r="BB725" s="116"/>
      <c r="BC725" s="54"/>
      <c r="BD725" s="117"/>
      <c r="BE725" s="218"/>
      <c r="BF725" s="120"/>
      <c r="BG725" s="121"/>
      <c r="BH725" s="121"/>
      <c r="BI725" s="122"/>
      <c r="BJ725" s="123"/>
    </row>
    <row r="726">
      <c r="D726" s="100"/>
      <c r="E726" s="48"/>
      <c r="U726" s="50"/>
      <c r="V726" s="50"/>
      <c r="AC726" s="6"/>
      <c r="AI726" s="110"/>
      <c r="AJ726" s="111"/>
      <c r="AK726" s="221"/>
      <c r="AL726" s="54"/>
      <c r="AM726" s="54"/>
      <c r="AN726" s="112"/>
      <c r="AO726" s="113"/>
      <c r="AP726" s="215"/>
      <c r="AQ726" s="216"/>
      <c r="AR726" s="217"/>
      <c r="AS726" s="54"/>
      <c r="AT726" s="115"/>
      <c r="AU726" s="115"/>
      <c r="AV726" s="115"/>
      <c r="AW726" s="116"/>
      <c r="AX726" s="54"/>
      <c r="AY726" s="117"/>
      <c r="AZ726" s="117"/>
      <c r="BA726" s="118"/>
      <c r="BB726" s="116"/>
      <c r="BC726" s="54"/>
      <c r="BD726" s="117"/>
      <c r="BE726" s="218"/>
      <c r="BF726" s="120"/>
      <c r="BG726" s="121"/>
      <c r="BH726" s="121"/>
      <c r="BI726" s="122"/>
      <c r="BJ726" s="123"/>
    </row>
    <row r="727">
      <c r="D727" s="100"/>
      <c r="E727" s="48"/>
      <c r="U727" s="50"/>
      <c r="V727" s="50"/>
      <c r="AC727" s="6"/>
      <c r="AI727" s="110"/>
      <c r="AJ727" s="111"/>
      <c r="AK727" s="221"/>
      <c r="AL727" s="54"/>
      <c r="AM727" s="54"/>
      <c r="AN727" s="112"/>
      <c r="AO727" s="113"/>
      <c r="AP727" s="215"/>
      <c r="AQ727" s="216"/>
      <c r="AR727" s="217"/>
      <c r="AS727" s="54"/>
      <c r="AT727" s="115"/>
      <c r="AU727" s="115"/>
      <c r="AV727" s="115"/>
      <c r="AW727" s="116"/>
      <c r="AX727" s="54"/>
      <c r="AY727" s="117"/>
      <c r="AZ727" s="117"/>
      <c r="BA727" s="118"/>
      <c r="BB727" s="116"/>
      <c r="BC727" s="54"/>
      <c r="BD727" s="117"/>
      <c r="BE727" s="218"/>
      <c r="BF727" s="120"/>
      <c r="BG727" s="121"/>
      <c r="BH727" s="121"/>
      <c r="BI727" s="122"/>
      <c r="BJ727" s="123"/>
    </row>
    <row r="728">
      <c r="D728" s="100"/>
      <c r="E728" s="48"/>
      <c r="U728" s="50"/>
      <c r="V728" s="50"/>
      <c r="AC728" s="6"/>
      <c r="AI728" s="110"/>
      <c r="AJ728" s="111"/>
      <c r="AK728" s="221"/>
      <c r="AL728" s="54"/>
      <c r="AM728" s="54"/>
      <c r="AN728" s="112"/>
      <c r="AO728" s="113"/>
      <c r="AP728" s="215"/>
      <c r="AQ728" s="216"/>
      <c r="AR728" s="217"/>
      <c r="AS728" s="54"/>
      <c r="AT728" s="115"/>
      <c r="AU728" s="115"/>
      <c r="AV728" s="115"/>
      <c r="AW728" s="116"/>
      <c r="AX728" s="54"/>
      <c r="AY728" s="117"/>
      <c r="AZ728" s="117"/>
      <c r="BA728" s="118"/>
      <c r="BB728" s="116"/>
      <c r="BC728" s="54"/>
      <c r="BD728" s="117"/>
      <c r="BE728" s="218"/>
      <c r="BF728" s="120"/>
      <c r="BG728" s="121"/>
      <c r="BH728" s="121"/>
      <c r="BI728" s="122"/>
      <c r="BJ728" s="123"/>
    </row>
    <row r="729">
      <c r="D729" s="100"/>
      <c r="E729" s="48"/>
      <c r="U729" s="50"/>
      <c r="V729" s="50"/>
      <c r="AC729" s="6"/>
      <c r="AI729" s="110"/>
      <c r="AJ729" s="111"/>
      <c r="AK729" s="221"/>
      <c r="AL729" s="54"/>
      <c r="AM729" s="54"/>
      <c r="AN729" s="112"/>
      <c r="AO729" s="113"/>
      <c r="AP729" s="215"/>
      <c r="AQ729" s="216"/>
      <c r="AR729" s="217"/>
      <c r="AS729" s="54"/>
      <c r="AT729" s="115"/>
      <c r="AU729" s="115"/>
      <c r="AV729" s="115"/>
      <c r="AW729" s="116"/>
      <c r="AX729" s="54"/>
      <c r="AY729" s="117"/>
      <c r="AZ729" s="117"/>
      <c r="BA729" s="118"/>
      <c r="BB729" s="116"/>
      <c r="BC729" s="54"/>
      <c r="BD729" s="117"/>
      <c r="BE729" s="218"/>
      <c r="BF729" s="120"/>
      <c r="BG729" s="121"/>
      <c r="BH729" s="121"/>
      <c r="BI729" s="122"/>
      <c r="BJ729" s="123"/>
    </row>
    <row r="730">
      <c r="D730" s="100"/>
      <c r="E730" s="48"/>
      <c r="U730" s="50"/>
      <c r="V730" s="50"/>
      <c r="AC730" s="6"/>
      <c r="AI730" s="110"/>
      <c r="AJ730" s="111"/>
      <c r="AK730" s="221"/>
      <c r="AL730" s="54"/>
      <c r="AM730" s="54"/>
      <c r="AN730" s="112"/>
      <c r="AO730" s="113"/>
      <c r="AP730" s="215"/>
      <c r="AQ730" s="216"/>
      <c r="AR730" s="217"/>
      <c r="AS730" s="54"/>
      <c r="AT730" s="115"/>
      <c r="AU730" s="115"/>
      <c r="AV730" s="115"/>
      <c r="AW730" s="116"/>
      <c r="AX730" s="54"/>
      <c r="AY730" s="117"/>
      <c r="AZ730" s="117"/>
      <c r="BA730" s="118"/>
      <c r="BB730" s="116"/>
      <c r="BC730" s="54"/>
      <c r="BD730" s="117"/>
      <c r="BE730" s="218"/>
      <c r="BF730" s="120"/>
      <c r="BG730" s="121"/>
      <c r="BH730" s="121"/>
      <c r="BI730" s="122"/>
      <c r="BJ730" s="123"/>
    </row>
    <row r="731">
      <c r="D731" s="100"/>
      <c r="E731" s="48"/>
      <c r="U731" s="50"/>
      <c r="V731" s="50"/>
      <c r="AC731" s="6"/>
      <c r="AI731" s="110"/>
      <c r="AJ731" s="111"/>
      <c r="AK731" s="221"/>
      <c r="AL731" s="54"/>
      <c r="AM731" s="54"/>
      <c r="AN731" s="112"/>
      <c r="AO731" s="113"/>
      <c r="AP731" s="215"/>
      <c r="AQ731" s="216"/>
      <c r="AR731" s="217"/>
      <c r="AS731" s="54"/>
      <c r="AT731" s="115"/>
      <c r="AU731" s="115"/>
      <c r="AV731" s="115"/>
      <c r="AW731" s="116"/>
      <c r="AX731" s="54"/>
      <c r="AY731" s="117"/>
      <c r="AZ731" s="117"/>
      <c r="BA731" s="118"/>
      <c r="BB731" s="116"/>
      <c r="BC731" s="54"/>
      <c r="BD731" s="117"/>
      <c r="BE731" s="218"/>
      <c r="BF731" s="120"/>
      <c r="BG731" s="121"/>
      <c r="BH731" s="121"/>
      <c r="BI731" s="122"/>
      <c r="BJ731" s="123"/>
    </row>
    <row r="732">
      <c r="D732" s="100"/>
      <c r="E732" s="48"/>
      <c r="U732" s="50"/>
      <c r="V732" s="50"/>
      <c r="AC732" s="6"/>
      <c r="AI732" s="110"/>
      <c r="AJ732" s="111"/>
      <c r="AK732" s="221"/>
      <c r="AL732" s="54"/>
      <c r="AM732" s="54"/>
      <c r="AN732" s="112"/>
      <c r="AO732" s="113"/>
      <c r="AP732" s="215"/>
      <c r="AQ732" s="216"/>
      <c r="AR732" s="217"/>
      <c r="AS732" s="54"/>
      <c r="AT732" s="115"/>
      <c r="AU732" s="115"/>
      <c r="AV732" s="115"/>
      <c r="AW732" s="116"/>
      <c r="AX732" s="54"/>
      <c r="AY732" s="117"/>
      <c r="AZ732" s="117"/>
      <c r="BA732" s="118"/>
      <c r="BB732" s="116"/>
      <c r="BC732" s="54"/>
      <c r="BD732" s="117"/>
      <c r="BE732" s="218"/>
      <c r="BF732" s="120"/>
      <c r="BG732" s="121"/>
      <c r="BH732" s="121"/>
      <c r="BI732" s="122"/>
      <c r="BJ732" s="123"/>
    </row>
    <row r="733">
      <c r="D733" s="100"/>
      <c r="E733" s="48"/>
      <c r="U733" s="50"/>
      <c r="V733" s="50"/>
      <c r="AC733" s="6"/>
      <c r="AI733" s="110"/>
      <c r="AJ733" s="111"/>
      <c r="AK733" s="221"/>
      <c r="AL733" s="54"/>
      <c r="AM733" s="54"/>
      <c r="AN733" s="112"/>
      <c r="AO733" s="113"/>
      <c r="AP733" s="215"/>
      <c r="AQ733" s="216"/>
      <c r="AR733" s="217"/>
      <c r="AS733" s="54"/>
      <c r="AT733" s="115"/>
      <c r="AU733" s="115"/>
      <c r="AV733" s="115"/>
      <c r="AW733" s="116"/>
      <c r="AX733" s="54"/>
      <c r="AY733" s="117"/>
      <c r="AZ733" s="117"/>
      <c r="BA733" s="118"/>
      <c r="BB733" s="116"/>
      <c r="BC733" s="54"/>
      <c r="BD733" s="117"/>
      <c r="BE733" s="218"/>
      <c r="BF733" s="120"/>
      <c r="BG733" s="121"/>
      <c r="BH733" s="121"/>
      <c r="BI733" s="122"/>
      <c r="BJ733" s="123"/>
    </row>
    <row r="734">
      <c r="D734" s="100"/>
      <c r="E734" s="48"/>
      <c r="U734" s="50"/>
      <c r="V734" s="50"/>
      <c r="AC734" s="6"/>
      <c r="AI734" s="110"/>
      <c r="AJ734" s="111"/>
      <c r="AK734" s="221"/>
      <c r="AL734" s="54"/>
      <c r="AM734" s="54"/>
      <c r="AN734" s="112"/>
      <c r="AO734" s="113"/>
      <c r="AP734" s="215"/>
      <c r="AQ734" s="216"/>
      <c r="AR734" s="217"/>
      <c r="AS734" s="54"/>
      <c r="AT734" s="115"/>
      <c r="AU734" s="115"/>
      <c r="AV734" s="115"/>
      <c r="AW734" s="116"/>
      <c r="AX734" s="54"/>
      <c r="AY734" s="117"/>
      <c r="AZ734" s="117"/>
      <c r="BA734" s="118"/>
      <c r="BB734" s="116"/>
      <c r="BC734" s="54"/>
      <c r="BD734" s="117"/>
      <c r="BE734" s="218"/>
      <c r="BF734" s="120"/>
      <c r="BG734" s="121"/>
      <c r="BH734" s="121"/>
      <c r="BI734" s="122"/>
      <c r="BJ734" s="123"/>
    </row>
    <row r="735">
      <c r="D735" s="100"/>
      <c r="E735" s="48"/>
      <c r="U735" s="50"/>
      <c r="V735" s="50"/>
      <c r="AC735" s="6"/>
      <c r="AI735" s="110"/>
      <c r="AJ735" s="111"/>
      <c r="AK735" s="221"/>
      <c r="AL735" s="54"/>
      <c r="AM735" s="54"/>
      <c r="AN735" s="112"/>
      <c r="AO735" s="113"/>
      <c r="AP735" s="215"/>
      <c r="AQ735" s="216"/>
      <c r="AR735" s="217"/>
      <c r="AS735" s="54"/>
      <c r="AT735" s="115"/>
      <c r="AU735" s="115"/>
      <c r="AV735" s="115"/>
      <c r="AW735" s="116"/>
      <c r="AX735" s="54"/>
      <c r="AY735" s="117"/>
      <c r="AZ735" s="117"/>
      <c r="BA735" s="118"/>
      <c r="BB735" s="116"/>
      <c r="BC735" s="54"/>
      <c r="BD735" s="117"/>
      <c r="BE735" s="218"/>
      <c r="BF735" s="120"/>
      <c r="BG735" s="121"/>
      <c r="BH735" s="121"/>
      <c r="BI735" s="122"/>
      <c r="BJ735" s="123"/>
    </row>
    <row r="736">
      <c r="D736" s="100"/>
      <c r="E736" s="48"/>
      <c r="U736" s="50"/>
      <c r="V736" s="50"/>
      <c r="AC736" s="6"/>
      <c r="AI736" s="110"/>
      <c r="AJ736" s="111"/>
      <c r="AK736" s="221"/>
      <c r="AL736" s="54"/>
      <c r="AM736" s="54"/>
      <c r="AN736" s="112"/>
      <c r="AO736" s="113"/>
      <c r="AP736" s="215"/>
      <c r="AQ736" s="216"/>
      <c r="AR736" s="217"/>
      <c r="AS736" s="54"/>
      <c r="AT736" s="115"/>
      <c r="AU736" s="115"/>
      <c r="AV736" s="115"/>
      <c r="AW736" s="116"/>
      <c r="AX736" s="54"/>
      <c r="AY736" s="117"/>
      <c r="AZ736" s="117"/>
      <c r="BA736" s="118"/>
      <c r="BB736" s="116"/>
      <c r="BC736" s="54"/>
      <c r="BD736" s="117"/>
      <c r="BE736" s="218"/>
      <c r="BF736" s="120"/>
      <c r="BG736" s="121"/>
      <c r="BH736" s="121"/>
      <c r="BI736" s="122"/>
      <c r="BJ736" s="123"/>
    </row>
    <row r="737">
      <c r="D737" s="100"/>
      <c r="E737" s="48"/>
      <c r="U737" s="50"/>
      <c r="V737" s="50"/>
      <c r="AC737" s="6"/>
      <c r="AI737" s="110"/>
      <c r="AJ737" s="111"/>
      <c r="AK737" s="221"/>
      <c r="AL737" s="54"/>
      <c r="AM737" s="54"/>
      <c r="AN737" s="112"/>
      <c r="AO737" s="113"/>
      <c r="AP737" s="215"/>
      <c r="AQ737" s="216"/>
      <c r="AR737" s="217"/>
      <c r="AS737" s="54"/>
      <c r="AT737" s="115"/>
      <c r="AU737" s="115"/>
      <c r="AV737" s="115"/>
      <c r="AW737" s="116"/>
      <c r="AX737" s="54"/>
      <c r="AY737" s="117"/>
      <c r="AZ737" s="117"/>
      <c r="BA737" s="118"/>
      <c r="BB737" s="116"/>
      <c r="BC737" s="54"/>
      <c r="BD737" s="117"/>
      <c r="BE737" s="218"/>
      <c r="BF737" s="120"/>
      <c r="BG737" s="121"/>
      <c r="BH737" s="121"/>
      <c r="BI737" s="122"/>
      <c r="BJ737" s="123"/>
    </row>
    <row r="738">
      <c r="D738" s="100"/>
      <c r="E738" s="48"/>
      <c r="U738" s="50"/>
      <c r="V738" s="50"/>
      <c r="AC738" s="6"/>
      <c r="AI738" s="110"/>
      <c r="AJ738" s="111"/>
      <c r="AK738" s="221"/>
      <c r="AL738" s="54"/>
      <c r="AM738" s="54"/>
      <c r="AN738" s="112"/>
      <c r="AO738" s="113"/>
      <c r="AP738" s="215"/>
      <c r="AQ738" s="216"/>
      <c r="AR738" s="217"/>
      <c r="AS738" s="54"/>
      <c r="AT738" s="115"/>
      <c r="AU738" s="115"/>
      <c r="AV738" s="115"/>
      <c r="AW738" s="116"/>
      <c r="AX738" s="54"/>
      <c r="AY738" s="117"/>
      <c r="AZ738" s="117"/>
      <c r="BA738" s="118"/>
      <c r="BB738" s="116"/>
      <c r="BC738" s="54"/>
      <c r="BD738" s="117"/>
      <c r="BE738" s="218"/>
      <c r="BF738" s="120"/>
      <c r="BG738" s="121"/>
      <c r="BH738" s="121"/>
      <c r="BI738" s="122"/>
      <c r="BJ738" s="123"/>
    </row>
    <row r="739">
      <c r="D739" s="100"/>
      <c r="E739" s="48"/>
      <c r="U739" s="50"/>
      <c r="V739" s="50"/>
      <c r="AC739" s="6"/>
      <c r="AI739" s="110"/>
      <c r="AJ739" s="111"/>
      <c r="AK739" s="221"/>
      <c r="AL739" s="54"/>
      <c r="AM739" s="54"/>
      <c r="AN739" s="112"/>
      <c r="AO739" s="113"/>
      <c r="AP739" s="215"/>
      <c r="AQ739" s="216"/>
      <c r="AR739" s="217"/>
      <c r="AS739" s="54"/>
      <c r="AT739" s="115"/>
      <c r="AU739" s="115"/>
      <c r="AV739" s="115"/>
      <c r="AW739" s="116"/>
      <c r="AX739" s="54"/>
      <c r="AY739" s="117"/>
      <c r="AZ739" s="117"/>
      <c r="BA739" s="118"/>
      <c r="BB739" s="116"/>
      <c r="BC739" s="54"/>
      <c r="BD739" s="117"/>
      <c r="BE739" s="218"/>
      <c r="BF739" s="120"/>
      <c r="BG739" s="121"/>
      <c r="BH739" s="121"/>
      <c r="BI739" s="122"/>
      <c r="BJ739" s="123"/>
    </row>
    <row r="740">
      <c r="D740" s="100"/>
      <c r="E740" s="48"/>
      <c r="U740" s="50"/>
      <c r="V740" s="50"/>
      <c r="AC740" s="6"/>
      <c r="AI740" s="110"/>
      <c r="AJ740" s="111"/>
      <c r="AK740" s="221"/>
      <c r="AL740" s="54"/>
      <c r="AM740" s="54"/>
      <c r="AN740" s="112"/>
      <c r="AO740" s="113"/>
      <c r="AP740" s="215"/>
      <c r="AQ740" s="216"/>
      <c r="AR740" s="217"/>
      <c r="AS740" s="54"/>
      <c r="AT740" s="115"/>
      <c r="AU740" s="115"/>
      <c r="AV740" s="115"/>
      <c r="AW740" s="116"/>
      <c r="AX740" s="54"/>
      <c r="AY740" s="117"/>
      <c r="AZ740" s="117"/>
      <c r="BA740" s="118"/>
      <c r="BB740" s="116"/>
      <c r="BC740" s="54"/>
      <c r="BD740" s="117"/>
      <c r="BE740" s="218"/>
      <c r="BF740" s="120"/>
      <c r="BG740" s="121"/>
      <c r="BH740" s="121"/>
      <c r="BI740" s="122"/>
      <c r="BJ740" s="123"/>
    </row>
    <row r="741">
      <c r="D741" s="100"/>
      <c r="E741" s="48"/>
      <c r="U741" s="50"/>
      <c r="V741" s="50"/>
      <c r="AC741" s="6"/>
      <c r="AI741" s="110"/>
      <c r="AJ741" s="111"/>
      <c r="AK741" s="221"/>
      <c r="AL741" s="54"/>
      <c r="AM741" s="54"/>
      <c r="AN741" s="112"/>
      <c r="AO741" s="113"/>
      <c r="AP741" s="215"/>
      <c r="AQ741" s="216"/>
      <c r="AR741" s="217"/>
      <c r="AS741" s="54"/>
      <c r="AT741" s="115"/>
      <c r="AU741" s="115"/>
      <c r="AV741" s="115"/>
      <c r="AW741" s="116"/>
      <c r="AX741" s="54"/>
      <c r="AY741" s="117"/>
      <c r="AZ741" s="117"/>
      <c r="BA741" s="118"/>
      <c r="BB741" s="116"/>
      <c r="BC741" s="54"/>
      <c r="BD741" s="117"/>
      <c r="BE741" s="218"/>
      <c r="BF741" s="120"/>
      <c r="BG741" s="121"/>
      <c r="BH741" s="121"/>
      <c r="BI741" s="122"/>
      <c r="BJ741" s="123"/>
    </row>
    <row r="742">
      <c r="D742" s="100"/>
      <c r="E742" s="48"/>
      <c r="U742" s="50"/>
      <c r="V742" s="50"/>
      <c r="AC742" s="6"/>
      <c r="AI742" s="110"/>
      <c r="AJ742" s="111"/>
      <c r="AK742" s="221"/>
      <c r="AL742" s="54"/>
      <c r="AM742" s="54"/>
      <c r="AN742" s="112"/>
      <c r="AO742" s="113"/>
      <c r="AP742" s="215"/>
      <c r="AQ742" s="216"/>
      <c r="AR742" s="217"/>
      <c r="AS742" s="54"/>
      <c r="AT742" s="115"/>
      <c r="AU742" s="115"/>
      <c r="AV742" s="115"/>
      <c r="AW742" s="116"/>
      <c r="AX742" s="54"/>
      <c r="AY742" s="117"/>
      <c r="AZ742" s="117"/>
      <c r="BA742" s="118"/>
      <c r="BB742" s="116"/>
      <c r="BC742" s="54"/>
      <c r="BD742" s="117"/>
      <c r="BE742" s="218"/>
      <c r="BF742" s="120"/>
      <c r="BG742" s="121"/>
      <c r="BH742" s="121"/>
      <c r="BI742" s="122"/>
      <c r="BJ742" s="123"/>
    </row>
    <row r="743">
      <c r="D743" s="100"/>
      <c r="E743" s="48"/>
      <c r="U743" s="50"/>
      <c r="V743" s="50"/>
      <c r="AC743" s="6"/>
      <c r="AI743" s="110"/>
      <c r="AJ743" s="111"/>
      <c r="AK743" s="221"/>
      <c r="AL743" s="54"/>
      <c r="AM743" s="54"/>
      <c r="AN743" s="112"/>
      <c r="AO743" s="113"/>
      <c r="AP743" s="215"/>
      <c r="AQ743" s="216"/>
      <c r="AR743" s="217"/>
      <c r="AS743" s="54"/>
      <c r="AT743" s="115"/>
      <c r="AU743" s="115"/>
      <c r="AV743" s="115"/>
      <c r="AW743" s="116"/>
      <c r="AX743" s="54"/>
      <c r="AY743" s="117"/>
      <c r="AZ743" s="117"/>
      <c r="BA743" s="118"/>
      <c r="BB743" s="116"/>
      <c r="BC743" s="54"/>
      <c r="BD743" s="117"/>
      <c r="BE743" s="218"/>
      <c r="BF743" s="120"/>
      <c r="BG743" s="121"/>
      <c r="BH743" s="121"/>
      <c r="BI743" s="122"/>
      <c r="BJ743" s="123"/>
    </row>
    <row r="744">
      <c r="D744" s="100"/>
      <c r="E744" s="48"/>
      <c r="U744" s="50"/>
      <c r="V744" s="50"/>
      <c r="AC744" s="6"/>
      <c r="AI744" s="110"/>
      <c r="AJ744" s="111"/>
      <c r="AK744" s="221"/>
      <c r="AL744" s="54"/>
      <c r="AM744" s="54"/>
      <c r="AN744" s="112"/>
      <c r="AO744" s="113"/>
      <c r="AP744" s="215"/>
      <c r="AQ744" s="216"/>
      <c r="AR744" s="217"/>
      <c r="AS744" s="54"/>
      <c r="AT744" s="115"/>
      <c r="AU744" s="115"/>
      <c r="AV744" s="115"/>
      <c r="AW744" s="116"/>
      <c r="AX744" s="54"/>
      <c r="AY744" s="117"/>
      <c r="AZ744" s="117"/>
      <c r="BA744" s="118"/>
      <c r="BB744" s="116"/>
      <c r="BC744" s="54"/>
      <c r="BD744" s="117"/>
      <c r="BE744" s="218"/>
      <c r="BF744" s="120"/>
      <c r="BG744" s="121"/>
      <c r="BH744" s="121"/>
      <c r="BI744" s="122"/>
      <c r="BJ744" s="123"/>
    </row>
    <row r="745">
      <c r="D745" s="100"/>
      <c r="E745" s="48"/>
      <c r="U745" s="50"/>
      <c r="V745" s="50"/>
      <c r="AC745" s="6"/>
      <c r="AI745" s="110"/>
      <c r="AJ745" s="111"/>
      <c r="AK745" s="221"/>
      <c r="AL745" s="54"/>
      <c r="AM745" s="54"/>
      <c r="AN745" s="112"/>
      <c r="AO745" s="113"/>
      <c r="AP745" s="215"/>
      <c r="AQ745" s="216"/>
      <c r="AR745" s="217"/>
      <c r="AS745" s="54"/>
      <c r="AT745" s="115"/>
      <c r="AU745" s="115"/>
      <c r="AV745" s="115"/>
      <c r="AW745" s="116"/>
      <c r="AX745" s="54"/>
      <c r="AY745" s="117"/>
      <c r="AZ745" s="117"/>
      <c r="BA745" s="118"/>
      <c r="BB745" s="116"/>
      <c r="BC745" s="54"/>
      <c r="BD745" s="117"/>
      <c r="BE745" s="218"/>
      <c r="BF745" s="120"/>
      <c r="BG745" s="121"/>
      <c r="BH745" s="121"/>
      <c r="BI745" s="122"/>
      <c r="BJ745" s="123"/>
    </row>
    <row r="746">
      <c r="D746" s="100"/>
      <c r="E746" s="48"/>
      <c r="U746" s="50"/>
      <c r="V746" s="50"/>
      <c r="AC746" s="6"/>
      <c r="AI746" s="110"/>
      <c r="AJ746" s="111"/>
      <c r="AK746" s="221"/>
      <c r="AL746" s="54"/>
      <c r="AM746" s="54"/>
      <c r="AN746" s="112"/>
      <c r="AO746" s="113"/>
      <c r="AP746" s="215"/>
      <c r="AQ746" s="216"/>
      <c r="AR746" s="217"/>
      <c r="AS746" s="54"/>
      <c r="AT746" s="115"/>
      <c r="AU746" s="115"/>
      <c r="AV746" s="115"/>
      <c r="AW746" s="116"/>
      <c r="AX746" s="54"/>
      <c r="AY746" s="117"/>
      <c r="AZ746" s="117"/>
      <c r="BA746" s="118"/>
      <c r="BB746" s="116"/>
      <c r="BC746" s="54"/>
      <c r="BD746" s="117"/>
      <c r="BE746" s="218"/>
      <c r="BF746" s="120"/>
      <c r="BG746" s="121"/>
      <c r="BH746" s="121"/>
      <c r="BI746" s="122"/>
      <c r="BJ746" s="123"/>
    </row>
    <row r="747">
      <c r="D747" s="100"/>
      <c r="E747" s="48"/>
      <c r="U747" s="50"/>
      <c r="V747" s="50"/>
      <c r="AC747" s="6"/>
      <c r="AI747" s="110"/>
      <c r="AJ747" s="111"/>
      <c r="AK747" s="221"/>
      <c r="AL747" s="54"/>
      <c r="AM747" s="54"/>
      <c r="AN747" s="112"/>
      <c r="AO747" s="113"/>
      <c r="AP747" s="215"/>
      <c r="AQ747" s="216"/>
      <c r="AR747" s="217"/>
      <c r="AS747" s="54"/>
      <c r="AT747" s="115"/>
      <c r="AU747" s="115"/>
      <c r="AV747" s="115"/>
      <c r="AW747" s="116"/>
      <c r="AX747" s="54"/>
      <c r="AY747" s="117"/>
      <c r="AZ747" s="117"/>
      <c r="BA747" s="118"/>
      <c r="BB747" s="116"/>
      <c r="BC747" s="54"/>
      <c r="BD747" s="117"/>
      <c r="BE747" s="218"/>
      <c r="BF747" s="120"/>
      <c r="BG747" s="121"/>
      <c r="BH747" s="121"/>
      <c r="BI747" s="122"/>
      <c r="BJ747" s="123"/>
    </row>
    <row r="748">
      <c r="D748" s="100"/>
      <c r="E748" s="48"/>
      <c r="U748" s="50"/>
      <c r="V748" s="50"/>
      <c r="AC748" s="6"/>
      <c r="AI748" s="110"/>
      <c r="AJ748" s="111"/>
      <c r="AK748" s="221"/>
      <c r="AL748" s="54"/>
      <c r="AM748" s="54"/>
      <c r="AN748" s="112"/>
      <c r="AO748" s="113"/>
      <c r="AP748" s="215"/>
      <c r="AQ748" s="216"/>
      <c r="AR748" s="217"/>
      <c r="AS748" s="54"/>
      <c r="AT748" s="115"/>
      <c r="AU748" s="115"/>
      <c r="AV748" s="115"/>
      <c r="AW748" s="116"/>
      <c r="AX748" s="54"/>
      <c r="AY748" s="117"/>
      <c r="AZ748" s="117"/>
      <c r="BA748" s="118"/>
      <c r="BB748" s="116"/>
      <c r="BC748" s="54"/>
      <c r="BD748" s="117"/>
      <c r="BE748" s="218"/>
      <c r="BF748" s="120"/>
      <c r="BG748" s="121"/>
      <c r="BH748" s="121"/>
      <c r="BI748" s="122"/>
      <c r="BJ748" s="123"/>
    </row>
    <row r="749">
      <c r="D749" s="100"/>
      <c r="E749" s="48"/>
      <c r="U749" s="50"/>
      <c r="V749" s="50"/>
      <c r="AC749" s="6"/>
      <c r="AI749" s="110"/>
      <c r="AJ749" s="111"/>
      <c r="AK749" s="221"/>
      <c r="AL749" s="54"/>
      <c r="AM749" s="54"/>
      <c r="AN749" s="112"/>
      <c r="AO749" s="113"/>
      <c r="AP749" s="215"/>
      <c r="AQ749" s="216"/>
      <c r="AR749" s="217"/>
      <c r="AS749" s="54"/>
      <c r="AT749" s="115"/>
      <c r="AU749" s="115"/>
      <c r="AV749" s="115"/>
      <c r="AW749" s="116"/>
      <c r="AX749" s="54"/>
      <c r="AY749" s="117"/>
      <c r="AZ749" s="117"/>
      <c r="BA749" s="118"/>
      <c r="BB749" s="116"/>
      <c r="BC749" s="54"/>
      <c r="BD749" s="117"/>
      <c r="BE749" s="218"/>
      <c r="BF749" s="120"/>
      <c r="BG749" s="121"/>
      <c r="BH749" s="121"/>
      <c r="BI749" s="122"/>
      <c r="BJ749" s="123"/>
    </row>
    <row r="750">
      <c r="D750" s="100"/>
      <c r="E750" s="48"/>
      <c r="U750" s="50"/>
      <c r="V750" s="50"/>
      <c r="AC750" s="6"/>
      <c r="AI750" s="110"/>
      <c r="AJ750" s="111"/>
      <c r="AK750" s="221"/>
      <c r="AL750" s="54"/>
      <c r="AM750" s="54"/>
      <c r="AN750" s="112"/>
      <c r="AO750" s="113"/>
      <c r="AP750" s="215"/>
      <c r="AQ750" s="216"/>
      <c r="AR750" s="217"/>
      <c r="AS750" s="54"/>
      <c r="AT750" s="115"/>
      <c r="AU750" s="115"/>
      <c r="AV750" s="115"/>
      <c r="AW750" s="116"/>
      <c r="AX750" s="54"/>
      <c r="AY750" s="117"/>
      <c r="AZ750" s="117"/>
      <c r="BA750" s="118"/>
      <c r="BB750" s="116"/>
      <c r="BC750" s="54"/>
      <c r="BD750" s="117"/>
      <c r="BE750" s="218"/>
      <c r="BF750" s="120"/>
      <c r="BG750" s="121"/>
      <c r="BH750" s="121"/>
      <c r="BI750" s="122"/>
      <c r="BJ750" s="123"/>
    </row>
    <row r="751">
      <c r="D751" s="100"/>
      <c r="E751" s="48"/>
      <c r="U751" s="50"/>
      <c r="V751" s="50"/>
      <c r="AC751" s="6"/>
      <c r="AI751" s="110"/>
      <c r="AJ751" s="111"/>
      <c r="AK751" s="221"/>
      <c r="AL751" s="54"/>
      <c r="AM751" s="54"/>
      <c r="AN751" s="112"/>
      <c r="AO751" s="113"/>
      <c r="AP751" s="215"/>
      <c r="AQ751" s="216"/>
      <c r="AR751" s="217"/>
      <c r="AS751" s="54"/>
      <c r="AT751" s="115"/>
      <c r="AU751" s="115"/>
      <c r="AV751" s="115"/>
      <c r="AW751" s="116"/>
      <c r="AX751" s="54"/>
      <c r="AY751" s="117"/>
      <c r="AZ751" s="117"/>
      <c r="BA751" s="118"/>
      <c r="BB751" s="116"/>
      <c r="BC751" s="54"/>
      <c r="BD751" s="117"/>
      <c r="BE751" s="218"/>
      <c r="BF751" s="120"/>
      <c r="BG751" s="121"/>
      <c r="BH751" s="121"/>
      <c r="BI751" s="122"/>
      <c r="BJ751" s="123"/>
    </row>
    <row r="752">
      <c r="D752" s="100"/>
      <c r="E752" s="48"/>
      <c r="U752" s="50"/>
      <c r="V752" s="50"/>
      <c r="AC752" s="6"/>
      <c r="AI752" s="110"/>
      <c r="AJ752" s="111"/>
      <c r="AK752" s="221"/>
      <c r="AL752" s="54"/>
      <c r="AM752" s="54"/>
      <c r="AN752" s="112"/>
      <c r="AO752" s="113"/>
      <c r="AP752" s="215"/>
      <c r="AQ752" s="216"/>
      <c r="AR752" s="217"/>
      <c r="AS752" s="54"/>
      <c r="AT752" s="115"/>
      <c r="AU752" s="115"/>
      <c r="AV752" s="115"/>
      <c r="AW752" s="116"/>
      <c r="AX752" s="54"/>
      <c r="AY752" s="117"/>
      <c r="AZ752" s="117"/>
      <c r="BA752" s="118"/>
      <c r="BB752" s="116"/>
      <c r="BC752" s="54"/>
      <c r="BD752" s="117"/>
      <c r="BE752" s="218"/>
      <c r="BF752" s="120"/>
      <c r="BG752" s="121"/>
      <c r="BH752" s="121"/>
      <c r="BI752" s="122"/>
      <c r="BJ752" s="123"/>
    </row>
    <row r="753">
      <c r="D753" s="100"/>
      <c r="E753" s="48"/>
      <c r="U753" s="50"/>
      <c r="V753" s="50"/>
      <c r="AC753" s="6"/>
      <c r="AI753" s="110"/>
      <c r="AJ753" s="111"/>
      <c r="AK753" s="221"/>
      <c r="AL753" s="54"/>
      <c r="AM753" s="54"/>
      <c r="AN753" s="112"/>
      <c r="AO753" s="113"/>
      <c r="AP753" s="215"/>
      <c r="AQ753" s="216"/>
      <c r="AR753" s="217"/>
      <c r="AS753" s="54"/>
      <c r="AT753" s="115"/>
      <c r="AU753" s="115"/>
      <c r="AV753" s="115"/>
      <c r="AW753" s="116"/>
      <c r="AX753" s="54"/>
      <c r="AY753" s="117"/>
      <c r="AZ753" s="117"/>
      <c r="BA753" s="118"/>
      <c r="BB753" s="116"/>
      <c r="BC753" s="54"/>
      <c r="BD753" s="117"/>
      <c r="BE753" s="218"/>
      <c r="BF753" s="120"/>
      <c r="BG753" s="121"/>
      <c r="BH753" s="121"/>
      <c r="BI753" s="122"/>
      <c r="BJ753" s="123"/>
    </row>
    <row r="754">
      <c r="D754" s="100"/>
      <c r="E754" s="48"/>
      <c r="U754" s="50"/>
      <c r="V754" s="50"/>
      <c r="AC754" s="6"/>
      <c r="AI754" s="110"/>
      <c r="AJ754" s="111"/>
      <c r="AK754" s="221"/>
      <c r="AL754" s="54"/>
      <c r="AM754" s="54"/>
      <c r="AN754" s="112"/>
      <c r="AO754" s="113"/>
      <c r="AP754" s="215"/>
      <c r="AQ754" s="216"/>
      <c r="AR754" s="217"/>
      <c r="AS754" s="54"/>
      <c r="AT754" s="115"/>
      <c r="AU754" s="115"/>
      <c r="AV754" s="115"/>
      <c r="AW754" s="116"/>
      <c r="AX754" s="54"/>
      <c r="AY754" s="117"/>
      <c r="AZ754" s="117"/>
      <c r="BA754" s="118"/>
      <c r="BB754" s="116"/>
      <c r="BC754" s="54"/>
      <c r="BD754" s="117"/>
      <c r="BE754" s="218"/>
      <c r="BF754" s="120"/>
      <c r="BG754" s="121"/>
      <c r="BH754" s="121"/>
      <c r="BI754" s="122"/>
      <c r="BJ754" s="123"/>
    </row>
    <row r="755">
      <c r="D755" s="100"/>
      <c r="E755" s="48"/>
      <c r="U755" s="50"/>
      <c r="V755" s="50"/>
      <c r="AC755" s="6"/>
      <c r="AI755" s="110"/>
      <c r="AJ755" s="111"/>
      <c r="AK755" s="221"/>
      <c r="AL755" s="54"/>
      <c r="AM755" s="54"/>
      <c r="AN755" s="112"/>
      <c r="AO755" s="113"/>
      <c r="AP755" s="215"/>
      <c r="AQ755" s="216"/>
      <c r="AR755" s="217"/>
      <c r="AS755" s="54"/>
      <c r="AT755" s="115"/>
      <c r="AU755" s="115"/>
      <c r="AV755" s="115"/>
      <c r="AW755" s="116"/>
      <c r="AX755" s="54"/>
      <c r="AY755" s="117"/>
      <c r="AZ755" s="117"/>
      <c r="BA755" s="118"/>
      <c r="BB755" s="116"/>
      <c r="BC755" s="54"/>
      <c r="BD755" s="117"/>
      <c r="BE755" s="218"/>
      <c r="BF755" s="120"/>
      <c r="BG755" s="121"/>
      <c r="BH755" s="121"/>
      <c r="BI755" s="122"/>
      <c r="BJ755" s="123"/>
    </row>
    <row r="756">
      <c r="D756" s="100"/>
      <c r="E756" s="48"/>
      <c r="U756" s="50"/>
      <c r="V756" s="50"/>
      <c r="AC756" s="6"/>
      <c r="AI756" s="110"/>
      <c r="AJ756" s="111"/>
      <c r="AK756" s="221"/>
      <c r="AL756" s="54"/>
      <c r="AM756" s="54"/>
      <c r="AN756" s="112"/>
      <c r="AO756" s="113"/>
      <c r="AP756" s="215"/>
      <c r="AQ756" s="216"/>
      <c r="AR756" s="217"/>
      <c r="AS756" s="54"/>
      <c r="AT756" s="115"/>
      <c r="AU756" s="115"/>
      <c r="AV756" s="115"/>
      <c r="AW756" s="116"/>
      <c r="AX756" s="54"/>
      <c r="AY756" s="117"/>
      <c r="AZ756" s="117"/>
      <c r="BA756" s="118"/>
      <c r="BB756" s="116"/>
      <c r="BC756" s="54"/>
      <c r="BD756" s="117"/>
      <c r="BE756" s="218"/>
      <c r="BF756" s="120"/>
      <c r="BG756" s="121"/>
      <c r="BH756" s="121"/>
      <c r="BI756" s="122"/>
      <c r="BJ756" s="123"/>
    </row>
    <row r="757">
      <c r="D757" s="100"/>
      <c r="E757" s="48"/>
      <c r="U757" s="50"/>
      <c r="V757" s="50"/>
      <c r="AC757" s="6"/>
      <c r="AI757" s="110"/>
      <c r="AJ757" s="111"/>
      <c r="AK757" s="221"/>
      <c r="AL757" s="54"/>
      <c r="AM757" s="54"/>
      <c r="AN757" s="112"/>
      <c r="AO757" s="113"/>
      <c r="AP757" s="215"/>
      <c r="AQ757" s="216"/>
      <c r="AR757" s="217"/>
      <c r="AS757" s="54"/>
      <c r="AT757" s="115"/>
      <c r="AU757" s="115"/>
      <c r="AV757" s="115"/>
      <c r="AW757" s="116"/>
      <c r="AX757" s="54"/>
      <c r="AY757" s="117"/>
      <c r="AZ757" s="117"/>
      <c r="BA757" s="118"/>
      <c r="BB757" s="116"/>
      <c r="BC757" s="54"/>
      <c r="BD757" s="117"/>
      <c r="BE757" s="218"/>
      <c r="BF757" s="120"/>
      <c r="BG757" s="121"/>
      <c r="BH757" s="121"/>
      <c r="BI757" s="122"/>
      <c r="BJ757" s="123"/>
    </row>
    <row r="758">
      <c r="D758" s="100"/>
      <c r="E758" s="48"/>
      <c r="U758" s="50"/>
      <c r="V758" s="50"/>
      <c r="AC758" s="6"/>
      <c r="AI758" s="110"/>
      <c r="AJ758" s="111"/>
      <c r="AK758" s="221"/>
      <c r="AL758" s="54"/>
      <c r="AM758" s="54"/>
      <c r="AN758" s="112"/>
      <c r="AO758" s="113"/>
      <c r="AP758" s="215"/>
      <c r="AQ758" s="216"/>
      <c r="AR758" s="217"/>
      <c r="AS758" s="54"/>
      <c r="AT758" s="115"/>
      <c r="AU758" s="115"/>
      <c r="AV758" s="115"/>
      <c r="AW758" s="116"/>
      <c r="AX758" s="54"/>
      <c r="AY758" s="117"/>
      <c r="AZ758" s="117"/>
      <c r="BA758" s="118"/>
      <c r="BB758" s="116"/>
      <c r="BC758" s="54"/>
      <c r="BD758" s="117"/>
      <c r="BE758" s="218"/>
      <c r="BF758" s="120"/>
      <c r="BG758" s="121"/>
      <c r="BH758" s="121"/>
      <c r="BI758" s="122"/>
      <c r="BJ758" s="123"/>
    </row>
    <row r="759">
      <c r="D759" s="100"/>
      <c r="E759" s="48"/>
      <c r="U759" s="50"/>
      <c r="V759" s="50"/>
      <c r="AC759" s="6"/>
      <c r="AI759" s="110"/>
      <c r="AJ759" s="111"/>
      <c r="AK759" s="221"/>
      <c r="AL759" s="54"/>
      <c r="AM759" s="54"/>
      <c r="AN759" s="112"/>
      <c r="AO759" s="113"/>
      <c r="AP759" s="215"/>
      <c r="AQ759" s="216"/>
      <c r="AR759" s="217"/>
      <c r="AS759" s="54"/>
      <c r="AT759" s="115"/>
      <c r="AU759" s="115"/>
      <c r="AV759" s="115"/>
      <c r="AW759" s="116"/>
      <c r="AX759" s="54"/>
      <c r="AY759" s="117"/>
      <c r="AZ759" s="117"/>
      <c r="BA759" s="118"/>
      <c r="BB759" s="116"/>
      <c r="BC759" s="54"/>
      <c r="BD759" s="117"/>
      <c r="BE759" s="218"/>
      <c r="BF759" s="120"/>
      <c r="BG759" s="121"/>
      <c r="BH759" s="121"/>
      <c r="BI759" s="122"/>
      <c r="BJ759" s="123"/>
    </row>
    <row r="760">
      <c r="D760" s="100"/>
      <c r="E760" s="48"/>
      <c r="U760" s="50"/>
      <c r="V760" s="50"/>
      <c r="AC760" s="6"/>
      <c r="AI760" s="110"/>
      <c r="AJ760" s="111"/>
      <c r="AK760" s="221"/>
      <c r="AL760" s="54"/>
      <c r="AM760" s="54"/>
      <c r="AN760" s="112"/>
      <c r="AO760" s="113"/>
      <c r="AP760" s="215"/>
      <c r="AQ760" s="216"/>
      <c r="AR760" s="217"/>
      <c r="AS760" s="54"/>
      <c r="AT760" s="115"/>
      <c r="AU760" s="115"/>
      <c r="AV760" s="115"/>
      <c r="AW760" s="116"/>
      <c r="AX760" s="54"/>
      <c r="AY760" s="117"/>
      <c r="AZ760" s="117"/>
      <c r="BA760" s="118"/>
      <c r="BB760" s="116"/>
      <c r="BC760" s="54"/>
      <c r="BD760" s="117"/>
      <c r="BE760" s="218"/>
      <c r="BF760" s="120"/>
      <c r="BG760" s="121"/>
      <c r="BH760" s="121"/>
      <c r="BI760" s="122"/>
      <c r="BJ760" s="123"/>
    </row>
    <row r="761">
      <c r="D761" s="100"/>
      <c r="E761" s="48"/>
      <c r="U761" s="50"/>
      <c r="V761" s="50"/>
      <c r="AC761" s="6"/>
      <c r="AI761" s="110"/>
      <c r="AJ761" s="111"/>
      <c r="AK761" s="221"/>
      <c r="AL761" s="54"/>
      <c r="AM761" s="54"/>
      <c r="AN761" s="112"/>
      <c r="AO761" s="113"/>
      <c r="AP761" s="215"/>
      <c r="AQ761" s="216"/>
      <c r="AR761" s="217"/>
      <c r="AS761" s="54"/>
      <c r="AT761" s="115"/>
      <c r="AU761" s="115"/>
      <c r="AV761" s="115"/>
      <c r="AW761" s="116"/>
      <c r="AX761" s="54"/>
      <c r="AY761" s="117"/>
      <c r="AZ761" s="117"/>
      <c r="BA761" s="118"/>
      <c r="BB761" s="116"/>
      <c r="BC761" s="54"/>
      <c r="BD761" s="117"/>
      <c r="BE761" s="218"/>
      <c r="BF761" s="120"/>
      <c r="BG761" s="121"/>
      <c r="BH761" s="121"/>
      <c r="BI761" s="122"/>
      <c r="BJ761" s="123"/>
    </row>
    <row r="762">
      <c r="D762" s="100"/>
      <c r="E762" s="48"/>
      <c r="U762" s="50"/>
      <c r="V762" s="50"/>
      <c r="AC762" s="6"/>
      <c r="AI762" s="110"/>
      <c r="AJ762" s="111"/>
      <c r="AK762" s="221"/>
      <c r="AL762" s="54"/>
      <c r="AM762" s="54"/>
      <c r="AN762" s="112"/>
      <c r="AO762" s="113"/>
      <c r="AP762" s="215"/>
      <c r="AQ762" s="216"/>
      <c r="AR762" s="217"/>
      <c r="AS762" s="54"/>
      <c r="AT762" s="115"/>
      <c r="AU762" s="115"/>
      <c r="AV762" s="115"/>
      <c r="AW762" s="116"/>
      <c r="AX762" s="54"/>
      <c r="AY762" s="117"/>
      <c r="AZ762" s="117"/>
      <c r="BA762" s="118"/>
      <c r="BB762" s="116"/>
      <c r="BC762" s="54"/>
      <c r="BD762" s="117"/>
      <c r="BE762" s="218"/>
      <c r="BF762" s="120"/>
      <c r="BG762" s="121"/>
      <c r="BH762" s="121"/>
      <c r="BI762" s="122"/>
      <c r="BJ762" s="123"/>
    </row>
    <row r="763">
      <c r="D763" s="100"/>
      <c r="E763" s="48"/>
      <c r="U763" s="50"/>
      <c r="V763" s="50"/>
      <c r="AC763" s="6"/>
      <c r="AI763" s="110"/>
      <c r="AJ763" s="111"/>
      <c r="AK763" s="221"/>
      <c r="AL763" s="54"/>
      <c r="AM763" s="54"/>
      <c r="AN763" s="112"/>
      <c r="AO763" s="113"/>
      <c r="AP763" s="215"/>
      <c r="AQ763" s="216"/>
      <c r="AR763" s="217"/>
      <c r="AS763" s="54"/>
      <c r="AT763" s="115"/>
      <c r="AU763" s="115"/>
      <c r="AV763" s="115"/>
      <c r="AW763" s="116"/>
      <c r="AX763" s="54"/>
      <c r="AY763" s="117"/>
      <c r="AZ763" s="117"/>
      <c r="BA763" s="118"/>
      <c r="BB763" s="116"/>
      <c r="BC763" s="54"/>
      <c r="BD763" s="117"/>
      <c r="BE763" s="218"/>
      <c r="BF763" s="120"/>
      <c r="BG763" s="121"/>
      <c r="BH763" s="121"/>
      <c r="BI763" s="122"/>
      <c r="BJ763" s="123"/>
    </row>
    <row r="764">
      <c r="D764" s="100"/>
      <c r="E764" s="48"/>
      <c r="U764" s="50"/>
      <c r="V764" s="50"/>
      <c r="AC764" s="6"/>
      <c r="AI764" s="110"/>
      <c r="AJ764" s="111"/>
      <c r="AK764" s="221"/>
      <c r="AL764" s="54"/>
      <c r="AM764" s="54"/>
      <c r="AN764" s="112"/>
      <c r="AO764" s="113"/>
      <c r="AP764" s="215"/>
      <c r="AQ764" s="216"/>
      <c r="AR764" s="217"/>
      <c r="AS764" s="54"/>
      <c r="AT764" s="115"/>
      <c r="AU764" s="115"/>
      <c r="AV764" s="115"/>
      <c r="AW764" s="116"/>
      <c r="AX764" s="54"/>
      <c r="AY764" s="117"/>
      <c r="AZ764" s="117"/>
      <c r="BA764" s="118"/>
      <c r="BB764" s="116"/>
      <c r="BC764" s="54"/>
      <c r="BD764" s="117"/>
      <c r="BE764" s="218"/>
      <c r="BF764" s="120"/>
      <c r="BG764" s="121"/>
      <c r="BH764" s="121"/>
      <c r="BI764" s="122"/>
      <c r="BJ764" s="123"/>
    </row>
    <row r="765">
      <c r="D765" s="100"/>
      <c r="E765" s="48"/>
      <c r="U765" s="50"/>
      <c r="V765" s="50"/>
      <c r="AC765" s="6"/>
      <c r="AI765" s="110"/>
      <c r="AJ765" s="111"/>
      <c r="AK765" s="221"/>
      <c r="AL765" s="54"/>
      <c r="AM765" s="54"/>
      <c r="AN765" s="112"/>
      <c r="AO765" s="113"/>
      <c r="AP765" s="215"/>
      <c r="AQ765" s="216"/>
      <c r="AR765" s="217"/>
      <c r="AS765" s="54"/>
      <c r="AT765" s="115"/>
      <c r="AU765" s="115"/>
      <c r="AV765" s="115"/>
      <c r="AW765" s="116"/>
      <c r="AX765" s="54"/>
      <c r="AY765" s="117"/>
      <c r="AZ765" s="117"/>
      <c r="BA765" s="118"/>
      <c r="BB765" s="116"/>
      <c r="BC765" s="54"/>
      <c r="BD765" s="117"/>
      <c r="BE765" s="218"/>
      <c r="BF765" s="120"/>
      <c r="BG765" s="121"/>
      <c r="BH765" s="121"/>
      <c r="BI765" s="122"/>
      <c r="BJ765" s="123"/>
    </row>
    <row r="766">
      <c r="D766" s="100"/>
      <c r="E766" s="48"/>
      <c r="U766" s="50"/>
      <c r="V766" s="50"/>
      <c r="AC766" s="6"/>
      <c r="AI766" s="110"/>
      <c r="AJ766" s="111"/>
      <c r="AK766" s="221"/>
      <c r="AL766" s="54"/>
      <c r="AM766" s="54"/>
      <c r="AN766" s="112"/>
      <c r="AO766" s="113"/>
      <c r="AP766" s="215"/>
      <c r="AQ766" s="216"/>
      <c r="AR766" s="217"/>
      <c r="AS766" s="54"/>
      <c r="AT766" s="115"/>
      <c r="AU766" s="115"/>
      <c r="AV766" s="115"/>
      <c r="AW766" s="116"/>
      <c r="AX766" s="54"/>
      <c r="AY766" s="117"/>
      <c r="AZ766" s="117"/>
      <c r="BA766" s="118"/>
      <c r="BB766" s="116"/>
      <c r="BC766" s="54"/>
      <c r="BD766" s="117"/>
      <c r="BE766" s="218"/>
      <c r="BF766" s="120"/>
      <c r="BG766" s="121"/>
      <c r="BH766" s="121"/>
      <c r="BI766" s="122"/>
      <c r="BJ766" s="123"/>
    </row>
    <row r="767">
      <c r="D767" s="100"/>
      <c r="E767" s="48"/>
      <c r="U767" s="50"/>
      <c r="V767" s="50"/>
      <c r="AC767" s="6"/>
      <c r="AI767" s="110"/>
      <c r="AJ767" s="111"/>
      <c r="AK767" s="221"/>
      <c r="AL767" s="54"/>
      <c r="AM767" s="54"/>
      <c r="AN767" s="112"/>
      <c r="AO767" s="113"/>
      <c r="AP767" s="215"/>
      <c r="AQ767" s="216"/>
      <c r="AR767" s="217"/>
      <c r="AS767" s="54"/>
      <c r="AT767" s="115"/>
      <c r="AU767" s="115"/>
      <c r="AV767" s="115"/>
      <c r="AW767" s="116"/>
      <c r="AX767" s="54"/>
      <c r="AY767" s="117"/>
      <c r="AZ767" s="117"/>
      <c r="BA767" s="118"/>
      <c r="BB767" s="116"/>
      <c r="BC767" s="54"/>
      <c r="BD767" s="117"/>
      <c r="BE767" s="218"/>
      <c r="BF767" s="120"/>
      <c r="BG767" s="121"/>
      <c r="BH767" s="121"/>
      <c r="BI767" s="122"/>
      <c r="BJ767" s="123"/>
    </row>
    <row r="768">
      <c r="D768" s="100"/>
      <c r="E768" s="48"/>
      <c r="U768" s="50"/>
      <c r="V768" s="50"/>
      <c r="AC768" s="6"/>
      <c r="AI768" s="110"/>
      <c r="AJ768" s="111"/>
      <c r="AK768" s="221"/>
      <c r="AL768" s="54"/>
      <c r="AM768" s="54"/>
      <c r="AN768" s="112"/>
      <c r="AO768" s="113"/>
      <c r="AP768" s="215"/>
      <c r="AQ768" s="216"/>
      <c r="AR768" s="217"/>
      <c r="AS768" s="54"/>
      <c r="AT768" s="115"/>
      <c r="AU768" s="115"/>
      <c r="AV768" s="115"/>
      <c r="AW768" s="116"/>
      <c r="AX768" s="54"/>
      <c r="AY768" s="117"/>
      <c r="AZ768" s="117"/>
      <c r="BA768" s="118"/>
      <c r="BB768" s="116"/>
      <c r="BC768" s="54"/>
      <c r="BD768" s="117"/>
      <c r="BE768" s="218"/>
      <c r="BF768" s="120"/>
      <c r="BG768" s="121"/>
      <c r="BH768" s="121"/>
      <c r="BI768" s="122"/>
      <c r="BJ768" s="123"/>
    </row>
    <row r="769">
      <c r="D769" s="100"/>
      <c r="E769" s="48"/>
      <c r="U769" s="50"/>
      <c r="V769" s="50"/>
      <c r="AC769" s="6"/>
      <c r="AI769" s="110"/>
      <c r="AJ769" s="111"/>
      <c r="AK769" s="221"/>
      <c r="AL769" s="54"/>
      <c r="AM769" s="54"/>
      <c r="AN769" s="112"/>
      <c r="AO769" s="113"/>
      <c r="AP769" s="215"/>
      <c r="AQ769" s="216"/>
      <c r="AR769" s="217"/>
      <c r="AS769" s="54"/>
      <c r="AT769" s="115"/>
      <c r="AU769" s="115"/>
      <c r="AV769" s="115"/>
      <c r="AW769" s="116"/>
      <c r="AX769" s="54"/>
      <c r="AY769" s="117"/>
      <c r="AZ769" s="117"/>
      <c r="BA769" s="118"/>
      <c r="BB769" s="116"/>
      <c r="BC769" s="54"/>
      <c r="BD769" s="117"/>
      <c r="BE769" s="218"/>
      <c r="BF769" s="120"/>
      <c r="BG769" s="121"/>
      <c r="BH769" s="121"/>
      <c r="BI769" s="122"/>
      <c r="BJ769" s="123"/>
    </row>
    <row r="770">
      <c r="D770" s="100"/>
      <c r="E770" s="48"/>
      <c r="U770" s="50"/>
      <c r="V770" s="50"/>
      <c r="AC770" s="6"/>
      <c r="AI770" s="110"/>
      <c r="AJ770" s="111"/>
      <c r="AK770" s="221"/>
      <c r="AL770" s="54"/>
      <c r="AM770" s="54"/>
      <c r="AN770" s="112"/>
      <c r="AO770" s="113"/>
      <c r="AP770" s="215"/>
      <c r="AQ770" s="216"/>
      <c r="AR770" s="217"/>
      <c r="AS770" s="54"/>
      <c r="AT770" s="115"/>
      <c r="AU770" s="115"/>
      <c r="AV770" s="115"/>
      <c r="AW770" s="116"/>
      <c r="AX770" s="54"/>
      <c r="AY770" s="117"/>
      <c r="AZ770" s="117"/>
      <c r="BA770" s="118"/>
      <c r="BB770" s="116"/>
      <c r="BC770" s="54"/>
      <c r="BD770" s="117"/>
      <c r="BE770" s="218"/>
      <c r="BF770" s="120"/>
      <c r="BG770" s="121"/>
      <c r="BH770" s="121"/>
      <c r="BI770" s="122"/>
      <c r="BJ770" s="123"/>
    </row>
    <row r="771">
      <c r="D771" s="100"/>
      <c r="E771" s="48"/>
      <c r="U771" s="50"/>
      <c r="V771" s="50"/>
      <c r="AC771" s="6"/>
      <c r="AI771" s="110"/>
      <c r="AJ771" s="111"/>
      <c r="AK771" s="221"/>
      <c r="AL771" s="54"/>
      <c r="AM771" s="54"/>
      <c r="AN771" s="112"/>
      <c r="AO771" s="113"/>
      <c r="AP771" s="215"/>
      <c r="AQ771" s="216"/>
      <c r="AR771" s="217"/>
      <c r="AS771" s="54"/>
      <c r="AT771" s="115"/>
      <c r="AU771" s="115"/>
      <c r="AV771" s="115"/>
      <c r="AW771" s="116"/>
      <c r="AX771" s="54"/>
      <c r="AY771" s="117"/>
      <c r="AZ771" s="117"/>
      <c r="BA771" s="118"/>
      <c r="BB771" s="116"/>
      <c r="BC771" s="54"/>
      <c r="BD771" s="117"/>
      <c r="BE771" s="218"/>
      <c r="BF771" s="120"/>
      <c r="BG771" s="121"/>
      <c r="BH771" s="121"/>
      <c r="BI771" s="122"/>
      <c r="BJ771" s="123"/>
    </row>
    <row r="772">
      <c r="D772" s="100"/>
      <c r="E772" s="48"/>
      <c r="U772" s="50"/>
      <c r="V772" s="50"/>
      <c r="AC772" s="6"/>
      <c r="AI772" s="110"/>
      <c r="AJ772" s="111"/>
      <c r="AK772" s="221"/>
      <c r="AL772" s="54"/>
      <c r="AM772" s="54"/>
      <c r="AN772" s="112"/>
      <c r="AO772" s="113"/>
      <c r="AP772" s="215"/>
      <c r="AQ772" s="216"/>
      <c r="AR772" s="217"/>
      <c r="AS772" s="54"/>
      <c r="AT772" s="115"/>
      <c r="AU772" s="115"/>
      <c r="AV772" s="115"/>
      <c r="AW772" s="116"/>
      <c r="AX772" s="54"/>
      <c r="AY772" s="117"/>
      <c r="AZ772" s="117"/>
      <c r="BA772" s="118"/>
      <c r="BB772" s="116"/>
      <c r="BC772" s="54"/>
      <c r="BD772" s="117"/>
      <c r="BE772" s="218"/>
      <c r="BF772" s="120"/>
      <c r="BG772" s="121"/>
      <c r="BH772" s="121"/>
      <c r="BI772" s="122"/>
      <c r="BJ772" s="123"/>
    </row>
    <row r="773">
      <c r="D773" s="100"/>
      <c r="E773" s="48"/>
      <c r="U773" s="50"/>
      <c r="V773" s="50"/>
      <c r="AC773" s="6"/>
      <c r="AI773" s="110"/>
      <c r="AJ773" s="111"/>
      <c r="AK773" s="221"/>
      <c r="AL773" s="54"/>
      <c r="AM773" s="54"/>
      <c r="AN773" s="112"/>
      <c r="AO773" s="113"/>
      <c r="AP773" s="215"/>
      <c r="AQ773" s="216"/>
      <c r="AR773" s="217"/>
      <c r="AS773" s="54"/>
      <c r="AT773" s="115"/>
      <c r="AU773" s="115"/>
      <c r="AV773" s="115"/>
      <c r="AW773" s="116"/>
      <c r="AX773" s="54"/>
      <c r="AY773" s="117"/>
      <c r="AZ773" s="117"/>
      <c r="BA773" s="118"/>
      <c r="BB773" s="116"/>
      <c r="BC773" s="54"/>
      <c r="BD773" s="117"/>
      <c r="BE773" s="218"/>
      <c r="BF773" s="120"/>
      <c r="BG773" s="121"/>
      <c r="BH773" s="121"/>
      <c r="BI773" s="122"/>
      <c r="BJ773" s="123"/>
    </row>
    <row r="774">
      <c r="D774" s="100"/>
      <c r="E774" s="48"/>
      <c r="U774" s="50"/>
      <c r="V774" s="50"/>
      <c r="AC774" s="6"/>
      <c r="AI774" s="110"/>
      <c r="AJ774" s="111"/>
      <c r="AK774" s="221"/>
      <c r="AL774" s="54"/>
      <c r="AM774" s="54"/>
      <c r="AN774" s="112"/>
      <c r="AO774" s="113"/>
      <c r="AP774" s="215"/>
      <c r="AQ774" s="216"/>
      <c r="AR774" s="217"/>
      <c r="AS774" s="54"/>
      <c r="AT774" s="115"/>
      <c r="AU774" s="115"/>
      <c r="AV774" s="115"/>
      <c r="AW774" s="116"/>
      <c r="AX774" s="54"/>
      <c r="AY774" s="117"/>
      <c r="AZ774" s="117"/>
      <c r="BA774" s="118"/>
      <c r="BB774" s="116"/>
      <c r="BC774" s="54"/>
      <c r="BD774" s="117"/>
      <c r="BE774" s="218"/>
      <c r="BF774" s="120"/>
      <c r="BG774" s="121"/>
      <c r="BH774" s="121"/>
      <c r="BI774" s="122"/>
      <c r="BJ774" s="123"/>
    </row>
    <row r="775">
      <c r="D775" s="100"/>
      <c r="E775" s="48"/>
      <c r="U775" s="50"/>
      <c r="V775" s="50"/>
      <c r="AC775" s="6"/>
      <c r="AI775" s="110"/>
      <c r="AJ775" s="111"/>
      <c r="AK775" s="221"/>
      <c r="AL775" s="54"/>
      <c r="AM775" s="54"/>
      <c r="AN775" s="112"/>
      <c r="AO775" s="113"/>
      <c r="AP775" s="215"/>
      <c r="AQ775" s="216"/>
      <c r="AR775" s="217"/>
      <c r="AS775" s="54"/>
      <c r="AT775" s="115"/>
      <c r="AU775" s="115"/>
      <c r="AV775" s="115"/>
      <c r="AW775" s="116"/>
      <c r="AX775" s="54"/>
      <c r="AY775" s="117"/>
      <c r="AZ775" s="117"/>
      <c r="BA775" s="118"/>
      <c r="BB775" s="116"/>
      <c r="BC775" s="54"/>
      <c r="BD775" s="117"/>
      <c r="BE775" s="218"/>
      <c r="BF775" s="120"/>
      <c r="BG775" s="121"/>
      <c r="BH775" s="121"/>
      <c r="BI775" s="122"/>
      <c r="BJ775" s="123"/>
    </row>
    <row r="776">
      <c r="D776" s="100"/>
      <c r="E776" s="48"/>
      <c r="U776" s="50"/>
      <c r="V776" s="50"/>
      <c r="AC776" s="6"/>
      <c r="AI776" s="110"/>
      <c r="AJ776" s="111"/>
      <c r="AK776" s="221"/>
      <c r="AL776" s="54"/>
      <c r="AM776" s="54"/>
      <c r="AN776" s="112"/>
      <c r="AO776" s="113"/>
      <c r="AP776" s="215"/>
      <c r="AQ776" s="216"/>
      <c r="AR776" s="217"/>
      <c r="AS776" s="54"/>
      <c r="AT776" s="115"/>
      <c r="AU776" s="115"/>
      <c r="AV776" s="115"/>
      <c r="AW776" s="116"/>
      <c r="AX776" s="54"/>
      <c r="AY776" s="117"/>
      <c r="AZ776" s="117"/>
      <c r="BA776" s="118"/>
      <c r="BB776" s="116"/>
      <c r="BC776" s="54"/>
      <c r="BD776" s="117"/>
      <c r="BE776" s="218"/>
      <c r="BF776" s="120"/>
      <c r="BG776" s="121"/>
      <c r="BH776" s="121"/>
      <c r="BI776" s="122"/>
      <c r="BJ776" s="123"/>
    </row>
    <row r="777">
      <c r="D777" s="100"/>
      <c r="E777" s="48"/>
      <c r="U777" s="50"/>
      <c r="V777" s="50"/>
      <c r="AC777" s="6"/>
      <c r="AI777" s="110"/>
      <c r="AJ777" s="111"/>
      <c r="AK777" s="221"/>
      <c r="AL777" s="54"/>
      <c r="AM777" s="54"/>
      <c r="AN777" s="112"/>
      <c r="AO777" s="113"/>
      <c r="AP777" s="215"/>
      <c r="AQ777" s="216"/>
      <c r="AR777" s="217"/>
      <c r="AS777" s="54"/>
      <c r="AT777" s="115"/>
      <c r="AU777" s="115"/>
      <c r="AV777" s="115"/>
      <c r="AW777" s="116"/>
      <c r="AX777" s="54"/>
      <c r="AY777" s="117"/>
      <c r="AZ777" s="117"/>
      <c r="BA777" s="118"/>
      <c r="BB777" s="116"/>
      <c r="BC777" s="54"/>
      <c r="BD777" s="117"/>
      <c r="BE777" s="218"/>
      <c r="BF777" s="120"/>
      <c r="BG777" s="121"/>
      <c r="BH777" s="121"/>
      <c r="BI777" s="122"/>
      <c r="BJ777" s="123"/>
    </row>
    <row r="778">
      <c r="D778" s="100"/>
      <c r="E778" s="48"/>
      <c r="U778" s="50"/>
      <c r="V778" s="50"/>
      <c r="AC778" s="6"/>
      <c r="AI778" s="110"/>
      <c r="AJ778" s="111"/>
      <c r="AK778" s="221"/>
      <c r="AL778" s="54"/>
      <c r="AM778" s="54"/>
      <c r="AN778" s="112"/>
      <c r="AO778" s="113"/>
      <c r="AP778" s="215"/>
      <c r="AQ778" s="216"/>
      <c r="AR778" s="217"/>
      <c r="AS778" s="54"/>
      <c r="AT778" s="115"/>
      <c r="AU778" s="115"/>
      <c r="AV778" s="115"/>
      <c r="AW778" s="116"/>
      <c r="AX778" s="54"/>
      <c r="AY778" s="117"/>
      <c r="AZ778" s="117"/>
      <c r="BA778" s="118"/>
      <c r="BB778" s="116"/>
      <c r="BC778" s="54"/>
      <c r="BD778" s="117"/>
      <c r="BE778" s="218"/>
      <c r="BF778" s="120"/>
      <c r="BG778" s="121"/>
      <c r="BH778" s="121"/>
      <c r="BI778" s="122"/>
      <c r="BJ778" s="123"/>
    </row>
    <row r="779">
      <c r="D779" s="100"/>
      <c r="E779" s="48"/>
      <c r="U779" s="50"/>
      <c r="V779" s="50"/>
      <c r="AC779" s="6"/>
      <c r="AI779" s="110"/>
      <c r="AJ779" s="111"/>
      <c r="AK779" s="221"/>
      <c r="AL779" s="54"/>
      <c r="AM779" s="54"/>
      <c r="AN779" s="112"/>
      <c r="AO779" s="113"/>
      <c r="AP779" s="215"/>
      <c r="AQ779" s="216"/>
      <c r="AR779" s="217"/>
      <c r="AS779" s="54"/>
      <c r="AT779" s="115"/>
      <c r="AU779" s="115"/>
      <c r="AV779" s="115"/>
      <c r="AW779" s="116"/>
      <c r="AX779" s="54"/>
      <c r="AY779" s="117"/>
      <c r="AZ779" s="117"/>
      <c r="BA779" s="118"/>
      <c r="BB779" s="116"/>
      <c r="BC779" s="54"/>
      <c r="BD779" s="117"/>
      <c r="BE779" s="218"/>
      <c r="BF779" s="120"/>
      <c r="BG779" s="121"/>
      <c r="BH779" s="121"/>
      <c r="BI779" s="122"/>
      <c r="BJ779" s="123"/>
    </row>
    <row r="780">
      <c r="D780" s="100"/>
      <c r="E780" s="48"/>
      <c r="U780" s="50"/>
      <c r="V780" s="50"/>
      <c r="AC780" s="6"/>
      <c r="AI780" s="110"/>
      <c r="AJ780" s="111"/>
      <c r="AK780" s="221"/>
      <c r="AL780" s="54"/>
      <c r="AM780" s="54"/>
      <c r="AN780" s="112"/>
      <c r="AO780" s="113"/>
      <c r="AP780" s="215"/>
      <c r="AQ780" s="216"/>
      <c r="AR780" s="217"/>
      <c r="AS780" s="54"/>
      <c r="AT780" s="115"/>
      <c r="AU780" s="115"/>
      <c r="AV780" s="115"/>
      <c r="AW780" s="116"/>
      <c r="AX780" s="54"/>
      <c r="AY780" s="117"/>
      <c r="AZ780" s="117"/>
      <c r="BA780" s="118"/>
      <c r="BB780" s="116"/>
      <c r="BC780" s="54"/>
      <c r="BD780" s="117"/>
      <c r="BE780" s="218"/>
      <c r="BF780" s="120"/>
      <c r="BG780" s="121"/>
      <c r="BH780" s="121"/>
      <c r="BI780" s="122"/>
      <c r="BJ780" s="123"/>
    </row>
    <row r="781">
      <c r="D781" s="100"/>
      <c r="E781" s="48"/>
      <c r="U781" s="50"/>
      <c r="V781" s="50"/>
      <c r="AC781" s="6"/>
      <c r="AI781" s="110"/>
      <c r="AJ781" s="111"/>
      <c r="AK781" s="221"/>
      <c r="AL781" s="54"/>
      <c r="AM781" s="54"/>
      <c r="AN781" s="112"/>
      <c r="AO781" s="113"/>
      <c r="AP781" s="215"/>
      <c r="AQ781" s="216"/>
      <c r="AR781" s="217"/>
      <c r="AS781" s="54"/>
      <c r="AT781" s="115"/>
      <c r="AU781" s="115"/>
      <c r="AV781" s="115"/>
      <c r="AW781" s="116"/>
      <c r="AX781" s="54"/>
      <c r="AY781" s="117"/>
      <c r="AZ781" s="117"/>
      <c r="BA781" s="118"/>
      <c r="BB781" s="116"/>
      <c r="BC781" s="54"/>
      <c r="BD781" s="117"/>
      <c r="BE781" s="218"/>
      <c r="BF781" s="120"/>
      <c r="BG781" s="121"/>
      <c r="BH781" s="121"/>
      <c r="BI781" s="122"/>
      <c r="BJ781" s="123"/>
    </row>
    <row r="782">
      <c r="D782" s="100"/>
      <c r="E782" s="48"/>
      <c r="U782" s="50"/>
      <c r="V782" s="50"/>
      <c r="AC782" s="6"/>
      <c r="AI782" s="110"/>
      <c r="AJ782" s="111"/>
      <c r="AK782" s="221"/>
      <c r="AL782" s="54"/>
      <c r="AM782" s="54"/>
      <c r="AN782" s="112"/>
      <c r="AO782" s="113"/>
      <c r="AP782" s="215"/>
      <c r="AQ782" s="216"/>
      <c r="AR782" s="217"/>
      <c r="AS782" s="54"/>
      <c r="AT782" s="115"/>
      <c r="AU782" s="115"/>
      <c r="AV782" s="115"/>
      <c r="AW782" s="116"/>
      <c r="AX782" s="54"/>
      <c r="AY782" s="117"/>
      <c r="AZ782" s="117"/>
      <c r="BA782" s="118"/>
      <c r="BB782" s="116"/>
      <c r="BC782" s="54"/>
      <c r="BD782" s="117"/>
      <c r="BE782" s="218"/>
      <c r="BF782" s="120"/>
      <c r="BG782" s="121"/>
      <c r="BH782" s="121"/>
      <c r="BI782" s="122"/>
      <c r="BJ782" s="123"/>
    </row>
    <row r="783">
      <c r="D783" s="100"/>
      <c r="E783" s="48"/>
      <c r="U783" s="50"/>
      <c r="V783" s="50"/>
      <c r="AC783" s="6"/>
      <c r="AI783" s="110"/>
      <c r="AJ783" s="111"/>
      <c r="AK783" s="221"/>
      <c r="AL783" s="54"/>
      <c r="AM783" s="54"/>
      <c r="AN783" s="112"/>
      <c r="AO783" s="113"/>
      <c r="AP783" s="215"/>
      <c r="AQ783" s="216"/>
      <c r="AR783" s="217"/>
      <c r="AS783" s="54"/>
      <c r="AT783" s="115"/>
      <c r="AU783" s="115"/>
      <c r="AV783" s="115"/>
      <c r="AW783" s="116"/>
      <c r="AX783" s="54"/>
      <c r="AY783" s="117"/>
      <c r="AZ783" s="117"/>
      <c r="BA783" s="118"/>
      <c r="BB783" s="116"/>
      <c r="BC783" s="54"/>
      <c r="BD783" s="117"/>
      <c r="BE783" s="218"/>
      <c r="BF783" s="120"/>
      <c r="BG783" s="121"/>
      <c r="BH783" s="121"/>
      <c r="BI783" s="122"/>
      <c r="BJ783" s="123"/>
    </row>
    <row r="784">
      <c r="D784" s="100"/>
      <c r="E784" s="48"/>
      <c r="U784" s="50"/>
      <c r="V784" s="50"/>
      <c r="AC784" s="6"/>
      <c r="AI784" s="110"/>
      <c r="AJ784" s="111"/>
      <c r="AK784" s="221"/>
      <c r="AL784" s="54"/>
      <c r="AM784" s="54"/>
      <c r="AN784" s="112"/>
      <c r="AO784" s="113"/>
      <c r="AP784" s="215"/>
      <c r="AQ784" s="216"/>
      <c r="AR784" s="217"/>
      <c r="AS784" s="54"/>
      <c r="AT784" s="115"/>
      <c r="AU784" s="115"/>
      <c r="AV784" s="115"/>
      <c r="AW784" s="116"/>
      <c r="AX784" s="54"/>
      <c r="AY784" s="117"/>
      <c r="AZ784" s="117"/>
      <c r="BA784" s="118"/>
      <c r="BB784" s="116"/>
      <c r="BC784" s="54"/>
      <c r="BD784" s="117"/>
      <c r="BE784" s="218"/>
      <c r="BF784" s="120"/>
      <c r="BG784" s="121"/>
      <c r="BH784" s="121"/>
      <c r="BI784" s="122"/>
      <c r="BJ784" s="123"/>
    </row>
    <row r="785">
      <c r="D785" s="100"/>
      <c r="E785" s="48"/>
      <c r="U785" s="50"/>
      <c r="V785" s="50"/>
      <c r="AC785" s="6"/>
      <c r="AI785" s="110"/>
      <c r="AJ785" s="111"/>
      <c r="AK785" s="221"/>
      <c r="AL785" s="54"/>
      <c r="AM785" s="54"/>
      <c r="AN785" s="112"/>
      <c r="AO785" s="113"/>
      <c r="AP785" s="215"/>
      <c r="AQ785" s="216"/>
      <c r="AR785" s="217"/>
      <c r="AS785" s="54"/>
      <c r="AT785" s="115"/>
      <c r="AU785" s="115"/>
      <c r="AV785" s="115"/>
      <c r="AW785" s="116"/>
      <c r="AX785" s="54"/>
      <c r="AY785" s="117"/>
      <c r="AZ785" s="117"/>
      <c r="BA785" s="118"/>
      <c r="BB785" s="116"/>
      <c r="BC785" s="54"/>
      <c r="BD785" s="117"/>
      <c r="BE785" s="218"/>
      <c r="BF785" s="120"/>
      <c r="BG785" s="121"/>
      <c r="BH785" s="121"/>
      <c r="BI785" s="122"/>
      <c r="BJ785" s="123"/>
    </row>
    <row r="786">
      <c r="D786" s="100"/>
      <c r="E786" s="48"/>
      <c r="U786" s="50"/>
      <c r="V786" s="50"/>
      <c r="AC786" s="6"/>
      <c r="AI786" s="110"/>
      <c r="AJ786" s="111"/>
      <c r="AK786" s="221"/>
      <c r="AL786" s="54"/>
      <c r="AM786" s="54"/>
      <c r="AN786" s="112"/>
      <c r="AO786" s="113"/>
      <c r="AP786" s="215"/>
      <c r="AQ786" s="216"/>
      <c r="AR786" s="217"/>
      <c r="AS786" s="54"/>
      <c r="AT786" s="115"/>
      <c r="AU786" s="115"/>
      <c r="AV786" s="115"/>
      <c r="AW786" s="116"/>
      <c r="AX786" s="54"/>
      <c r="AY786" s="117"/>
      <c r="AZ786" s="117"/>
      <c r="BA786" s="118"/>
      <c r="BB786" s="116"/>
      <c r="BC786" s="54"/>
      <c r="BD786" s="117"/>
      <c r="BE786" s="218"/>
      <c r="BF786" s="120"/>
      <c r="BG786" s="121"/>
      <c r="BH786" s="121"/>
      <c r="BI786" s="122"/>
      <c r="BJ786" s="123"/>
    </row>
    <row r="787">
      <c r="D787" s="100"/>
      <c r="E787" s="48"/>
      <c r="U787" s="50"/>
      <c r="V787" s="50"/>
      <c r="AC787" s="6"/>
      <c r="AI787" s="110"/>
      <c r="AJ787" s="111"/>
      <c r="AK787" s="221"/>
      <c r="AL787" s="54"/>
      <c r="AM787" s="54"/>
      <c r="AN787" s="112"/>
      <c r="AO787" s="113"/>
      <c r="AP787" s="215"/>
      <c r="AQ787" s="216"/>
      <c r="AR787" s="217"/>
      <c r="AS787" s="54"/>
      <c r="AT787" s="115"/>
      <c r="AU787" s="115"/>
      <c r="AV787" s="115"/>
      <c r="AW787" s="116"/>
      <c r="AX787" s="54"/>
      <c r="AY787" s="117"/>
      <c r="AZ787" s="117"/>
      <c r="BA787" s="118"/>
      <c r="BB787" s="116"/>
      <c r="BC787" s="54"/>
      <c r="BD787" s="117"/>
      <c r="BE787" s="218"/>
      <c r="BF787" s="120"/>
      <c r="BG787" s="121"/>
      <c r="BH787" s="121"/>
      <c r="BI787" s="122"/>
      <c r="BJ787" s="123"/>
    </row>
    <row r="788">
      <c r="D788" s="100"/>
      <c r="E788" s="48"/>
      <c r="U788" s="50"/>
      <c r="V788" s="50"/>
      <c r="AC788" s="6"/>
      <c r="AI788" s="110"/>
      <c r="AJ788" s="111"/>
      <c r="AK788" s="221"/>
      <c r="AL788" s="54"/>
      <c r="AM788" s="54"/>
      <c r="AN788" s="112"/>
      <c r="AO788" s="113"/>
      <c r="AP788" s="215"/>
      <c r="AQ788" s="216"/>
      <c r="AR788" s="217"/>
      <c r="AS788" s="54"/>
      <c r="AT788" s="115"/>
      <c r="AU788" s="115"/>
      <c r="AV788" s="115"/>
      <c r="AW788" s="116"/>
      <c r="AX788" s="54"/>
      <c r="AY788" s="117"/>
      <c r="AZ788" s="117"/>
      <c r="BA788" s="118"/>
      <c r="BB788" s="116"/>
      <c r="BC788" s="54"/>
      <c r="BD788" s="117"/>
      <c r="BE788" s="218"/>
      <c r="BF788" s="120"/>
      <c r="BG788" s="121"/>
      <c r="BH788" s="121"/>
      <c r="BI788" s="122"/>
      <c r="BJ788" s="123"/>
    </row>
    <row r="789">
      <c r="D789" s="100"/>
      <c r="E789" s="48"/>
      <c r="U789" s="50"/>
      <c r="V789" s="50"/>
      <c r="AC789" s="6"/>
      <c r="AI789" s="110"/>
      <c r="AJ789" s="111"/>
      <c r="AK789" s="221"/>
      <c r="AL789" s="54"/>
      <c r="AM789" s="54"/>
      <c r="AN789" s="112"/>
      <c r="AO789" s="113"/>
      <c r="AP789" s="215"/>
      <c r="AQ789" s="216"/>
      <c r="AR789" s="217"/>
      <c r="AS789" s="54"/>
      <c r="AT789" s="115"/>
      <c r="AU789" s="115"/>
      <c r="AV789" s="115"/>
      <c r="AW789" s="116"/>
      <c r="AX789" s="54"/>
      <c r="AY789" s="117"/>
      <c r="AZ789" s="117"/>
      <c r="BA789" s="118"/>
      <c r="BB789" s="116"/>
      <c r="BC789" s="54"/>
      <c r="BD789" s="117"/>
      <c r="BE789" s="218"/>
      <c r="BF789" s="120"/>
      <c r="BG789" s="121"/>
      <c r="BH789" s="121"/>
      <c r="BI789" s="122"/>
      <c r="BJ789" s="123"/>
    </row>
    <row r="790">
      <c r="D790" s="100"/>
      <c r="E790" s="48"/>
      <c r="U790" s="50"/>
      <c r="V790" s="50"/>
      <c r="AC790" s="6"/>
      <c r="AI790" s="110"/>
      <c r="AJ790" s="111"/>
      <c r="AK790" s="221"/>
      <c r="AL790" s="54"/>
      <c r="AM790" s="54"/>
      <c r="AN790" s="112"/>
      <c r="AO790" s="113"/>
      <c r="AP790" s="215"/>
      <c r="AQ790" s="216"/>
      <c r="AR790" s="217"/>
      <c r="AS790" s="54"/>
      <c r="AT790" s="115"/>
      <c r="AU790" s="115"/>
      <c r="AV790" s="115"/>
      <c r="AW790" s="116"/>
      <c r="AX790" s="54"/>
      <c r="AY790" s="117"/>
      <c r="AZ790" s="117"/>
      <c r="BA790" s="118"/>
      <c r="BB790" s="116"/>
      <c r="BC790" s="54"/>
      <c r="BD790" s="117"/>
      <c r="BE790" s="218"/>
      <c r="BF790" s="120"/>
      <c r="BG790" s="121"/>
      <c r="BH790" s="121"/>
      <c r="BI790" s="122"/>
      <c r="BJ790" s="123"/>
    </row>
    <row r="791">
      <c r="D791" s="100"/>
      <c r="E791" s="48"/>
      <c r="U791" s="50"/>
      <c r="V791" s="50"/>
      <c r="AC791" s="6"/>
      <c r="AI791" s="110"/>
      <c r="AJ791" s="111"/>
      <c r="AK791" s="221"/>
      <c r="AL791" s="54"/>
      <c r="AM791" s="54"/>
      <c r="AN791" s="112"/>
      <c r="AO791" s="113"/>
      <c r="AP791" s="215"/>
      <c r="AQ791" s="216"/>
      <c r="AR791" s="217"/>
      <c r="AS791" s="54"/>
      <c r="AT791" s="115"/>
      <c r="AU791" s="115"/>
      <c r="AV791" s="115"/>
      <c r="AW791" s="116"/>
      <c r="AX791" s="54"/>
      <c r="AY791" s="117"/>
      <c r="AZ791" s="117"/>
      <c r="BA791" s="118"/>
      <c r="BB791" s="116"/>
      <c r="BC791" s="54"/>
      <c r="BD791" s="117"/>
      <c r="BE791" s="218"/>
      <c r="BF791" s="120"/>
      <c r="BG791" s="121"/>
      <c r="BH791" s="121"/>
      <c r="BI791" s="122"/>
      <c r="BJ791" s="123"/>
    </row>
    <row r="792">
      <c r="D792" s="100"/>
      <c r="E792" s="48"/>
      <c r="U792" s="50"/>
      <c r="V792" s="50"/>
      <c r="AC792" s="6"/>
      <c r="AI792" s="110"/>
      <c r="AJ792" s="111"/>
      <c r="AK792" s="221"/>
      <c r="AL792" s="54"/>
      <c r="AM792" s="54"/>
      <c r="AN792" s="112"/>
      <c r="AO792" s="113"/>
      <c r="AP792" s="215"/>
      <c r="AQ792" s="216"/>
      <c r="AR792" s="217"/>
      <c r="AS792" s="54"/>
      <c r="AT792" s="115"/>
      <c r="AU792" s="115"/>
      <c r="AV792" s="115"/>
      <c r="AW792" s="116"/>
      <c r="AX792" s="54"/>
      <c r="AY792" s="117"/>
      <c r="AZ792" s="117"/>
      <c r="BA792" s="118"/>
      <c r="BB792" s="116"/>
      <c r="BC792" s="54"/>
      <c r="BD792" s="117"/>
      <c r="BE792" s="218"/>
      <c r="BF792" s="120"/>
      <c r="BG792" s="121"/>
      <c r="BH792" s="121"/>
      <c r="BI792" s="122"/>
      <c r="BJ792" s="123"/>
    </row>
    <row r="793">
      <c r="D793" s="100"/>
      <c r="E793" s="48"/>
      <c r="U793" s="50"/>
      <c r="V793" s="50"/>
      <c r="AC793" s="6"/>
      <c r="AI793" s="110"/>
      <c r="AJ793" s="111"/>
      <c r="AK793" s="221"/>
      <c r="AL793" s="54"/>
      <c r="AM793" s="54"/>
      <c r="AN793" s="112"/>
      <c r="AO793" s="113"/>
      <c r="AP793" s="215"/>
      <c r="AQ793" s="216"/>
      <c r="AR793" s="217"/>
      <c r="AS793" s="54"/>
      <c r="AT793" s="115"/>
      <c r="AU793" s="115"/>
      <c r="AV793" s="115"/>
      <c r="AW793" s="116"/>
      <c r="AX793" s="54"/>
      <c r="AY793" s="117"/>
      <c r="AZ793" s="117"/>
      <c r="BA793" s="118"/>
      <c r="BB793" s="116"/>
      <c r="BC793" s="54"/>
      <c r="BD793" s="117"/>
      <c r="BE793" s="218"/>
      <c r="BF793" s="120"/>
      <c r="BG793" s="121"/>
      <c r="BH793" s="121"/>
      <c r="BI793" s="122"/>
      <c r="BJ793" s="123"/>
    </row>
    <row r="794">
      <c r="D794" s="100"/>
      <c r="E794" s="48"/>
      <c r="U794" s="50"/>
      <c r="V794" s="50"/>
      <c r="AC794" s="6"/>
      <c r="AI794" s="110"/>
      <c r="AJ794" s="111"/>
      <c r="AK794" s="221"/>
      <c r="AL794" s="54"/>
      <c r="AM794" s="54"/>
      <c r="AN794" s="112"/>
      <c r="AO794" s="113"/>
      <c r="AP794" s="215"/>
      <c r="AQ794" s="216"/>
      <c r="AR794" s="217"/>
      <c r="AS794" s="54"/>
      <c r="AT794" s="115"/>
      <c r="AU794" s="115"/>
      <c r="AV794" s="115"/>
      <c r="AW794" s="116"/>
      <c r="AX794" s="54"/>
      <c r="AY794" s="117"/>
      <c r="AZ794" s="117"/>
      <c r="BA794" s="118"/>
      <c r="BB794" s="116"/>
      <c r="BC794" s="54"/>
      <c r="BD794" s="117"/>
      <c r="BE794" s="218"/>
      <c r="BF794" s="120"/>
      <c r="BG794" s="121"/>
      <c r="BH794" s="121"/>
      <c r="BI794" s="122"/>
      <c r="BJ794" s="123"/>
    </row>
    <row r="795">
      <c r="D795" s="100"/>
      <c r="E795" s="48"/>
      <c r="U795" s="50"/>
      <c r="V795" s="50"/>
      <c r="AC795" s="6"/>
      <c r="AI795" s="110"/>
      <c r="AJ795" s="111"/>
      <c r="AK795" s="221"/>
      <c r="AL795" s="54"/>
      <c r="AM795" s="54"/>
      <c r="AN795" s="112"/>
      <c r="AO795" s="113"/>
      <c r="AP795" s="215"/>
      <c r="AQ795" s="216"/>
      <c r="AR795" s="217"/>
      <c r="AS795" s="54"/>
      <c r="AT795" s="115"/>
      <c r="AU795" s="115"/>
      <c r="AV795" s="115"/>
      <c r="AW795" s="116"/>
      <c r="AX795" s="54"/>
      <c r="AY795" s="117"/>
      <c r="AZ795" s="117"/>
      <c r="BA795" s="118"/>
      <c r="BB795" s="116"/>
      <c r="BC795" s="54"/>
      <c r="BD795" s="117"/>
      <c r="BE795" s="218"/>
      <c r="BF795" s="120"/>
      <c r="BG795" s="121"/>
      <c r="BH795" s="121"/>
      <c r="BI795" s="122"/>
      <c r="BJ795" s="123"/>
    </row>
    <row r="796">
      <c r="D796" s="100"/>
      <c r="E796" s="48"/>
      <c r="U796" s="50"/>
      <c r="V796" s="50"/>
      <c r="AC796" s="6"/>
      <c r="AI796" s="110"/>
      <c r="AJ796" s="111"/>
      <c r="AK796" s="221"/>
      <c r="AL796" s="54"/>
      <c r="AM796" s="54"/>
      <c r="AN796" s="112"/>
      <c r="AO796" s="113"/>
      <c r="AP796" s="215"/>
      <c r="AQ796" s="216"/>
      <c r="AR796" s="217"/>
      <c r="AS796" s="54"/>
      <c r="AT796" s="115"/>
      <c r="AU796" s="115"/>
      <c r="AV796" s="115"/>
      <c r="AW796" s="116"/>
      <c r="AX796" s="54"/>
      <c r="AY796" s="117"/>
      <c r="AZ796" s="117"/>
      <c r="BA796" s="118"/>
      <c r="BB796" s="116"/>
      <c r="BC796" s="54"/>
      <c r="BD796" s="117"/>
      <c r="BE796" s="218"/>
      <c r="BF796" s="120"/>
      <c r="BG796" s="121"/>
      <c r="BH796" s="121"/>
      <c r="BI796" s="122"/>
      <c r="BJ796" s="123"/>
    </row>
    <row r="797">
      <c r="D797" s="100"/>
      <c r="E797" s="48"/>
      <c r="U797" s="50"/>
      <c r="V797" s="50"/>
      <c r="AC797" s="6"/>
      <c r="AI797" s="110"/>
      <c r="AJ797" s="111"/>
      <c r="AK797" s="221"/>
      <c r="AL797" s="54"/>
      <c r="AM797" s="54"/>
      <c r="AN797" s="112"/>
      <c r="AO797" s="113"/>
      <c r="AP797" s="215"/>
      <c r="AQ797" s="216"/>
      <c r="AR797" s="217"/>
      <c r="AS797" s="54"/>
      <c r="AT797" s="115"/>
      <c r="AU797" s="115"/>
      <c r="AV797" s="115"/>
      <c r="AW797" s="116"/>
      <c r="AX797" s="54"/>
      <c r="AY797" s="117"/>
      <c r="AZ797" s="117"/>
      <c r="BA797" s="118"/>
      <c r="BB797" s="116"/>
      <c r="BC797" s="54"/>
      <c r="BD797" s="117"/>
      <c r="BE797" s="218"/>
      <c r="BF797" s="120"/>
      <c r="BG797" s="121"/>
      <c r="BH797" s="121"/>
      <c r="BI797" s="122"/>
      <c r="BJ797" s="123"/>
    </row>
    <row r="798">
      <c r="D798" s="100"/>
      <c r="E798" s="48"/>
      <c r="U798" s="50"/>
      <c r="V798" s="50"/>
      <c r="AC798" s="6"/>
      <c r="AI798" s="110"/>
      <c r="AJ798" s="111"/>
      <c r="AK798" s="221"/>
      <c r="AL798" s="54"/>
      <c r="AM798" s="54"/>
      <c r="AN798" s="112"/>
      <c r="AO798" s="113"/>
      <c r="AP798" s="215"/>
      <c r="AQ798" s="216"/>
      <c r="AR798" s="217"/>
      <c r="AS798" s="54"/>
      <c r="AT798" s="115"/>
      <c r="AU798" s="115"/>
      <c r="AV798" s="115"/>
      <c r="AW798" s="116"/>
      <c r="AX798" s="54"/>
      <c r="AY798" s="117"/>
      <c r="AZ798" s="117"/>
      <c r="BA798" s="118"/>
      <c r="BB798" s="116"/>
      <c r="BC798" s="54"/>
      <c r="BD798" s="117"/>
      <c r="BE798" s="218"/>
      <c r="BF798" s="120"/>
      <c r="BG798" s="121"/>
      <c r="BH798" s="121"/>
      <c r="BI798" s="122"/>
      <c r="BJ798" s="123"/>
    </row>
    <row r="799">
      <c r="D799" s="100"/>
      <c r="E799" s="48"/>
      <c r="U799" s="50"/>
      <c r="V799" s="50"/>
      <c r="AC799" s="6"/>
      <c r="AI799" s="110"/>
      <c r="AJ799" s="111"/>
      <c r="AK799" s="221"/>
      <c r="AL799" s="54"/>
      <c r="AM799" s="54"/>
      <c r="AN799" s="112"/>
      <c r="AO799" s="113"/>
      <c r="AP799" s="215"/>
      <c r="AQ799" s="216"/>
      <c r="AR799" s="217"/>
      <c r="AS799" s="54"/>
      <c r="AT799" s="115"/>
      <c r="AU799" s="115"/>
      <c r="AV799" s="115"/>
      <c r="AW799" s="116"/>
      <c r="AX799" s="54"/>
      <c r="AY799" s="117"/>
      <c r="AZ799" s="117"/>
      <c r="BA799" s="118"/>
      <c r="BB799" s="116"/>
      <c r="BC799" s="54"/>
      <c r="BD799" s="117"/>
      <c r="BE799" s="218"/>
      <c r="BF799" s="120"/>
      <c r="BG799" s="121"/>
      <c r="BH799" s="121"/>
      <c r="BI799" s="122"/>
      <c r="BJ799" s="123"/>
    </row>
    <row r="800">
      <c r="D800" s="100"/>
      <c r="E800" s="48"/>
      <c r="U800" s="50"/>
      <c r="V800" s="50"/>
      <c r="AC800" s="6"/>
      <c r="AI800" s="110"/>
      <c r="AJ800" s="111"/>
      <c r="AK800" s="221"/>
      <c r="AL800" s="54"/>
      <c r="AM800" s="54"/>
      <c r="AN800" s="112"/>
      <c r="AO800" s="113"/>
      <c r="AP800" s="215"/>
      <c r="AQ800" s="216"/>
      <c r="AR800" s="217"/>
      <c r="AS800" s="54"/>
      <c r="AT800" s="115"/>
      <c r="AU800" s="115"/>
      <c r="AV800" s="115"/>
      <c r="AW800" s="116"/>
      <c r="AX800" s="54"/>
      <c r="AY800" s="117"/>
      <c r="AZ800" s="117"/>
      <c r="BA800" s="118"/>
      <c r="BB800" s="116"/>
      <c r="BC800" s="54"/>
      <c r="BD800" s="117"/>
      <c r="BE800" s="218"/>
      <c r="BF800" s="120"/>
      <c r="BG800" s="121"/>
      <c r="BH800" s="121"/>
      <c r="BI800" s="122"/>
      <c r="BJ800" s="123"/>
    </row>
    <row r="801">
      <c r="D801" s="100"/>
      <c r="E801" s="48"/>
      <c r="U801" s="50"/>
      <c r="V801" s="50"/>
      <c r="AC801" s="6"/>
      <c r="AI801" s="110"/>
      <c r="AJ801" s="111"/>
      <c r="AK801" s="221"/>
      <c r="AL801" s="54"/>
      <c r="AM801" s="54"/>
      <c r="AN801" s="112"/>
      <c r="AO801" s="113"/>
      <c r="AP801" s="215"/>
      <c r="AQ801" s="216"/>
      <c r="AR801" s="217"/>
      <c r="AS801" s="54"/>
      <c r="AT801" s="115"/>
      <c r="AU801" s="115"/>
      <c r="AV801" s="115"/>
      <c r="AW801" s="116"/>
      <c r="AX801" s="54"/>
      <c r="AY801" s="117"/>
      <c r="AZ801" s="117"/>
      <c r="BA801" s="118"/>
      <c r="BB801" s="116"/>
      <c r="BC801" s="54"/>
      <c r="BD801" s="117"/>
      <c r="BE801" s="218"/>
      <c r="BF801" s="120"/>
      <c r="BG801" s="121"/>
      <c r="BH801" s="121"/>
      <c r="BI801" s="122"/>
      <c r="BJ801" s="123"/>
    </row>
    <row r="802">
      <c r="D802" s="100"/>
      <c r="E802" s="48"/>
      <c r="U802" s="50"/>
      <c r="V802" s="50"/>
      <c r="AC802" s="6"/>
      <c r="AI802" s="110"/>
      <c r="AJ802" s="111"/>
      <c r="AK802" s="221"/>
      <c r="AL802" s="54"/>
      <c r="AM802" s="54"/>
      <c r="AN802" s="112"/>
      <c r="AO802" s="113"/>
      <c r="AP802" s="215"/>
      <c r="AQ802" s="216"/>
      <c r="AR802" s="217"/>
      <c r="AS802" s="54"/>
      <c r="AT802" s="115"/>
      <c r="AU802" s="115"/>
      <c r="AV802" s="115"/>
      <c r="AW802" s="116"/>
      <c r="AX802" s="54"/>
      <c r="AY802" s="117"/>
      <c r="AZ802" s="117"/>
      <c r="BA802" s="118"/>
      <c r="BB802" s="116"/>
      <c r="BC802" s="54"/>
      <c r="BD802" s="117"/>
      <c r="BE802" s="218"/>
      <c r="BF802" s="120"/>
      <c r="BG802" s="121"/>
      <c r="BH802" s="121"/>
      <c r="BI802" s="122"/>
      <c r="BJ802" s="123"/>
    </row>
    <row r="803">
      <c r="D803" s="100"/>
      <c r="E803" s="48"/>
      <c r="U803" s="50"/>
      <c r="V803" s="50"/>
      <c r="AC803" s="6"/>
      <c r="AI803" s="110"/>
      <c r="AJ803" s="111"/>
      <c r="AK803" s="221"/>
      <c r="AL803" s="54"/>
      <c r="AM803" s="54"/>
      <c r="AN803" s="112"/>
      <c r="AO803" s="113"/>
      <c r="AP803" s="215"/>
      <c r="AQ803" s="216"/>
      <c r="AR803" s="217"/>
      <c r="AS803" s="54"/>
      <c r="AT803" s="115"/>
      <c r="AU803" s="115"/>
      <c r="AV803" s="115"/>
      <c r="AW803" s="116"/>
      <c r="AX803" s="54"/>
      <c r="AY803" s="117"/>
      <c r="AZ803" s="117"/>
      <c r="BA803" s="118"/>
      <c r="BB803" s="116"/>
      <c r="BC803" s="54"/>
      <c r="BD803" s="117"/>
      <c r="BE803" s="218"/>
      <c r="BF803" s="120"/>
      <c r="BG803" s="121"/>
      <c r="BH803" s="121"/>
      <c r="BI803" s="122"/>
      <c r="BJ803" s="123"/>
    </row>
    <row r="804">
      <c r="D804" s="100"/>
      <c r="E804" s="48"/>
      <c r="U804" s="50"/>
      <c r="V804" s="50"/>
      <c r="AC804" s="6"/>
      <c r="AI804" s="110"/>
      <c r="AJ804" s="111"/>
      <c r="AK804" s="221"/>
      <c r="AL804" s="54"/>
      <c r="AM804" s="54"/>
      <c r="AN804" s="112"/>
      <c r="AO804" s="113"/>
      <c r="AP804" s="215"/>
      <c r="AQ804" s="216"/>
      <c r="AR804" s="217"/>
      <c r="AS804" s="54"/>
      <c r="AT804" s="115"/>
      <c r="AU804" s="115"/>
      <c r="AV804" s="115"/>
      <c r="AW804" s="116"/>
      <c r="AX804" s="54"/>
      <c r="AY804" s="117"/>
      <c r="AZ804" s="117"/>
      <c r="BA804" s="118"/>
      <c r="BB804" s="116"/>
      <c r="BC804" s="54"/>
      <c r="BD804" s="117"/>
      <c r="BE804" s="218"/>
      <c r="BF804" s="120"/>
      <c r="BG804" s="121"/>
      <c r="BH804" s="121"/>
      <c r="BI804" s="122"/>
      <c r="BJ804" s="123"/>
    </row>
    <row r="805">
      <c r="D805" s="100"/>
      <c r="E805" s="48"/>
      <c r="U805" s="50"/>
      <c r="V805" s="50"/>
      <c r="AC805" s="6"/>
      <c r="AI805" s="110"/>
      <c r="AJ805" s="111"/>
      <c r="AK805" s="221"/>
      <c r="AL805" s="54"/>
      <c r="AM805" s="54"/>
      <c r="AN805" s="112"/>
      <c r="AO805" s="113"/>
      <c r="AP805" s="215"/>
      <c r="AQ805" s="216"/>
      <c r="AR805" s="217"/>
      <c r="AS805" s="54"/>
      <c r="AT805" s="115"/>
      <c r="AU805" s="115"/>
      <c r="AV805" s="115"/>
      <c r="AW805" s="116"/>
      <c r="AX805" s="54"/>
      <c r="AY805" s="117"/>
      <c r="AZ805" s="117"/>
      <c r="BA805" s="118"/>
      <c r="BB805" s="116"/>
      <c r="BC805" s="54"/>
      <c r="BD805" s="117"/>
      <c r="BE805" s="218"/>
      <c r="BF805" s="120"/>
      <c r="BG805" s="121"/>
      <c r="BH805" s="121"/>
      <c r="BI805" s="122"/>
      <c r="BJ805" s="123"/>
    </row>
    <row r="806">
      <c r="D806" s="100"/>
      <c r="E806" s="48"/>
      <c r="U806" s="50"/>
      <c r="V806" s="50"/>
      <c r="AC806" s="6"/>
      <c r="AI806" s="110"/>
      <c r="AJ806" s="111"/>
      <c r="AK806" s="221"/>
      <c r="AL806" s="54"/>
      <c r="AM806" s="54"/>
      <c r="AN806" s="112"/>
      <c r="AO806" s="113"/>
      <c r="AP806" s="215"/>
      <c r="AQ806" s="216"/>
      <c r="AR806" s="217"/>
      <c r="AS806" s="54"/>
      <c r="AT806" s="115"/>
      <c r="AU806" s="115"/>
      <c r="AV806" s="115"/>
      <c r="AW806" s="116"/>
      <c r="AX806" s="54"/>
      <c r="AY806" s="117"/>
      <c r="AZ806" s="117"/>
      <c r="BA806" s="118"/>
      <c r="BB806" s="116"/>
      <c r="BC806" s="54"/>
      <c r="BD806" s="117"/>
      <c r="BE806" s="218"/>
      <c r="BF806" s="120"/>
      <c r="BG806" s="121"/>
      <c r="BH806" s="121"/>
      <c r="BI806" s="122"/>
      <c r="BJ806" s="123"/>
    </row>
    <row r="807">
      <c r="D807" s="100"/>
      <c r="E807" s="48"/>
      <c r="U807" s="50"/>
      <c r="V807" s="50"/>
      <c r="AC807" s="6"/>
      <c r="AI807" s="110"/>
      <c r="AJ807" s="111"/>
      <c r="AK807" s="221"/>
      <c r="AL807" s="54"/>
      <c r="AM807" s="54"/>
      <c r="AN807" s="112"/>
      <c r="AO807" s="113"/>
      <c r="AP807" s="215"/>
      <c r="AQ807" s="216"/>
      <c r="AR807" s="217"/>
      <c r="AS807" s="54"/>
      <c r="AT807" s="115"/>
      <c r="AU807" s="115"/>
      <c r="AV807" s="115"/>
      <c r="AW807" s="116"/>
      <c r="AX807" s="54"/>
      <c r="AY807" s="117"/>
      <c r="AZ807" s="117"/>
      <c r="BA807" s="118"/>
      <c r="BB807" s="116"/>
      <c r="BC807" s="54"/>
      <c r="BD807" s="117"/>
      <c r="BE807" s="218"/>
      <c r="BF807" s="120"/>
      <c r="BG807" s="121"/>
      <c r="BH807" s="121"/>
      <c r="BI807" s="122"/>
      <c r="BJ807" s="123"/>
    </row>
    <row r="808">
      <c r="D808" s="100"/>
      <c r="E808" s="48"/>
      <c r="U808" s="50"/>
      <c r="V808" s="50"/>
      <c r="AC808" s="6"/>
      <c r="AI808" s="110"/>
      <c r="AJ808" s="111"/>
      <c r="AK808" s="221"/>
      <c r="AL808" s="54"/>
      <c r="AM808" s="54"/>
      <c r="AN808" s="112"/>
      <c r="AO808" s="113"/>
      <c r="AP808" s="215"/>
      <c r="AQ808" s="216"/>
      <c r="AR808" s="217"/>
      <c r="AS808" s="54"/>
      <c r="AT808" s="115"/>
      <c r="AU808" s="115"/>
      <c r="AV808" s="115"/>
      <c r="AW808" s="116"/>
      <c r="AX808" s="54"/>
      <c r="AY808" s="117"/>
      <c r="AZ808" s="117"/>
      <c r="BA808" s="118"/>
      <c r="BB808" s="116"/>
      <c r="BC808" s="54"/>
      <c r="BD808" s="117"/>
      <c r="BE808" s="218"/>
      <c r="BF808" s="120"/>
      <c r="BG808" s="121"/>
      <c r="BH808" s="121"/>
      <c r="BI808" s="122"/>
      <c r="BJ808" s="123"/>
    </row>
    <row r="809">
      <c r="D809" s="100"/>
      <c r="E809" s="48"/>
      <c r="U809" s="50"/>
      <c r="V809" s="50"/>
      <c r="AC809" s="6"/>
      <c r="AI809" s="110"/>
      <c r="AJ809" s="111"/>
      <c r="AK809" s="221"/>
      <c r="AL809" s="54"/>
      <c r="AM809" s="54"/>
      <c r="AN809" s="112"/>
      <c r="AO809" s="113"/>
      <c r="AP809" s="215"/>
      <c r="AQ809" s="216"/>
      <c r="AR809" s="217"/>
      <c r="AS809" s="54"/>
      <c r="AT809" s="115"/>
      <c r="AU809" s="115"/>
      <c r="AV809" s="115"/>
      <c r="AW809" s="116"/>
      <c r="AX809" s="54"/>
      <c r="AY809" s="117"/>
      <c r="AZ809" s="117"/>
      <c r="BA809" s="118"/>
      <c r="BB809" s="116"/>
      <c r="BC809" s="54"/>
      <c r="BD809" s="117"/>
      <c r="BE809" s="218"/>
      <c r="BF809" s="120"/>
      <c r="BG809" s="121"/>
      <c r="BH809" s="121"/>
      <c r="BI809" s="122"/>
      <c r="BJ809" s="123"/>
    </row>
    <row r="810">
      <c r="D810" s="100"/>
      <c r="E810" s="48"/>
      <c r="U810" s="50"/>
      <c r="V810" s="50"/>
      <c r="AC810" s="6"/>
      <c r="AI810" s="110"/>
      <c r="AJ810" s="111"/>
      <c r="AK810" s="221"/>
      <c r="AL810" s="54"/>
      <c r="AM810" s="54"/>
      <c r="AN810" s="112"/>
      <c r="AO810" s="113"/>
      <c r="AP810" s="215"/>
      <c r="AQ810" s="216"/>
      <c r="AR810" s="217"/>
      <c r="AS810" s="54"/>
      <c r="AT810" s="115"/>
      <c r="AU810" s="115"/>
      <c r="AV810" s="115"/>
      <c r="AW810" s="116"/>
      <c r="AX810" s="54"/>
      <c r="AY810" s="117"/>
      <c r="AZ810" s="117"/>
      <c r="BA810" s="118"/>
      <c r="BB810" s="116"/>
      <c r="BC810" s="54"/>
      <c r="BD810" s="117"/>
      <c r="BE810" s="218"/>
      <c r="BF810" s="120"/>
      <c r="BG810" s="121"/>
      <c r="BH810" s="121"/>
      <c r="BI810" s="122"/>
      <c r="BJ810" s="123"/>
    </row>
    <row r="811">
      <c r="D811" s="100"/>
      <c r="E811" s="48"/>
      <c r="U811" s="50"/>
      <c r="V811" s="50"/>
      <c r="AC811" s="6"/>
      <c r="AI811" s="110"/>
      <c r="AJ811" s="111"/>
      <c r="AK811" s="221"/>
      <c r="AL811" s="54"/>
      <c r="AM811" s="54"/>
      <c r="AN811" s="112"/>
      <c r="AO811" s="113"/>
      <c r="AP811" s="215"/>
      <c r="AQ811" s="216"/>
      <c r="AR811" s="217"/>
      <c r="AS811" s="54"/>
      <c r="AT811" s="115"/>
      <c r="AU811" s="115"/>
      <c r="AV811" s="115"/>
      <c r="AW811" s="116"/>
      <c r="AX811" s="54"/>
      <c r="AY811" s="117"/>
      <c r="AZ811" s="117"/>
      <c r="BA811" s="118"/>
      <c r="BB811" s="116"/>
      <c r="BC811" s="54"/>
      <c r="BD811" s="117"/>
      <c r="BE811" s="218"/>
      <c r="BF811" s="120"/>
      <c r="BG811" s="121"/>
      <c r="BH811" s="121"/>
      <c r="BI811" s="122"/>
      <c r="BJ811" s="123"/>
    </row>
    <row r="812">
      <c r="D812" s="100"/>
      <c r="E812" s="48"/>
      <c r="U812" s="50"/>
      <c r="V812" s="50"/>
      <c r="AC812" s="6"/>
      <c r="AI812" s="110"/>
      <c r="AJ812" s="111"/>
      <c r="AK812" s="221"/>
      <c r="AL812" s="54"/>
      <c r="AM812" s="54"/>
      <c r="AN812" s="112"/>
      <c r="AO812" s="113"/>
      <c r="AP812" s="215"/>
      <c r="AQ812" s="216"/>
      <c r="AR812" s="217"/>
      <c r="AS812" s="54"/>
      <c r="AT812" s="115"/>
      <c r="AU812" s="115"/>
      <c r="AV812" s="115"/>
      <c r="AW812" s="116"/>
      <c r="AX812" s="54"/>
      <c r="AY812" s="117"/>
      <c r="AZ812" s="117"/>
      <c r="BA812" s="118"/>
      <c r="BB812" s="116"/>
      <c r="BC812" s="54"/>
      <c r="BD812" s="117"/>
      <c r="BE812" s="218"/>
      <c r="BF812" s="120"/>
      <c r="BG812" s="121"/>
      <c r="BH812" s="121"/>
      <c r="BI812" s="122"/>
      <c r="BJ812" s="123"/>
    </row>
    <row r="813">
      <c r="D813" s="100"/>
      <c r="E813" s="48"/>
      <c r="U813" s="50"/>
      <c r="V813" s="50"/>
      <c r="AC813" s="6"/>
      <c r="AI813" s="110"/>
      <c r="AJ813" s="111"/>
      <c r="AK813" s="221"/>
      <c r="AL813" s="54"/>
      <c r="AM813" s="54"/>
      <c r="AN813" s="112"/>
      <c r="AO813" s="113"/>
      <c r="AP813" s="215"/>
      <c r="AQ813" s="216"/>
      <c r="AR813" s="217"/>
      <c r="AS813" s="54"/>
      <c r="AT813" s="115"/>
      <c r="AU813" s="115"/>
      <c r="AV813" s="115"/>
      <c r="AW813" s="116"/>
      <c r="AX813" s="54"/>
      <c r="AY813" s="117"/>
      <c r="AZ813" s="117"/>
      <c r="BA813" s="118"/>
      <c r="BB813" s="116"/>
      <c r="BC813" s="54"/>
      <c r="BD813" s="117"/>
      <c r="BE813" s="218"/>
      <c r="BF813" s="120"/>
      <c r="BG813" s="121"/>
      <c r="BH813" s="121"/>
      <c r="BI813" s="122"/>
      <c r="BJ813" s="123"/>
    </row>
    <row r="814">
      <c r="D814" s="100"/>
      <c r="E814" s="48"/>
      <c r="U814" s="50"/>
      <c r="V814" s="50"/>
      <c r="AC814" s="6"/>
      <c r="AI814" s="110"/>
      <c r="AJ814" s="111"/>
      <c r="AK814" s="221"/>
      <c r="AL814" s="54"/>
      <c r="AM814" s="54"/>
      <c r="AN814" s="112"/>
      <c r="AO814" s="113"/>
      <c r="AP814" s="215"/>
      <c r="AQ814" s="216"/>
      <c r="AR814" s="217"/>
      <c r="AS814" s="54"/>
      <c r="AT814" s="115"/>
      <c r="AU814" s="115"/>
      <c r="AV814" s="115"/>
      <c r="AW814" s="116"/>
      <c r="AX814" s="54"/>
      <c r="AY814" s="117"/>
      <c r="AZ814" s="117"/>
      <c r="BA814" s="118"/>
      <c r="BB814" s="116"/>
      <c r="BC814" s="54"/>
      <c r="BD814" s="117"/>
      <c r="BE814" s="218"/>
      <c r="BF814" s="120"/>
      <c r="BG814" s="121"/>
      <c r="BH814" s="121"/>
      <c r="BI814" s="122"/>
      <c r="BJ814" s="123"/>
    </row>
    <row r="815">
      <c r="D815" s="100"/>
      <c r="E815" s="48"/>
      <c r="U815" s="50"/>
      <c r="V815" s="50"/>
      <c r="AC815" s="6"/>
      <c r="AI815" s="110"/>
      <c r="AJ815" s="111"/>
      <c r="AK815" s="221"/>
      <c r="AL815" s="54"/>
      <c r="AM815" s="54"/>
      <c r="AN815" s="112"/>
      <c r="AO815" s="113"/>
      <c r="AP815" s="215"/>
      <c r="AQ815" s="216"/>
      <c r="AR815" s="217"/>
      <c r="AS815" s="54"/>
      <c r="AT815" s="115"/>
      <c r="AU815" s="115"/>
      <c r="AV815" s="115"/>
      <c r="AW815" s="116"/>
      <c r="AX815" s="54"/>
      <c r="AY815" s="117"/>
      <c r="AZ815" s="117"/>
      <c r="BA815" s="118"/>
      <c r="BB815" s="116"/>
      <c r="BC815" s="54"/>
      <c r="BD815" s="117"/>
      <c r="BE815" s="218"/>
      <c r="BF815" s="120"/>
      <c r="BG815" s="121"/>
      <c r="BH815" s="121"/>
      <c r="BI815" s="122"/>
      <c r="BJ815" s="123"/>
    </row>
    <row r="816">
      <c r="D816" s="100"/>
      <c r="E816" s="48"/>
      <c r="U816" s="50"/>
      <c r="V816" s="50"/>
      <c r="AC816" s="6"/>
      <c r="AI816" s="110"/>
      <c r="AJ816" s="111"/>
      <c r="AK816" s="221"/>
      <c r="AL816" s="54"/>
      <c r="AM816" s="54"/>
      <c r="AN816" s="112"/>
      <c r="AO816" s="113"/>
      <c r="AP816" s="215"/>
      <c r="AQ816" s="216"/>
      <c r="AR816" s="217"/>
      <c r="AS816" s="54"/>
      <c r="AT816" s="115"/>
      <c r="AU816" s="115"/>
      <c r="AV816" s="115"/>
      <c r="AW816" s="116"/>
      <c r="AX816" s="54"/>
      <c r="AY816" s="117"/>
      <c r="AZ816" s="117"/>
      <c r="BA816" s="118"/>
      <c r="BB816" s="116"/>
      <c r="BC816" s="54"/>
      <c r="BD816" s="117"/>
      <c r="BE816" s="218"/>
      <c r="BF816" s="120"/>
      <c r="BG816" s="121"/>
      <c r="BH816" s="121"/>
      <c r="BI816" s="122"/>
      <c r="BJ816" s="123"/>
    </row>
    <row r="817">
      <c r="D817" s="100"/>
      <c r="E817" s="48"/>
      <c r="U817" s="50"/>
      <c r="V817" s="50"/>
      <c r="AC817" s="6"/>
      <c r="AI817" s="110"/>
      <c r="AJ817" s="111"/>
      <c r="AK817" s="221"/>
      <c r="AL817" s="54"/>
      <c r="AM817" s="54"/>
      <c r="AN817" s="112"/>
      <c r="AO817" s="113"/>
      <c r="AP817" s="215"/>
      <c r="AQ817" s="216"/>
      <c r="AR817" s="217"/>
      <c r="AS817" s="54"/>
      <c r="AT817" s="115"/>
      <c r="AU817" s="115"/>
      <c r="AV817" s="115"/>
      <c r="AW817" s="116"/>
      <c r="AX817" s="54"/>
      <c r="AY817" s="117"/>
      <c r="AZ817" s="117"/>
      <c r="BA817" s="118"/>
      <c r="BB817" s="116"/>
      <c r="BC817" s="54"/>
      <c r="BD817" s="117"/>
      <c r="BE817" s="218"/>
      <c r="BF817" s="120"/>
      <c r="BG817" s="121"/>
      <c r="BH817" s="121"/>
      <c r="BI817" s="122"/>
      <c r="BJ817" s="123"/>
    </row>
    <row r="818">
      <c r="D818" s="100"/>
      <c r="E818" s="48"/>
      <c r="U818" s="50"/>
      <c r="V818" s="50"/>
      <c r="AC818" s="6"/>
      <c r="AI818" s="110"/>
      <c r="AJ818" s="111"/>
      <c r="AK818" s="221"/>
      <c r="AL818" s="54"/>
      <c r="AM818" s="54"/>
      <c r="AN818" s="112"/>
      <c r="AO818" s="113"/>
      <c r="AP818" s="215"/>
      <c r="AQ818" s="216"/>
      <c r="AR818" s="217"/>
      <c r="AS818" s="54"/>
      <c r="AT818" s="115"/>
      <c r="AU818" s="115"/>
      <c r="AV818" s="115"/>
      <c r="AW818" s="116"/>
      <c r="AX818" s="54"/>
      <c r="AY818" s="117"/>
      <c r="AZ818" s="117"/>
      <c r="BA818" s="118"/>
      <c r="BB818" s="116"/>
      <c r="BC818" s="54"/>
      <c r="BD818" s="117"/>
      <c r="BE818" s="218"/>
      <c r="BF818" s="120"/>
      <c r="BG818" s="121"/>
      <c r="BH818" s="121"/>
      <c r="BI818" s="122"/>
      <c r="BJ818" s="123"/>
    </row>
    <row r="819">
      <c r="D819" s="100"/>
      <c r="E819" s="48"/>
      <c r="U819" s="50"/>
      <c r="V819" s="50"/>
      <c r="AC819" s="6"/>
      <c r="AI819" s="110"/>
      <c r="AJ819" s="111"/>
      <c r="AK819" s="221"/>
      <c r="AL819" s="54"/>
      <c r="AM819" s="54"/>
      <c r="AN819" s="112"/>
      <c r="AO819" s="113"/>
      <c r="AP819" s="215"/>
      <c r="AQ819" s="216"/>
      <c r="AR819" s="217"/>
      <c r="AS819" s="54"/>
      <c r="AT819" s="115"/>
      <c r="AU819" s="115"/>
      <c r="AV819" s="115"/>
      <c r="AW819" s="116"/>
      <c r="AX819" s="54"/>
      <c r="AY819" s="117"/>
      <c r="AZ819" s="117"/>
      <c r="BA819" s="118"/>
      <c r="BB819" s="116"/>
      <c r="BC819" s="54"/>
      <c r="BD819" s="117"/>
      <c r="BE819" s="218"/>
      <c r="BF819" s="120"/>
      <c r="BG819" s="121"/>
      <c r="BH819" s="121"/>
      <c r="BI819" s="122"/>
      <c r="BJ819" s="123"/>
    </row>
    <row r="820">
      <c r="D820" s="100"/>
      <c r="E820" s="48"/>
      <c r="U820" s="50"/>
      <c r="V820" s="50"/>
      <c r="AC820" s="6"/>
      <c r="AI820" s="110"/>
      <c r="AJ820" s="111"/>
      <c r="AK820" s="221"/>
      <c r="AL820" s="54"/>
      <c r="AM820" s="54"/>
      <c r="AN820" s="112"/>
      <c r="AO820" s="113"/>
      <c r="AP820" s="215"/>
      <c r="AQ820" s="216"/>
      <c r="AR820" s="217"/>
      <c r="AS820" s="54"/>
      <c r="AT820" s="115"/>
      <c r="AU820" s="115"/>
      <c r="AV820" s="115"/>
      <c r="AW820" s="116"/>
      <c r="AX820" s="54"/>
      <c r="AY820" s="117"/>
      <c r="AZ820" s="117"/>
      <c r="BA820" s="118"/>
      <c r="BB820" s="116"/>
      <c r="BC820" s="54"/>
      <c r="BD820" s="117"/>
      <c r="BE820" s="218"/>
      <c r="BF820" s="120"/>
      <c r="BG820" s="121"/>
      <c r="BH820" s="121"/>
      <c r="BI820" s="122"/>
      <c r="BJ820" s="123"/>
    </row>
    <row r="821">
      <c r="D821" s="100"/>
      <c r="E821" s="48"/>
      <c r="U821" s="50"/>
      <c r="V821" s="50"/>
      <c r="AC821" s="6"/>
      <c r="AI821" s="110"/>
      <c r="AJ821" s="111"/>
      <c r="AK821" s="221"/>
      <c r="AL821" s="54"/>
      <c r="AM821" s="54"/>
      <c r="AN821" s="112"/>
      <c r="AO821" s="113"/>
      <c r="AP821" s="215"/>
      <c r="AQ821" s="216"/>
      <c r="AR821" s="217"/>
      <c r="AS821" s="54"/>
      <c r="AT821" s="115"/>
      <c r="AU821" s="115"/>
      <c r="AV821" s="115"/>
      <c r="AW821" s="116"/>
      <c r="AX821" s="54"/>
      <c r="AY821" s="117"/>
      <c r="AZ821" s="117"/>
      <c r="BA821" s="118"/>
      <c r="BB821" s="116"/>
      <c r="BC821" s="54"/>
      <c r="BD821" s="117"/>
      <c r="BE821" s="218"/>
      <c r="BF821" s="120"/>
      <c r="BG821" s="121"/>
      <c r="BH821" s="121"/>
      <c r="BI821" s="122"/>
      <c r="BJ821" s="123"/>
    </row>
    <row r="822">
      <c r="D822" s="100"/>
      <c r="E822" s="48"/>
      <c r="U822" s="50"/>
      <c r="V822" s="50"/>
      <c r="AC822" s="6"/>
      <c r="AI822" s="110"/>
      <c r="AJ822" s="111"/>
      <c r="AK822" s="221"/>
      <c r="AL822" s="54"/>
      <c r="AM822" s="54"/>
      <c r="AN822" s="112"/>
      <c r="AO822" s="113"/>
      <c r="AP822" s="215"/>
      <c r="AQ822" s="216"/>
      <c r="AR822" s="217"/>
      <c r="AS822" s="54"/>
      <c r="AT822" s="115"/>
      <c r="AU822" s="115"/>
      <c r="AV822" s="115"/>
      <c r="AW822" s="116"/>
      <c r="AX822" s="54"/>
      <c r="AY822" s="117"/>
      <c r="AZ822" s="117"/>
      <c r="BA822" s="118"/>
      <c r="BB822" s="116"/>
      <c r="BC822" s="54"/>
      <c r="BD822" s="117"/>
      <c r="BE822" s="218"/>
      <c r="BF822" s="120"/>
      <c r="BG822" s="121"/>
      <c r="BH822" s="121"/>
      <c r="BI822" s="122"/>
      <c r="BJ822" s="123"/>
    </row>
    <row r="823">
      <c r="D823" s="100"/>
      <c r="E823" s="48"/>
      <c r="U823" s="50"/>
      <c r="V823" s="50"/>
      <c r="AC823" s="6"/>
      <c r="AI823" s="110"/>
      <c r="AJ823" s="111"/>
      <c r="AK823" s="221"/>
      <c r="AL823" s="54"/>
      <c r="AM823" s="54"/>
      <c r="AN823" s="112"/>
      <c r="AO823" s="113"/>
      <c r="AP823" s="215"/>
      <c r="AQ823" s="216"/>
      <c r="AR823" s="217"/>
      <c r="AS823" s="54"/>
      <c r="AT823" s="115"/>
      <c r="AU823" s="115"/>
      <c r="AV823" s="115"/>
      <c r="AW823" s="116"/>
      <c r="AX823" s="54"/>
      <c r="AY823" s="117"/>
      <c r="AZ823" s="117"/>
      <c r="BA823" s="118"/>
      <c r="BB823" s="116"/>
      <c r="BC823" s="54"/>
      <c r="BD823" s="117"/>
      <c r="BE823" s="218"/>
      <c r="BF823" s="120"/>
      <c r="BG823" s="121"/>
      <c r="BH823" s="121"/>
      <c r="BI823" s="122"/>
      <c r="BJ823" s="123"/>
    </row>
    <row r="824">
      <c r="D824" s="100"/>
      <c r="E824" s="48"/>
      <c r="U824" s="50"/>
      <c r="V824" s="50"/>
      <c r="AC824" s="6"/>
      <c r="AI824" s="110"/>
      <c r="AJ824" s="111"/>
      <c r="AK824" s="221"/>
      <c r="AL824" s="54"/>
      <c r="AM824" s="54"/>
      <c r="AN824" s="112"/>
      <c r="AO824" s="113"/>
      <c r="AP824" s="215"/>
      <c r="AQ824" s="216"/>
      <c r="AR824" s="217"/>
      <c r="AS824" s="54"/>
      <c r="AT824" s="115"/>
      <c r="AU824" s="115"/>
      <c r="AV824" s="115"/>
      <c r="AW824" s="116"/>
      <c r="AX824" s="54"/>
      <c r="AY824" s="117"/>
      <c r="AZ824" s="117"/>
      <c r="BA824" s="118"/>
      <c r="BB824" s="116"/>
      <c r="BC824" s="54"/>
      <c r="BD824" s="117"/>
      <c r="BE824" s="218"/>
      <c r="BF824" s="120"/>
      <c r="BG824" s="121"/>
      <c r="BH824" s="121"/>
      <c r="BI824" s="122"/>
      <c r="BJ824" s="123"/>
    </row>
    <row r="825">
      <c r="D825" s="100"/>
      <c r="E825" s="48"/>
      <c r="U825" s="50"/>
      <c r="V825" s="50"/>
      <c r="AC825" s="6"/>
      <c r="AI825" s="110"/>
      <c r="AJ825" s="111"/>
      <c r="AK825" s="221"/>
      <c r="AL825" s="54"/>
      <c r="AM825" s="54"/>
      <c r="AN825" s="112"/>
      <c r="AO825" s="113"/>
      <c r="AP825" s="215"/>
      <c r="AQ825" s="216"/>
      <c r="AR825" s="217"/>
      <c r="AS825" s="54"/>
      <c r="AT825" s="115"/>
      <c r="AU825" s="115"/>
      <c r="AV825" s="115"/>
      <c r="AW825" s="116"/>
      <c r="AX825" s="54"/>
      <c r="AY825" s="117"/>
      <c r="AZ825" s="117"/>
      <c r="BA825" s="118"/>
      <c r="BB825" s="116"/>
      <c r="BC825" s="54"/>
      <c r="BD825" s="117"/>
      <c r="BE825" s="218"/>
      <c r="BF825" s="120"/>
      <c r="BG825" s="121"/>
      <c r="BH825" s="121"/>
      <c r="BI825" s="122"/>
      <c r="BJ825" s="123"/>
    </row>
    <row r="826">
      <c r="D826" s="100"/>
      <c r="E826" s="48"/>
      <c r="U826" s="50"/>
      <c r="V826" s="50"/>
      <c r="AC826" s="6"/>
      <c r="AI826" s="110"/>
      <c r="AJ826" s="111"/>
      <c r="AK826" s="221"/>
      <c r="AL826" s="54"/>
      <c r="AM826" s="54"/>
      <c r="AN826" s="112"/>
      <c r="AO826" s="113"/>
      <c r="AP826" s="215"/>
      <c r="AQ826" s="216"/>
      <c r="AR826" s="217"/>
      <c r="AS826" s="54"/>
      <c r="AT826" s="115"/>
      <c r="AU826" s="115"/>
      <c r="AV826" s="115"/>
      <c r="AW826" s="116"/>
      <c r="AX826" s="54"/>
      <c r="AY826" s="117"/>
      <c r="AZ826" s="117"/>
      <c r="BA826" s="118"/>
      <c r="BB826" s="116"/>
      <c r="BC826" s="54"/>
      <c r="BD826" s="117"/>
      <c r="BE826" s="218"/>
      <c r="BF826" s="120"/>
      <c r="BG826" s="121"/>
      <c r="BH826" s="121"/>
      <c r="BI826" s="122"/>
      <c r="BJ826" s="123"/>
    </row>
    <row r="827">
      <c r="D827" s="100"/>
      <c r="E827" s="48"/>
      <c r="U827" s="50"/>
      <c r="V827" s="50"/>
      <c r="AC827" s="6"/>
      <c r="AI827" s="110"/>
      <c r="AJ827" s="111"/>
      <c r="AK827" s="221"/>
      <c r="AL827" s="54"/>
      <c r="AM827" s="54"/>
      <c r="AN827" s="112"/>
      <c r="AO827" s="113"/>
      <c r="AP827" s="215"/>
      <c r="AQ827" s="216"/>
      <c r="AR827" s="217"/>
      <c r="AS827" s="54"/>
      <c r="AT827" s="115"/>
      <c r="AU827" s="115"/>
      <c r="AV827" s="115"/>
      <c r="AW827" s="116"/>
      <c r="AX827" s="54"/>
      <c r="AY827" s="117"/>
      <c r="AZ827" s="117"/>
      <c r="BA827" s="118"/>
      <c r="BB827" s="116"/>
      <c r="BC827" s="54"/>
      <c r="BD827" s="117"/>
      <c r="BE827" s="218"/>
      <c r="BF827" s="120"/>
      <c r="BG827" s="121"/>
      <c r="BH827" s="121"/>
      <c r="BI827" s="122"/>
      <c r="BJ827" s="123"/>
    </row>
    <row r="828">
      <c r="D828" s="100"/>
      <c r="E828" s="48"/>
      <c r="U828" s="50"/>
      <c r="V828" s="50"/>
      <c r="AC828" s="6"/>
      <c r="AI828" s="110"/>
      <c r="AJ828" s="111"/>
      <c r="AK828" s="221"/>
      <c r="AL828" s="54"/>
      <c r="AM828" s="54"/>
      <c r="AN828" s="112"/>
      <c r="AO828" s="113"/>
      <c r="AP828" s="215"/>
      <c r="AQ828" s="216"/>
      <c r="AR828" s="217"/>
      <c r="AS828" s="54"/>
      <c r="AT828" s="115"/>
      <c r="AU828" s="115"/>
      <c r="AV828" s="115"/>
      <c r="AW828" s="116"/>
      <c r="AX828" s="54"/>
      <c r="AY828" s="117"/>
      <c r="AZ828" s="117"/>
      <c r="BA828" s="118"/>
      <c r="BB828" s="116"/>
      <c r="BC828" s="54"/>
      <c r="BD828" s="117"/>
      <c r="BE828" s="218"/>
      <c r="BF828" s="120"/>
      <c r="BG828" s="121"/>
      <c r="BH828" s="121"/>
      <c r="BI828" s="122"/>
      <c r="BJ828" s="123"/>
    </row>
    <row r="829">
      <c r="D829" s="100"/>
      <c r="E829" s="48"/>
      <c r="U829" s="50"/>
      <c r="V829" s="50"/>
      <c r="AC829" s="6"/>
      <c r="AI829" s="110"/>
      <c r="AJ829" s="111"/>
      <c r="AK829" s="221"/>
      <c r="AL829" s="54"/>
      <c r="AM829" s="54"/>
      <c r="AN829" s="112"/>
      <c r="AO829" s="113"/>
      <c r="AP829" s="215"/>
      <c r="AQ829" s="216"/>
      <c r="AR829" s="217"/>
      <c r="AS829" s="54"/>
      <c r="AT829" s="115"/>
      <c r="AU829" s="115"/>
      <c r="AV829" s="115"/>
      <c r="AW829" s="116"/>
      <c r="AX829" s="54"/>
      <c r="AY829" s="117"/>
      <c r="AZ829" s="117"/>
      <c r="BA829" s="118"/>
      <c r="BB829" s="116"/>
      <c r="BC829" s="54"/>
      <c r="BD829" s="117"/>
      <c r="BE829" s="218"/>
      <c r="BF829" s="120"/>
      <c r="BG829" s="121"/>
      <c r="BH829" s="121"/>
      <c r="BI829" s="122"/>
      <c r="BJ829" s="123"/>
    </row>
    <row r="830">
      <c r="D830" s="100"/>
      <c r="E830" s="48"/>
      <c r="U830" s="50"/>
      <c r="V830" s="50"/>
      <c r="AC830" s="6"/>
      <c r="AI830" s="110"/>
      <c r="AJ830" s="111"/>
      <c r="AK830" s="221"/>
      <c r="AL830" s="54"/>
      <c r="AM830" s="54"/>
      <c r="AN830" s="112"/>
      <c r="AO830" s="113"/>
      <c r="AP830" s="215"/>
      <c r="AQ830" s="216"/>
      <c r="AR830" s="217"/>
      <c r="AS830" s="54"/>
      <c r="AT830" s="115"/>
      <c r="AU830" s="115"/>
      <c r="AV830" s="115"/>
      <c r="AW830" s="116"/>
      <c r="AX830" s="54"/>
      <c r="AY830" s="117"/>
      <c r="AZ830" s="117"/>
      <c r="BA830" s="118"/>
      <c r="BB830" s="116"/>
      <c r="BC830" s="54"/>
      <c r="BD830" s="117"/>
      <c r="BE830" s="218"/>
      <c r="BF830" s="120"/>
      <c r="BG830" s="121"/>
      <c r="BH830" s="121"/>
      <c r="BI830" s="122"/>
      <c r="BJ830" s="123"/>
    </row>
    <row r="831">
      <c r="D831" s="100"/>
      <c r="E831" s="48"/>
      <c r="U831" s="50"/>
      <c r="V831" s="50"/>
      <c r="AC831" s="6"/>
      <c r="AI831" s="110"/>
      <c r="AJ831" s="111"/>
      <c r="AK831" s="221"/>
      <c r="AL831" s="54"/>
      <c r="AM831" s="54"/>
      <c r="AN831" s="112"/>
      <c r="AO831" s="113"/>
      <c r="AP831" s="215"/>
      <c r="AQ831" s="216"/>
      <c r="AR831" s="217"/>
      <c r="AS831" s="54"/>
      <c r="AT831" s="115"/>
      <c r="AU831" s="115"/>
      <c r="AV831" s="115"/>
      <c r="AW831" s="116"/>
      <c r="AX831" s="54"/>
      <c r="AY831" s="117"/>
      <c r="AZ831" s="117"/>
      <c r="BA831" s="118"/>
      <c r="BB831" s="116"/>
      <c r="BC831" s="54"/>
      <c r="BD831" s="117"/>
      <c r="BE831" s="218"/>
      <c r="BF831" s="120"/>
      <c r="BG831" s="121"/>
      <c r="BH831" s="121"/>
      <c r="BI831" s="122"/>
      <c r="BJ831" s="123"/>
    </row>
    <row r="832">
      <c r="D832" s="100"/>
      <c r="E832" s="48"/>
      <c r="U832" s="50"/>
      <c r="V832" s="50"/>
      <c r="AC832" s="6"/>
      <c r="AI832" s="110"/>
      <c r="AJ832" s="111"/>
      <c r="AK832" s="221"/>
      <c r="AL832" s="54"/>
      <c r="AM832" s="54"/>
      <c r="AN832" s="112"/>
      <c r="AO832" s="113"/>
      <c r="AP832" s="215"/>
      <c r="AQ832" s="216"/>
      <c r="AR832" s="217"/>
      <c r="AS832" s="54"/>
      <c r="AT832" s="115"/>
      <c r="AU832" s="115"/>
      <c r="AV832" s="115"/>
      <c r="AW832" s="116"/>
      <c r="AX832" s="54"/>
      <c r="AY832" s="117"/>
      <c r="AZ832" s="117"/>
      <c r="BA832" s="118"/>
      <c r="BB832" s="116"/>
      <c r="BC832" s="54"/>
      <c r="BD832" s="117"/>
      <c r="BE832" s="218"/>
      <c r="BF832" s="120"/>
      <c r="BG832" s="121"/>
      <c r="BH832" s="121"/>
      <c r="BI832" s="122"/>
      <c r="BJ832" s="123"/>
    </row>
    <row r="833">
      <c r="D833" s="100"/>
      <c r="E833" s="48"/>
      <c r="U833" s="50"/>
      <c r="V833" s="50"/>
      <c r="AC833" s="6"/>
      <c r="AI833" s="110"/>
      <c r="AJ833" s="111"/>
      <c r="AK833" s="221"/>
      <c r="AL833" s="54"/>
      <c r="AM833" s="54"/>
      <c r="AN833" s="112"/>
      <c r="AO833" s="113"/>
      <c r="AP833" s="215"/>
      <c r="AQ833" s="216"/>
      <c r="AR833" s="217"/>
      <c r="AS833" s="54"/>
      <c r="AT833" s="115"/>
      <c r="AU833" s="115"/>
      <c r="AV833" s="115"/>
      <c r="AW833" s="116"/>
      <c r="AX833" s="54"/>
      <c r="AY833" s="117"/>
      <c r="AZ833" s="117"/>
      <c r="BA833" s="118"/>
      <c r="BB833" s="116"/>
      <c r="BC833" s="54"/>
      <c r="BD833" s="117"/>
      <c r="BE833" s="218"/>
      <c r="BF833" s="120"/>
      <c r="BG833" s="121"/>
      <c r="BH833" s="121"/>
      <c r="BI833" s="122"/>
      <c r="BJ833" s="123"/>
    </row>
    <row r="834">
      <c r="D834" s="100"/>
      <c r="E834" s="48"/>
      <c r="U834" s="50"/>
      <c r="V834" s="50"/>
      <c r="AC834" s="6"/>
      <c r="AI834" s="110"/>
      <c r="AJ834" s="111"/>
      <c r="AK834" s="221"/>
      <c r="AL834" s="54"/>
      <c r="AM834" s="54"/>
      <c r="AN834" s="112"/>
      <c r="AO834" s="113"/>
      <c r="AP834" s="215"/>
      <c r="AQ834" s="216"/>
      <c r="AR834" s="217"/>
      <c r="AS834" s="54"/>
      <c r="AT834" s="115"/>
      <c r="AU834" s="115"/>
      <c r="AV834" s="115"/>
      <c r="AW834" s="116"/>
      <c r="AX834" s="54"/>
      <c r="AY834" s="117"/>
      <c r="AZ834" s="117"/>
      <c r="BA834" s="118"/>
      <c r="BB834" s="116"/>
      <c r="BC834" s="54"/>
      <c r="BD834" s="117"/>
      <c r="BE834" s="218"/>
      <c r="BF834" s="120"/>
      <c r="BG834" s="121"/>
      <c r="BH834" s="121"/>
      <c r="BI834" s="122"/>
      <c r="BJ834" s="123"/>
    </row>
    <row r="835">
      <c r="D835" s="100"/>
      <c r="E835" s="48"/>
      <c r="U835" s="50"/>
      <c r="V835" s="50"/>
      <c r="AC835" s="6"/>
      <c r="AI835" s="110"/>
      <c r="AJ835" s="111"/>
      <c r="AK835" s="221"/>
      <c r="AL835" s="54"/>
      <c r="AM835" s="54"/>
      <c r="AN835" s="112"/>
      <c r="AO835" s="113"/>
      <c r="AP835" s="215"/>
      <c r="AQ835" s="216"/>
      <c r="AR835" s="217"/>
      <c r="AS835" s="54"/>
      <c r="AT835" s="115"/>
      <c r="AU835" s="115"/>
      <c r="AV835" s="115"/>
      <c r="AW835" s="116"/>
      <c r="AX835" s="54"/>
      <c r="AY835" s="117"/>
      <c r="AZ835" s="117"/>
      <c r="BA835" s="118"/>
      <c r="BB835" s="116"/>
      <c r="BC835" s="54"/>
      <c r="BD835" s="117"/>
      <c r="BE835" s="218"/>
      <c r="BF835" s="120"/>
      <c r="BG835" s="121"/>
      <c r="BH835" s="121"/>
      <c r="BI835" s="122"/>
      <c r="BJ835" s="123"/>
    </row>
    <row r="836">
      <c r="D836" s="100"/>
      <c r="E836" s="48"/>
      <c r="U836" s="50"/>
      <c r="V836" s="50"/>
      <c r="AC836" s="6"/>
      <c r="AI836" s="110"/>
      <c r="AJ836" s="111"/>
      <c r="AK836" s="221"/>
      <c r="AL836" s="54"/>
      <c r="AM836" s="54"/>
      <c r="AN836" s="112"/>
      <c r="AO836" s="113"/>
      <c r="AP836" s="215"/>
      <c r="AQ836" s="216"/>
      <c r="AR836" s="217"/>
      <c r="AS836" s="54"/>
      <c r="AT836" s="115"/>
      <c r="AU836" s="115"/>
      <c r="AV836" s="115"/>
      <c r="AW836" s="116"/>
      <c r="AX836" s="54"/>
      <c r="AY836" s="117"/>
      <c r="AZ836" s="117"/>
      <c r="BA836" s="118"/>
      <c r="BB836" s="116"/>
      <c r="BC836" s="54"/>
      <c r="BD836" s="117"/>
      <c r="BE836" s="218"/>
      <c r="BF836" s="120"/>
      <c r="BG836" s="121"/>
      <c r="BH836" s="121"/>
      <c r="BI836" s="122"/>
      <c r="BJ836" s="123"/>
    </row>
    <row r="837">
      <c r="D837" s="100"/>
      <c r="E837" s="48"/>
      <c r="U837" s="50"/>
      <c r="V837" s="50"/>
      <c r="AC837" s="6"/>
      <c r="AI837" s="110"/>
      <c r="AJ837" s="111"/>
      <c r="AK837" s="221"/>
      <c r="AL837" s="54"/>
      <c r="AM837" s="54"/>
      <c r="AN837" s="112"/>
      <c r="AO837" s="113"/>
      <c r="AP837" s="215"/>
      <c r="AQ837" s="216"/>
      <c r="AR837" s="217"/>
      <c r="AS837" s="54"/>
      <c r="AT837" s="115"/>
      <c r="AU837" s="115"/>
      <c r="AV837" s="115"/>
      <c r="AW837" s="116"/>
      <c r="AX837" s="54"/>
      <c r="AY837" s="117"/>
      <c r="AZ837" s="117"/>
      <c r="BA837" s="118"/>
      <c r="BB837" s="116"/>
      <c r="BC837" s="54"/>
      <c r="BD837" s="117"/>
      <c r="BE837" s="218"/>
      <c r="BF837" s="120"/>
      <c r="BG837" s="121"/>
      <c r="BH837" s="121"/>
      <c r="BI837" s="122"/>
      <c r="BJ837" s="123"/>
    </row>
    <row r="838">
      <c r="D838" s="100"/>
      <c r="E838" s="48"/>
      <c r="U838" s="50"/>
      <c r="V838" s="50"/>
      <c r="AC838" s="6"/>
      <c r="AI838" s="110"/>
      <c r="AJ838" s="111"/>
      <c r="AK838" s="221"/>
      <c r="AL838" s="54"/>
      <c r="AM838" s="54"/>
      <c r="AN838" s="112"/>
      <c r="AO838" s="113"/>
      <c r="AP838" s="215"/>
      <c r="AQ838" s="216"/>
      <c r="AR838" s="217"/>
      <c r="AS838" s="54"/>
      <c r="AT838" s="115"/>
      <c r="AU838" s="115"/>
      <c r="AV838" s="115"/>
      <c r="AW838" s="116"/>
      <c r="AX838" s="54"/>
      <c r="AY838" s="117"/>
      <c r="AZ838" s="117"/>
      <c r="BA838" s="118"/>
      <c r="BB838" s="116"/>
      <c r="BC838" s="54"/>
      <c r="BD838" s="117"/>
      <c r="BE838" s="218"/>
      <c r="BF838" s="120"/>
      <c r="BG838" s="121"/>
      <c r="BH838" s="121"/>
      <c r="BI838" s="122"/>
      <c r="BJ838" s="123"/>
    </row>
    <row r="839">
      <c r="D839" s="100"/>
      <c r="E839" s="48"/>
      <c r="U839" s="50"/>
      <c r="V839" s="50"/>
      <c r="AC839" s="6"/>
      <c r="AI839" s="110"/>
      <c r="AJ839" s="111"/>
      <c r="AK839" s="221"/>
      <c r="AL839" s="54"/>
      <c r="AM839" s="54"/>
      <c r="AN839" s="112"/>
      <c r="AO839" s="113"/>
      <c r="AP839" s="215"/>
      <c r="AQ839" s="216"/>
      <c r="AR839" s="217"/>
      <c r="AS839" s="54"/>
      <c r="AT839" s="115"/>
      <c r="AU839" s="115"/>
      <c r="AV839" s="115"/>
      <c r="AW839" s="116"/>
      <c r="AX839" s="54"/>
      <c r="AY839" s="117"/>
      <c r="AZ839" s="117"/>
      <c r="BA839" s="118"/>
      <c r="BB839" s="116"/>
      <c r="BC839" s="54"/>
      <c r="BD839" s="117"/>
      <c r="BE839" s="218"/>
      <c r="BF839" s="120"/>
      <c r="BG839" s="121"/>
      <c r="BH839" s="121"/>
      <c r="BI839" s="122"/>
      <c r="BJ839" s="123"/>
    </row>
    <row r="840">
      <c r="D840" s="100"/>
      <c r="E840" s="48"/>
      <c r="U840" s="50"/>
      <c r="V840" s="50"/>
      <c r="AC840" s="6"/>
      <c r="AI840" s="110"/>
      <c r="AJ840" s="111"/>
      <c r="AK840" s="221"/>
      <c r="AL840" s="54"/>
      <c r="AM840" s="54"/>
      <c r="AN840" s="112"/>
      <c r="AO840" s="113"/>
      <c r="AP840" s="215"/>
      <c r="AQ840" s="216"/>
      <c r="AR840" s="217"/>
      <c r="AS840" s="54"/>
      <c r="AT840" s="115"/>
      <c r="AU840" s="115"/>
      <c r="AV840" s="115"/>
      <c r="AW840" s="116"/>
      <c r="AX840" s="54"/>
      <c r="AY840" s="117"/>
      <c r="AZ840" s="117"/>
      <c r="BA840" s="118"/>
      <c r="BB840" s="116"/>
      <c r="BC840" s="54"/>
      <c r="BD840" s="117"/>
      <c r="BE840" s="218"/>
      <c r="BF840" s="120"/>
      <c r="BG840" s="121"/>
      <c r="BH840" s="121"/>
      <c r="BI840" s="122"/>
      <c r="BJ840" s="123"/>
    </row>
    <row r="841">
      <c r="D841" s="100"/>
      <c r="E841" s="48"/>
      <c r="U841" s="50"/>
      <c r="V841" s="50"/>
      <c r="AC841" s="6"/>
      <c r="AI841" s="110"/>
      <c r="AJ841" s="111"/>
      <c r="AK841" s="221"/>
      <c r="AL841" s="54"/>
      <c r="AM841" s="54"/>
      <c r="AN841" s="112"/>
      <c r="AO841" s="113"/>
      <c r="AP841" s="215"/>
      <c r="AQ841" s="216"/>
      <c r="AR841" s="217"/>
      <c r="AS841" s="54"/>
      <c r="AT841" s="115"/>
      <c r="AU841" s="115"/>
      <c r="AV841" s="115"/>
      <c r="AW841" s="116"/>
      <c r="AX841" s="54"/>
      <c r="AY841" s="117"/>
      <c r="AZ841" s="117"/>
      <c r="BA841" s="118"/>
      <c r="BB841" s="116"/>
      <c r="BC841" s="54"/>
      <c r="BD841" s="117"/>
      <c r="BE841" s="218"/>
      <c r="BF841" s="120"/>
      <c r="BG841" s="121"/>
      <c r="BH841" s="121"/>
      <c r="BI841" s="122"/>
      <c r="BJ841" s="123"/>
    </row>
    <row r="842">
      <c r="D842" s="100"/>
      <c r="E842" s="48"/>
      <c r="U842" s="50"/>
      <c r="V842" s="50"/>
      <c r="AC842" s="6"/>
      <c r="AI842" s="110"/>
      <c r="AJ842" s="111"/>
      <c r="AK842" s="221"/>
      <c r="AL842" s="54"/>
      <c r="AM842" s="54"/>
      <c r="AN842" s="112"/>
      <c r="AO842" s="113"/>
      <c r="AP842" s="215"/>
      <c r="AQ842" s="216"/>
      <c r="AR842" s="217"/>
      <c r="AS842" s="54"/>
      <c r="AT842" s="115"/>
      <c r="AU842" s="115"/>
      <c r="AV842" s="115"/>
      <c r="AW842" s="116"/>
      <c r="AX842" s="54"/>
      <c r="AY842" s="117"/>
      <c r="AZ842" s="117"/>
      <c r="BA842" s="118"/>
      <c r="BB842" s="116"/>
      <c r="BC842" s="54"/>
      <c r="BD842" s="117"/>
      <c r="BE842" s="218"/>
      <c r="BF842" s="120"/>
      <c r="BG842" s="121"/>
      <c r="BH842" s="121"/>
      <c r="BI842" s="122"/>
      <c r="BJ842" s="123"/>
    </row>
    <row r="843">
      <c r="D843" s="100"/>
      <c r="E843" s="48"/>
      <c r="U843" s="50"/>
      <c r="V843" s="50"/>
      <c r="AC843" s="6"/>
      <c r="AI843" s="110"/>
      <c r="AJ843" s="111"/>
      <c r="AK843" s="221"/>
      <c r="AL843" s="54"/>
      <c r="AM843" s="54"/>
      <c r="AN843" s="112"/>
      <c r="AO843" s="113"/>
      <c r="AP843" s="215"/>
      <c r="AQ843" s="216"/>
      <c r="AR843" s="217"/>
      <c r="AS843" s="54"/>
      <c r="AT843" s="115"/>
      <c r="AU843" s="115"/>
      <c r="AV843" s="115"/>
      <c r="AW843" s="116"/>
      <c r="AX843" s="54"/>
      <c r="AY843" s="117"/>
      <c r="AZ843" s="117"/>
      <c r="BA843" s="118"/>
      <c r="BB843" s="116"/>
      <c r="BC843" s="54"/>
      <c r="BD843" s="117"/>
      <c r="BE843" s="218"/>
      <c r="BF843" s="120"/>
      <c r="BG843" s="121"/>
      <c r="BH843" s="121"/>
      <c r="BI843" s="122"/>
      <c r="BJ843" s="123"/>
    </row>
    <row r="844">
      <c r="D844" s="100"/>
      <c r="E844" s="48"/>
      <c r="U844" s="50"/>
      <c r="V844" s="50"/>
      <c r="AC844" s="6"/>
      <c r="AI844" s="110"/>
      <c r="AJ844" s="111"/>
      <c r="AK844" s="221"/>
      <c r="AL844" s="54"/>
      <c r="AM844" s="54"/>
      <c r="AN844" s="112"/>
      <c r="AO844" s="113"/>
      <c r="AP844" s="215"/>
      <c r="AQ844" s="216"/>
      <c r="AR844" s="217"/>
      <c r="AS844" s="54"/>
      <c r="AT844" s="115"/>
      <c r="AU844" s="115"/>
      <c r="AV844" s="115"/>
      <c r="AW844" s="116"/>
      <c r="AX844" s="54"/>
      <c r="AY844" s="117"/>
      <c r="AZ844" s="117"/>
      <c r="BA844" s="118"/>
      <c r="BB844" s="116"/>
      <c r="BC844" s="54"/>
      <c r="BD844" s="117"/>
      <c r="BE844" s="218"/>
      <c r="BF844" s="120"/>
      <c r="BG844" s="121"/>
      <c r="BH844" s="121"/>
      <c r="BI844" s="122"/>
      <c r="BJ844" s="123"/>
    </row>
    <row r="845">
      <c r="D845" s="100"/>
      <c r="E845" s="48"/>
      <c r="U845" s="50"/>
      <c r="V845" s="50"/>
      <c r="AC845" s="6"/>
      <c r="AI845" s="110"/>
      <c r="AJ845" s="111"/>
      <c r="AK845" s="221"/>
      <c r="AL845" s="54"/>
      <c r="AM845" s="54"/>
      <c r="AN845" s="112"/>
      <c r="AO845" s="113"/>
      <c r="AP845" s="215"/>
      <c r="AQ845" s="216"/>
      <c r="AR845" s="217"/>
      <c r="AS845" s="54"/>
      <c r="AT845" s="115"/>
      <c r="AU845" s="115"/>
      <c r="AV845" s="115"/>
      <c r="AW845" s="116"/>
      <c r="AX845" s="54"/>
      <c r="AY845" s="117"/>
      <c r="AZ845" s="117"/>
      <c r="BA845" s="118"/>
      <c r="BB845" s="116"/>
      <c r="BC845" s="54"/>
      <c r="BD845" s="117"/>
      <c r="BE845" s="218"/>
      <c r="BF845" s="120"/>
      <c r="BG845" s="121"/>
      <c r="BH845" s="121"/>
      <c r="BI845" s="122"/>
      <c r="BJ845" s="123"/>
    </row>
    <row r="846">
      <c r="D846" s="100"/>
      <c r="E846" s="48"/>
      <c r="U846" s="50"/>
      <c r="V846" s="50"/>
      <c r="AC846" s="6"/>
      <c r="AI846" s="110"/>
      <c r="AJ846" s="111"/>
      <c r="AK846" s="221"/>
      <c r="AL846" s="54"/>
      <c r="AM846" s="54"/>
      <c r="AN846" s="112"/>
      <c r="AO846" s="113"/>
      <c r="AP846" s="215"/>
      <c r="AQ846" s="216"/>
      <c r="AR846" s="217"/>
      <c r="AS846" s="54"/>
      <c r="AT846" s="115"/>
      <c r="AU846" s="115"/>
      <c r="AV846" s="115"/>
      <c r="AW846" s="116"/>
      <c r="AX846" s="54"/>
      <c r="AY846" s="117"/>
      <c r="AZ846" s="117"/>
      <c r="BA846" s="118"/>
      <c r="BB846" s="116"/>
      <c r="BC846" s="54"/>
      <c r="BD846" s="117"/>
      <c r="BE846" s="218"/>
      <c r="BF846" s="120"/>
      <c r="BG846" s="121"/>
      <c r="BH846" s="121"/>
      <c r="BI846" s="122"/>
      <c r="BJ846" s="123"/>
    </row>
    <row r="847">
      <c r="D847" s="100"/>
      <c r="E847" s="48"/>
      <c r="U847" s="50"/>
      <c r="V847" s="50"/>
      <c r="AC847" s="6"/>
      <c r="AI847" s="110"/>
      <c r="AJ847" s="111"/>
      <c r="AK847" s="221"/>
      <c r="AL847" s="54"/>
      <c r="AM847" s="54"/>
      <c r="AN847" s="112"/>
      <c r="AO847" s="113"/>
      <c r="AP847" s="215"/>
      <c r="AQ847" s="216"/>
      <c r="AR847" s="217"/>
      <c r="AS847" s="54"/>
      <c r="AT847" s="115"/>
      <c r="AU847" s="115"/>
      <c r="AV847" s="115"/>
      <c r="AW847" s="116"/>
      <c r="AX847" s="54"/>
      <c r="AY847" s="117"/>
      <c r="AZ847" s="117"/>
      <c r="BA847" s="118"/>
      <c r="BB847" s="116"/>
      <c r="BC847" s="54"/>
      <c r="BD847" s="117"/>
      <c r="BE847" s="218"/>
      <c r="BF847" s="120"/>
      <c r="BG847" s="121"/>
      <c r="BH847" s="121"/>
      <c r="BI847" s="122"/>
      <c r="BJ847" s="123"/>
    </row>
    <row r="848">
      <c r="D848" s="100"/>
      <c r="E848" s="48"/>
      <c r="U848" s="50"/>
      <c r="V848" s="50"/>
      <c r="AC848" s="6"/>
      <c r="AI848" s="110"/>
      <c r="AJ848" s="111"/>
      <c r="AK848" s="221"/>
      <c r="AL848" s="54"/>
      <c r="AM848" s="54"/>
      <c r="AN848" s="112"/>
      <c r="AO848" s="113"/>
      <c r="AP848" s="215"/>
      <c r="AQ848" s="216"/>
      <c r="AR848" s="217"/>
      <c r="AS848" s="54"/>
      <c r="AT848" s="115"/>
      <c r="AU848" s="115"/>
      <c r="AV848" s="115"/>
      <c r="AW848" s="116"/>
      <c r="AX848" s="54"/>
      <c r="AY848" s="117"/>
      <c r="AZ848" s="117"/>
      <c r="BA848" s="118"/>
      <c r="BB848" s="116"/>
      <c r="BC848" s="54"/>
      <c r="BD848" s="117"/>
      <c r="BE848" s="218"/>
      <c r="BF848" s="120"/>
      <c r="BG848" s="121"/>
      <c r="BH848" s="121"/>
      <c r="BI848" s="122"/>
      <c r="BJ848" s="123"/>
    </row>
    <row r="849">
      <c r="D849" s="100"/>
      <c r="E849" s="48"/>
      <c r="U849" s="50"/>
      <c r="V849" s="50"/>
      <c r="AC849" s="6"/>
      <c r="AI849" s="110"/>
      <c r="AJ849" s="111"/>
      <c r="AK849" s="221"/>
      <c r="AL849" s="54"/>
      <c r="AM849" s="54"/>
      <c r="AN849" s="112"/>
      <c r="AO849" s="113"/>
      <c r="AP849" s="215"/>
      <c r="AQ849" s="216"/>
      <c r="AR849" s="217"/>
      <c r="AS849" s="54"/>
      <c r="AT849" s="115"/>
      <c r="AU849" s="115"/>
      <c r="AV849" s="115"/>
      <c r="AW849" s="116"/>
      <c r="AX849" s="54"/>
      <c r="AY849" s="117"/>
      <c r="AZ849" s="117"/>
      <c r="BA849" s="118"/>
      <c r="BB849" s="116"/>
      <c r="BC849" s="54"/>
      <c r="BD849" s="117"/>
      <c r="BE849" s="218"/>
      <c r="BF849" s="120"/>
      <c r="BG849" s="121"/>
      <c r="BH849" s="121"/>
      <c r="BI849" s="122"/>
      <c r="BJ849" s="123"/>
    </row>
    <row r="850">
      <c r="D850" s="100"/>
      <c r="E850" s="48"/>
      <c r="U850" s="50"/>
      <c r="V850" s="50"/>
      <c r="AC850" s="6"/>
      <c r="AI850" s="110"/>
      <c r="AJ850" s="111"/>
      <c r="AK850" s="221"/>
      <c r="AL850" s="54"/>
      <c r="AM850" s="54"/>
      <c r="AN850" s="112"/>
      <c r="AO850" s="113"/>
      <c r="AP850" s="215"/>
      <c r="AQ850" s="216"/>
      <c r="AR850" s="217"/>
      <c r="AS850" s="54"/>
      <c r="AT850" s="115"/>
      <c r="AU850" s="115"/>
      <c r="AV850" s="115"/>
      <c r="AW850" s="116"/>
      <c r="AX850" s="54"/>
      <c r="AY850" s="117"/>
      <c r="AZ850" s="117"/>
      <c r="BA850" s="118"/>
      <c r="BB850" s="116"/>
      <c r="BC850" s="54"/>
      <c r="BD850" s="117"/>
      <c r="BE850" s="218"/>
      <c r="BF850" s="120"/>
      <c r="BG850" s="121"/>
      <c r="BH850" s="121"/>
      <c r="BI850" s="122"/>
      <c r="BJ850" s="123"/>
    </row>
    <row r="851">
      <c r="D851" s="100"/>
      <c r="E851" s="48"/>
      <c r="U851" s="50"/>
      <c r="V851" s="50"/>
      <c r="AC851" s="6"/>
      <c r="AI851" s="110"/>
      <c r="AJ851" s="111"/>
      <c r="AK851" s="221"/>
      <c r="AL851" s="54"/>
      <c r="AM851" s="54"/>
      <c r="AN851" s="112"/>
      <c r="AO851" s="113"/>
      <c r="AP851" s="215"/>
      <c r="AQ851" s="216"/>
      <c r="AR851" s="217"/>
      <c r="AS851" s="54"/>
      <c r="AT851" s="115"/>
      <c r="AU851" s="115"/>
      <c r="AV851" s="115"/>
      <c r="AW851" s="116"/>
      <c r="AX851" s="54"/>
      <c r="AY851" s="117"/>
      <c r="AZ851" s="117"/>
      <c r="BA851" s="118"/>
      <c r="BB851" s="116"/>
      <c r="BC851" s="54"/>
      <c r="BD851" s="117"/>
      <c r="BE851" s="218"/>
      <c r="BF851" s="120"/>
      <c r="BG851" s="121"/>
      <c r="BH851" s="121"/>
      <c r="BI851" s="122"/>
      <c r="BJ851" s="123"/>
    </row>
    <row r="852">
      <c r="D852" s="100"/>
      <c r="E852" s="48"/>
      <c r="U852" s="50"/>
      <c r="V852" s="50"/>
      <c r="AC852" s="6"/>
      <c r="AI852" s="110"/>
      <c r="AJ852" s="111"/>
      <c r="AK852" s="221"/>
      <c r="AL852" s="54"/>
      <c r="AM852" s="54"/>
      <c r="AN852" s="112"/>
      <c r="AO852" s="113"/>
      <c r="AP852" s="215"/>
      <c r="AQ852" s="216"/>
      <c r="AR852" s="217"/>
      <c r="AS852" s="54"/>
      <c r="AT852" s="115"/>
      <c r="AU852" s="115"/>
      <c r="AV852" s="115"/>
      <c r="AW852" s="116"/>
      <c r="AX852" s="54"/>
      <c r="AY852" s="117"/>
      <c r="AZ852" s="117"/>
      <c r="BA852" s="118"/>
      <c r="BB852" s="116"/>
      <c r="BC852" s="54"/>
      <c r="BD852" s="117"/>
      <c r="BE852" s="218"/>
      <c r="BF852" s="120"/>
      <c r="BG852" s="121"/>
      <c r="BH852" s="121"/>
      <c r="BI852" s="122"/>
      <c r="BJ852" s="123"/>
    </row>
    <row r="853">
      <c r="D853" s="100"/>
      <c r="E853" s="48"/>
      <c r="U853" s="50"/>
      <c r="V853" s="50"/>
      <c r="AC853" s="6"/>
      <c r="AI853" s="110"/>
      <c r="AJ853" s="111"/>
      <c r="AK853" s="221"/>
      <c r="AL853" s="54"/>
      <c r="AM853" s="54"/>
      <c r="AN853" s="112"/>
      <c r="AO853" s="113"/>
      <c r="AP853" s="215"/>
      <c r="AQ853" s="216"/>
      <c r="AR853" s="217"/>
      <c r="AS853" s="54"/>
      <c r="AT853" s="115"/>
      <c r="AU853" s="115"/>
      <c r="AV853" s="115"/>
      <c r="AW853" s="116"/>
      <c r="AX853" s="54"/>
      <c r="AY853" s="117"/>
      <c r="AZ853" s="117"/>
      <c r="BA853" s="118"/>
      <c r="BB853" s="116"/>
      <c r="BC853" s="54"/>
      <c r="BD853" s="117"/>
      <c r="BE853" s="218"/>
      <c r="BF853" s="120"/>
      <c r="BG853" s="121"/>
      <c r="BH853" s="121"/>
      <c r="BI853" s="122"/>
      <c r="BJ853" s="123"/>
    </row>
    <row r="854">
      <c r="D854" s="100"/>
      <c r="E854" s="48"/>
      <c r="U854" s="50"/>
      <c r="V854" s="50"/>
      <c r="AC854" s="6"/>
      <c r="AI854" s="110"/>
      <c r="AJ854" s="111"/>
      <c r="AK854" s="221"/>
      <c r="AL854" s="54"/>
      <c r="AM854" s="54"/>
      <c r="AN854" s="112"/>
      <c r="AO854" s="113"/>
      <c r="AP854" s="215"/>
      <c r="AQ854" s="216"/>
      <c r="AR854" s="217"/>
      <c r="AS854" s="54"/>
      <c r="AT854" s="115"/>
      <c r="AU854" s="115"/>
      <c r="AV854" s="115"/>
      <c r="AW854" s="116"/>
      <c r="AX854" s="54"/>
      <c r="AY854" s="117"/>
      <c r="AZ854" s="117"/>
      <c r="BA854" s="118"/>
      <c r="BB854" s="116"/>
      <c r="BC854" s="54"/>
      <c r="BD854" s="117"/>
      <c r="BE854" s="218"/>
      <c r="BF854" s="120"/>
      <c r="BG854" s="121"/>
      <c r="BH854" s="121"/>
      <c r="BI854" s="122"/>
      <c r="BJ854" s="123"/>
    </row>
    <row r="855">
      <c r="D855" s="100"/>
      <c r="E855" s="48"/>
      <c r="U855" s="50"/>
      <c r="V855" s="50"/>
      <c r="AC855" s="6"/>
      <c r="AI855" s="110"/>
      <c r="AJ855" s="111"/>
      <c r="AK855" s="221"/>
      <c r="AL855" s="54"/>
      <c r="AM855" s="54"/>
      <c r="AN855" s="112"/>
      <c r="AO855" s="113"/>
      <c r="AP855" s="215"/>
      <c r="AQ855" s="216"/>
      <c r="AR855" s="217"/>
      <c r="AS855" s="54"/>
      <c r="AT855" s="115"/>
      <c r="AU855" s="115"/>
      <c r="AV855" s="115"/>
      <c r="AW855" s="116"/>
      <c r="AX855" s="54"/>
      <c r="AY855" s="117"/>
      <c r="AZ855" s="117"/>
      <c r="BA855" s="118"/>
      <c r="BB855" s="116"/>
      <c r="BC855" s="54"/>
      <c r="BD855" s="117"/>
      <c r="BE855" s="218"/>
      <c r="BF855" s="120"/>
      <c r="BG855" s="121"/>
      <c r="BH855" s="121"/>
      <c r="BI855" s="122"/>
      <c r="BJ855" s="123"/>
    </row>
    <row r="856">
      <c r="D856" s="100"/>
      <c r="E856" s="48"/>
      <c r="U856" s="50"/>
      <c r="V856" s="50"/>
      <c r="AC856" s="6"/>
      <c r="AI856" s="110"/>
      <c r="AJ856" s="111"/>
      <c r="AK856" s="221"/>
      <c r="AL856" s="54"/>
      <c r="AM856" s="54"/>
      <c r="AN856" s="112"/>
      <c r="AO856" s="113"/>
      <c r="AP856" s="215"/>
      <c r="AQ856" s="216"/>
      <c r="AR856" s="217"/>
      <c r="AS856" s="54"/>
      <c r="AT856" s="115"/>
      <c r="AU856" s="115"/>
      <c r="AV856" s="115"/>
      <c r="AW856" s="116"/>
      <c r="AX856" s="54"/>
      <c r="AY856" s="117"/>
      <c r="AZ856" s="117"/>
      <c r="BA856" s="118"/>
      <c r="BB856" s="116"/>
      <c r="BC856" s="54"/>
      <c r="BD856" s="117"/>
      <c r="BE856" s="218"/>
      <c r="BF856" s="120"/>
      <c r="BG856" s="121"/>
      <c r="BH856" s="121"/>
      <c r="BI856" s="122"/>
      <c r="BJ856" s="123"/>
    </row>
    <row r="857">
      <c r="D857" s="100"/>
      <c r="E857" s="48"/>
      <c r="U857" s="50"/>
      <c r="V857" s="50"/>
      <c r="AC857" s="6"/>
      <c r="AI857" s="110"/>
      <c r="AJ857" s="111"/>
      <c r="AK857" s="221"/>
      <c r="AL857" s="54"/>
      <c r="AM857" s="54"/>
      <c r="AN857" s="112"/>
      <c r="AO857" s="113"/>
      <c r="AP857" s="215"/>
      <c r="AQ857" s="216"/>
      <c r="AR857" s="217"/>
      <c r="AS857" s="54"/>
      <c r="AT857" s="115"/>
      <c r="AU857" s="115"/>
      <c r="AV857" s="115"/>
      <c r="AW857" s="116"/>
      <c r="AX857" s="54"/>
      <c r="AY857" s="117"/>
      <c r="AZ857" s="117"/>
      <c r="BA857" s="118"/>
      <c r="BB857" s="116"/>
      <c r="BC857" s="54"/>
      <c r="BD857" s="117"/>
      <c r="BE857" s="218"/>
      <c r="BF857" s="120"/>
      <c r="BG857" s="121"/>
      <c r="BH857" s="121"/>
      <c r="BI857" s="122"/>
      <c r="BJ857" s="123"/>
    </row>
    <row r="858">
      <c r="D858" s="100"/>
      <c r="E858" s="48"/>
      <c r="U858" s="50"/>
      <c r="V858" s="50"/>
      <c r="AC858" s="6"/>
      <c r="AI858" s="110"/>
      <c r="AJ858" s="111"/>
      <c r="AK858" s="221"/>
      <c r="AL858" s="54"/>
      <c r="AM858" s="54"/>
      <c r="AN858" s="112"/>
      <c r="AO858" s="113"/>
      <c r="AP858" s="215"/>
      <c r="AQ858" s="216"/>
      <c r="AR858" s="217"/>
      <c r="AS858" s="54"/>
      <c r="AT858" s="115"/>
      <c r="AU858" s="115"/>
      <c r="AV858" s="115"/>
      <c r="AW858" s="116"/>
      <c r="AX858" s="54"/>
      <c r="AY858" s="117"/>
      <c r="AZ858" s="117"/>
      <c r="BA858" s="118"/>
      <c r="BB858" s="116"/>
      <c r="BC858" s="54"/>
      <c r="BD858" s="117"/>
      <c r="BE858" s="218"/>
      <c r="BF858" s="120"/>
      <c r="BG858" s="121"/>
      <c r="BH858" s="121"/>
      <c r="BI858" s="122"/>
      <c r="BJ858" s="123"/>
    </row>
    <row r="859">
      <c r="D859" s="100"/>
      <c r="E859" s="48"/>
      <c r="U859" s="50"/>
      <c r="V859" s="50"/>
      <c r="AC859" s="6"/>
      <c r="AI859" s="110"/>
      <c r="AJ859" s="111"/>
      <c r="AK859" s="221"/>
      <c r="AL859" s="54"/>
      <c r="AM859" s="54"/>
      <c r="AN859" s="112"/>
      <c r="AO859" s="113"/>
      <c r="AP859" s="215"/>
      <c r="AQ859" s="216"/>
      <c r="AR859" s="217"/>
      <c r="AS859" s="54"/>
      <c r="AT859" s="115"/>
      <c r="AU859" s="115"/>
      <c r="AV859" s="115"/>
      <c r="AW859" s="116"/>
      <c r="AX859" s="54"/>
      <c r="AY859" s="117"/>
      <c r="AZ859" s="117"/>
      <c r="BA859" s="118"/>
      <c r="BB859" s="116"/>
      <c r="BC859" s="54"/>
      <c r="BD859" s="117"/>
      <c r="BE859" s="218"/>
      <c r="BF859" s="120"/>
      <c r="BG859" s="121"/>
      <c r="BH859" s="121"/>
      <c r="BI859" s="122"/>
      <c r="BJ859" s="123"/>
    </row>
    <row r="860">
      <c r="D860" s="100"/>
      <c r="E860" s="48"/>
      <c r="U860" s="50"/>
      <c r="V860" s="50"/>
      <c r="AC860" s="6"/>
      <c r="AI860" s="110"/>
      <c r="AJ860" s="111"/>
      <c r="AK860" s="221"/>
      <c r="AL860" s="54"/>
      <c r="AM860" s="54"/>
      <c r="AN860" s="112"/>
      <c r="AO860" s="113"/>
      <c r="AP860" s="215"/>
      <c r="AQ860" s="216"/>
      <c r="AR860" s="217"/>
      <c r="AS860" s="54"/>
      <c r="AT860" s="115"/>
      <c r="AU860" s="115"/>
      <c r="AV860" s="115"/>
      <c r="AW860" s="116"/>
      <c r="AX860" s="54"/>
      <c r="AY860" s="117"/>
      <c r="AZ860" s="117"/>
      <c r="BA860" s="118"/>
      <c r="BB860" s="116"/>
      <c r="BC860" s="54"/>
      <c r="BD860" s="117"/>
      <c r="BE860" s="218"/>
      <c r="BF860" s="120"/>
      <c r="BG860" s="121"/>
      <c r="BH860" s="121"/>
      <c r="BI860" s="122"/>
      <c r="BJ860" s="123"/>
    </row>
    <row r="861">
      <c r="D861" s="100"/>
      <c r="E861" s="48"/>
      <c r="U861" s="50"/>
      <c r="V861" s="50"/>
      <c r="AC861" s="6"/>
      <c r="AI861" s="110"/>
      <c r="AJ861" s="111"/>
      <c r="AK861" s="221"/>
      <c r="AL861" s="54"/>
      <c r="AM861" s="54"/>
      <c r="AN861" s="112"/>
      <c r="AO861" s="113"/>
      <c r="AP861" s="215"/>
      <c r="AQ861" s="216"/>
      <c r="AR861" s="217"/>
      <c r="AS861" s="54"/>
      <c r="AT861" s="115"/>
      <c r="AU861" s="115"/>
      <c r="AV861" s="115"/>
      <c r="AW861" s="116"/>
      <c r="AX861" s="54"/>
      <c r="AY861" s="117"/>
      <c r="AZ861" s="117"/>
      <c r="BA861" s="118"/>
      <c r="BB861" s="116"/>
      <c r="BC861" s="54"/>
      <c r="BD861" s="117"/>
      <c r="BE861" s="218"/>
      <c r="BF861" s="120"/>
      <c r="BG861" s="121"/>
      <c r="BH861" s="121"/>
      <c r="BI861" s="122"/>
      <c r="BJ861" s="123"/>
    </row>
    <row r="862">
      <c r="D862" s="100"/>
      <c r="E862" s="48"/>
      <c r="U862" s="50"/>
      <c r="V862" s="50"/>
      <c r="AC862" s="6"/>
      <c r="AI862" s="110"/>
      <c r="AJ862" s="111"/>
      <c r="AK862" s="221"/>
      <c r="AL862" s="54"/>
      <c r="AM862" s="54"/>
      <c r="AN862" s="112"/>
      <c r="AO862" s="113"/>
      <c r="AP862" s="215"/>
      <c r="AQ862" s="216"/>
      <c r="AR862" s="217"/>
      <c r="AS862" s="54"/>
      <c r="AT862" s="115"/>
      <c r="AU862" s="115"/>
      <c r="AV862" s="115"/>
      <c r="AW862" s="116"/>
      <c r="AX862" s="54"/>
      <c r="AY862" s="117"/>
      <c r="AZ862" s="117"/>
      <c r="BA862" s="118"/>
      <c r="BB862" s="116"/>
      <c r="BC862" s="54"/>
      <c r="BD862" s="117"/>
      <c r="BE862" s="218"/>
      <c r="BF862" s="120"/>
      <c r="BG862" s="121"/>
      <c r="BH862" s="121"/>
      <c r="BI862" s="122"/>
      <c r="BJ862" s="123"/>
    </row>
    <row r="863">
      <c r="D863" s="100"/>
      <c r="E863" s="48"/>
      <c r="U863" s="50"/>
      <c r="V863" s="50"/>
      <c r="AC863" s="6"/>
      <c r="AI863" s="110"/>
      <c r="AJ863" s="111"/>
      <c r="AK863" s="221"/>
      <c r="AL863" s="54"/>
      <c r="AM863" s="54"/>
      <c r="AN863" s="112"/>
      <c r="AO863" s="113"/>
      <c r="AP863" s="215"/>
      <c r="AQ863" s="216"/>
      <c r="AR863" s="217"/>
      <c r="AS863" s="54"/>
      <c r="AT863" s="115"/>
      <c r="AU863" s="115"/>
      <c r="AV863" s="115"/>
      <c r="AW863" s="116"/>
      <c r="AX863" s="54"/>
      <c r="AY863" s="117"/>
      <c r="AZ863" s="117"/>
      <c r="BA863" s="118"/>
      <c r="BB863" s="116"/>
      <c r="BC863" s="54"/>
      <c r="BD863" s="117"/>
      <c r="BE863" s="218"/>
      <c r="BF863" s="120"/>
      <c r="BG863" s="121"/>
      <c r="BH863" s="121"/>
      <c r="BI863" s="122"/>
      <c r="BJ863" s="123"/>
    </row>
    <row r="864">
      <c r="D864" s="100"/>
      <c r="E864" s="48"/>
      <c r="U864" s="50"/>
      <c r="V864" s="50"/>
      <c r="AC864" s="6"/>
      <c r="AI864" s="110"/>
      <c r="AJ864" s="111"/>
      <c r="AK864" s="221"/>
      <c r="AL864" s="54"/>
      <c r="AM864" s="54"/>
      <c r="AN864" s="112"/>
      <c r="AO864" s="113"/>
      <c r="AP864" s="215"/>
      <c r="AQ864" s="216"/>
      <c r="AR864" s="217"/>
      <c r="AS864" s="54"/>
      <c r="AT864" s="115"/>
      <c r="AU864" s="115"/>
      <c r="AV864" s="115"/>
      <c r="AW864" s="116"/>
      <c r="AX864" s="54"/>
      <c r="AY864" s="117"/>
      <c r="AZ864" s="117"/>
      <c r="BA864" s="118"/>
      <c r="BB864" s="116"/>
      <c r="BC864" s="54"/>
      <c r="BD864" s="117"/>
      <c r="BE864" s="218"/>
      <c r="BF864" s="120"/>
      <c r="BG864" s="121"/>
      <c r="BH864" s="121"/>
      <c r="BI864" s="122"/>
      <c r="BJ864" s="123"/>
    </row>
    <row r="865">
      <c r="D865" s="100"/>
      <c r="E865" s="48"/>
      <c r="U865" s="50"/>
      <c r="V865" s="50"/>
      <c r="AC865" s="6"/>
      <c r="AI865" s="110"/>
      <c r="AJ865" s="111"/>
      <c r="AK865" s="221"/>
      <c r="AL865" s="54"/>
      <c r="AM865" s="54"/>
      <c r="AN865" s="112"/>
      <c r="AO865" s="113"/>
      <c r="AP865" s="215"/>
      <c r="AQ865" s="216"/>
      <c r="AR865" s="217"/>
      <c r="AS865" s="54"/>
      <c r="AT865" s="115"/>
      <c r="AU865" s="115"/>
      <c r="AV865" s="115"/>
      <c r="AW865" s="116"/>
      <c r="AX865" s="54"/>
      <c r="AY865" s="117"/>
      <c r="AZ865" s="117"/>
      <c r="BA865" s="118"/>
      <c r="BB865" s="116"/>
      <c r="BC865" s="54"/>
      <c r="BD865" s="117"/>
      <c r="BE865" s="218"/>
      <c r="BF865" s="120"/>
      <c r="BG865" s="121"/>
      <c r="BH865" s="121"/>
      <c r="BI865" s="122"/>
      <c r="BJ865" s="123"/>
    </row>
    <row r="866">
      <c r="D866" s="100"/>
      <c r="E866" s="48"/>
      <c r="U866" s="50"/>
      <c r="V866" s="50"/>
      <c r="AC866" s="6"/>
      <c r="AI866" s="110"/>
      <c r="AJ866" s="111"/>
      <c r="AK866" s="221"/>
      <c r="AL866" s="54"/>
      <c r="AM866" s="54"/>
      <c r="AN866" s="112"/>
      <c r="AO866" s="113"/>
      <c r="AP866" s="215"/>
      <c r="AQ866" s="216"/>
      <c r="AR866" s="217"/>
      <c r="AS866" s="54"/>
      <c r="AT866" s="115"/>
      <c r="AU866" s="115"/>
      <c r="AV866" s="115"/>
      <c r="AW866" s="116"/>
      <c r="AX866" s="54"/>
      <c r="AY866" s="117"/>
      <c r="AZ866" s="117"/>
      <c r="BA866" s="118"/>
      <c r="BB866" s="116"/>
      <c r="BC866" s="54"/>
      <c r="BD866" s="117"/>
      <c r="BE866" s="218"/>
      <c r="BF866" s="120"/>
      <c r="BG866" s="121"/>
      <c r="BH866" s="121"/>
      <c r="BI866" s="122"/>
      <c r="BJ866" s="123"/>
    </row>
    <row r="867">
      <c r="D867" s="100"/>
      <c r="E867" s="48"/>
      <c r="U867" s="50"/>
      <c r="V867" s="50"/>
      <c r="AC867" s="6"/>
      <c r="AI867" s="110"/>
      <c r="AJ867" s="111"/>
      <c r="AK867" s="221"/>
      <c r="AL867" s="54"/>
      <c r="AM867" s="54"/>
      <c r="AN867" s="112"/>
      <c r="AO867" s="113"/>
      <c r="AP867" s="215"/>
      <c r="AQ867" s="216"/>
      <c r="AR867" s="217"/>
      <c r="AS867" s="54"/>
      <c r="AT867" s="115"/>
      <c r="AU867" s="115"/>
      <c r="AV867" s="115"/>
      <c r="AW867" s="116"/>
      <c r="AX867" s="54"/>
      <c r="AY867" s="117"/>
      <c r="AZ867" s="117"/>
      <c r="BA867" s="118"/>
      <c r="BB867" s="116"/>
      <c r="BC867" s="54"/>
      <c r="BD867" s="117"/>
      <c r="BE867" s="218"/>
      <c r="BF867" s="120"/>
      <c r="BG867" s="121"/>
      <c r="BH867" s="121"/>
      <c r="BI867" s="122"/>
      <c r="BJ867" s="123"/>
    </row>
    <row r="868">
      <c r="D868" s="100"/>
      <c r="E868" s="48"/>
      <c r="U868" s="50"/>
      <c r="V868" s="50"/>
      <c r="AC868" s="6"/>
      <c r="AI868" s="110"/>
      <c r="AJ868" s="111"/>
      <c r="AK868" s="221"/>
      <c r="AL868" s="54"/>
      <c r="AM868" s="54"/>
      <c r="AN868" s="112"/>
      <c r="AO868" s="113"/>
      <c r="AP868" s="215"/>
      <c r="AQ868" s="216"/>
      <c r="AR868" s="217"/>
      <c r="AS868" s="54"/>
      <c r="AT868" s="115"/>
      <c r="AU868" s="115"/>
      <c r="AV868" s="115"/>
      <c r="AW868" s="116"/>
      <c r="AX868" s="54"/>
      <c r="AY868" s="117"/>
      <c r="AZ868" s="117"/>
      <c r="BA868" s="118"/>
      <c r="BB868" s="116"/>
      <c r="BC868" s="54"/>
      <c r="BD868" s="117"/>
      <c r="BE868" s="218"/>
      <c r="BF868" s="120"/>
      <c r="BG868" s="121"/>
      <c r="BH868" s="121"/>
      <c r="BI868" s="122"/>
      <c r="BJ868" s="123"/>
    </row>
    <row r="869">
      <c r="D869" s="100"/>
      <c r="E869" s="48"/>
      <c r="U869" s="50"/>
      <c r="V869" s="50"/>
      <c r="AC869" s="6"/>
      <c r="AI869" s="110"/>
      <c r="AJ869" s="111"/>
      <c r="AK869" s="221"/>
      <c r="AL869" s="54"/>
      <c r="AM869" s="54"/>
      <c r="AN869" s="112"/>
      <c r="AO869" s="113"/>
      <c r="AP869" s="215"/>
      <c r="AQ869" s="216"/>
      <c r="AR869" s="217"/>
      <c r="AS869" s="54"/>
      <c r="AT869" s="115"/>
      <c r="AU869" s="115"/>
      <c r="AV869" s="115"/>
      <c r="AW869" s="116"/>
      <c r="AX869" s="54"/>
      <c r="AY869" s="117"/>
      <c r="AZ869" s="117"/>
      <c r="BA869" s="118"/>
      <c r="BB869" s="116"/>
      <c r="BC869" s="54"/>
      <c r="BD869" s="117"/>
      <c r="BE869" s="218"/>
      <c r="BF869" s="120"/>
      <c r="BG869" s="121"/>
      <c r="BH869" s="121"/>
      <c r="BI869" s="122"/>
      <c r="BJ869" s="123"/>
    </row>
    <row r="870">
      <c r="D870" s="100"/>
      <c r="E870" s="48"/>
      <c r="U870" s="50"/>
      <c r="V870" s="50"/>
      <c r="AC870" s="6"/>
      <c r="AI870" s="110"/>
      <c r="AJ870" s="111"/>
      <c r="AK870" s="221"/>
      <c r="AL870" s="54"/>
      <c r="AM870" s="54"/>
      <c r="AN870" s="112"/>
      <c r="AO870" s="113"/>
      <c r="AP870" s="215"/>
      <c r="AQ870" s="216"/>
      <c r="AR870" s="217"/>
      <c r="AS870" s="54"/>
      <c r="AT870" s="115"/>
      <c r="AU870" s="115"/>
      <c r="AV870" s="115"/>
      <c r="AW870" s="116"/>
      <c r="AX870" s="54"/>
      <c r="AY870" s="117"/>
      <c r="AZ870" s="117"/>
      <c r="BA870" s="118"/>
      <c r="BB870" s="116"/>
      <c r="BC870" s="54"/>
      <c r="BD870" s="117"/>
      <c r="BE870" s="218"/>
      <c r="BF870" s="120"/>
      <c r="BG870" s="121"/>
      <c r="BH870" s="121"/>
      <c r="BI870" s="122"/>
      <c r="BJ870" s="123"/>
    </row>
    <row r="871">
      <c r="D871" s="100"/>
      <c r="E871" s="48"/>
      <c r="U871" s="50"/>
      <c r="V871" s="50"/>
      <c r="AC871" s="6"/>
      <c r="AI871" s="110"/>
      <c r="AJ871" s="111"/>
      <c r="AK871" s="221"/>
      <c r="AL871" s="54"/>
      <c r="AM871" s="54"/>
      <c r="AN871" s="112"/>
      <c r="AO871" s="113"/>
      <c r="AP871" s="215"/>
      <c r="AQ871" s="216"/>
      <c r="AR871" s="217"/>
      <c r="AS871" s="54"/>
      <c r="AT871" s="115"/>
      <c r="AU871" s="115"/>
      <c r="AV871" s="115"/>
      <c r="AW871" s="116"/>
      <c r="AX871" s="54"/>
      <c r="AY871" s="117"/>
      <c r="AZ871" s="117"/>
      <c r="BA871" s="118"/>
      <c r="BB871" s="116"/>
      <c r="BC871" s="54"/>
      <c r="BD871" s="117"/>
      <c r="BE871" s="218"/>
      <c r="BF871" s="120"/>
      <c r="BG871" s="121"/>
      <c r="BH871" s="121"/>
      <c r="BI871" s="122"/>
      <c r="BJ871" s="123"/>
    </row>
    <row r="872">
      <c r="D872" s="100"/>
      <c r="E872" s="48"/>
      <c r="U872" s="50"/>
      <c r="V872" s="50"/>
      <c r="AC872" s="6"/>
      <c r="AI872" s="110"/>
      <c r="AJ872" s="111"/>
      <c r="AK872" s="221"/>
      <c r="AL872" s="54"/>
      <c r="AM872" s="54"/>
      <c r="AN872" s="112"/>
      <c r="AO872" s="113"/>
      <c r="AP872" s="215"/>
      <c r="AQ872" s="216"/>
      <c r="AR872" s="217"/>
      <c r="AS872" s="54"/>
      <c r="AT872" s="115"/>
      <c r="AU872" s="115"/>
      <c r="AV872" s="115"/>
      <c r="AW872" s="116"/>
      <c r="AX872" s="54"/>
      <c r="AY872" s="117"/>
      <c r="AZ872" s="117"/>
      <c r="BA872" s="118"/>
      <c r="BB872" s="116"/>
      <c r="BC872" s="54"/>
      <c r="BD872" s="117"/>
      <c r="BE872" s="218"/>
      <c r="BF872" s="120"/>
      <c r="BG872" s="121"/>
      <c r="BH872" s="121"/>
      <c r="BI872" s="122"/>
      <c r="BJ872" s="123"/>
    </row>
    <row r="873">
      <c r="D873" s="100"/>
      <c r="E873" s="48"/>
      <c r="U873" s="50"/>
      <c r="V873" s="50"/>
      <c r="AC873" s="6"/>
      <c r="AI873" s="110"/>
      <c r="AJ873" s="111"/>
      <c r="AK873" s="221"/>
      <c r="AL873" s="54"/>
      <c r="AM873" s="54"/>
      <c r="AN873" s="112"/>
      <c r="AO873" s="113"/>
      <c r="AP873" s="215"/>
      <c r="AQ873" s="216"/>
      <c r="AR873" s="217"/>
      <c r="AS873" s="54"/>
      <c r="AT873" s="115"/>
      <c r="AU873" s="115"/>
      <c r="AV873" s="115"/>
      <c r="AW873" s="116"/>
      <c r="AX873" s="54"/>
      <c r="AY873" s="117"/>
      <c r="AZ873" s="117"/>
      <c r="BA873" s="118"/>
      <c r="BB873" s="116"/>
      <c r="BC873" s="54"/>
      <c r="BD873" s="117"/>
      <c r="BE873" s="218"/>
      <c r="BF873" s="120"/>
      <c r="BG873" s="121"/>
      <c r="BH873" s="121"/>
      <c r="BI873" s="122"/>
      <c r="BJ873" s="123"/>
    </row>
    <row r="874">
      <c r="D874" s="100"/>
      <c r="E874" s="48"/>
      <c r="U874" s="50"/>
      <c r="V874" s="50"/>
      <c r="AC874" s="6"/>
      <c r="AI874" s="110"/>
      <c r="AJ874" s="111"/>
      <c r="AK874" s="221"/>
      <c r="AL874" s="54"/>
      <c r="AM874" s="54"/>
      <c r="AN874" s="112"/>
      <c r="AO874" s="113"/>
      <c r="AP874" s="215"/>
      <c r="AQ874" s="216"/>
      <c r="AR874" s="217"/>
      <c r="AS874" s="54"/>
      <c r="AT874" s="115"/>
      <c r="AU874" s="115"/>
      <c r="AV874" s="115"/>
      <c r="AW874" s="116"/>
      <c r="AX874" s="54"/>
      <c r="AY874" s="117"/>
      <c r="AZ874" s="117"/>
      <c r="BA874" s="118"/>
      <c r="BB874" s="116"/>
      <c r="BC874" s="54"/>
      <c r="BD874" s="117"/>
      <c r="BE874" s="218"/>
      <c r="BF874" s="120"/>
      <c r="BG874" s="121"/>
      <c r="BH874" s="121"/>
      <c r="BI874" s="122"/>
      <c r="BJ874" s="123"/>
    </row>
    <row r="875">
      <c r="D875" s="100"/>
      <c r="E875" s="48"/>
      <c r="U875" s="50"/>
      <c r="V875" s="50"/>
      <c r="AC875" s="6"/>
      <c r="AI875" s="110"/>
      <c r="AJ875" s="111"/>
      <c r="AK875" s="221"/>
      <c r="AL875" s="54"/>
      <c r="AM875" s="54"/>
      <c r="AN875" s="112"/>
      <c r="AO875" s="113"/>
      <c r="AP875" s="215"/>
      <c r="AQ875" s="216"/>
      <c r="AR875" s="217"/>
      <c r="AS875" s="54"/>
      <c r="AT875" s="115"/>
      <c r="AU875" s="115"/>
      <c r="AV875" s="115"/>
      <c r="AW875" s="116"/>
      <c r="AX875" s="54"/>
      <c r="AY875" s="117"/>
      <c r="AZ875" s="117"/>
      <c r="BA875" s="118"/>
      <c r="BB875" s="116"/>
      <c r="BC875" s="54"/>
      <c r="BD875" s="117"/>
      <c r="BE875" s="218"/>
      <c r="BF875" s="120"/>
      <c r="BG875" s="121"/>
      <c r="BH875" s="121"/>
      <c r="BI875" s="122"/>
      <c r="BJ875" s="123"/>
    </row>
    <row r="876">
      <c r="D876" s="100"/>
      <c r="E876" s="48"/>
      <c r="U876" s="50"/>
      <c r="V876" s="50"/>
      <c r="AC876" s="6"/>
      <c r="AI876" s="110"/>
      <c r="AJ876" s="111"/>
      <c r="AK876" s="221"/>
      <c r="AL876" s="54"/>
      <c r="AM876" s="54"/>
      <c r="AN876" s="112"/>
      <c r="AO876" s="113"/>
      <c r="AP876" s="215"/>
      <c r="AQ876" s="216"/>
      <c r="AR876" s="217"/>
      <c r="AS876" s="54"/>
      <c r="AT876" s="115"/>
      <c r="AU876" s="115"/>
      <c r="AV876" s="115"/>
      <c r="AW876" s="116"/>
      <c r="AX876" s="54"/>
      <c r="AY876" s="117"/>
      <c r="AZ876" s="117"/>
      <c r="BA876" s="118"/>
      <c r="BB876" s="116"/>
      <c r="BC876" s="54"/>
      <c r="BD876" s="117"/>
      <c r="BE876" s="218"/>
      <c r="BF876" s="120"/>
      <c r="BG876" s="121"/>
      <c r="BH876" s="121"/>
      <c r="BI876" s="122"/>
      <c r="BJ876" s="123"/>
    </row>
    <row r="877">
      <c r="D877" s="100"/>
      <c r="E877" s="48"/>
      <c r="U877" s="50"/>
      <c r="V877" s="50"/>
      <c r="AC877" s="6"/>
      <c r="AI877" s="110"/>
      <c r="AJ877" s="111"/>
      <c r="AK877" s="221"/>
      <c r="AL877" s="54"/>
      <c r="AM877" s="54"/>
      <c r="AN877" s="112"/>
      <c r="AO877" s="113"/>
      <c r="AP877" s="215"/>
      <c r="AQ877" s="216"/>
      <c r="AR877" s="217"/>
      <c r="AS877" s="54"/>
      <c r="AT877" s="115"/>
      <c r="AU877" s="115"/>
      <c r="AV877" s="115"/>
      <c r="AW877" s="116"/>
      <c r="AX877" s="54"/>
      <c r="AY877" s="117"/>
      <c r="AZ877" s="117"/>
      <c r="BA877" s="118"/>
      <c r="BB877" s="116"/>
      <c r="BC877" s="54"/>
      <c r="BD877" s="117"/>
      <c r="BE877" s="218"/>
      <c r="BF877" s="120"/>
      <c r="BG877" s="121"/>
      <c r="BH877" s="121"/>
      <c r="BI877" s="122"/>
      <c r="BJ877" s="123"/>
    </row>
    <row r="878">
      <c r="D878" s="100"/>
      <c r="E878" s="48"/>
      <c r="U878" s="50"/>
      <c r="V878" s="50"/>
      <c r="AC878" s="6"/>
      <c r="AI878" s="110"/>
      <c r="AJ878" s="111"/>
      <c r="AK878" s="221"/>
      <c r="AL878" s="54"/>
      <c r="AM878" s="54"/>
      <c r="AN878" s="112"/>
      <c r="AO878" s="113"/>
      <c r="AP878" s="215"/>
      <c r="AQ878" s="216"/>
      <c r="AR878" s="217"/>
      <c r="AS878" s="54"/>
      <c r="AT878" s="115"/>
      <c r="AU878" s="115"/>
      <c r="AV878" s="115"/>
      <c r="AW878" s="116"/>
      <c r="AX878" s="54"/>
      <c r="AY878" s="117"/>
      <c r="AZ878" s="117"/>
      <c r="BA878" s="118"/>
      <c r="BB878" s="116"/>
      <c r="BC878" s="54"/>
      <c r="BD878" s="117"/>
      <c r="BE878" s="218"/>
      <c r="BF878" s="120"/>
      <c r="BG878" s="121"/>
      <c r="BH878" s="121"/>
      <c r="BI878" s="122"/>
      <c r="BJ878" s="123"/>
    </row>
    <row r="879">
      <c r="D879" s="100"/>
      <c r="E879" s="48"/>
      <c r="U879" s="50"/>
      <c r="V879" s="50"/>
      <c r="AC879" s="6"/>
      <c r="AI879" s="110"/>
      <c r="AJ879" s="111"/>
      <c r="AK879" s="221"/>
      <c r="AL879" s="54"/>
      <c r="AM879" s="54"/>
      <c r="AN879" s="112"/>
      <c r="AO879" s="113"/>
      <c r="AP879" s="215"/>
      <c r="AQ879" s="216"/>
      <c r="AR879" s="217"/>
      <c r="AS879" s="54"/>
      <c r="AT879" s="115"/>
      <c r="AU879" s="115"/>
      <c r="AV879" s="115"/>
      <c r="AW879" s="116"/>
      <c r="AX879" s="54"/>
      <c r="AY879" s="117"/>
      <c r="AZ879" s="117"/>
      <c r="BA879" s="118"/>
      <c r="BB879" s="116"/>
      <c r="BC879" s="54"/>
      <c r="BD879" s="117"/>
      <c r="BE879" s="218"/>
      <c r="BF879" s="120"/>
      <c r="BG879" s="121"/>
      <c r="BH879" s="121"/>
      <c r="BI879" s="122"/>
      <c r="BJ879" s="123"/>
    </row>
    <row r="880">
      <c r="D880" s="100"/>
      <c r="E880" s="48"/>
      <c r="U880" s="50"/>
      <c r="V880" s="50"/>
      <c r="AC880" s="6"/>
      <c r="AI880" s="110"/>
      <c r="AJ880" s="111"/>
      <c r="AK880" s="221"/>
      <c r="AL880" s="54"/>
      <c r="AM880" s="54"/>
      <c r="AN880" s="112"/>
      <c r="AO880" s="113"/>
      <c r="AP880" s="215"/>
      <c r="AQ880" s="216"/>
      <c r="AR880" s="217"/>
      <c r="AS880" s="54"/>
      <c r="AT880" s="115"/>
      <c r="AU880" s="115"/>
      <c r="AV880" s="115"/>
      <c r="AW880" s="116"/>
      <c r="AX880" s="54"/>
      <c r="AY880" s="117"/>
      <c r="AZ880" s="117"/>
      <c r="BA880" s="118"/>
      <c r="BB880" s="116"/>
      <c r="BC880" s="54"/>
      <c r="BD880" s="117"/>
      <c r="BE880" s="218"/>
      <c r="BF880" s="120"/>
      <c r="BG880" s="121"/>
      <c r="BH880" s="121"/>
      <c r="BI880" s="122"/>
      <c r="BJ880" s="123"/>
    </row>
    <row r="881">
      <c r="D881" s="100"/>
      <c r="E881" s="48"/>
      <c r="U881" s="50"/>
      <c r="V881" s="50"/>
      <c r="AC881" s="6"/>
      <c r="AI881" s="110"/>
      <c r="AJ881" s="111"/>
      <c r="AK881" s="221"/>
      <c r="AL881" s="54"/>
      <c r="AM881" s="54"/>
      <c r="AN881" s="112"/>
      <c r="AO881" s="113"/>
      <c r="AP881" s="215"/>
      <c r="AQ881" s="216"/>
      <c r="AR881" s="217"/>
      <c r="AS881" s="54"/>
      <c r="AT881" s="115"/>
      <c r="AU881" s="115"/>
      <c r="AV881" s="115"/>
      <c r="AW881" s="116"/>
      <c r="AX881" s="54"/>
      <c r="AY881" s="117"/>
      <c r="AZ881" s="117"/>
      <c r="BA881" s="118"/>
      <c r="BB881" s="116"/>
      <c r="BC881" s="54"/>
      <c r="BD881" s="117"/>
      <c r="BE881" s="218"/>
      <c r="BF881" s="120"/>
      <c r="BG881" s="121"/>
      <c r="BH881" s="121"/>
      <c r="BI881" s="122"/>
      <c r="BJ881" s="123"/>
    </row>
    <row r="882">
      <c r="D882" s="100"/>
      <c r="E882" s="48"/>
      <c r="U882" s="50"/>
      <c r="V882" s="50"/>
      <c r="AC882" s="6"/>
      <c r="AI882" s="110"/>
      <c r="AJ882" s="111"/>
      <c r="AK882" s="221"/>
      <c r="AL882" s="54"/>
      <c r="AM882" s="54"/>
      <c r="AN882" s="112"/>
      <c r="AO882" s="113"/>
      <c r="AP882" s="215"/>
      <c r="AQ882" s="216"/>
      <c r="AR882" s="217"/>
      <c r="AS882" s="54"/>
      <c r="AT882" s="115"/>
      <c r="AU882" s="115"/>
      <c r="AV882" s="115"/>
      <c r="AW882" s="116"/>
      <c r="AX882" s="54"/>
      <c r="AY882" s="117"/>
      <c r="AZ882" s="117"/>
      <c r="BA882" s="118"/>
      <c r="BB882" s="116"/>
      <c r="BC882" s="54"/>
      <c r="BD882" s="117"/>
      <c r="BE882" s="218"/>
      <c r="BF882" s="120"/>
      <c r="BG882" s="121"/>
      <c r="BH882" s="121"/>
      <c r="BI882" s="122"/>
      <c r="BJ882" s="123"/>
    </row>
    <row r="883">
      <c r="D883" s="100"/>
      <c r="E883" s="48"/>
      <c r="U883" s="50"/>
      <c r="V883" s="50"/>
      <c r="AC883" s="6"/>
      <c r="AI883" s="110"/>
      <c r="AJ883" s="111"/>
      <c r="AK883" s="221"/>
      <c r="AL883" s="54"/>
      <c r="AM883" s="54"/>
      <c r="AN883" s="112"/>
      <c r="AO883" s="113"/>
      <c r="AP883" s="215"/>
      <c r="AQ883" s="216"/>
      <c r="AR883" s="217"/>
      <c r="AS883" s="54"/>
      <c r="AT883" s="115"/>
      <c r="AU883" s="115"/>
      <c r="AV883" s="115"/>
      <c r="AW883" s="116"/>
      <c r="AX883" s="54"/>
      <c r="AY883" s="117"/>
      <c r="AZ883" s="117"/>
      <c r="BA883" s="118"/>
      <c r="BB883" s="116"/>
      <c r="BC883" s="54"/>
      <c r="BD883" s="117"/>
      <c r="BE883" s="218"/>
      <c r="BF883" s="120"/>
      <c r="BG883" s="121"/>
      <c r="BH883" s="121"/>
      <c r="BI883" s="122"/>
      <c r="BJ883" s="123"/>
    </row>
    <row r="884">
      <c r="D884" s="100"/>
      <c r="E884" s="48"/>
      <c r="U884" s="50"/>
      <c r="V884" s="50"/>
      <c r="AC884" s="6"/>
      <c r="AI884" s="110"/>
      <c r="AJ884" s="111"/>
      <c r="AK884" s="221"/>
      <c r="AL884" s="54"/>
      <c r="AM884" s="54"/>
      <c r="AN884" s="112"/>
      <c r="AO884" s="113"/>
      <c r="AP884" s="215"/>
      <c r="AQ884" s="216"/>
      <c r="AR884" s="217"/>
      <c r="AS884" s="54"/>
      <c r="AT884" s="115"/>
      <c r="AU884" s="115"/>
      <c r="AV884" s="115"/>
      <c r="AW884" s="116"/>
      <c r="AX884" s="54"/>
      <c r="AY884" s="117"/>
      <c r="AZ884" s="117"/>
      <c r="BA884" s="118"/>
      <c r="BB884" s="116"/>
      <c r="BC884" s="54"/>
      <c r="BD884" s="117"/>
      <c r="BE884" s="218"/>
      <c r="BF884" s="120"/>
      <c r="BG884" s="121"/>
      <c r="BH884" s="121"/>
      <c r="BI884" s="122"/>
      <c r="BJ884" s="123"/>
    </row>
    <row r="885">
      <c r="D885" s="100"/>
      <c r="E885" s="48"/>
      <c r="U885" s="50"/>
      <c r="V885" s="50"/>
      <c r="AC885" s="6"/>
      <c r="AI885" s="110"/>
      <c r="AJ885" s="111"/>
      <c r="AK885" s="221"/>
      <c r="AL885" s="54"/>
      <c r="AM885" s="54"/>
      <c r="AN885" s="112"/>
      <c r="AO885" s="113"/>
      <c r="AP885" s="215"/>
      <c r="AQ885" s="216"/>
      <c r="AR885" s="217"/>
      <c r="AS885" s="54"/>
      <c r="AT885" s="115"/>
      <c r="AU885" s="115"/>
      <c r="AV885" s="115"/>
      <c r="AW885" s="116"/>
      <c r="AX885" s="54"/>
      <c r="AY885" s="117"/>
      <c r="AZ885" s="117"/>
      <c r="BA885" s="118"/>
      <c r="BB885" s="116"/>
      <c r="BC885" s="54"/>
      <c r="BD885" s="117"/>
      <c r="BE885" s="218"/>
      <c r="BF885" s="120"/>
      <c r="BG885" s="121"/>
      <c r="BH885" s="121"/>
      <c r="BI885" s="122"/>
      <c r="BJ885" s="123"/>
    </row>
    <row r="886">
      <c r="D886" s="100"/>
      <c r="E886" s="48"/>
      <c r="U886" s="50"/>
      <c r="V886" s="50"/>
      <c r="AC886" s="6"/>
      <c r="AI886" s="110"/>
      <c r="AJ886" s="111"/>
      <c r="AK886" s="221"/>
      <c r="AL886" s="54"/>
      <c r="AM886" s="54"/>
      <c r="AN886" s="112"/>
      <c r="AO886" s="113"/>
      <c r="AP886" s="215"/>
      <c r="AQ886" s="216"/>
      <c r="AR886" s="217"/>
      <c r="AS886" s="54"/>
      <c r="AT886" s="115"/>
      <c r="AU886" s="115"/>
      <c r="AV886" s="115"/>
      <c r="AW886" s="116"/>
      <c r="AX886" s="54"/>
      <c r="AY886" s="117"/>
      <c r="AZ886" s="117"/>
      <c r="BA886" s="118"/>
      <c r="BB886" s="116"/>
      <c r="BC886" s="54"/>
      <c r="BD886" s="117"/>
      <c r="BE886" s="218"/>
      <c r="BF886" s="120"/>
      <c r="BG886" s="121"/>
      <c r="BH886" s="121"/>
      <c r="BI886" s="122"/>
      <c r="BJ886" s="123"/>
    </row>
    <row r="887">
      <c r="D887" s="100"/>
      <c r="E887" s="48"/>
      <c r="U887" s="50"/>
      <c r="V887" s="50"/>
      <c r="AC887" s="6"/>
      <c r="AI887" s="110"/>
      <c r="AJ887" s="111"/>
      <c r="AK887" s="221"/>
      <c r="AL887" s="54"/>
      <c r="AM887" s="54"/>
      <c r="AN887" s="112"/>
      <c r="AO887" s="113"/>
      <c r="AP887" s="215"/>
      <c r="AQ887" s="216"/>
      <c r="AR887" s="217"/>
      <c r="AS887" s="54"/>
      <c r="AT887" s="115"/>
      <c r="AU887" s="115"/>
      <c r="AV887" s="115"/>
      <c r="AW887" s="116"/>
      <c r="AX887" s="54"/>
      <c r="AY887" s="117"/>
      <c r="AZ887" s="117"/>
      <c r="BA887" s="118"/>
      <c r="BB887" s="116"/>
      <c r="BC887" s="54"/>
      <c r="BD887" s="117"/>
      <c r="BE887" s="218"/>
      <c r="BF887" s="120"/>
      <c r="BG887" s="121"/>
      <c r="BH887" s="121"/>
      <c r="BI887" s="122"/>
      <c r="BJ887" s="123"/>
    </row>
    <row r="888">
      <c r="D888" s="100"/>
      <c r="E888" s="48"/>
      <c r="U888" s="50"/>
      <c r="V888" s="50"/>
      <c r="AC888" s="6"/>
      <c r="AI888" s="110"/>
      <c r="AJ888" s="111"/>
      <c r="AK888" s="221"/>
      <c r="AL888" s="54"/>
      <c r="AM888" s="54"/>
      <c r="AN888" s="112"/>
      <c r="AO888" s="113"/>
      <c r="AP888" s="215"/>
      <c r="AQ888" s="216"/>
      <c r="AR888" s="217"/>
      <c r="AS888" s="54"/>
      <c r="AT888" s="115"/>
      <c r="AU888" s="115"/>
      <c r="AV888" s="115"/>
      <c r="AW888" s="116"/>
      <c r="AX888" s="54"/>
      <c r="AY888" s="117"/>
      <c r="AZ888" s="117"/>
      <c r="BA888" s="118"/>
      <c r="BB888" s="116"/>
      <c r="BC888" s="54"/>
      <c r="BD888" s="117"/>
      <c r="BE888" s="218"/>
      <c r="BF888" s="120"/>
      <c r="BG888" s="121"/>
      <c r="BH888" s="121"/>
      <c r="BI888" s="122"/>
      <c r="BJ888" s="123"/>
    </row>
    <row r="889">
      <c r="D889" s="100"/>
      <c r="E889" s="48"/>
      <c r="U889" s="50"/>
      <c r="V889" s="50"/>
      <c r="AC889" s="6"/>
      <c r="AI889" s="110"/>
      <c r="AJ889" s="111"/>
      <c r="AK889" s="221"/>
      <c r="AL889" s="54"/>
      <c r="AM889" s="54"/>
      <c r="AN889" s="112"/>
      <c r="AO889" s="113"/>
      <c r="AP889" s="215"/>
      <c r="AQ889" s="216"/>
      <c r="AR889" s="217"/>
      <c r="AS889" s="54"/>
      <c r="AT889" s="115"/>
      <c r="AU889" s="115"/>
      <c r="AV889" s="115"/>
      <c r="AW889" s="116"/>
      <c r="AX889" s="54"/>
      <c r="AY889" s="117"/>
      <c r="AZ889" s="117"/>
      <c r="BA889" s="118"/>
      <c r="BB889" s="116"/>
      <c r="BC889" s="54"/>
      <c r="BD889" s="117"/>
      <c r="BE889" s="218"/>
      <c r="BF889" s="120"/>
      <c r="BG889" s="121"/>
      <c r="BH889" s="121"/>
      <c r="BI889" s="122"/>
      <c r="BJ889" s="123"/>
    </row>
    <row r="890">
      <c r="D890" s="100"/>
      <c r="E890" s="48"/>
      <c r="U890" s="50"/>
      <c r="V890" s="50"/>
      <c r="AC890" s="6"/>
      <c r="AI890" s="110"/>
      <c r="AJ890" s="111"/>
      <c r="AK890" s="221"/>
      <c r="AL890" s="54"/>
      <c r="AM890" s="54"/>
      <c r="AN890" s="112"/>
      <c r="AO890" s="113"/>
      <c r="AP890" s="215"/>
      <c r="AQ890" s="216"/>
      <c r="AR890" s="217"/>
      <c r="AS890" s="54"/>
      <c r="AT890" s="115"/>
      <c r="AU890" s="115"/>
      <c r="AV890" s="115"/>
      <c r="AW890" s="116"/>
      <c r="AX890" s="54"/>
      <c r="AY890" s="117"/>
      <c r="AZ890" s="117"/>
      <c r="BA890" s="118"/>
      <c r="BB890" s="116"/>
      <c r="BC890" s="54"/>
      <c r="BD890" s="117"/>
      <c r="BE890" s="218"/>
      <c r="BF890" s="120"/>
      <c r="BG890" s="121"/>
      <c r="BH890" s="121"/>
      <c r="BI890" s="122"/>
      <c r="BJ890" s="123"/>
    </row>
    <row r="891">
      <c r="D891" s="100"/>
      <c r="E891" s="48"/>
      <c r="U891" s="50"/>
      <c r="V891" s="50"/>
      <c r="AC891" s="6"/>
      <c r="AI891" s="110"/>
      <c r="AJ891" s="111"/>
      <c r="AK891" s="221"/>
      <c r="AL891" s="54"/>
      <c r="AM891" s="54"/>
      <c r="AN891" s="112"/>
      <c r="AO891" s="113"/>
      <c r="AP891" s="215"/>
      <c r="AQ891" s="216"/>
      <c r="AR891" s="217"/>
      <c r="AS891" s="54"/>
      <c r="AT891" s="115"/>
      <c r="AU891" s="115"/>
      <c r="AV891" s="115"/>
      <c r="AW891" s="116"/>
      <c r="AX891" s="54"/>
      <c r="AY891" s="117"/>
      <c r="AZ891" s="117"/>
      <c r="BA891" s="118"/>
      <c r="BB891" s="116"/>
      <c r="BC891" s="54"/>
      <c r="BD891" s="117"/>
      <c r="BE891" s="218"/>
      <c r="BF891" s="120"/>
      <c r="BG891" s="121"/>
      <c r="BH891" s="121"/>
      <c r="BI891" s="122"/>
      <c r="BJ891" s="123"/>
    </row>
    <row r="892">
      <c r="D892" s="100"/>
      <c r="E892" s="48"/>
      <c r="U892" s="50"/>
      <c r="V892" s="50"/>
      <c r="AC892" s="6"/>
      <c r="AI892" s="110"/>
      <c r="AJ892" s="111"/>
      <c r="AK892" s="221"/>
      <c r="AL892" s="54"/>
      <c r="AM892" s="54"/>
      <c r="AN892" s="112"/>
      <c r="AO892" s="113"/>
      <c r="AP892" s="215"/>
      <c r="AQ892" s="216"/>
      <c r="AR892" s="217"/>
      <c r="AS892" s="54"/>
      <c r="AT892" s="115"/>
      <c r="AU892" s="115"/>
      <c r="AV892" s="115"/>
      <c r="AW892" s="116"/>
      <c r="AX892" s="54"/>
      <c r="AY892" s="117"/>
      <c r="AZ892" s="117"/>
      <c r="BA892" s="118"/>
      <c r="BB892" s="116"/>
      <c r="BC892" s="54"/>
      <c r="BD892" s="117"/>
      <c r="BE892" s="218"/>
      <c r="BF892" s="120"/>
      <c r="BG892" s="121"/>
      <c r="BH892" s="121"/>
      <c r="BI892" s="122"/>
      <c r="BJ892" s="123"/>
    </row>
    <row r="893">
      <c r="D893" s="100"/>
      <c r="E893" s="48"/>
      <c r="U893" s="50"/>
      <c r="V893" s="50"/>
      <c r="AC893" s="6"/>
      <c r="AI893" s="110"/>
      <c r="AJ893" s="111"/>
      <c r="AK893" s="221"/>
      <c r="AL893" s="54"/>
      <c r="AM893" s="54"/>
      <c r="AN893" s="112"/>
      <c r="AO893" s="113"/>
      <c r="AP893" s="215"/>
      <c r="AQ893" s="216"/>
      <c r="AR893" s="217"/>
      <c r="AS893" s="54"/>
      <c r="AT893" s="115"/>
      <c r="AU893" s="115"/>
      <c r="AV893" s="115"/>
      <c r="AW893" s="116"/>
      <c r="AX893" s="54"/>
      <c r="AY893" s="117"/>
      <c r="AZ893" s="117"/>
      <c r="BA893" s="118"/>
      <c r="BB893" s="116"/>
      <c r="BC893" s="54"/>
      <c r="BD893" s="117"/>
      <c r="BE893" s="218"/>
      <c r="BF893" s="120"/>
      <c r="BG893" s="121"/>
      <c r="BH893" s="121"/>
      <c r="BI893" s="122"/>
      <c r="BJ893" s="123"/>
    </row>
    <row r="894">
      <c r="D894" s="100"/>
      <c r="E894" s="48"/>
      <c r="U894" s="50"/>
      <c r="V894" s="50"/>
      <c r="AC894" s="6"/>
      <c r="AI894" s="110"/>
      <c r="AJ894" s="111"/>
      <c r="AK894" s="221"/>
      <c r="AL894" s="54"/>
      <c r="AM894" s="54"/>
      <c r="AN894" s="112"/>
      <c r="AO894" s="113"/>
      <c r="AP894" s="215"/>
      <c r="AQ894" s="216"/>
      <c r="AR894" s="217"/>
      <c r="AS894" s="54"/>
      <c r="AT894" s="115"/>
      <c r="AU894" s="115"/>
      <c r="AV894" s="115"/>
      <c r="AW894" s="116"/>
      <c r="AX894" s="54"/>
      <c r="AY894" s="117"/>
      <c r="AZ894" s="117"/>
      <c r="BA894" s="118"/>
      <c r="BB894" s="116"/>
      <c r="BC894" s="54"/>
      <c r="BD894" s="117"/>
      <c r="BE894" s="218"/>
      <c r="BF894" s="120"/>
      <c r="BG894" s="121"/>
      <c r="BH894" s="121"/>
      <c r="BI894" s="122"/>
      <c r="BJ894" s="123"/>
    </row>
    <row r="895">
      <c r="D895" s="100"/>
      <c r="E895" s="48"/>
      <c r="U895" s="50"/>
      <c r="V895" s="50"/>
      <c r="AC895" s="6"/>
      <c r="AI895" s="110"/>
      <c r="AJ895" s="111"/>
      <c r="AK895" s="221"/>
      <c r="AL895" s="54"/>
      <c r="AM895" s="54"/>
      <c r="AN895" s="112"/>
      <c r="AO895" s="113"/>
      <c r="AP895" s="215"/>
      <c r="AQ895" s="216"/>
      <c r="AR895" s="217"/>
      <c r="AS895" s="54"/>
      <c r="AT895" s="115"/>
      <c r="AU895" s="115"/>
      <c r="AV895" s="115"/>
      <c r="AW895" s="116"/>
      <c r="AX895" s="54"/>
      <c r="AY895" s="117"/>
      <c r="AZ895" s="117"/>
      <c r="BA895" s="118"/>
      <c r="BB895" s="116"/>
      <c r="BC895" s="54"/>
      <c r="BD895" s="117"/>
      <c r="BE895" s="218"/>
      <c r="BF895" s="120"/>
      <c r="BG895" s="121"/>
      <c r="BH895" s="121"/>
      <c r="BI895" s="122"/>
      <c r="BJ895" s="123"/>
    </row>
    <row r="896">
      <c r="D896" s="100"/>
      <c r="E896" s="48"/>
      <c r="U896" s="50"/>
      <c r="V896" s="50"/>
      <c r="AC896" s="6"/>
      <c r="AI896" s="110"/>
      <c r="AJ896" s="111"/>
      <c r="AK896" s="221"/>
      <c r="AL896" s="54"/>
      <c r="AM896" s="54"/>
      <c r="AN896" s="112"/>
      <c r="AO896" s="113"/>
      <c r="AP896" s="215"/>
      <c r="AQ896" s="216"/>
      <c r="AR896" s="217"/>
      <c r="AS896" s="54"/>
      <c r="AT896" s="115"/>
      <c r="AU896" s="115"/>
      <c r="AV896" s="115"/>
      <c r="AW896" s="116"/>
      <c r="AX896" s="54"/>
      <c r="AY896" s="117"/>
      <c r="AZ896" s="117"/>
      <c r="BA896" s="118"/>
      <c r="BB896" s="116"/>
      <c r="BC896" s="54"/>
      <c r="BD896" s="117"/>
      <c r="BE896" s="218"/>
      <c r="BF896" s="120"/>
      <c r="BG896" s="121"/>
      <c r="BH896" s="121"/>
      <c r="BI896" s="122"/>
      <c r="BJ896" s="123"/>
    </row>
    <row r="897">
      <c r="D897" s="100"/>
      <c r="E897" s="48"/>
      <c r="U897" s="50"/>
      <c r="V897" s="50"/>
      <c r="AC897" s="6"/>
      <c r="AI897" s="110"/>
      <c r="AJ897" s="111"/>
      <c r="AK897" s="221"/>
      <c r="AL897" s="54"/>
      <c r="AM897" s="54"/>
      <c r="AN897" s="112"/>
      <c r="AO897" s="113"/>
      <c r="AP897" s="215"/>
      <c r="AQ897" s="216"/>
      <c r="AR897" s="217"/>
      <c r="AS897" s="54"/>
      <c r="AT897" s="115"/>
      <c r="AU897" s="115"/>
      <c r="AV897" s="115"/>
      <c r="AW897" s="116"/>
      <c r="AX897" s="54"/>
      <c r="AY897" s="117"/>
      <c r="AZ897" s="117"/>
      <c r="BA897" s="118"/>
      <c r="BB897" s="116"/>
      <c r="BC897" s="54"/>
      <c r="BD897" s="117"/>
      <c r="BE897" s="218"/>
      <c r="BF897" s="120"/>
      <c r="BG897" s="121"/>
      <c r="BH897" s="121"/>
      <c r="BI897" s="122"/>
      <c r="BJ897" s="123"/>
    </row>
    <row r="898">
      <c r="D898" s="100"/>
      <c r="E898" s="48"/>
      <c r="U898" s="50"/>
      <c r="V898" s="50"/>
      <c r="AC898" s="6"/>
      <c r="AI898" s="110"/>
      <c r="AJ898" s="111"/>
      <c r="AK898" s="221"/>
      <c r="AL898" s="54"/>
      <c r="AM898" s="54"/>
      <c r="AN898" s="112"/>
      <c r="AO898" s="113"/>
      <c r="AP898" s="215"/>
      <c r="AQ898" s="216"/>
      <c r="AR898" s="217"/>
      <c r="AS898" s="54"/>
      <c r="AT898" s="115"/>
      <c r="AU898" s="115"/>
      <c r="AV898" s="115"/>
      <c r="AW898" s="116"/>
      <c r="AX898" s="54"/>
      <c r="AY898" s="117"/>
      <c r="AZ898" s="117"/>
      <c r="BA898" s="118"/>
      <c r="BB898" s="116"/>
      <c r="BC898" s="54"/>
      <c r="BD898" s="117"/>
      <c r="BE898" s="218"/>
      <c r="BF898" s="120"/>
      <c r="BG898" s="121"/>
      <c r="BH898" s="121"/>
      <c r="BI898" s="122"/>
      <c r="BJ898" s="123"/>
    </row>
    <row r="899">
      <c r="D899" s="100"/>
      <c r="E899" s="48"/>
      <c r="U899" s="50"/>
      <c r="V899" s="50"/>
      <c r="AC899" s="6"/>
      <c r="AI899" s="110"/>
      <c r="AJ899" s="111"/>
      <c r="AK899" s="221"/>
      <c r="AL899" s="54"/>
      <c r="AM899" s="54"/>
      <c r="AN899" s="112"/>
      <c r="AO899" s="113"/>
      <c r="AP899" s="215"/>
      <c r="AQ899" s="216"/>
      <c r="AR899" s="217"/>
      <c r="AS899" s="54"/>
      <c r="AT899" s="115"/>
      <c r="AU899" s="115"/>
      <c r="AV899" s="115"/>
      <c r="AW899" s="116"/>
      <c r="AX899" s="54"/>
      <c r="AY899" s="117"/>
      <c r="AZ899" s="117"/>
      <c r="BA899" s="118"/>
      <c r="BB899" s="116"/>
      <c r="BC899" s="54"/>
      <c r="BD899" s="117"/>
      <c r="BE899" s="218"/>
      <c r="BF899" s="120"/>
      <c r="BG899" s="121"/>
      <c r="BH899" s="121"/>
      <c r="BI899" s="122"/>
      <c r="BJ899" s="123"/>
    </row>
    <row r="900">
      <c r="D900" s="100"/>
      <c r="E900" s="48"/>
      <c r="U900" s="50"/>
      <c r="V900" s="50"/>
      <c r="AC900" s="6"/>
      <c r="AI900" s="110"/>
      <c r="AJ900" s="111"/>
      <c r="AK900" s="221"/>
      <c r="AL900" s="54"/>
      <c r="AM900" s="54"/>
      <c r="AN900" s="112"/>
      <c r="AO900" s="113"/>
      <c r="AP900" s="215"/>
      <c r="AQ900" s="216"/>
      <c r="AR900" s="217"/>
      <c r="AS900" s="54"/>
      <c r="AT900" s="115"/>
      <c r="AU900" s="115"/>
      <c r="AV900" s="115"/>
      <c r="AW900" s="116"/>
      <c r="AX900" s="54"/>
      <c r="AY900" s="117"/>
      <c r="AZ900" s="117"/>
      <c r="BA900" s="118"/>
      <c r="BB900" s="116"/>
      <c r="BC900" s="54"/>
      <c r="BD900" s="117"/>
      <c r="BE900" s="218"/>
      <c r="BF900" s="120"/>
      <c r="BG900" s="121"/>
      <c r="BH900" s="121"/>
      <c r="BI900" s="122"/>
      <c r="BJ900" s="123"/>
    </row>
    <row r="901">
      <c r="D901" s="100"/>
      <c r="E901" s="48"/>
      <c r="U901" s="50"/>
      <c r="V901" s="50"/>
      <c r="AC901" s="6"/>
      <c r="AI901" s="110"/>
      <c r="AJ901" s="111"/>
      <c r="AK901" s="221"/>
      <c r="AL901" s="54"/>
      <c r="AM901" s="54"/>
      <c r="AN901" s="112"/>
      <c r="AO901" s="113"/>
      <c r="AP901" s="215"/>
      <c r="AQ901" s="216"/>
      <c r="AR901" s="217"/>
      <c r="AS901" s="54"/>
      <c r="AT901" s="115"/>
      <c r="AU901" s="115"/>
      <c r="AV901" s="115"/>
      <c r="AW901" s="116"/>
      <c r="AX901" s="54"/>
      <c r="AY901" s="117"/>
      <c r="AZ901" s="117"/>
      <c r="BA901" s="118"/>
      <c r="BB901" s="116"/>
      <c r="BC901" s="54"/>
      <c r="BD901" s="117"/>
      <c r="BE901" s="218"/>
      <c r="BF901" s="120"/>
      <c r="BG901" s="121"/>
      <c r="BH901" s="121"/>
      <c r="BI901" s="122"/>
      <c r="BJ901" s="123"/>
    </row>
    <row r="902">
      <c r="D902" s="100"/>
      <c r="E902" s="48"/>
      <c r="U902" s="50"/>
      <c r="V902" s="50"/>
      <c r="AC902" s="6"/>
      <c r="AI902" s="110"/>
      <c r="AJ902" s="111"/>
      <c r="AK902" s="221"/>
      <c r="AL902" s="54"/>
      <c r="AM902" s="54"/>
      <c r="AN902" s="112"/>
      <c r="AO902" s="113"/>
      <c r="AP902" s="215"/>
      <c r="AQ902" s="216"/>
      <c r="AR902" s="217"/>
      <c r="AS902" s="54"/>
      <c r="AT902" s="115"/>
      <c r="AU902" s="115"/>
      <c r="AV902" s="115"/>
      <c r="AW902" s="116"/>
      <c r="AX902" s="54"/>
      <c r="AY902" s="117"/>
      <c r="AZ902" s="117"/>
      <c r="BA902" s="118"/>
      <c r="BB902" s="116"/>
      <c r="BC902" s="54"/>
      <c r="BD902" s="117"/>
      <c r="BE902" s="218"/>
      <c r="BF902" s="120"/>
      <c r="BG902" s="121"/>
      <c r="BH902" s="121"/>
      <c r="BI902" s="122"/>
      <c r="BJ902" s="123"/>
    </row>
    <row r="903">
      <c r="D903" s="100"/>
      <c r="E903" s="48"/>
      <c r="U903" s="50"/>
      <c r="V903" s="50"/>
      <c r="AC903" s="6"/>
      <c r="AI903" s="110"/>
      <c r="AJ903" s="111"/>
      <c r="AK903" s="221"/>
      <c r="AL903" s="54"/>
      <c r="AM903" s="54"/>
      <c r="AN903" s="112"/>
      <c r="AO903" s="113"/>
      <c r="AP903" s="215"/>
      <c r="AQ903" s="216"/>
      <c r="AR903" s="217"/>
      <c r="AS903" s="54"/>
      <c r="AT903" s="115"/>
      <c r="AU903" s="115"/>
      <c r="AV903" s="115"/>
      <c r="AW903" s="116"/>
      <c r="AX903" s="54"/>
      <c r="AY903" s="117"/>
      <c r="AZ903" s="117"/>
      <c r="BA903" s="118"/>
      <c r="BB903" s="116"/>
      <c r="BC903" s="54"/>
      <c r="BD903" s="117"/>
      <c r="BE903" s="218"/>
      <c r="BF903" s="120"/>
      <c r="BG903" s="121"/>
      <c r="BH903" s="121"/>
      <c r="BI903" s="122"/>
      <c r="BJ903" s="123"/>
    </row>
    <row r="904">
      <c r="D904" s="100"/>
      <c r="E904" s="48"/>
      <c r="U904" s="50"/>
      <c r="V904" s="50"/>
      <c r="AC904" s="6"/>
      <c r="AI904" s="110"/>
      <c r="AJ904" s="111"/>
      <c r="AK904" s="221"/>
      <c r="AL904" s="54"/>
      <c r="AM904" s="54"/>
      <c r="AN904" s="112"/>
      <c r="AO904" s="113"/>
      <c r="AP904" s="215"/>
      <c r="AQ904" s="216"/>
      <c r="AR904" s="217"/>
      <c r="AS904" s="54"/>
      <c r="AT904" s="115"/>
      <c r="AU904" s="115"/>
      <c r="AV904" s="115"/>
      <c r="AW904" s="116"/>
      <c r="AX904" s="54"/>
      <c r="AY904" s="117"/>
      <c r="AZ904" s="117"/>
      <c r="BA904" s="118"/>
      <c r="BB904" s="116"/>
      <c r="BC904" s="54"/>
      <c r="BD904" s="117"/>
      <c r="BE904" s="218"/>
      <c r="BF904" s="120"/>
      <c r="BG904" s="121"/>
      <c r="BH904" s="121"/>
      <c r="BI904" s="122"/>
      <c r="BJ904" s="123"/>
    </row>
    <row r="905">
      <c r="D905" s="100"/>
      <c r="E905" s="48"/>
      <c r="U905" s="50"/>
      <c r="V905" s="50"/>
      <c r="AC905" s="6"/>
      <c r="AI905" s="110"/>
      <c r="AJ905" s="111"/>
      <c r="AK905" s="221"/>
      <c r="AL905" s="54"/>
      <c r="AM905" s="54"/>
      <c r="AN905" s="112"/>
      <c r="AO905" s="113"/>
      <c r="AP905" s="215"/>
      <c r="AQ905" s="216"/>
      <c r="AR905" s="217"/>
      <c r="AS905" s="54"/>
      <c r="AT905" s="115"/>
      <c r="AU905" s="115"/>
      <c r="AV905" s="115"/>
      <c r="AW905" s="116"/>
      <c r="AX905" s="54"/>
      <c r="AY905" s="117"/>
      <c r="AZ905" s="117"/>
      <c r="BA905" s="118"/>
      <c r="BB905" s="116"/>
      <c r="BC905" s="54"/>
      <c r="BD905" s="117"/>
      <c r="BE905" s="218"/>
      <c r="BF905" s="120"/>
      <c r="BG905" s="121"/>
      <c r="BH905" s="121"/>
      <c r="BI905" s="122"/>
      <c r="BJ905" s="123"/>
    </row>
    <row r="906">
      <c r="D906" s="100"/>
      <c r="E906" s="48"/>
      <c r="U906" s="50"/>
      <c r="V906" s="50"/>
      <c r="AC906" s="6"/>
      <c r="AI906" s="110"/>
      <c r="AJ906" s="111"/>
      <c r="AK906" s="221"/>
      <c r="AL906" s="54"/>
      <c r="AM906" s="54"/>
      <c r="AN906" s="112"/>
      <c r="AO906" s="113"/>
      <c r="AP906" s="215"/>
      <c r="AQ906" s="216"/>
      <c r="AR906" s="217"/>
      <c r="AS906" s="54"/>
      <c r="AT906" s="115"/>
      <c r="AU906" s="115"/>
      <c r="AV906" s="115"/>
      <c r="AW906" s="116"/>
      <c r="AX906" s="54"/>
      <c r="AY906" s="117"/>
      <c r="AZ906" s="117"/>
      <c r="BA906" s="118"/>
      <c r="BB906" s="116"/>
      <c r="BC906" s="54"/>
      <c r="BD906" s="117"/>
      <c r="BE906" s="218"/>
      <c r="BF906" s="120"/>
      <c r="BG906" s="121"/>
      <c r="BH906" s="121"/>
      <c r="BI906" s="122"/>
      <c r="BJ906" s="123"/>
    </row>
    <row r="907">
      <c r="D907" s="100"/>
      <c r="E907" s="48"/>
      <c r="U907" s="50"/>
      <c r="V907" s="50"/>
      <c r="AC907" s="6"/>
      <c r="AI907" s="110"/>
      <c r="AJ907" s="111"/>
      <c r="AK907" s="221"/>
      <c r="AL907" s="54"/>
      <c r="AM907" s="54"/>
      <c r="AN907" s="112"/>
      <c r="AO907" s="113"/>
      <c r="AP907" s="215"/>
      <c r="AQ907" s="216"/>
      <c r="AR907" s="217"/>
      <c r="AS907" s="54"/>
      <c r="AT907" s="115"/>
      <c r="AU907" s="115"/>
      <c r="AV907" s="115"/>
      <c r="AW907" s="116"/>
      <c r="AX907" s="54"/>
      <c r="AY907" s="117"/>
      <c r="AZ907" s="117"/>
      <c r="BA907" s="118"/>
      <c r="BB907" s="116"/>
      <c r="BC907" s="54"/>
      <c r="BD907" s="117"/>
      <c r="BE907" s="218"/>
      <c r="BF907" s="120"/>
      <c r="BG907" s="121"/>
      <c r="BH907" s="121"/>
      <c r="BI907" s="122"/>
      <c r="BJ907" s="123"/>
    </row>
    <row r="908">
      <c r="D908" s="100"/>
      <c r="E908" s="48"/>
      <c r="U908" s="50"/>
      <c r="V908" s="50"/>
      <c r="AC908" s="6"/>
      <c r="AI908" s="110"/>
      <c r="AJ908" s="111"/>
      <c r="AK908" s="221"/>
      <c r="AL908" s="54"/>
      <c r="AM908" s="54"/>
      <c r="AN908" s="112"/>
      <c r="AO908" s="113"/>
      <c r="AP908" s="215"/>
      <c r="AQ908" s="216"/>
      <c r="AR908" s="217"/>
      <c r="AS908" s="54"/>
      <c r="AT908" s="115"/>
      <c r="AU908" s="115"/>
      <c r="AV908" s="115"/>
      <c r="AW908" s="116"/>
      <c r="AX908" s="54"/>
      <c r="AY908" s="117"/>
      <c r="AZ908" s="117"/>
      <c r="BA908" s="118"/>
      <c r="BB908" s="116"/>
      <c r="BC908" s="54"/>
      <c r="BD908" s="117"/>
      <c r="BE908" s="218"/>
      <c r="BF908" s="120"/>
      <c r="BG908" s="121"/>
      <c r="BH908" s="121"/>
      <c r="BI908" s="122"/>
      <c r="BJ908" s="123"/>
    </row>
    <row r="909">
      <c r="D909" s="100"/>
      <c r="E909" s="48"/>
      <c r="U909" s="50"/>
      <c r="V909" s="50"/>
      <c r="AC909" s="6"/>
      <c r="AI909" s="110"/>
      <c r="AJ909" s="111"/>
      <c r="AK909" s="221"/>
      <c r="AL909" s="54"/>
      <c r="AM909" s="54"/>
      <c r="AN909" s="112"/>
      <c r="AO909" s="113"/>
      <c r="AP909" s="215"/>
      <c r="AQ909" s="216"/>
      <c r="AR909" s="217"/>
      <c r="AS909" s="54"/>
      <c r="AT909" s="115"/>
      <c r="AU909" s="115"/>
      <c r="AV909" s="115"/>
      <c r="AW909" s="116"/>
      <c r="AX909" s="54"/>
      <c r="AY909" s="117"/>
      <c r="AZ909" s="117"/>
      <c r="BA909" s="118"/>
      <c r="BB909" s="116"/>
      <c r="BC909" s="54"/>
      <c r="BD909" s="117"/>
      <c r="BE909" s="218"/>
      <c r="BF909" s="120"/>
      <c r="BG909" s="121"/>
      <c r="BH909" s="121"/>
      <c r="BI909" s="122"/>
      <c r="BJ909" s="123"/>
    </row>
    <row r="910">
      <c r="D910" s="100"/>
      <c r="E910" s="48"/>
      <c r="U910" s="50"/>
      <c r="V910" s="50"/>
      <c r="AC910" s="6"/>
      <c r="AI910" s="110"/>
      <c r="AJ910" s="111"/>
      <c r="AK910" s="221"/>
      <c r="AL910" s="54"/>
      <c r="AM910" s="54"/>
      <c r="AN910" s="112"/>
      <c r="AO910" s="113"/>
      <c r="AP910" s="215"/>
      <c r="AQ910" s="216"/>
      <c r="AR910" s="217"/>
      <c r="AS910" s="54"/>
      <c r="AT910" s="115"/>
      <c r="AU910" s="115"/>
      <c r="AV910" s="115"/>
      <c r="AW910" s="116"/>
      <c r="AX910" s="54"/>
      <c r="AY910" s="117"/>
      <c r="AZ910" s="117"/>
      <c r="BA910" s="118"/>
      <c r="BB910" s="116"/>
      <c r="BC910" s="54"/>
      <c r="BD910" s="117"/>
      <c r="BE910" s="218"/>
      <c r="BF910" s="120"/>
      <c r="BG910" s="121"/>
      <c r="BH910" s="121"/>
      <c r="BI910" s="122"/>
      <c r="BJ910" s="123"/>
    </row>
    <row r="911">
      <c r="D911" s="100"/>
      <c r="E911" s="48"/>
      <c r="U911" s="50"/>
      <c r="V911" s="50"/>
      <c r="AC911" s="6"/>
      <c r="AI911" s="110"/>
      <c r="AJ911" s="111"/>
      <c r="AK911" s="221"/>
      <c r="AL911" s="54"/>
      <c r="AM911" s="54"/>
      <c r="AN911" s="112"/>
      <c r="AO911" s="113"/>
      <c r="AP911" s="215"/>
      <c r="AQ911" s="216"/>
      <c r="AR911" s="217"/>
      <c r="AS911" s="54"/>
      <c r="AT911" s="115"/>
      <c r="AU911" s="115"/>
      <c r="AV911" s="115"/>
      <c r="AW911" s="116"/>
      <c r="AX911" s="54"/>
      <c r="AY911" s="117"/>
      <c r="AZ911" s="117"/>
      <c r="BA911" s="118"/>
      <c r="BB911" s="116"/>
      <c r="BC911" s="54"/>
      <c r="BD911" s="117"/>
      <c r="BE911" s="218"/>
      <c r="BF911" s="120"/>
      <c r="BG911" s="121"/>
      <c r="BH911" s="121"/>
      <c r="BI911" s="122"/>
      <c r="BJ911" s="123"/>
    </row>
    <row r="912">
      <c r="D912" s="100"/>
      <c r="E912" s="48"/>
      <c r="U912" s="50"/>
      <c r="V912" s="50"/>
      <c r="AC912" s="6"/>
      <c r="AI912" s="110"/>
      <c r="AJ912" s="111"/>
      <c r="AK912" s="221"/>
      <c r="AL912" s="54"/>
      <c r="AM912" s="54"/>
      <c r="AN912" s="112"/>
      <c r="AO912" s="113"/>
      <c r="AP912" s="215"/>
      <c r="AQ912" s="216"/>
      <c r="AR912" s="217"/>
      <c r="AS912" s="54"/>
      <c r="AT912" s="115"/>
      <c r="AU912" s="115"/>
      <c r="AV912" s="115"/>
      <c r="AW912" s="116"/>
      <c r="AX912" s="54"/>
      <c r="AY912" s="117"/>
      <c r="AZ912" s="117"/>
      <c r="BA912" s="118"/>
      <c r="BB912" s="116"/>
      <c r="BC912" s="54"/>
      <c r="BD912" s="117"/>
      <c r="BE912" s="218"/>
      <c r="BF912" s="120"/>
      <c r="BG912" s="121"/>
      <c r="BH912" s="121"/>
      <c r="BI912" s="122"/>
      <c r="BJ912" s="123"/>
    </row>
    <row r="913">
      <c r="D913" s="100"/>
      <c r="E913" s="48"/>
      <c r="U913" s="50"/>
      <c r="V913" s="50"/>
      <c r="AC913" s="6"/>
      <c r="AI913" s="110"/>
      <c r="AJ913" s="111"/>
      <c r="AK913" s="221"/>
      <c r="AL913" s="54"/>
      <c r="AM913" s="54"/>
      <c r="AN913" s="112"/>
      <c r="AO913" s="113"/>
      <c r="AP913" s="215"/>
      <c r="AQ913" s="216"/>
      <c r="AR913" s="217"/>
      <c r="AS913" s="54"/>
      <c r="AT913" s="115"/>
      <c r="AU913" s="115"/>
      <c r="AV913" s="115"/>
      <c r="AW913" s="116"/>
      <c r="AX913" s="54"/>
      <c r="AY913" s="117"/>
      <c r="AZ913" s="117"/>
      <c r="BA913" s="118"/>
      <c r="BB913" s="116"/>
      <c r="BC913" s="54"/>
      <c r="BD913" s="117"/>
      <c r="BE913" s="218"/>
      <c r="BF913" s="120"/>
      <c r="BG913" s="121"/>
      <c r="BH913" s="121"/>
      <c r="BI913" s="122"/>
      <c r="BJ913" s="123"/>
    </row>
    <row r="914">
      <c r="D914" s="100"/>
      <c r="E914" s="48"/>
      <c r="U914" s="50"/>
      <c r="V914" s="50"/>
      <c r="AC914" s="6"/>
      <c r="AI914" s="110"/>
      <c r="AJ914" s="111"/>
      <c r="AK914" s="221"/>
      <c r="AL914" s="54"/>
      <c r="AM914" s="54"/>
      <c r="AN914" s="112"/>
      <c r="AO914" s="113"/>
      <c r="AP914" s="215"/>
      <c r="AQ914" s="216"/>
      <c r="AR914" s="217"/>
      <c r="AS914" s="54"/>
      <c r="AT914" s="115"/>
      <c r="AU914" s="115"/>
      <c r="AV914" s="115"/>
      <c r="AW914" s="116"/>
      <c r="AX914" s="54"/>
      <c r="AY914" s="117"/>
      <c r="AZ914" s="117"/>
      <c r="BA914" s="118"/>
      <c r="BB914" s="116"/>
      <c r="BC914" s="54"/>
      <c r="BD914" s="117"/>
      <c r="BE914" s="218"/>
      <c r="BF914" s="120"/>
      <c r="BG914" s="121"/>
      <c r="BH914" s="121"/>
      <c r="BI914" s="122"/>
      <c r="BJ914" s="123"/>
    </row>
    <row r="915">
      <c r="D915" s="100"/>
      <c r="E915" s="48"/>
      <c r="U915" s="50"/>
      <c r="V915" s="50"/>
      <c r="AC915" s="6"/>
      <c r="AI915" s="110"/>
      <c r="AJ915" s="111"/>
      <c r="AK915" s="221"/>
      <c r="AL915" s="54"/>
      <c r="AM915" s="54"/>
      <c r="AN915" s="112"/>
      <c r="AO915" s="113"/>
      <c r="AP915" s="215"/>
      <c r="AQ915" s="216"/>
      <c r="AR915" s="217"/>
      <c r="AS915" s="54"/>
      <c r="AT915" s="115"/>
      <c r="AU915" s="115"/>
      <c r="AV915" s="115"/>
      <c r="AW915" s="116"/>
      <c r="AX915" s="54"/>
      <c r="AY915" s="117"/>
      <c r="AZ915" s="117"/>
      <c r="BA915" s="118"/>
      <c r="BB915" s="116"/>
      <c r="BC915" s="54"/>
      <c r="BD915" s="117"/>
      <c r="BE915" s="218"/>
      <c r="BF915" s="120"/>
      <c r="BG915" s="121"/>
      <c r="BH915" s="121"/>
      <c r="BI915" s="122"/>
      <c r="BJ915" s="123"/>
    </row>
    <row r="916">
      <c r="D916" s="100"/>
      <c r="E916" s="48"/>
      <c r="U916" s="50"/>
      <c r="V916" s="50"/>
      <c r="AC916" s="6"/>
      <c r="AI916" s="110"/>
      <c r="AJ916" s="111"/>
      <c r="AK916" s="221"/>
      <c r="AL916" s="54"/>
      <c r="AM916" s="54"/>
      <c r="AN916" s="112"/>
      <c r="AO916" s="113"/>
      <c r="AP916" s="215"/>
      <c r="AQ916" s="216"/>
      <c r="AR916" s="217"/>
      <c r="AS916" s="54"/>
      <c r="AT916" s="115"/>
      <c r="AU916" s="115"/>
      <c r="AV916" s="115"/>
      <c r="AW916" s="116"/>
      <c r="AX916" s="54"/>
      <c r="AY916" s="117"/>
      <c r="AZ916" s="117"/>
      <c r="BA916" s="118"/>
      <c r="BB916" s="116"/>
      <c r="BC916" s="54"/>
      <c r="BD916" s="117"/>
      <c r="BE916" s="218"/>
      <c r="BF916" s="120"/>
      <c r="BG916" s="121"/>
      <c r="BH916" s="121"/>
      <c r="BI916" s="122"/>
      <c r="BJ916" s="123"/>
    </row>
    <row r="917">
      <c r="D917" s="100"/>
      <c r="E917" s="48"/>
      <c r="U917" s="50"/>
      <c r="V917" s="50"/>
      <c r="AC917" s="6"/>
      <c r="AI917" s="110"/>
      <c r="AJ917" s="111"/>
      <c r="AK917" s="221"/>
      <c r="AL917" s="54"/>
      <c r="AM917" s="54"/>
      <c r="AN917" s="112"/>
      <c r="AO917" s="113"/>
      <c r="AP917" s="215"/>
      <c r="AQ917" s="216"/>
      <c r="AR917" s="217"/>
      <c r="AS917" s="54"/>
      <c r="AT917" s="115"/>
      <c r="AU917" s="115"/>
      <c r="AV917" s="115"/>
      <c r="AW917" s="116"/>
      <c r="AX917" s="54"/>
      <c r="AY917" s="117"/>
      <c r="AZ917" s="117"/>
      <c r="BA917" s="118"/>
      <c r="BB917" s="116"/>
      <c r="BC917" s="54"/>
      <c r="BD917" s="117"/>
      <c r="BE917" s="218"/>
      <c r="BF917" s="120"/>
      <c r="BG917" s="121"/>
      <c r="BH917" s="121"/>
      <c r="BI917" s="122"/>
      <c r="BJ917" s="123"/>
    </row>
    <row r="918">
      <c r="D918" s="100"/>
      <c r="E918" s="48"/>
      <c r="U918" s="50"/>
      <c r="V918" s="50"/>
      <c r="AC918" s="6"/>
      <c r="AI918" s="110"/>
      <c r="AJ918" s="111"/>
      <c r="AK918" s="221"/>
      <c r="AL918" s="54"/>
      <c r="AM918" s="54"/>
      <c r="AN918" s="112"/>
      <c r="AO918" s="113"/>
      <c r="AP918" s="215"/>
      <c r="AQ918" s="216"/>
      <c r="AR918" s="217"/>
      <c r="AS918" s="54"/>
      <c r="AT918" s="115"/>
      <c r="AU918" s="115"/>
      <c r="AV918" s="115"/>
      <c r="AW918" s="116"/>
      <c r="AX918" s="54"/>
      <c r="AY918" s="117"/>
      <c r="AZ918" s="117"/>
      <c r="BA918" s="118"/>
      <c r="BB918" s="116"/>
      <c r="BC918" s="54"/>
      <c r="BD918" s="117"/>
      <c r="BE918" s="218"/>
      <c r="BF918" s="120"/>
      <c r="BG918" s="121"/>
      <c r="BH918" s="121"/>
      <c r="BI918" s="122"/>
      <c r="BJ918" s="123"/>
    </row>
    <row r="919">
      <c r="D919" s="100"/>
      <c r="E919" s="48"/>
      <c r="U919" s="50"/>
      <c r="V919" s="50"/>
      <c r="AC919" s="6"/>
      <c r="AI919" s="110"/>
      <c r="AJ919" s="111"/>
      <c r="AK919" s="221"/>
      <c r="AL919" s="54"/>
      <c r="AM919" s="54"/>
      <c r="AN919" s="112"/>
      <c r="AO919" s="113"/>
      <c r="AP919" s="215"/>
      <c r="AQ919" s="216"/>
      <c r="AR919" s="217"/>
      <c r="AS919" s="54"/>
      <c r="AT919" s="115"/>
      <c r="AU919" s="115"/>
      <c r="AV919" s="115"/>
      <c r="AW919" s="116"/>
      <c r="AX919" s="54"/>
      <c r="AY919" s="117"/>
      <c r="AZ919" s="117"/>
      <c r="BA919" s="118"/>
      <c r="BB919" s="116"/>
      <c r="BC919" s="54"/>
      <c r="BD919" s="117"/>
      <c r="BE919" s="218"/>
      <c r="BF919" s="120"/>
      <c r="BG919" s="121"/>
      <c r="BH919" s="121"/>
      <c r="BI919" s="122"/>
      <c r="BJ919" s="123"/>
    </row>
    <row r="920">
      <c r="D920" s="100"/>
      <c r="E920" s="48"/>
      <c r="U920" s="50"/>
      <c r="V920" s="50"/>
      <c r="AC920" s="6"/>
      <c r="AI920" s="110"/>
      <c r="AJ920" s="111"/>
      <c r="AK920" s="221"/>
      <c r="AL920" s="54"/>
      <c r="AM920" s="54"/>
      <c r="AN920" s="112"/>
      <c r="AO920" s="113"/>
      <c r="AP920" s="215"/>
      <c r="AQ920" s="216"/>
      <c r="AR920" s="217"/>
      <c r="AS920" s="54"/>
      <c r="AT920" s="115"/>
      <c r="AU920" s="115"/>
      <c r="AV920" s="115"/>
      <c r="AW920" s="116"/>
      <c r="AX920" s="54"/>
      <c r="AY920" s="117"/>
      <c r="AZ920" s="117"/>
      <c r="BA920" s="118"/>
      <c r="BB920" s="116"/>
      <c r="BC920" s="54"/>
      <c r="BD920" s="117"/>
      <c r="BE920" s="218"/>
      <c r="BF920" s="120"/>
      <c r="BG920" s="121"/>
      <c r="BH920" s="121"/>
      <c r="BI920" s="122"/>
      <c r="BJ920" s="123"/>
    </row>
    <row r="921">
      <c r="D921" s="100"/>
      <c r="E921" s="48"/>
      <c r="U921" s="50"/>
      <c r="V921" s="50"/>
      <c r="AC921" s="6"/>
      <c r="AI921" s="110"/>
      <c r="AJ921" s="111"/>
      <c r="AK921" s="221"/>
      <c r="AL921" s="54"/>
      <c r="AM921" s="54"/>
      <c r="AN921" s="112"/>
      <c r="AO921" s="113"/>
      <c r="AP921" s="215"/>
      <c r="AQ921" s="216"/>
      <c r="AR921" s="217"/>
      <c r="AS921" s="54"/>
      <c r="AT921" s="115"/>
      <c r="AU921" s="115"/>
      <c r="AV921" s="115"/>
      <c r="AW921" s="116"/>
      <c r="AX921" s="54"/>
      <c r="AY921" s="117"/>
      <c r="AZ921" s="117"/>
      <c r="BA921" s="118"/>
      <c r="BB921" s="116"/>
      <c r="BC921" s="54"/>
      <c r="BD921" s="117"/>
      <c r="BE921" s="218"/>
      <c r="BF921" s="120"/>
      <c r="BG921" s="121"/>
      <c r="BH921" s="121"/>
      <c r="BI921" s="122"/>
      <c r="BJ921" s="123"/>
    </row>
    <row r="922">
      <c r="D922" s="100"/>
      <c r="E922" s="48"/>
      <c r="U922" s="50"/>
      <c r="V922" s="50"/>
      <c r="AC922" s="6"/>
      <c r="AI922" s="110"/>
      <c r="AJ922" s="111"/>
      <c r="AK922" s="221"/>
      <c r="AL922" s="54"/>
      <c r="AM922" s="54"/>
      <c r="AN922" s="112"/>
      <c r="AO922" s="113"/>
      <c r="AP922" s="215"/>
      <c r="AQ922" s="216"/>
      <c r="AR922" s="217"/>
      <c r="AS922" s="54"/>
      <c r="AT922" s="115"/>
      <c r="AU922" s="115"/>
      <c r="AV922" s="115"/>
      <c r="AW922" s="116"/>
      <c r="AX922" s="54"/>
      <c r="AY922" s="117"/>
      <c r="AZ922" s="117"/>
      <c r="BA922" s="118"/>
      <c r="BB922" s="116"/>
      <c r="BC922" s="54"/>
      <c r="BD922" s="117"/>
      <c r="BE922" s="218"/>
      <c r="BF922" s="120"/>
      <c r="BG922" s="121"/>
      <c r="BH922" s="121"/>
      <c r="BI922" s="122"/>
      <c r="BJ922" s="123"/>
    </row>
    <row r="923">
      <c r="D923" s="100"/>
      <c r="E923" s="48"/>
      <c r="U923" s="50"/>
      <c r="V923" s="50"/>
      <c r="AC923" s="6"/>
      <c r="AI923" s="110"/>
      <c r="AJ923" s="111"/>
      <c r="AK923" s="221"/>
      <c r="AL923" s="54"/>
      <c r="AM923" s="54"/>
      <c r="AN923" s="112"/>
      <c r="AO923" s="113"/>
      <c r="AP923" s="215"/>
      <c r="AQ923" s="216"/>
      <c r="AR923" s="217"/>
      <c r="AS923" s="54"/>
      <c r="AT923" s="115"/>
      <c r="AU923" s="115"/>
      <c r="AV923" s="115"/>
      <c r="AW923" s="116"/>
      <c r="AX923" s="54"/>
      <c r="AY923" s="117"/>
      <c r="AZ923" s="117"/>
      <c r="BA923" s="118"/>
      <c r="BB923" s="116"/>
      <c r="BC923" s="54"/>
      <c r="BD923" s="117"/>
      <c r="BE923" s="218"/>
      <c r="BF923" s="120"/>
      <c r="BG923" s="121"/>
      <c r="BH923" s="121"/>
      <c r="BI923" s="122"/>
      <c r="BJ923" s="123"/>
    </row>
    <row r="924">
      <c r="D924" s="100"/>
      <c r="E924" s="48"/>
      <c r="U924" s="50"/>
      <c r="V924" s="50"/>
      <c r="AC924" s="6"/>
      <c r="AI924" s="110"/>
      <c r="AJ924" s="111"/>
      <c r="AK924" s="221"/>
      <c r="AL924" s="54"/>
      <c r="AM924" s="54"/>
      <c r="AN924" s="112"/>
      <c r="AO924" s="113"/>
      <c r="AP924" s="215"/>
      <c r="AQ924" s="216"/>
      <c r="AR924" s="217"/>
      <c r="AS924" s="54"/>
      <c r="AT924" s="115"/>
      <c r="AU924" s="115"/>
      <c r="AV924" s="115"/>
      <c r="AW924" s="116"/>
      <c r="AX924" s="54"/>
      <c r="AY924" s="117"/>
      <c r="AZ924" s="117"/>
      <c r="BA924" s="118"/>
      <c r="BB924" s="116"/>
      <c r="BC924" s="54"/>
      <c r="BD924" s="117"/>
      <c r="BE924" s="218"/>
      <c r="BF924" s="120"/>
      <c r="BG924" s="121"/>
      <c r="BH924" s="121"/>
      <c r="BI924" s="122"/>
      <c r="BJ924" s="123"/>
    </row>
    <row r="925">
      <c r="D925" s="100"/>
      <c r="E925" s="48"/>
      <c r="U925" s="50"/>
      <c r="V925" s="50"/>
      <c r="AC925" s="6"/>
      <c r="AI925" s="110"/>
      <c r="AJ925" s="111"/>
      <c r="AK925" s="221"/>
      <c r="AL925" s="54"/>
      <c r="AM925" s="54"/>
      <c r="AN925" s="112"/>
      <c r="AO925" s="113"/>
      <c r="AP925" s="215"/>
      <c r="AQ925" s="216"/>
      <c r="AR925" s="217"/>
      <c r="AS925" s="54"/>
      <c r="AT925" s="115"/>
      <c r="AU925" s="115"/>
      <c r="AV925" s="115"/>
      <c r="AW925" s="116"/>
      <c r="AX925" s="54"/>
      <c r="AY925" s="117"/>
      <c r="AZ925" s="117"/>
      <c r="BA925" s="118"/>
      <c r="BB925" s="116"/>
      <c r="BC925" s="54"/>
      <c r="BD925" s="117"/>
      <c r="BE925" s="218"/>
      <c r="BF925" s="120"/>
      <c r="BG925" s="121"/>
      <c r="BH925" s="121"/>
      <c r="BI925" s="122"/>
      <c r="BJ925" s="123"/>
    </row>
    <row r="926">
      <c r="D926" s="100"/>
      <c r="E926" s="48"/>
      <c r="U926" s="50"/>
      <c r="V926" s="50"/>
      <c r="AC926" s="6"/>
      <c r="AI926" s="110"/>
      <c r="AJ926" s="111"/>
      <c r="AK926" s="221"/>
      <c r="AL926" s="54"/>
      <c r="AM926" s="54"/>
      <c r="AN926" s="112"/>
      <c r="AO926" s="113"/>
      <c r="AP926" s="215"/>
      <c r="AQ926" s="216"/>
      <c r="AR926" s="217"/>
      <c r="AS926" s="54"/>
      <c r="AT926" s="115"/>
      <c r="AU926" s="115"/>
      <c r="AV926" s="115"/>
      <c r="AW926" s="116"/>
      <c r="AX926" s="54"/>
      <c r="AY926" s="117"/>
      <c r="AZ926" s="117"/>
      <c r="BA926" s="118"/>
      <c r="BB926" s="116"/>
      <c r="BC926" s="54"/>
      <c r="BD926" s="117"/>
      <c r="BE926" s="218"/>
      <c r="BF926" s="120"/>
      <c r="BG926" s="121"/>
      <c r="BH926" s="121"/>
      <c r="BI926" s="122"/>
      <c r="BJ926" s="123"/>
    </row>
    <row r="927">
      <c r="D927" s="100"/>
      <c r="E927" s="48"/>
      <c r="U927" s="50"/>
      <c r="V927" s="50"/>
      <c r="AC927" s="6"/>
      <c r="AI927" s="110"/>
      <c r="AJ927" s="111"/>
      <c r="AK927" s="221"/>
      <c r="AL927" s="54"/>
      <c r="AM927" s="54"/>
      <c r="AN927" s="112"/>
      <c r="AO927" s="113"/>
      <c r="AP927" s="215"/>
      <c r="AQ927" s="216"/>
      <c r="AR927" s="217"/>
      <c r="AS927" s="54"/>
      <c r="AT927" s="115"/>
      <c r="AU927" s="115"/>
      <c r="AV927" s="115"/>
      <c r="AW927" s="116"/>
      <c r="AX927" s="54"/>
      <c r="AY927" s="117"/>
      <c r="AZ927" s="117"/>
      <c r="BA927" s="118"/>
      <c r="BB927" s="116"/>
      <c r="BC927" s="54"/>
      <c r="BD927" s="117"/>
      <c r="BE927" s="218"/>
      <c r="BF927" s="120"/>
      <c r="BG927" s="121"/>
      <c r="BH927" s="121"/>
      <c r="BI927" s="122"/>
      <c r="BJ927" s="123"/>
    </row>
    <row r="928">
      <c r="D928" s="100"/>
      <c r="E928" s="48"/>
      <c r="U928" s="50"/>
      <c r="V928" s="50"/>
      <c r="AC928" s="6"/>
      <c r="AI928" s="110"/>
      <c r="AJ928" s="111"/>
      <c r="AK928" s="221"/>
      <c r="AL928" s="54"/>
      <c r="AM928" s="54"/>
      <c r="AN928" s="112"/>
      <c r="AO928" s="113"/>
      <c r="AP928" s="215"/>
      <c r="AQ928" s="216"/>
      <c r="AR928" s="217"/>
      <c r="AS928" s="54"/>
      <c r="AT928" s="115"/>
      <c r="AU928" s="115"/>
      <c r="AV928" s="115"/>
      <c r="AW928" s="116"/>
      <c r="AX928" s="54"/>
      <c r="AY928" s="117"/>
      <c r="AZ928" s="117"/>
      <c r="BA928" s="118"/>
      <c r="BB928" s="116"/>
      <c r="BC928" s="54"/>
      <c r="BD928" s="117"/>
      <c r="BE928" s="218"/>
      <c r="BF928" s="120"/>
      <c r="BG928" s="121"/>
      <c r="BH928" s="121"/>
      <c r="BI928" s="122"/>
      <c r="BJ928" s="123"/>
    </row>
    <row r="929">
      <c r="D929" s="100"/>
      <c r="E929" s="48"/>
      <c r="U929" s="50"/>
      <c r="V929" s="50"/>
      <c r="AC929" s="6"/>
      <c r="AI929" s="110"/>
      <c r="AJ929" s="111"/>
      <c r="AK929" s="221"/>
      <c r="AL929" s="54"/>
      <c r="AM929" s="54"/>
      <c r="AN929" s="112"/>
      <c r="AO929" s="113"/>
      <c r="AP929" s="215"/>
      <c r="AQ929" s="216"/>
      <c r="AR929" s="217"/>
      <c r="AS929" s="54"/>
      <c r="AT929" s="115"/>
      <c r="AU929" s="115"/>
      <c r="AV929" s="115"/>
      <c r="AW929" s="116"/>
      <c r="AX929" s="54"/>
      <c r="AY929" s="117"/>
      <c r="AZ929" s="117"/>
      <c r="BA929" s="118"/>
      <c r="BB929" s="116"/>
      <c r="BC929" s="54"/>
      <c r="BD929" s="117"/>
      <c r="BE929" s="218"/>
      <c r="BF929" s="120"/>
      <c r="BG929" s="121"/>
      <c r="BH929" s="121"/>
      <c r="BI929" s="122"/>
      <c r="BJ929" s="123"/>
    </row>
    <row r="930">
      <c r="D930" s="100"/>
      <c r="E930" s="48"/>
      <c r="U930" s="50"/>
      <c r="V930" s="50"/>
      <c r="AC930" s="6"/>
      <c r="AI930" s="110"/>
      <c r="AJ930" s="111"/>
      <c r="AK930" s="221"/>
      <c r="AL930" s="54"/>
      <c r="AM930" s="54"/>
      <c r="AN930" s="112"/>
      <c r="AO930" s="113"/>
      <c r="AP930" s="215"/>
      <c r="AQ930" s="216"/>
      <c r="AR930" s="217"/>
      <c r="AS930" s="54"/>
      <c r="AT930" s="115"/>
      <c r="AU930" s="115"/>
      <c r="AV930" s="115"/>
      <c r="AW930" s="116"/>
      <c r="AX930" s="54"/>
      <c r="AY930" s="117"/>
      <c r="AZ930" s="117"/>
      <c r="BA930" s="118"/>
      <c r="BB930" s="116"/>
      <c r="BC930" s="54"/>
      <c r="BD930" s="117"/>
      <c r="BE930" s="218"/>
      <c r="BF930" s="120"/>
      <c r="BG930" s="121"/>
      <c r="BH930" s="121"/>
      <c r="BI930" s="122"/>
      <c r="BJ930" s="123"/>
    </row>
    <row r="931">
      <c r="D931" s="100"/>
      <c r="E931" s="48"/>
      <c r="U931" s="50"/>
      <c r="V931" s="50"/>
      <c r="AC931" s="6"/>
      <c r="AI931" s="110"/>
      <c r="AJ931" s="111"/>
      <c r="AK931" s="221"/>
      <c r="AL931" s="54"/>
      <c r="AM931" s="54"/>
      <c r="AN931" s="112"/>
      <c r="AO931" s="113"/>
      <c r="AP931" s="215"/>
      <c r="AQ931" s="216"/>
      <c r="AR931" s="217"/>
      <c r="AS931" s="54"/>
      <c r="AT931" s="115"/>
      <c r="AU931" s="115"/>
      <c r="AV931" s="115"/>
      <c r="AW931" s="116"/>
      <c r="AX931" s="54"/>
      <c r="AY931" s="117"/>
      <c r="AZ931" s="117"/>
      <c r="BA931" s="118"/>
      <c r="BB931" s="116"/>
      <c r="BC931" s="54"/>
      <c r="BD931" s="117"/>
      <c r="BE931" s="218"/>
      <c r="BF931" s="120"/>
      <c r="BG931" s="121"/>
      <c r="BH931" s="121"/>
      <c r="BI931" s="122"/>
      <c r="BJ931" s="123"/>
    </row>
    <row r="932">
      <c r="D932" s="100"/>
      <c r="E932" s="48"/>
      <c r="U932" s="50"/>
      <c r="V932" s="50"/>
      <c r="AC932" s="6"/>
      <c r="AI932" s="110"/>
      <c r="AJ932" s="111"/>
      <c r="AK932" s="221"/>
      <c r="AL932" s="54"/>
      <c r="AM932" s="54"/>
      <c r="AN932" s="112"/>
      <c r="AO932" s="113"/>
      <c r="AP932" s="215"/>
      <c r="AQ932" s="216"/>
      <c r="AR932" s="217"/>
      <c r="AS932" s="54"/>
      <c r="AT932" s="115"/>
      <c r="AU932" s="115"/>
      <c r="AV932" s="115"/>
      <c r="AW932" s="116"/>
      <c r="AX932" s="54"/>
      <c r="AY932" s="117"/>
      <c r="AZ932" s="117"/>
      <c r="BA932" s="118"/>
      <c r="BB932" s="116"/>
      <c r="BC932" s="54"/>
      <c r="BD932" s="117"/>
      <c r="BE932" s="218"/>
      <c r="BF932" s="120"/>
      <c r="BG932" s="121"/>
      <c r="BH932" s="121"/>
      <c r="BI932" s="122"/>
      <c r="BJ932" s="123"/>
    </row>
    <row r="933">
      <c r="D933" s="100"/>
      <c r="E933" s="48"/>
      <c r="U933" s="50"/>
      <c r="V933" s="50"/>
      <c r="AC933" s="6"/>
      <c r="AI933" s="110"/>
      <c r="AJ933" s="111"/>
      <c r="AK933" s="221"/>
      <c r="AL933" s="54"/>
      <c r="AM933" s="54"/>
      <c r="AN933" s="112"/>
      <c r="AO933" s="113"/>
      <c r="AP933" s="215"/>
      <c r="AQ933" s="216"/>
      <c r="AR933" s="217"/>
      <c r="AS933" s="54"/>
      <c r="AT933" s="115"/>
      <c r="AU933" s="115"/>
      <c r="AV933" s="115"/>
      <c r="AW933" s="116"/>
      <c r="AX933" s="54"/>
      <c r="AY933" s="117"/>
      <c r="AZ933" s="117"/>
      <c r="BA933" s="118"/>
      <c r="BB933" s="116"/>
      <c r="BC933" s="54"/>
      <c r="BD933" s="117"/>
      <c r="BE933" s="218"/>
      <c r="BF933" s="120"/>
      <c r="BG933" s="121"/>
      <c r="BH933" s="121"/>
      <c r="BI933" s="122"/>
      <c r="BJ933" s="123"/>
    </row>
    <row r="934">
      <c r="D934" s="100"/>
      <c r="E934" s="48"/>
      <c r="U934" s="50"/>
      <c r="V934" s="50"/>
      <c r="AC934" s="6"/>
      <c r="AI934" s="110"/>
      <c r="AJ934" s="111"/>
      <c r="AK934" s="221"/>
      <c r="AL934" s="54"/>
      <c r="AM934" s="54"/>
      <c r="AN934" s="112"/>
      <c r="AO934" s="113"/>
      <c r="AP934" s="215"/>
      <c r="AQ934" s="216"/>
      <c r="AR934" s="217"/>
      <c r="AS934" s="54"/>
      <c r="AT934" s="115"/>
      <c r="AU934" s="115"/>
      <c r="AV934" s="115"/>
      <c r="AW934" s="116"/>
      <c r="AX934" s="54"/>
      <c r="AY934" s="117"/>
      <c r="AZ934" s="117"/>
      <c r="BA934" s="118"/>
      <c r="BB934" s="116"/>
      <c r="BC934" s="54"/>
      <c r="BD934" s="117"/>
      <c r="BE934" s="218"/>
      <c r="BF934" s="120"/>
      <c r="BG934" s="121"/>
      <c r="BH934" s="121"/>
      <c r="BI934" s="122"/>
      <c r="BJ934" s="123"/>
    </row>
    <row r="935">
      <c r="D935" s="100"/>
      <c r="E935" s="48"/>
      <c r="U935" s="50"/>
      <c r="V935" s="50"/>
      <c r="AC935" s="6"/>
      <c r="AI935" s="110"/>
      <c r="AJ935" s="111"/>
      <c r="AK935" s="221"/>
      <c r="AL935" s="54"/>
      <c r="AM935" s="54"/>
      <c r="AN935" s="112"/>
      <c r="AO935" s="113"/>
      <c r="AP935" s="215"/>
      <c r="AQ935" s="216"/>
      <c r="AR935" s="217"/>
      <c r="AS935" s="54"/>
      <c r="AT935" s="115"/>
      <c r="AU935" s="115"/>
      <c r="AV935" s="115"/>
      <c r="AW935" s="116"/>
      <c r="AX935" s="54"/>
      <c r="AY935" s="117"/>
      <c r="AZ935" s="117"/>
      <c r="BA935" s="118"/>
      <c r="BB935" s="116"/>
      <c r="BC935" s="54"/>
      <c r="BD935" s="117"/>
      <c r="BE935" s="218"/>
      <c r="BF935" s="120"/>
      <c r="BG935" s="121"/>
      <c r="BH935" s="121"/>
      <c r="BI935" s="122"/>
      <c r="BJ935" s="123"/>
    </row>
    <row r="936">
      <c r="D936" s="100"/>
      <c r="E936" s="48"/>
      <c r="U936" s="50"/>
      <c r="V936" s="50"/>
      <c r="AC936" s="6"/>
      <c r="AI936" s="110"/>
      <c r="AJ936" s="111"/>
      <c r="AK936" s="221"/>
      <c r="AL936" s="54"/>
      <c r="AM936" s="54"/>
      <c r="AN936" s="112"/>
      <c r="AO936" s="113"/>
      <c r="AP936" s="215"/>
      <c r="AQ936" s="216"/>
      <c r="AR936" s="217"/>
      <c r="AS936" s="54"/>
      <c r="AT936" s="115"/>
      <c r="AU936" s="115"/>
      <c r="AV936" s="115"/>
      <c r="AW936" s="116"/>
      <c r="AX936" s="54"/>
      <c r="AY936" s="117"/>
      <c r="AZ936" s="117"/>
      <c r="BA936" s="118"/>
      <c r="BB936" s="116"/>
      <c r="BC936" s="54"/>
      <c r="BD936" s="117"/>
      <c r="BE936" s="218"/>
      <c r="BF936" s="120"/>
      <c r="BG936" s="121"/>
      <c r="BH936" s="121"/>
      <c r="BI936" s="122"/>
      <c r="BJ936" s="123"/>
    </row>
    <row r="937">
      <c r="D937" s="100"/>
      <c r="E937" s="48"/>
      <c r="U937" s="50"/>
      <c r="V937" s="50"/>
      <c r="AC937" s="6"/>
      <c r="AI937" s="110"/>
      <c r="AJ937" s="111"/>
      <c r="AK937" s="221"/>
      <c r="AL937" s="54"/>
      <c r="AM937" s="54"/>
      <c r="AN937" s="112"/>
      <c r="AO937" s="113"/>
      <c r="AP937" s="215"/>
      <c r="AQ937" s="216"/>
      <c r="AR937" s="217"/>
      <c r="AS937" s="54"/>
      <c r="AT937" s="115"/>
      <c r="AU937" s="115"/>
      <c r="AV937" s="115"/>
      <c r="AW937" s="116"/>
      <c r="AX937" s="54"/>
      <c r="AY937" s="117"/>
      <c r="AZ937" s="117"/>
      <c r="BA937" s="118"/>
      <c r="BB937" s="116"/>
      <c r="BC937" s="54"/>
      <c r="BD937" s="117"/>
      <c r="BE937" s="218"/>
      <c r="BF937" s="120"/>
      <c r="BG937" s="121"/>
      <c r="BH937" s="121"/>
      <c r="BI937" s="122"/>
      <c r="BJ937" s="123"/>
    </row>
    <row r="938">
      <c r="D938" s="100"/>
      <c r="E938" s="48"/>
      <c r="U938" s="50"/>
      <c r="V938" s="50"/>
      <c r="AC938" s="6"/>
      <c r="AI938" s="110"/>
      <c r="AJ938" s="111"/>
      <c r="AK938" s="221"/>
      <c r="AL938" s="54"/>
      <c r="AM938" s="54"/>
      <c r="AN938" s="112"/>
      <c r="AO938" s="113"/>
      <c r="AP938" s="215"/>
      <c r="AQ938" s="216"/>
      <c r="AR938" s="217"/>
      <c r="AS938" s="54"/>
      <c r="AT938" s="115"/>
      <c r="AU938" s="115"/>
      <c r="AV938" s="115"/>
      <c r="AW938" s="116"/>
      <c r="AX938" s="54"/>
      <c r="AY938" s="117"/>
      <c r="AZ938" s="117"/>
      <c r="BA938" s="118"/>
      <c r="BB938" s="116"/>
      <c r="BC938" s="54"/>
      <c r="BD938" s="117"/>
      <c r="BE938" s="218"/>
      <c r="BF938" s="120"/>
      <c r="BG938" s="121"/>
      <c r="BH938" s="121"/>
      <c r="BI938" s="122"/>
      <c r="BJ938" s="123"/>
    </row>
    <row r="939">
      <c r="D939" s="100"/>
      <c r="E939" s="48"/>
      <c r="U939" s="50"/>
      <c r="V939" s="50"/>
      <c r="AC939" s="6"/>
      <c r="AI939" s="110"/>
      <c r="AJ939" s="111"/>
      <c r="AK939" s="221"/>
      <c r="AL939" s="54"/>
      <c r="AM939" s="54"/>
      <c r="AN939" s="112"/>
      <c r="AO939" s="113"/>
      <c r="AP939" s="215"/>
      <c r="AQ939" s="216"/>
      <c r="AR939" s="217"/>
      <c r="AS939" s="54"/>
      <c r="AT939" s="115"/>
      <c r="AU939" s="115"/>
      <c r="AV939" s="115"/>
      <c r="AW939" s="116"/>
      <c r="AX939" s="54"/>
      <c r="AY939" s="117"/>
      <c r="AZ939" s="117"/>
      <c r="BA939" s="118"/>
      <c r="BB939" s="116"/>
      <c r="BC939" s="54"/>
      <c r="BD939" s="117"/>
      <c r="BE939" s="218"/>
      <c r="BF939" s="120"/>
      <c r="BG939" s="121"/>
      <c r="BH939" s="121"/>
      <c r="BI939" s="122"/>
      <c r="BJ939" s="123"/>
    </row>
    <row r="940">
      <c r="D940" s="100"/>
      <c r="E940" s="48"/>
      <c r="U940" s="50"/>
      <c r="V940" s="50"/>
      <c r="AC940" s="6"/>
      <c r="AI940" s="110"/>
      <c r="AJ940" s="111"/>
      <c r="AK940" s="221"/>
      <c r="AL940" s="54"/>
      <c r="AM940" s="54"/>
      <c r="AN940" s="112"/>
      <c r="AO940" s="113"/>
      <c r="AP940" s="215"/>
      <c r="AQ940" s="216"/>
      <c r="AR940" s="217"/>
      <c r="AS940" s="54"/>
      <c r="AT940" s="115"/>
      <c r="AU940" s="115"/>
      <c r="AV940" s="115"/>
      <c r="AW940" s="116"/>
      <c r="AX940" s="54"/>
      <c r="AY940" s="117"/>
      <c r="AZ940" s="117"/>
      <c r="BA940" s="118"/>
      <c r="BB940" s="116"/>
      <c r="BC940" s="54"/>
      <c r="BD940" s="117"/>
      <c r="BE940" s="218"/>
      <c r="BF940" s="120"/>
      <c r="BG940" s="121"/>
      <c r="BH940" s="121"/>
      <c r="BI940" s="122"/>
      <c r="BJ940" s="123"/>
    </row>
    <row r="941">
      <c r="D941" s="100"/>
      <c r="E941" s="48"/>
      <c r="U941" s="50"/>
      <c r="V941" s="50"/>
      <c r="AC941" s="6"/>
      <c r="AI941" s="110"/>
      <c r="AJ941" s="111"/>
      <c r="AK941" s="221"/>
      <c r="AL941" s="54"/>
      <c r="AM941" s="54"/>
      <c r="AN941" s="112"/>
      <c r="AO941" s="113"/>
      <c r="AP941" s="215"/>
      <c r="AQ941" s="216"/>
      <c r="AR941" s="217"/>
      <c r="AS941" s="54"/>
      <c r="AT941" s="115"/>
      <c r="AU941" s="115"/>
      <c r="AV941" s="115"/>
      <c r="AW941" s="116"/>
      <c r="AX941" s="54"/>
      <c r="AY941" s="117"/>
      <c r="AZ941" s="117"/>
      <c r="BA941" s="118"/>
      <c r="BB941" s="116"/>
      <c r="BC941" s="54"/>
      <c r="BD941" s="117"/>
      <c r="BE941" s="218"/>
      <c r="BF941" s="120"/>
      <c r="BG941" s="121"/>
      <c r="BH941" s="121"/>
      <c r="BI941" s="122"/>
      <c r="BJ941" s="123"/>
    </row>
    <row r="942">
      <c r="D942" s="100"/>
      <c r="E942" s="48"/>
      <c r="U942" s="50"/>
      <c r="V942" s="50"/>
      <c r="AC942" s="6"/>
      <c r="AI942" s="110"/>
      <c r="AJ942" s="111"/>
      <c r="AK942" s="221"/>
      <c r="AL942" s="54"/>
      <c r="AM942" s="54"/>
      <c r="AN942" s="112"/>
      <c r="AO942" s="113"/>
      <c r="AP942" s="215"/>
      <c r="AQ942" s="216"/>
      <c r="AR942" s="217"/>
      <c r="AS942" s="54"/>
      <c r="AT942" s="115"/>
      <c r="AU942" s="115"/>
      <c r="AV942" s="115"/>
      <c r="AW942" s="116"/>
      <c r="AX942" s="54"/>
      <c r="AY942" s="117"/>
      <c r="AZ942" s="117"/>
      <c r="BA942" s="118"/>
      <c r="BB942" s="116"/>
      <c r="BC942" s="54"/>
      <c r="BD942" s="117"/>
      <c r="BE942" s="218"/>
      <c r="BF942" s="120"/>
      <c r="BG942" s="121"/>
      <c r="BH942" s="121"/>
      <c r="BI942" s="122"/>
      <c r="BJ942" s="123"/>
    </row>
    <row r="943">
      <c r="D943" s="100"/>
      <c r="E943" s="48"/>
      <c r="U943" s="50"/>
      <c r="V943" s="50"/>
      <c r="AC943" s="6"/>
      <c r="AI943" s="110"/>
      <c r="AJ943" s="111"/>
      <c r="AK943" s="221"/>
      <c r="AL943" s="54"/>
      <c r="AM943" s="54"/>
      <c r="AN943" s="112"/>
      <c r="AO943" s="113"/>
      <c r="AP943" s="215"/>
      <c r="AQ943" s="216"/>
      <c r="AR943" s="217"/>
      <c r="AS943" s="54"/>
      <c r="AT943" s="115"/>
      <c r="AU943" s="115"/>
      <c r="AV943" s="115"/>
      <c r="AW943" s="116"/>
      <c r="AX943" s="54"/>
      <c r="AY943" s="117"/>
      <c r="AZ943" s="117"/>
      <c r="BA943" s="118"/>
      <c r="BB943" s="116"/>
      <c r="BC943" s="54"/>
      <c r="BD943" s="117"/>
      <c r="BE943" s="218"/>
      <c r="BF943" s="120"/>
      <c r="BG943" s="121"/>
      <c r="BH943" s="121"/>
      <c r="BI943" s="122"/>
      <c r="BJ943" s="123"/>
    </row>
    <row r="944">
      <c r="D944" s="100"/>
      <c r="E944" s="48"/>
      <c r="U944" s="50"/>
      <c r="V944" s="50"/>
      <c r="AC944" s="6"/>
      <c r="AI944" s="110"/>
      <c r="AJ944" s="111"/>
      <c r="AK944" s="221"/>
      <c r="AL944" s="54"/>
      <c r="AM944" s="54"/>
      <c r="AN944" s="112"/>
      <c r="AO944" s="113"/>
      <c r="AP944" s="215"/>
      <c r="AQ944" s="216"/>
      <c r="AR944" s="217"/>
      <c r="AS944" s="54"/>
      <c r="AT944" s="115"/>
      <c r="AU944" s="115"/>
      <c r="AV944" s="115"/>
      <c r="AW944" s="116"/>
      <c r="AX944" s="54"/>
      <c r="AY944" s="117"/>
      <c r="AZ944" s="117"/>
      <c r="BA944" s="118"/>
      <c r="BB944" s="116"/>
      <c r="BC944" s="54"/>
      <c r="BD944" s="117"/>
      <c r="BE944" s="218"/>
      <c r="BF944" s="120"/>
      <c r="BG944" s="121"/>
      <c r="BH944" s="121"/>
      <c r="BI944" s="122"/>
      <c r="BJ944" s="123"/>
    </row>
    <row r="945">
      <c r="D945" s="100"/>
      <c r="E945" s="48"/>
      <c r="U945" s="50"/>
      <c r="V945" s="50"/>
      <c r="AC945" s="6"/>
      <c r="AI945" s="110"/>
      <c r="AJ945" s="111"/>
      <c r="AK945" s="221"/>
      <c r="AL945" s="54"/>
      <c r="AM945" s="54"/>
      <c r="AN945" s="112"/>
      <c r="AO945" s="113"/>
      <c r="AP945" s="215"/>
      <c r="AQ945" s="216"/>
      <c r="AR945" s="217"/>
      <c r="AS945" s="54"/>
      <c r="AT945" s="115"/>
      <c r="AU945" s="115"/>
      <c r="AV945" s="115"/>
      <c r="AW945" s="116"/>
      <c r="AX945" s="54"/>
      <c r="AY945" s="117"/>
      <c r="AZ945" s="117"/>
      <c r="BA945" s="118"/>
      <c r="BB945" s="116"/>
      <c r="BC945" s="54"/>
      <c r="BD945" s="117"/>
      <c r="BE945" s="218"/>
      <c r="BF945" s="120"/>
      <c r="BG945" s="121"/>
      <c r="BH945" s="121"/>
      <c r="BI945" s="122"/>
      <c r="BJ945" s="123"/>
    </row>
    <row r="946">
      <c r="D946" s="100"/>
      <c r="E946" s="48"/>
      <c r="U946" s="50"/>
      <c r="V946" s="50"/>
      <c r="AC946" s="6"/>
      <c r="AI946" s="110"/>
      <c r="AJ946" s="111"/>
      <c r="AK946" s="221"/>
      <c r="AL946" s="54"/>
      <c r="AM946" s="54"/>
      <c r="AN946" s="112"/>
      <c r="AO946" s="113"/>
      <c r="AP946" s="215"/>
      <c r="AQ946" s="216"/>
      <c r="AR946" s="217"/>
      <c r="AS946" s="54"/>
      <c r="AT946" s="115"/>
      <c r="AU946" s="115"/>
      <c r="AV946" s="115"/>
      <c r="AW946" s="116"/>
      <c r="AX946" s="54"/>
      <c r="AY946" s="117"/>
      <c r="AZ946" s="117"/>
      <c r="BA946" s="118"/>
      <c r="BB946" s="116"/>
      <c r="BC946" s="54"/>
      <c r="BD946" s="117"/>
      <c r="BE946" s="218"/>
      <c r="BF946" s="120"/>
      <c r="BG946" s="121"/>
      <c r="BH946" s="121"/>
      <c r="BI946" s="122"/>
      <c r="BJ946" s="123"/>
    </row>
    <row r="947">
      <c r="D947" s="100"/>
      <c r="E947" s="48"/>
      <c r="U947" s="50"/>
      <c r="V947" s="50"/>
      <c r="AC947" s="6"/>
      <c r="AI947" s="110"/>
      <c r="AJ947" s="111"/>
      <c r="AK947" s="221"/>
      <c r="AL947" s="54"/>
      <c r="AM947" s="54"/>
      <c r="AN947" s="112"/>
      <c r="AO947" s="113"/>
      <c r="AP947" s="215"/>
      <c r="AQ947" s="216"/>
      <c r="AR947" s="217"/>
      <c r="AS947" s="54"/>
      <c r="AT947" s="115"/>
      <c r="AU947" s="115"/>
      <c r="AV947" s="115"/>
      <c r="AW947" s="116"/>
      <c r="AX947" s="54"/>
      <c r="AY947" s="117"/>
      <c r="AZ947" s="117"/>
      <c r="BA947" s="118"/>
      <c r="BB947" s="116"/>
      <c r="BC947" s="54"/>
      <c r="BD947" s="117"/>
      <c r="BE947" s="218"/>
      <c r="BF947" s="120"/>
      <c r="BG947" s="121"/>
      <c r="BH947" s="121"/>
      <c r="BI947" s="122"/>
      <c r="BJ947" s="123"/>
    </row>
    <row r="948">
      <c r="D948" s="100"/>
      <c r="E948" s="48"/>
      <c r="U948" s="50"/>
      <c r="V948" s="50"/>
      <c r="AC948" s="6"/>
      <c r="AI948" s="110"/>
      <c r="AJ948" s="111"/>
      <c r="AK948" s="221"/>
      <c r="AL948" s="54"/>
      <c r="AM948" s="54"/>
      <c r="AN948" s="112"/>
      <c r="AO948" s="113"/>
      <c r="AP948" s="215"/>
      <c r="AQ948" s="216"/>
      <c r="AR948" s="217"/>
      <c r="AS948" s="54"/>
      <c r="AT948" s="115"/>
      <c r="AU948" s="115"/>
      <c r="AV948" s="115"/>
      <c r="AW948" s="116"/>
      <c r="AX948" s="54"/>
      <c r="AY948" s="117"/>
      <c r="AZ948" s="117"/>
      <c r="BA948" s="118"/>
      <c r="BB948" s="116"/>
      <c r="BC948" s="54"/>
      <c r="BD948" s="117"/>
      <c r="BE948" s="218"/>
      <c r="BF948" s="120"/>
      <c r="BG948" s="121"/>
      <c r="BH948" s="121"/>
      <c r="BI948" s="122"/>
      <c r="BJ948" s="123"/>
    </row>
    <row r="949">
      <c r="D949" s="100"/>
      <c r="E949" s="48"/>
      <c r="U949" s="50"/>
      <c r="V949" s="50"/>
      <c r="AC949" s="6"/>
      <c r="AI949" s="110"/>
      <c r="AJ949" s="111"/>
      <c r="AK949" s="221"/>
      <c r="AL949" s="54"/>
      <c r="AM949" s="54"/>
      <c r="AN949" s="112"/>
      <c r="AO949" s="113"/>
      <c r="AP949" s="215"/>
      <c r="AQ949" s="216"/>
      <c r="AR949" s="217"/>
      <c r="AS949" s="54"/>
      <c r="AT949" s="115"/>
      <c r="AU949" s="115"/>
      <c r="AV949" s="115"/>
      <c r="AW949" s="116"/>
      <c r="AX949" s="54"/>
      <c r="AY949" s="117"/>
      <c r="AZ949" s="117"/>
      <c r="BA949" s="118"/>
      <c r="BB949" s="116"/>
      <c r="BC949" s="54"/>
      <c r="BD949" s="117"/>
      <c r="BE949" s="218"/>
      <c r="BF949" s="120"/>
      <c r="BG949" s="121"/>
      <c r="BH949" s="121"/>
      <c r="BI949" s="122"/>
      <c r="BJ949" s="123"/>
    </row>
    <row r="950">
      <c r="D950" s="100"/>
      <c r="E950" s="48"/>
      <c r="U950" s="50"/>
      <c r="V950" s="50"/>
      <c r="AC950" s="6"/>
      <c r="AI950" s="110"/>
      <c r="AJ950" s="111"/>
      <c r="AK950" s="221"/>
      <c r="AL950" s="54"/>
      <c r="AM950" s="54"/>
      <c r="AN950" s="112"/>
      <c r="AO950" s="113"/>
      <c r="AP950" s="215"/>
      <c r="AQ950" s="216"/>
      <c r="AR950" s="217"/>
      <c r="AS950" s="54"/>
      <c r="AT950" s="115"/>
      <c r="AU950" s="115"/>
      <c r="AV950" s="115"/>
      <c r="AW950" s="116"/>
      <c r="AX950" s="54"/>
      <c r="AY950" s="117"/>
      <c r="AZ950" s="117"/>
      <c r="BA950" s="118"/>
      <c r="BB950" s="116"/>
      <c r="BC950" s="54"/>
      <c r="BD950" s="117"/>
      <c r="BE950" s="218"/>
      <c r="BF950" s="120"/>
      <c r="BG950" s="121"/>
      <c r="BH950" s="121"/>
      <c r="BI950" s="122"/>
      <c r="BJ950" s="123"/>
    </row>
    <row r="951">
      <c r="D951" s="100"/>
      <c r="E951" s="48"/>
      <c r="U951" s="50"/>
      <c r="V951" s="50"/>
      <c r="AC951" s="6"/>
      <c r="AI951" s="110"/>
      <c r="AJ951" s="111"/>
      <c r="AK951" s="221"/>
      <c r="AL951" s="54"/>
      <c r="AM951" s="54"/>
      <c r="AN951" s="112"/>
      <c r="AO951" s="113"/>
      <c r="AP951" s="215"/>
      <c r="AQ951" s="216"/>
      <c r="AR951" s="217"/>
      <c r="AS951" s="54"/>
      <c r="AT951" s="115"/>
      <c r="AU951" s="115"/>
      <c r="AV951" s="115"/>
      <c r="AW951" s="116"/>
      <c r="AX951" s="54"/>
      <c r="AY951" s="117"/>
      <c r="AZ951" s="117"/>
      <c r="BA951" s="118"/>
      <c r="BB951" s="116"/>
      <c r="BC951" s="54"/>
      <c r="BD951" s="117"/>
      <c r="BE951" s="218"/>
      <c r="BF951" s="120"/>
      <c r="BG951" s="121"/>
      <c r="BH951" s="121"/>
      <c r="BI951" s="122"/>
      <c r="BJ951" s="123"/>
    </row>
    <row r="952">
      <c r="D952" s="100"/>
      <c r="E952" s="48"/>
      <c r="U952" s="50"/>
      <c r="V952" s="50"/>
      <c r="AC952" s="6"/>
      <c r="AI952" s="110"/>
      <c r="AJ952" s="111"/>
      <c r="AK952" s="221"/>
      <c r="AL952" s="54"/>
      <c r="AM952" s="54"/>
      <c r="AN952" s="112"/>
      <c r="AO952" s="113"/>
      <c r="AP952" s="215"/>
      <c r="AQ952" s="216"/>
      <c r="AR952" s="217"/>
      <c r="AS952" s="54"/>
      <c r="AT952" s="115"/>
      <c r="AU952" s="115"/>
      <c r="AV952" s="115"/>
      <c r="AW952" s="116"/>
      <c r="AX952" s="54"/>
      <c r="AY952" s="117"/>
      <c r="AZ952" s="117"/>
      <c r="BA952" s="118"/>
      <c r="BB952" s="116"/>
      <c r="BC952" s="54"/>
      <c r="BD952" s="117"/>
      <c r="BE952" s="218"/>
      <c r="BF952" s="120"/>
      <c r="BG952" s="121"/>
      <c r="BH952" s="121"/>
      <c r="BI952" s="122"/>
      <c r="BJ952" s="123"/>
    </row>
    <row r="953">
      <c r="D953" s="100"/>
      <c r="E953" s="48"/>
      <c r="U953" s="50"/>
      <c r="V953" s="50"/>
      <c r="AC953" s="6"/>
      <c r="AI953" s="110"/>
      <c r="AJ953" s="111"/>
      <c r="AK953" s="221"/>
      <c r="AL953" s="54"/>
      <c r="AM953" s="54"/>
      <c r="AN953" s="112"/>
      <c r="AO953" s="113"/>
      <c r="AP953" s="215"/>
      <c r="AQ953" s="216"/>
      <c r="AR953" s="217"/>
      <c r="AS953" s="54"/>
      <c r="AT953" s="115"/>
      <c r="AU953" s="115"/>
      <c r="AV953" s="115"/>
      <c r="AW953" s="116"/>
      <c r="AX953" s="54"/>
      <c r="AY953" s="117"/>
      <c r="AZ953" s="117"/>
      <c r="BA953" s="118"/>
      <c r="BB953" s="116"/>
      <c r="BC953" s="54"/>
      <c r="BD953" s="117"/>
      <c r="BE953" s="218"/>
      <c r="BF953" s="120"/>
      <c r="BG953" s="121"/>
      <c r="BH953" s="121"/>
      <c r="BI953" s="122"/>
      <c r="BJ953" s="123"/>
    </row>
    <row r="954">
      <c r="D954" s="100"/>
      <c r="E954" s="48"/>
      <c r="U954" s="50"/>
      <c r="V954" s="50"/>
      <c r="AC954" s="6"/>
      <c r="AI954" s="110"/>
      <c r="AJ954" s="111"/>
      <c r="AK954" s="221"/>
      <c r="AL954" s="54"/>
      <c r="AM954" s="54"/>
      <c r="AN954" s="112"/>
      <c r="AO954" s="113"/>
      <c r="AP954" s="215"/>
      <c r="AQ954" s="216"/>
      <c r="AR954" s="217"/>
      <c r="AS954" s="54"/>
      <c r="AT954" s="115"/>
      <c r="AU954" s="115"/>
      <c r="AV954" s="115"/>
      <c r="AW954" s="116"/>
      <c r="AX954" s="54"/>
      <c r="AY954" s="117"/>
      <c r="AZ954" s="117"/>
      <c r="BA954" s="118"/>
      <c r="BB954" s="116"/>
      <c r="BC954" s="54"/>
      <c r="BD954" s="117"/>
      <c r="BE954" s="218"/>
      <c r="BF954" s="120"/>
      <c r="BG954" s="121"/>
      <c r="BH954" s="121"/>
      <c r="BI954" s="122"/>
      <c r="BJ954" s="123"/>
    </row>
    <row r="955">
      <c r="D955" s="100"/>
      <c r="E955" s="48"/>
      <c r="U955" s="50"/>
      <c r="V955" s="50"/>
      <c r="AC955" s="6"/>
      <c r="AI955" s="110"/>
      <c r="AJ955" s="111"/>
      <c r="AK955" s="221"/>
      <c r="AL955" s="54"/>
      <c r="AM955" s="54"/>
      <c r="AN955" s="112"/>
      <c r="AO955" s="113"/>
      <c r="AP955" s="215"/>
      <c r="AQ955" s="216"/>
      <c r="AR955" s="217"/>
      <c r="AS955" s="54"/>
      <c r="AT955" s="115"/>
      <c r="AU955" s="115"/>
      <c r="AV955" s="115"/>
      <c r="AW955" s="116"/>
      <c r="AX955" s="54"/>
      <c r="AY955" s="117"/>
      <c r="AZ955" s="117"/>
      <c r="BA955" s="118"/>
      <c r="BB955" s="116"/>
      <c r="BC955" s="54"/>
      <c r="BD955" s="117"/>
      <c r="BE955" s="218"/>
      <c r="BF955" s="120"/>
      <c r="BG955" s="121"/>
      <c r="BH955" s="121"/>
      <c r="BI955" s="122"/>
      <c r="BJ955" s="123"/>
    </row>
    <row r="956">
      <c r="D956" s="100"/>
      <c r="E956" s="48"/>
      <c r="U956" s="50"/>
      <c r="V956" s="50"/>
      <c r="AC956" s="6"/>
      <c r="AI956" s="110"/>
      <c r="AJ956" s="111"/>
      <c r="AK956" s="221"/>
      <c r="AL956" s="54"/>
      <c r="AM956" s="54"/>
      <c r="AN956" s="112"/>
      <c r="AO956" s="113"/>
      <c r="AP956" s="215"/>
      <c r="AQ956" s="216"/>
      <c r="AR956" s="217"/>
      <c r="AS956" s="54"/>
      <c r="AT956" s="115"/>
      <c r="AU956" s="115"/>
      <c r="AV956" s="115"/>
      <c r="AW956" s="116"/>
      <c r="AX956" s="54"/>
      <c r="AY956" s="117"/>
      <c r="AZ956" s="117"/>
      <c r="BA956" s="118"/>
      <c r="BB956" s="116"/>
      <c r="BC956" s="54"/>
      <c r="BD956" s="117"/>
      <c r="BE956" s="218"/>
      <c r="BF956" s="120"/>
      <c r="BG956" s="121"/>
      <c r="BH956" s="121"/>
      <c r="BI956" s="122"/>
      <c r="BJ956" s="123"/>
    </row>
    <row r="957">
      <c r="D957" s="100"/>
      <c r="E957" s="48"/>
      <c r="U957" s="50"/>
      <c r="V957" s="50"/>
      <c r="AC957" s="6"/>
      <c r="AI957" s="110"/>
      <c r="AJ957" s="111"/>
      <c r="AK957" s="221"/>
      <c r="AL957" s="54"/>
      <c r="AM957" s="54"/>
      <c r="AN957" s="112"/>
      <c r="AO957" s="113"/>
      <c r="AP957" s="215"/>
      <c r="AQ957" s="216"/>
      <c r="AR957" s="217"/>
      <c r="AS957" s="54"/>
      <c r="AT957" s="115"/>
      <c r="AU957" s="115"/>
      <c r="AV957" s="115"/>
      <c r="AW957" s="116"/>
      <c r="AX957" s="54"/>
      <c r="AY957" s="117"/>
      <c r="AZ957" s="117"/>
      <c r="BA957" s="118"/>
      <c r="BB957" s="116"/>
      <c r="BC957" s="54"/>
      <c r="BD957" s="117"/>
      <c r="BE957" s="218"/>
      <c r="BF957" s="120"/>
      <c r="BG957" s="121"/>
      <c r="BH957" s="121"/>
      <c r="BI957" s="122"/>
      <c r="BJ957" s="123"/>
    </row>
    <row r="958">
      <c r="D958" s="100"/>
      <c r="E958" s="48"/>
      <c r="U958" s="50"/>
      <c r="V958" s="50"/>
      <c r="AC958" s="6"/>
      <c r="AI958" s="110"/>
      <c r="AJ958" s="111"/>
      <c r="AK958" s="221"/>
      <c r="AL958" s="54"/>
      <c r="AM958" s="54"/>
      <c r="AN958" s="112"/>
      <c r="AO958" s="113"/>
      <c r="AP958" s="215"/>
      <c r="AQ958" s="216"/>
      <c r="AR958" s="217"/>
      <c r="AS958" s="54"/>
      <c r="AT958" s="115"/>
      <c r="AU958" s="115"/>
      <c r="AV958" s="115"/>
      <c r="AW958" s="116"/>
      <c r="AX958" s="54"/>
      <c r="AY958" s="117"/>
      <c r="AZ958" s="117"/>
      <c r="BA958" s="118"/>
      <c r="BB958" s="116"/>
      <c r="BC958" s="54"/>
      <c r="BD958" s="117"/>
      <c r="BE958" s="218"/>
      <c r="BF958" s="120"/>
      <c r="BG958" s="121"/>
      <c r="BH958" s="121"/>
      <c r="BI958" s="122"/>
      <c r="BJ958" s="123"/>
    </row>
    <row r="959">
      <c r="D959" s="100"/>
      <c r="E959" s="48"/>
      <c r="U959" s="50"/>
      <c r="V959" s="50"/>
      <c r="AC959" s="6"/>
      <c r="AI959" s="110"/>
      <c r="AJ959" s="111"/>
      <c r="AK959" s="221"/>
      <c r="AL959" s="54"/>
      <c r="AM959" s="54"/>
      <c r="AN959" s="112"/>
      <c r="AO959" s="113"/>
      <c r="AP959" s="215"/>
      <c r="AQ959" s="216"/>
      <c r="AR959" s="217"/>
      <c r="AS959" s="54"/>
      <c r="AT959" s="115"/>
      <c r="AU959" s="115"/>
      <c r="AV959" s="115"/>
      <c r="AW959" s="116"/>
      <c r="AX959" s="54"/>
      <c r="AY959" s="117"/>
      <c r="AZ959" s="117"/>
      <c r="BA959" s="118"/>
      <c r="BB959" s="116"/>
      <c r="BC959" s="54"/>
      <c r="BD959" s="117"/>
      <c r="BE959" s="218"/>
      <c r="BF959" s="120"/>
      <c r="BG959" s="121"/>
      <c r="BH959" s="121"/>
      <c r="BI959" s="122"/>
      <c r="BJ959" s="123"/>
    </row>
    <row r="960">
      <c r="D960" s="100"/>
      <c r="E960" s="48"/>
      <c r="U960" s="50"/>
      <c r="V960" s="50"/>
      <c r="AC960" s="6"/>
      <c r="AI960" s="110"/>
      <c r="AJ960" s="111"/>
      <c r="AK960" s="221"/>
      <c r="AL960" s="54"/>
      <c r="AM960" s="54"/>
      <c r="AN960" s="112"/>
      <c r="AO960" s="113"/>
      <c r="AP960" s="215"/>
      <c r="AQ960" s="216"/>
      <c r="AR960" s="217"/>
      <c r="AS960" s="54"/>
      <c r="AT960" s="115"/>
      <c r="AU960" s="115"/>
      <c r="AV960" s="115"/>
      <c r="AW960" s="116"/>
      <c r="AX960" s="54"/>
      <c r="AY960" s="117"/>
      <c r="AZ960" s="117"/>
      <c r="BA960" s="118"/>
      <c r="BB960" s="116"/>
      <c r="BC960" s="54"/>
      <c r="BD960" s="117"/>
      <c r="BE960" s="218"/>
      <c r="BF960" s="120"/>
      <c r="BG960" s="121"/>
      <c r="BH960" s="121"/>
      <c r="BI960" s="122"/>
      <c r="BJ960" s="123"/>
    </row>
    <row r="961">
      <c r="D961" s="100"/>
      <c r="E961" s="48"/>
      <c r="U961" s="50"/>
      <c r="V961" s="50"/>
      <c r="AC961" s="6"/>
      <c r="AI961" s="110"/>
      <c r="AJ961" s="111"/>
      <c r="AK961" s="221"/>
      <c r="AL961" s="54"/>
      <c r="AM961" s="54"/>
      <c r="AN961" s="112"/>
      <c r="AO961" s="113"/>
      <c r="AP961" s="215"/>
      <c r="AQ961" s="216"/>
      <c r="AR961" s="217"/>
      <c r="AS961" s="54"/>
      <c r="AT961" s="115"/>
      <c r="AU961" s="115"/>
      <c r="AV961" s="115"/>
      <c r="AW961" s="116"/>
      <c r="AX961" s="54"/>
      <c r="AY961" s="117"/>
      <c r="AZ961" s="117"/>
      <c r="BA961" s="118"/>
      <c r="BB961" s="116"/>
      <c r="BC961" s="54"/>
      <c r="BD961" s="117"/>
      <c r="BE961" s="218"/>
      <c r="BF961" s="120"/>
      <c r="BG961" s="121"/>
      <c r="BH961" s="121"/>
      <c r="BI961" s="122"/>
      <c r="BJ961" s="123"/>
    </row>
    <row r="962">
      <c r="D962" s="100"/>
      <c r="E962" s="48"/>
      <c r="U962" s="50"/>
      <c r="V962" s="50"/>
      <c r="AC962" s="6"/>
      <c r="AI962" s="110"/>
      <c r="AJ962" s="111"/>
      <c r="AK962" s="221"/>
      <c r="AL962" s="54"/>
      <c r="AM962" s="54"/>
      <c r="AN962" s="112"/>
      <c r="AO962" s="113"/>
      <c r="AP962" s="215"/>
      <c r="AQ962" s="216"/>
      <c r="AR962" s="217"/>
      <c r="AS962" s="54"/>
      <c r="AT962" s="115"/>
      <c r="AU962" s="115"/>
      <c r="AV962" s="115"/>
      <c r="AW962" s="116"/>
      <c r="AX962" s="54"/>
      <c r="AY962" s="117"/>
      <c r="AZ962" s="117"/>
      <c r="BA962" s="118"/>
      <c r="BB962" s="116"/>
      <c r="BC962" s="54"/>
      <c r="BD962" s="117"/>
      <c r="BE962" s="218"/>
      <c r="BF962" s="120"/>
      <c r="BG962" s="121"/>
      <c r="BH962" s="121"/>
      <c r="BI962" s="122"/>
      <c r="BJ962" s="123"/>
    </row>
    <row r="963">
      <c r="D963" s="100"/>
      <c r="E963" s="48"/>
      <c r="U963" s="50"/>
      <c r="V963" s="50"/>
      <c r="AC963" s="6"/>
      <c r="AI963" s="110"/>
      <c r="AJ963" s="111"/>
      <c r="AK963" s="221"/>
      <c r="AL963" s="54"/>
      <c r="AM963" s="54"/>
      <c r="AN963" s="112"/>
      <c r="AO963" s="113"/>
      <c r="AP963" s="215"/>
      <c r="AQ963" s="216"/>
      <c r="AR963" s="217"/>
      <c r="AS963" s="54"/>
      <c r="AT963" s="115"/>
      <c r="AU963" s="115"/>
      <c r="AV963" s="115"/>
      <c r="AW963" s="116"/>
      <c r="AX963" s="54"/>
      <c r="AY963" s="117"/>
      <c r="AZ963" s="117"/>
      <c r="BA963" s="118"/>
      <c r="BB963" s="116"/>
      <c r="BC963" s="54"/>
      <c r="BD963" s="117"/>
      <c r="BE963" s="218"/>
      <c r="BF963" s="120"/>
      <c r="BG963" s="121"/>
      <c r="BH963" s="121"/>
      <c r="BI963" s="122"/>
      <c r="BJ963" s="123"/>
    </row>
    <row r="964">
      <c r="D964" s="100"/>
      <c r="E964" s="48"/>
      <c r="U964" s="50"/>
      <c r="V964" s="50"/>
      <c r="AC964" s="6"/>
      <c r="AI964" s="110"/>
      <c r="AJ964" s="111"/>
      <c r="AK964" s="221"/>
      <c r="AL964" s="54"/>
      <c r="AM964" s="54"/>
      <c r="AN964" s="112"/>
      <c r="AO964" s="113"/>
      <c r="AP964" s="215"/>
      <c r="AQ964" s="216"/>
      <c r="AR964" s="217"/>
      <c r="AS964" s="54"/>
      <c r="AT964" s="115"/>
      <c r="AU964" s="115"/>
      <c r="AV964" s="115"/>
      <c r="AW964" s="116"/>
      <c r="AX964" s="54"/>
      <c r="AY964" s="117"/>
      <c r="AZ964" s="117"/>
      <c r="BA964" s="118"/>
      <c r="BB964" s="116"/>
      <c r="BC964" s="54"/>
      <c r="BD964" s="117"/>
      <c r="BE964" s="218"/>
      <c r="BF964" s="120"/>
      <c r="BG964" s="121"/>
      <c r="BH964" s="121"/>
      <c r="BI964" s="122"/>
      <c r="BJ964" s="123"/>
    </row>
    <row r="965">
      <c r="D965" s="100"/>
      <c r="E965" s="48"/>
      <c r="U965" s="50"/>
      <c r="V965" s="50"/>
      <c r="AC965" s="6"/>
      <c r="AI965" s="110"/>
      <c r="AJ965" s="111"/>
      <c r="AK965" s="221"/>
      <c r="AL965" s="54"/>
      <c r="AM965" s="54"/>
      <c r="AN965" s="112"/>
      <c r="AO965" s="113"/>
      <c r="AP965" s="215"/>
      <c r="AQ965" s="216"/>
      <c r="AR965" s="217"/>
      <c r="AS965" s="54"/>
      <c r="AT965" s="115"/>
      <c r="AU965" s="115"/>
      <c r="AV965" s="115"/>
      <c r="AW965" s="116"/>
      <c r="AX965" s="54"/>
      <c r="AY965" s="117"/>
      <c r="AZ965" s="117"/>
      <c r="BA965" s="118"/>
      <c r="BB965" s="116"/>
      <c r="BC965" s="54"/>
      <c r="BD965" s="117"/>
      <c r="BE965" s="218"/>
      <c r="BF965" s="120"/>
      <c r="BG965" s="121"/>
      <c r="BH965" s="121"/>
      <c r="BI965" s="122"/>
      <c r="BJ965" s="123"/>
    </row>
    <row r="966">
      <c r="D966" s="100"/>
      <c r="E966" s="48"/>
      <c r="U966" s="50"/>
      <c r="V966" s="50"/>
      <c r="AC966" s="6"/>
      <c r="AI966" s="110"/>
      <c r="AJ966" s="111"/>
      <c r="AK966" s="221"/>
      <c r="AL966" s="54"/>
      <c r="AM966" s="54"/>
      <c r="AN966" s="112"/>
      <c r="AO966" s="113"/>
      <c r="AP966" s="215"/>
      <c r="AQ966" s="216"/>
      <c r="AR966" s="217"/>
      <c r="AS966" s="54"/>
      <c r="AT966" s="115"/>
      <c r="AU966" s="115"/>
      <c r="AV966" s="115"/>
      <c r="AW966" s="116"/>
      <c r="AX966" s="54"/>
      <c r="AY966" s="117"/>
      <c r="AZ966" s="117"/>
      <c r="BA966" s="118"/>
      <c r="BB966" s="116"/>
      <c r="BC966" s="54"/>
      <c r="BD966" s="117"/>
      <c r="BE966" s="218"/>
      <c r="BF966" s="120"/>
      <c r="BG966" s="121"/>
      <c r="BH966" s="121"/>
      <c r="BI966" s="122"/>
      <c r="BJ966" s="123"/>
    </row>
    <row r="967">
      <c r="D967" s="100"/>
      <c r="E967" s="48"/>
      <c r="U967" s="50"/>
      <c r="V967" s="50"/>
      <c r="AC967" s="6"/>
      <c r="AI967" s="110"/>
      <c r="AJ967" s="111"/>
      <c r="AK967" s="221"/>
      <c r="AL967" s="54"/>
      <c r="AM967" s="54"/>
      <c r="AN967" s="112"/>
      <c r="AO967" s="113"/>
      <c r="AP967" s="215"/>
      <c r="AQ967" s="216"/>
      <c r="AR967" s="217"/>
      <c r="AS967" s="54"/>
      <c r="AT967" s="115"/>
      <c r="AU967" s="115"/>
      <c r="AV967" s="115"/>
      <c r="AW967" s="116"/>
      <c r="AX967" s="54"/>
      <c r="AY967" s="117"/>
      <c r="AZ967" s="117"/>
      <c r="BA967" s="118"/>
      <c r="BB967" s="116"/>
      <c r="BC967" s="54"/>
      <c r="BD967" s="117"/>
      <c r="BE967" s="218"/>
      <c r="BF967" s="120"/>
      <c r="BG967" s="121"/>
      <c r="BH967" s="121"/>
      <c r="BI967" s="122"/>
      <c r="BJ967" s="123"/>
    </row>
    <row r="968">
      <c r="D968" s="100"/>
      <c r="E968" s="48"/>
      <c r="U968" s="50"/>
      <c r="V968" s="50"/>
      <c r="AC968" s="6"/>
      <c r="AI968" s="110"/>
      <c r="AJ968" s="111"/>
      <c r="AK968" s="221"/>
      <c r="AL968" s="54"/>
      <c r="AM968" s="54"/>
      <c r="AN968" s="112"/>
      <c r="AO968" s="113"/>
      <c r="AP968" s="215"/>
      <c r="AQ968" s="216"/>
      <c r="AR968" s="217"/>
      <c r="AS968" s="54"/>
      <c r="AT968" s="115"/>
      <c r="AU968" s="115"/>
      <c r="AV968" s="115"/>
      <c r="AW968" s="116"/>
      <c r="AX968" s="54"/>
      <c r="AY968" s="117"/>
      <c r="AZ968" s="117"/>
      <c r="BA968" s="118"/>
      <c r="BB968" s="116"/>
      <c r="BC968" s="54"/>
      <c r="BD968" s="117"/>
      <c r="BE968" s="218"/>
      <c r="BF968" s="120"/>
      <c r="BG968" s="121"/>
      <c r="BH968" s="121"/>
      <c r="BI968" s="122"/>
      <c r="BJ968" s="123"/>
    </row>
    <row r="969">
      <c r="D969" s="100"/>
      <c r="E969" s="48"/>
      <c r="U969" s="50"/>
      <c r="V969" s="50"/>
      <c r="AC969" s="6"/>
      <c r="AI969" s="110"/>
      <c r="AJ969" s="111"/>
      <c r="AK969" s="221"/>
      <c r="AL969" s="54"/>
      <c r="AM969" s="54"/>
      <c r="AN969" s="112"/>
      <c r="AO969" s="113"/>
      <c r="AP969" s="215"/>
      <c r="AQ969" s="216"/>
      <c r="AR969" s="217"/>
      <c r="AS969" s="54"/>
      <c r="AT969" s="115"/>
      <c r="AU969" s="115"/>
      <c r="AV969" s="115"/>
      <c r="AW969" s="116"/>
      <c r="AX969" s="54"/>
      <c r="AY969" s="117"/>
      <c r="AZ969" s="117"/>
      <c r="BA969" s="118"/>
      <c r="BB969" s="116"/>
      <c r="BC969" s="54"/>
      <c r="BD969" s="117"/>
      <c r="BE969" s="218"/>
      <c r="BF969" s="120"/>
      <c r="BG969" s="121"/>
      <c r="BH969" s="121"/>
      <c r="BI969" s="122"/>
      <c r="BJ969" s="123"/>
    </row>
    <row r="970">
      <c r="D970" s="100"/>
      <c r="E970" s="48"/>
      <c r="U970" s="50"/>
      <c r="V970" s="50"/>
      <c r="AC970" s="6"/>
      <c r="AI970" s="110"/>
      <c r="AJ970" s="111"/>
      <c r="AK970" s="221"/>
      <c r="AL970" s="54"/>
      <c r="AM970" s="54"/>
      <c r="AN970" s="112"/>
      <c r="AO970" s="113"/>
      <c r="AP970" s="215"/>
      <c r="AQ970" s="216"/>
      <c r="AR970" s="217"/>
      <c r="AS970" s="54"/>
      <c r="AT970" s="115"/>
      <c r="AU970" s="115"/>
      <c r="AV970" s="115"/>
      <c r="AW970" s="116"/>
      <c r="AX970" s="54"/>
      <c r="AY970" s="117"/>
      <c r="AZ970" s="117"/>
      <c r="BA970" s="118"/>
      <c r="BB970" s="116"/>
      <c r="BC970" s="54"/>
      <c r="BD970" s="117"/>
      <c r="BE970" s="218"/>
      <c r="BF970" s="120"/>
      <c r="BG970" s="121"/>
      <c r="BH970" s="121"/>
      <c r="BI970" s="122"/>
      <c r="BJ970" s="123"/>
    </row>
    <row r="971">
      <c r="D971" s="100"/>
      <c r="E971" s="48"/>
      <c r="U971" s="50"/>
      <c r="V971" s="50"/>
      <c r="AC971" s="6"/>
      <c r="AI971" s="110"/>
      <c r="AJ971" s="111"/>
      <c r="AK971" s="221"/>
      <c r="AL971" s="54"/>
      <c r="AM971" s="54"/>
      <c r="AN971" s="112"/>
      <c r="AO971" s="113"/>
      <c r="AP971" s="215"/>
      <c r="AQ971" s="216"/>
      <c r="AR971" s="217"/>
      <c r="AS971" s="54"/>
      <c r="AT971" s="115"/>
      <c r="AU971" s="115"/>
      <c r="AV971" s="115"/>
      <c r="AW971" s="116"/>
      <c r="AX971" s="54"/>
      <c r="AY971" s="117"/>
      <c r="AZ971" s="117"/>
      <c r="BA971" s="118"/>
      <c r="BB971" s="116"/>
      <c r="BC971" s="54"/>
      <c r="BD971" s="117"/>
      <c r="BE971" s="218"/>
      <c r="BF971" s="120"/>
      <c r="BG971" s="121"/>
      <c r="BH971" s="121"/>
      <c r="BI971" s="122"/>
      <c r="BJ971" s="123"/>
    </row>
    <row r="972">
      <c r="D972" s="100"/>
      <c r="E972" s="48"/>
      <c r="U972" s="50"/>
      <c r="V972" s="50"/>
      <c r="AC972" s="6"/>
      <c r="AI972" s="110"/>
      <c r="AJ972" s="111"/>
      <c r="AK972" s="221"/>
      <c r="AL972" s="54"/>
      <c r="AM972" s="54"/>
      <c r="AN972" s="112"/>
      <c r="AO972" s="113"/>
      <c r="AP972" s="215"/>
      <c r="AQ972" s="216"/>
      <c r="AR972" s="217"/>
      <c r="AS972" s="54"/>
      <c r="AT972" s="115"/>
      <c r="AU972" s="115"/>
      <c r="AV972" s="115"/>
      <c r="AW972" s="116"/>
      <c r="AX972" s="54"/>
      <c r="AY972" s="117"/>
      <c r="AZ972" s="117"/>
      <c r="BA972" s="118"/>
      <c r="BB972" s="116"/>
      <c r="BC972" s="54"/>
      <c r="BD972" s="117"/>
      <c r="BE972" s="218"/>
      <c r="BF972" s="120"/>
      <c r="BG972" s="121"/>
      <c r="BH972" s="121"/>
      <c r="BI972" s="122"/>
      <c r="BJ972" s="123"/>
    </row>
    <row r="973">
      <c r="D973" s="100"/>
      <c r="E973" s="48"/>
      <c r="U973" s="50"/>
      <c r="V973" s="50"/>
      <c r="AC973" s="6"/>
      <c r="AI973" s="110"/>
      <c r="AJ973" s="111"/>
      <c r="AK973" s="221"/>
      <c r="AL973" s="54"/>
      <c r="AM973" s="54"/>
      <c r="AN973" s="112"/>
      <c r="AO973" s="113"/>
      <c r="AP973" s="215"/>
      <c r="AQ973" s="216"/>
      <c r="AR973" s="217"/>
      <c r="AS973" s="54"/>
      <c r="AT973" s="115"/>
      <c r="AU973" s="115"/>
      <c r="AV973" s="115"/>
      <c r="AW973" s="116"/>
      <c r="AX973" s="54"/>
      <c r="AY973" s="117"/>
      <c r="AZ973" s="117"/>
      <c r="BA973" s="118"/>
      <c r="BB973" s="116"/>
      <c r="BC973" s="54"/>
      <c r="BD973" s="117"/>
      <c r="BE973" s="218"/>
      <c r="BF973" s="120"/>
      <c r="BG973" s="121"/>
      <c r="BH973" s="121"/>
      <c r="BI973" s="122"/>
      <c r="BJ973" s="123"/>
    </row>
  </sheetData>
  <mergeCells count="5">
    <mergeCell ref="AI1:AJ2"/>
    <mergeCell ref="AP1:AQ2"/>
    <mergeCell ref="AW1:AX2"/>
    <mergeCell ref="BB1:BC2"/>
    <mergeCell ref="BI1:BI2"/>
  </mergeCells>
  <conditionalFormatting sqref="K13">
    <cfRule type="containsText" dxfId="4" priority="1" operator="containsText" text="#DZIEL/0!">
      <formula>NOT(ISERROR(SEARCH(("#DZIEL/0!"),(K13))))</formula>
    </cfRule>
  </conditionalFormatting>
  <dataValidations>
    <dataValidation type="list" allowBlank="1" sqref="R4">
      <formula1>"1,2,3,4,5"</formula1>
    </dataValidation>
    <dataValidation type="custom" allowBlank="1" showDropDown="1" showErrorMessage="1" sqref="H2:I2 H10:I10">
      <formula1>OR(NOT(ISERROR(DATEVALUE(H2))), AND(ISNUMBER(H2), LEFT(CELL("format", H2))="D"))</formula1>
    </dataValidation>
  </dataValidations>
  <drawing r:id="rId6"/>
  <legacyDrawing r:id="rId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showGridLines="0" workbookViewId="0"/>
  </sheetViews>
  <sheetFormatPr customHeight="1" defaultColWidth="12.63" defaultRowHeight="15.75"/>
  <cols>
    <col customWidth="1" min="1" max="1" width="1.25"/>
    <col customWidth="1" min="3" max="3" width="14.75"/>
    <col customWidth="1" min="4" max="4" width="9.38"/>
    <col customWidth="1" min="5" max="5" width="7.25"/>
    <col customWidth="1" min="6" max="6" width="14.75"/>
    <col customWidth="1" min="7" max="7" width="9.25"/>
    <col customWidth="1" min="8" max="8" width="12.63"/>
    <col customWidth="1" min="9" max="9" width="10.13"/>
    <col customWidth="1" min="10" max="10" width="11.13"/>
    <col customWidth="1" min="11" max="11" width="12.88"/>
    <col customWidth="1" min="12" max="12" width="9.25"/>
    <col customWidth="1" min="13" max="20" width="8.75"/>
    <col customWidth="1" min="21" max="22" width="1.5"/>
    <col customWidth="1" min="23" max="23" width="8.75"/>
    <col customWidth="1" min="24" max="24" width="6.13"/>
    <col customWidth="1" min="25" max="30" width="10.5"/>
    <col customWidth="1" min="31" max="31" width="3.63"/>
    <col customWidth="1" min="32" max="32" width="13.0"/>
    <col customWidth="1" min="33" max="33" width="13.38"/>
    <col customWidth="1" min="34" max="34" width="4.0"/>
    <col customWidth="1" min="35" max="35" width="11.0"/>
    <col customWidth="1" min="36" max="36" width="8.38"/>
    <col customWidth="1" min="37" max="37" width="10.0"/>
    <col customWidth="1" min="38" max="39" width="14.25"/>
    <col customWidth="1" min="40" max="40" width="9.5"/>
    <col customWidth="1" min="41" max="41" width="9.63"/>
    <col customWidth="1" min="42" max="42" width="10.38"/>
    <col customWidth="1" min="43" max="43" width="9.13"/>
    <col customWidth="1" min="44" max="44" width="10.0"/>
    <col customWidth="1" min="45" max="49" width="7.75"/>
    <col customWidth="1" min="50" max="50" width="11.88"/>
    <col customWidth="1" min="51" max="51" width="6.0"/>
    <col customWidth="1" min="52" max="54" width="9.38"/>
    <col customWidth="1" min="55" max="55" width="10.63"/>
    <col customWidth="1" min="56" max="57" width="9.38"/>
    <col customWidth="1" min="58" max="58" width="9.5"/>
    <col customWidth="1" min="59" max="59" width="8.63"/>
    <col customWidth="1" min="60" max="60" width="7.88"/>
    <col customWidth="1" min="61" max="62" width="12.13"/>
  </cols>
  <sheetData>
    <row r="1">
      <c r="A1" s="47"/>
      <c r="C1" s="12"/>
      <c r="E1" s="48"/>
      <c r="F1" s="22"/>
      <c r="G1" s="49" t="s">
        <v>70</v>
      </c>
      <c r="H1" s="9"/>
      <c r="K1" s="22"/>
      <c r="U1" s="50"/>
      <c r="V1" s="50"/>
      <c r="AC1" s="6"/>
      <c r="AF1" s="12" t="s">
        <v>71</v>
      </c>
      <c r="AG1" s="12" t="s">
        <v>71</v>
      </c>
      <c r="AI1" s="51" t="s">
        <v>72</v>
      </c>
      <c r="AK1" s="52"/>
      <c r="AL1" s="53"/>
      <c r="AM1" s="54"/>
      <c r="AN1" s="52"/>
      <c r="AO1" s="55"/>
      <c r="AP1" s="56" t="s">
        <v>73</v>
      </c>
      <c r="AR1" s="57"/>
      <c r="AS1" s="12" t="s">
        <v>71</v>
      </c>
      <c r="AT1" s="12" t="s">
        <v>71</v>
      </c>
      <c r="AU1" s="12" t="s">
        <v>71</v>
      </c>
      <c r="AV1" s="12" t="s">
        <v>71</v>
      </c>
      <c r="AW1" s="58" t="s">
        <v>74</v>
      </c>
      <c r="AY1" s="52"/>
      <c r="AZ1" s="52"/>
      <c r="BA1" s="55"/>
      <c r="BB1" s="59" t="s">
        <v>75</v>
      </c>
      <c r="BD1" s="52"/>
      <c r="BE1" s="60" t="s">
        <v>76</v>
      </c>
      <c r="BF1" s="60"/>
      <c r="BG1" s="61"/>
      <c r="BH1" s="61"/>
      <c r="BI1" s="62" t="s">
        <v>77</v>
      </c>
      <c r="BJ1" s="63"/>
    </row>
    <row r="2">
      <c r="E2" s="48"/>
      <c r="F2" s="64" t="s">
        <v>78</v>
      </c>
      <c r="G2" s="65" t="s">
        <v>79</v>
      </c>
      <c r="H2" s="66">
        <v>42856.0</v>
      </c>
      <c r="I2" s="67">
        <v>42886.0</v>
      </c>
      <c r="J2" s="68"/>
      <c r="U2" s="50"/>
      <c r="V2" s="50"/>
      <c r="AC2" s="6"/>
      <c r="AF2" s="12" t="s">
        <v>80</v>
      </c>
      <c r="AI2" s="69"/>
      <c r="AK2" s="70"/>
      <c r="AL2" s="71"/>
      <c r="AM2" s="71"/>
      <c r="AN2" s="70"/>
      <c r="AO2" s="72"/>
      <c r="AR2" s="73"/>
      <c r="AS2" s="74" t="s">
        <v>81</v>
      </c>
      <c r="AT2" s="74"/>
      <c r="AU2" s="74"/>
      <c r="AV2" s="75" t="s">
        <v>82</v>
      </c>
      <c r="AY2" s="76"/>
      <c r="AZ2" s="76"/>
      <c r="BA2" s="77"/>
      <c r="BD2" s="78"/>
      <c r="BE2" s="60"/>
      <c r="BF2" s="60"/>
      <c r="BG2" s="79"/>
      <c r="BH2" s="79"/>
      <c r="BJ2" s="80"/>
    </row>
    <row r="3">
      <c r="A3" s="81"/>
      <c r="B3" s="82" t="s">
        <v>83</v>
      </c>
      <c r="E3" s="48"/>
      <c r="H3" s="83"/>
      <c r="R3" s="9"/>
      <c r="U3" s="50"/>
      <c r="V3" s="50"/>
      <c r="AC3" s="6"/>
      <c r="AF3" s="84"/>
      <c r="AG3" s="85" t="s">
        <v>13</v>
      </c>
      <c r="AI3" s="86" t="s">
        <v>0</v>
      </c>
      <c r="AJ3" s="87" t="s">
        <v>1</v>
      </c>
      <c r="AK3" s="87" t="s">
        <v>2</v>
      </c>
      <c r="AL3" s="88" t="s">
        <v>3</v>
      </c>
      <c r="AM3" s="87" t="s">
        <v>4</v>
      </c>
      <c r="AN3" s="87" t="s">
        <v>5</v>
      </c>
      <c r="AO3" s="89" t="s">
        <v>6</v>
      </c>
      <c r="AP3" s="90" t="s">
        <v>7</v>
      </c>
      <c r="AQ3" s="90" t="s">
        <v>8</v>
      </c>
      <c r="AR3" s="91" t="s">
        <v>9</v>
      </c>
      <c r="AS3" s="81" t="s">
        <v>10</v>
      </c>
      <c r="AT3" s="81" t="s">
        <v>11</v>
      </c>
      <c r="AU3" s="81" t="s">
        <v>12</v>
      </c>
      <c r="AV3" s="81" t="s">
        <v>13</v>
      </c>
      <c r="AW3" s="81" t="s">
        <v>14</v>
      </c>
      <c r="AX3" s="92" t="s">
        <v>15</v>
      </c>
      <c r="AY3" s="81" t="s">
        <v>16</v>
      </c>
      <c r="AZ3" s="81" t="s">
        <v>17</v>
      </c>
      <c r="BA3" s="93" t="s">
        <v>18</v>
      </c>
      <c r="BB3" s="81" t="s">
        <v>19</v>
      </c>
      <c r="BC3" s="92" t="s">
        <v>20</v>
      </c>
      <c r="BD3" s="81" t="s">
        <v>21</v>
      </c>
      <c r="BE3" s="94" t="s">
        <v>84</v>
      </c>
      <c r="BF3" s="95" t="s">
        <v>85</v>
      </c>
      <c r="BG3" s="96" t="s">
        <v>86</v>
      </c>
      <c r="BH3" s="97" t="s">
        <v>87</v>
      </c>
      <c r="BI3" s="98" t="s">
        <v>2</v>
      </c>
      <c r="BJ3" s="98" t="s">
        <v>4</v>
      </c>
    </row>
    <row r="4">
      <c r="A4" s="81"/>
      <c r="B4" s="99" t="s">
        <v>88</v>
      </c>
      <c r="D4" s="100"/>
      <c r="E4" s="48"/>
      <c r="F4" s="101" t="s">
        <v>13</v>
      </c>
      <c r="G4" s="102" t="s">
        <v>2</v>
      </c>
      <c r="H4" s="102" t="s">
        <v>89</v>
      </c>
      <c r="I4" s="103" t="s">
        <v>4</v>
      </c>
      <c r="J4" s="102" t="s">
        <v>90</v>
      </c>
      <c r="K4" s="102" t="s">
        <v>91</v>
      </c>
      <c r="L4" s="102" t="s">
        <v>92</v>
      </c>
      <c r="M4" s="102" t="s">
        <v>93</v>
      </c>
      <c r="N4" s="103" t="s">
        <v>17</v>
      </c>
      <c r="O4" s="12"/>
      <c r="P4" s="104" t="s">
        <v>94</v>
      </c>
      <c r="Q4" s="105"/>
      <c r="R4" s="106">
        <v>3.0</v>
      </c>
      <c r="S4" s="107">
        <v>5.0</v>
      </c>
      <c r="T4" s="108" t="s">
        <v>95</v>
      </c>
      <c r="U4" s="109"/>
      <c r="V4" s="109"/>
      <c r="W4" s="61"/>
      <c r="X4" s="61"/>
      <c r="AC4" s="6"/>
      <c r="AF4" s="52" t="s">
        <v>96</v>
      </c>
      <c r="AG4" s="54">
        <v>1.5230834070736637E7</v>
      </c>
      <c r="AI4" s="110" t="s">
        <v>97</v>
      </c>
      <c r="AJ4" s="111">
        <v>155549.94583134042</v>
      </c>
      <c r="AK4" s="111">
        <v>1152.1187068187107</v>
      </c>
      <c r="AL4" s="54">
        <v>15.558106204374914</v>
      </c>
      <c r="AM4" s="54">
        <v>4.094238474835504</v>
      </c>
      <c r="AN4" s="112">
        <v>2416.69249707957</v>
      </c>
      <c r="AO4" s="113">
        <v>60.790666103833146</v>
      </c>
      <c r="AP4" s="114">
        <v>2237.12</v>
      </c>
      <c r="AQ4" s="112">
        <v>3.0</v>
      </c>
      <c r="AR4" s="113">
        <v>56.2119126090057</v>
      </c>
      <c r="AS4" s="54">
        <f t="shared" ref="AS4:AS185" si="1">iferror(IF(AND(DATEVALUE(AI4)&gt;=$H$2,DATEVALUE(AI4)&lt;=$I$2)=TRUE,1,0))</f>
        <v>0</v>
      </c>
      <c r="AT4" s="115">
        <f t="shared" ref="AT4:AT185" si="2">if(isblank(AS4),"",iferror(IF(AND(AS4=1,COUNTA(AP4)=1)=TRUE,1,0)))</f>
        <v>0</v>
      </c>
      <c r="AU4" s="115">
        <f t="shared" ref="AU4:AU185" si="3">if(isblank(AS4),"",iferror(if(year(AI4)=year($H$10),if(month(AI4)=month($H$10),1,0),0)))</f>
        <v>0</v>
      </c>
      <c r="AV4" s="115" t="str">
        <f t="shared" ref="AV4:AV185" si="4">if(isblank(AS4),"","Performance")</f>
        <v>Performance</v>
      </c>
      <c r="AW4" s="116">
        <f t="shared" ref="AW4:AW185" si="5">iferror(AO4/AL4)</f>
        <v>3.907330706</v>
      </c>
      <c r="AX4" s="54">
        <f t="shared" ref="AX4:AX185" si="6">IFERROR(AL4/AM4,"")</f>
        <v>3.8</v>
      </c>
      <c r="AY4" s="117">
        <f t="shared" ref="AY4:AY185" si="7">iferror(AM4/AN4)</f>
        <v>0.001694149537</v>
      </c>
      <c r="AZ4" s="117">
        <f t="shared" ref="AZ4:AZ185" si="8">iferror(AM4/AK4)</f>
        <v>0.00355366027</v>
      </c>
      <c r="BA4" s="118">
        <f t="shared" ref="BA4:BA185" si="9">iferror(AK4/AJ4)</f>
        <v>0.007406744507</v>
      </c>
      <c r="BB4" s="116">
        <f t="shared" ref="BB4:BB185" si="10">iferror(AR4/AL4)</f>
        <v>3.613030524</v>
      </c>
      <c r="BC4" s="54">
        <f t="shared" ref="BC4:BC185" si="11">IFERROR(AL4/AQ4,"")</f>
        <v>5.186035401</v>
      </c>
      <c r="BD4" s="117">
        <f t="shared" ref="BD4:BD185" si="12">iferror(AQ4/AN4)</f>
        <v>0.001241366042</v>
      </c>
      <c r="BE4" s="119">
        <v>264.25</v>
      </c>
      <c r="BF4" s="120">
        <v>54.0951258487641</v>
      </c>
      <c r="BG4" s="121">
        <v>-38.53701964438918</v>
      </c>
      <c r="BH4" s="121">
        <v>-38.53701964438918</v>
      </c>
      <c r="BI4" s="122">
        <f t="shared" ref="BI4:BI185" si="13">iferror(AP4/AK4-1)</f>
        <v>0.9417443591</v>
      </c>
      <c r="BJ4" s="123">
        <f t="shared" ref="BJ4:BJ185" si="14">IFERROR(AQ4/AM4-1,"")</f>
        <v>-0.2672630042</v>
      </c>
    </row>
    <row r="5">
      <c r="A5" s="81"/>
      <c r="B5" s="124" t="s">
        <v>98</v>
      </c>
      <c r="C5" s="125" t="s">
        <v>99</v>
      </c>
      <c r="D5" s="126"/>
      <c r="E5" s="48"/>
      <c r="F5" s="127" t="s">
        <v>100</v>
      </c>
      <c r="G5" s="6"/>
      <c r="H5" s="6"/>
      <c r="I5" s="100"/>
      <c r="N5" s="128"/>
      <c r="P5" s="129" t="str">
        <f>if(R4=5,"❤️❤️❤️❤️❤️",if(R4=4,"❤️❤️❤️❤️🖤",if(R4=3,"❤️❤️❤️🖤🖤",if(R4=2,"❤️❤️🖤🖤🖤",if(R4=1,"❤️🖤🖤🖤🖤"," ")))))</f>
        <v>❤️❤️❤️🖤🖤</v>
      </c>
      <c r="Q5" s="61"/>
      <c r="R5" s="130"/>
      <c r="S5" s="107">
        <v>4.0</v>
      </c>
      <c r="T5" s="108" t="s">
        <v>101</v>
      </c>
      <c r="U5" s="109"/>
      <c r="V5" s="109"/>
      <c r="W5" s="61"/>
      <c r="X5" s="61"/>
      <c r="AC5" s="6"/>
      <c r="AF5" s="52" t="s">
        <v>102</v>
      </c>
      <c r="AG5" s="54">
        <v>83527.37797281405</v>
      </c>
      <c r="AI5" s="110" t="s">
        <v>103</v>
      </c>
      <c r="AJ5" s="111">
        <v>186483.55520411258</v>
      </c>
      <c r="AK5" s="111">
        <v>1749.8775241446947</v>
      </c>
      <c r="AL5" s="54">
        <v>74.67890978099958</v>
      </c>
      <c r="AM5" s="54">
        <v>19.652344679210415</v>
      </c>
      <c r="AN5" s="112">
        <v>2311.061144428814</v>
      </c>
      <c r="AO5" s="113">
        <v>496.77469272288215</v>
      </c>
      <c r="AP5" s="112">
        <v>1547.52</v>
      </c>
      <c r="AQ5" s="112">
        <v>20.0</v>
      </c>
      <c r="AR5" s="113">
        <v>537.1692740045321</v>
      </c>
      <c r="AS5" s="54">
        <f t="shared" si="1"/>
        <v>0</v>
      </c>
      <c r="AT5" s="115">
        <f t="shared" si="2"/>
        <v>0</v>
      </c>
      <c r="AU5" s="115">
        <f t="shared" si="3"/>
        <v>0</v>
      </c>
      <c r="AV5" s="115" t="str">
        <f t="shared" si="4"/>
        <v>Performance</v>
      </c>
      <c r="AW5" s="116">
        <f t="shared" si="5"/>
        <v>6.652141738</v>
      </c>
      <c r="AX5" s="54">
        <f t="shared" si="6"/>
        <v>3.8</v>
      </c>
      <c r="AY5" s="117">
        <f t="shared" si="7"/>
        <v>0.00850360222</v>
      </c>
      <c r="AZ5" s="117">
        <f t="shared" si="8"/>
        <v>0.01123069724</v>
      </c>
      <c r="BA5" s="118">
        <f t="shared" si="9"/>
        <v>0.009383548711</v>
      </c>
      <c r="BB5" s="116">
        <f t="shared" si="10"/>
        <v>7.193051902</v>
      </c>
      <c r="BC5" s="54">
        <f t="shared" si="11"/>
        <v>3.733945489</v>
      </c>
      <c r="BD5" s="117">
        <f t="shared" si="12"/>
        <v>0.008654033256</v>
      </c>
      <c r="BE5" s="119">
        <v>536.54</v>
      </c>
      <c r="BF5" s="120">
        <v>109.83613556441205</v>
      </c>
      <c r="BG5" s="121">
        <v>-35.15722578341247</v>
      </c>
      <c r="BH5" s="121">
        <v>-35.15722578341247</v>
      </c>
      <c r="BI5" s="122">
        <f t="shared" si="13"/>
        <v>-0.1156409642</v>
      </c>
      <c r="BJ5" s="123">
        <f t="shared" si="14"/>
        <v>0.0176902719</v>
      </c>
    </row>
    <row r="6">
      <c r="A6" s="81"/>
      <c r="B6" s="124" t="s">
        <v>104</v>
      </c>
      <c r="C6" s="131"/>
      <c r="D6" s="126"/>
      <c r="E6" s="48"/>
      <c r="F6" s="132" t="s">
        <v>105</v>
      </c>
      <c r="G6" s="13">
        <f>AG5</f>
        <v>83527.37797</v>
      </c>
      <c r="H6" s="223">
        <f>AG7</f>
        <v>11276.51538</v>
      </c>
      <c r="I6" s="134">
        <f>AG6</f>
        <v>2967.504047</v>
      </c>
      <c r="J6" s="135">
        <f>AG6/AG9</f>
        <v>0.08992183946</v>
      </c>
      <c r="K6" s="233">
        <f>AVERAGE(AW4:AW185)</f>
        <v>16.47809555</v>
      </c>
      <c r="L6" s="223">
        <v>3.8000000000000007</v>
      </c>
      <c r="M6" s="138">
        <f>AG7/AG5</f>
        <v>0.1350038233</v>
      </c>
      <c r="N6" s="139">
        <f>AG6/AG5</f>
        <v>0.03552732192</v>
      </c>
      <c r="O6" s="19"/>
      <c r="P6" s="140"/>
      <c r="Q6" s="61"/>
      <c r="R6" s="141"/>
      <c r="S6" s="107">
        <v>3.0</v>
      </c>
      <c r="T6" s="108" t="s">
        <v>106</v>
      </c>
      <c r="U6" s="109"/>
      <c r="V6" s="109"/>
      <c r="W6" s="61"/>
      <c r="X6" s="61"/>
      <c r="AC6" s="6"/>
      <c r="AF6" s="52" t="s">
        <v>107</v>
      </c>
      <c r="AG6" s="54">
        <v>2967.5040465607726</v>
      </c>
      <c r="AI6" s="110" t="s">
        <v>108</v>
      </c>
      <c r="AJ6" s="111">
        <v>233636.89971879308</v>
      </c>
      <c r="AK6" s="111">
        <v>1822.7549689967664</v>
      </c>
      <c r="AL6" s="54">
        <v>96.46025846712446</v>
      </c>
      <c r="AM6" s="54">
        <v>25.384278543980123</v>
      </c>
      <c r="AN6" s="112">
        <v>2278.0342873984746</v>
      </c>
      <c r="AO6" s="113">
        <v>1636.7001840591788</v>
      </c>
      <c r="AP6" s="112">
        <v>1403.22</v>
      </c>
      <c r="AQ6" s="112">
        <v>24.0</v>
      </c>
      <c r="AR6" s="113">
        <v>980.4515861016664</v>
      </c>
      <c r="AS6" s="54">
        <f t="shared" si="1"/>
        <v>0</v>
      </c>
      <c r="AT6" s="115">
        <f t="shared" si="2"/>
        <v>0</v>
      </c>
      <c r="AU6" s="115">
        <f t="shared" si="3"/>
        <v>0</v>
      </c>
      <c r="AV6" s="115" t="str">
        <f t="shared" si="4"/>
        <v>Performance</v>
      </c>
      <c r="AW6" s="116">
        <f t="shared" si="5"/>
        <v>16.96761143</v>
      </c>
      <c r="AX6" s="54">
        <f t="shared" si="6"/>
        <v>3.8</v>
      </c>
      <c r="AY6" s="117">
        <f t="shared" si="7"/>
        <v>0.01114306254</v>
      </c>
      <c r="AZ6" s="117">
        <f t="shared" si="8"/>
        <v>0.01392632525</v>
      </c>
      <c r="BA6" s="118">
        <f t="shared" si="9"/>
        <v>0.007801657064</v>
      </c>
      <c r="BB6" s="116">
        <f t="shared" si="10"/>
        <v>10.16430602</v>
      </c>
      <c r="BC6" s="54">
        <f t="shared" si="11"/>
        <v>4.019177436</v>
      </c>
      <c r="BD6" s="117">
        <f t="shared" si="12"/>
        <v>0.01053539893</v>
      </c>
      <c r="BE6" s="119">
        <v>519.0</v>
      </c>
      <c r="BF6" s="120">
        <v>106.2454884219813</v>
      </c>
      <c r="BG6" s="121">
        <v>-9.785229954856845</v>
      </c>
      <c r="BH6" s="121">
        <v>-9.785229954856845</v>
      </c>
      <c r="BI6" s="122">
        <f t="shared" si="13"/>
        <v>-0.2301653136</v>
      </c>
      <c r="BJ6" s="123">
        <f t="shared" si="14"/>
        <v>-0.05453290869</v>
      </c>
    </row>
    <row r="7">
      <c r="A7" s="52"/>
      <c r="B7" s="124" t="s">
        <v>109</v>
      </c>
      <c r="C7" s="142"/>
      <c r="D7" s="126"/>
      <c r="E7" s="48"/>
      <c r="F7" s="143" t="s">
        <v>110</v>
      </c>
      <c r="G7" s="144">
        <f>AG25</f>
        <v>73745.3</v>
      </c>
      <c r="H7" s="223">
        <f>AG7</f>
        <v>11276.51538</v>
      </c>
      <c r="I7" s="145">
        <f>AG26</f>
        <v>2135</v>
      </c>
      <c r="J7" s="146">
        <f>AG26/AG9</f>
        <v>0.06469515264</v>
      </c>
      <c r="K7" s="233">
        <f>AVERAGE(BB4:BB185)</f>
        <v>12.80990406</v>
      </c>
      <c r="L7" s="223">
        <f>H28/Q28</f>
        <v>5.281740223</v>
      </c>
      <c r="M7" s="149">
        <f>AG20/(AG25+4000)</f>
        <v>0.1450443355</v>
      </c>
      <c r="N7" s="150">
        <f>AG26/AG25</f>
        <v>0.02895099756</v>
      </c>
      <c r="O7" s="151"/>
      <c r="P7" s="152"/>
      <c r="Q7" s="61"/>
      <c r="R7" s="130"/>
      <c r="S7" s="107">
        <v>2.0</v>
      </c>
      <c r="T7" s="108" t="s">
        <v>111</v>
      </c>
      <c r="U7" s="109"/>
      <c r="V7" s="109"/>
      <c r="W7" s="61"/>
      <c r="X7" s="61"/>
      <c r="AC7" s="6"/>
      <c r="AF7" s="52" t="s">
        <v>112</v>
      </c>
      <c r="AG7" s="54">
        <v>11276.515376930936</v>
      </c>
      <c r="AI7" s="110" t="s">
        <v>113</v>
      </c>
      <c r="AJ7" s="111">
        <v>334258.5421717404</v>
      </c>
      <c r="AK7" s="111">
        <v>2647.334597828637</v>
      </c>
      <c r="AL7" s="54">
        <v>143.13457708024922</v>
      </c>
      <c r="AM7" s="54">
        <v>37.666993968486636</v>
      </c>
      <c r="AN7" s="112">
        <v>2026.9209942752302</v>
      </c>
      <c r="AO7" s="113">
        <v>1681.15290363853</v>
      </c>
      <c r="AP7" s="112">
        <v>1829.1000000000001</v>
      </c>
      <c r="AQ7" s="112">
        <v>34.0</v>
      </c>
      <c r="AR7" s="113">
        <v>1492.022654519596</v>
      </c>
      <c r="AS7" s="54">
        <f t="shared" si="1"/>
        <v>0</v>
      </c>
      <c r="AT7" s="115">
        <f t="shared" si="2"/>
        <v>0</v>
      </c>
      <c r="AU7" s="115">
        <f t="shared" si="3"/>
        <v>0</v>
      </c>
      <c r="AV7" s="115" t="str">
        <f t="shared" si="4"/>
        <v>Performance</v>
      </c>
      <c r="AW7" s="116">
        <f t="shared" si="5"/>
        <v>11.74526056</v>
      </c>
      <c r="AX7" s="54">
        <f t="shared" si="6"/>
        <v>3.8</v>
      </c>
      <c r="AY7" s="117">
        <f t="shared" si="7"/>
        <v>0.01858335578</v>
      </c>
      <c r="AZ7" s="117">
        <f t="shared" si="8"/>
        <v>0.01422827096</v>
      </c>
      <c r="BA7" s="118">
        <f t="shared" si="9"/>
        <v>0.007920020774</v>
      </c>
      <c r="BB7" s="116">
        <f t="shared" si="10"/>
        <v>10.42391493</v>
      </c>
      <c r="BC7" s="54">
        <f t="shared" si="11"/>
        <v>4.209840502</v>
      </c>
      <c r="BD7" s="117">
        <f t="shared" si="12"/>
        <v>0.01677421078</v>
      </c>
      <c r="BE7" s="119">
        <v>528.73</v>
      </c>
      <c r="BF7" s="120">
        <v>108.2373354399888</v>
      </c>
      <c r="BG7" s="121">
        <v>34.89724164026042</v>
      </c>
      <c r="BH7" s="121">
        <v>34.89724164026042</v>
      </c>
      <c r="BI7" s="122">
        <f t="shared" si="13"/>
        <v>-0.3090786478</v>
      </c>
      <c r="BJ7" s="123">
        <f t="shared" si="14"/>
        <v>-0.09735297623</v>
      </c>
    </row>
    <row r="8">
      <c r="B8" s="124" t="s">
        <v>114</v>
      </c>
      <c r="C8" s="153"/>
      <c r="D8" s="126"/>
      <c r="E8" s="48"/>
      <c r="F8" s="154" t="s">
        <v>77</v>
      </c>
      <c r="G8" s="155">
        <f>G7/G6-1</f>
        <v>-0.1171122357</v>
      </c>
      <c r="H8" s="155"/>
      <c r="I8" s="155">
        <f t="shared" ref="I8:J8" si="15">I7/I6-1</f>
        <v>-0.2805401555</v>
      </c>
      <c r="J8" s="155">
        <f t="shared" si="15"/>
        <v>-0.2805401555</v>
      </c>
      <c r="K8" s="155"/>
      <c r="L8" s="155"/>
      <c r="M8" s="155">
        <f t="shared" ref="M8:N8" si="16">M7/M6-1</f>
        <v>0.07437205815</v>
      </c>
      <c r="N8" s="156">
        <f t="shared" si="16"/>
        <v>-0.1851061102</v>
      </c>
      <c r="P8" s="61"/>
      <c r="Q8" s="61"/>
      <c r="R8" s="61"/>
      <c r="S8" s="107">
        <v>1.0</v>
      </c>
      <c r="T8" s="108" t="s">
        <v>115</v>
      </c>
      <c r="U8" s="109"/>
      <c r="V8" s="109"/>
      <c r="W8" s="61"/>
      <c r="X8" s="61"/>
      <c r="AC8" s="6"/>
      <c r="AF8" t="s">
        <v>116</v>
      </c>
      <c r="AG8" s="13">
        <v>132627.94811804127</v>
      </c>
      <c r="AI8" s="110" t="s">
        <v>117</v>
      </c>
      <c r="AJ8" s="111">
        <v>120355.8719016544</v>
      </c>
      <c r="AK8" s="111">
        <v>1134.9229052244016</v>
      </c>
      <c r="AL8" s="54">
        <v>84.01377350362453</v>
      </c>
      <c r="AM8" s="54">
        <v>22.10888776411172</v>
      </c>
      <c r="AN8" s="112">
        <v>1704.0220532265366</v>
      </c>
      <c r="AO8" s="113">
        <v>2646.627932335977</v>
      </c>
      <c r="AP8" s="112">
        <v>867.36</v>
      </c>
      <c r="AQ8" s="112">
        <v>23.0</v>
      </c>
      <c r="AR8" s="113">
        <v>2020.1956037786001</v>
      </c>
      <c r="AS8" s="54">
        <f t="shared" si="1"/>
        <v>0</v>
      </c>
      <c r="AT8" s="115">
        <f t="shared" si="2"/>
        <v>0</v>
      </c>
      <c r="AU8" s="115">
        <f t="shared" si="3"/>
        <v>0</v>
      </c>
      <c r="AV8" s="115" t="str">
        <f t="shared" si="4"/>
        <v>Performance</v>
      </c>
      <c r="AW8" s="116">
        <f t="shared" si="5"/>
        <v>31.50230994</v>
      </c>
      <c r="AX8" s="54">
        <f t="shared" si="6"/>
        <v>3.8</v>
      </c>
      <c r="AY8" s="117">
        <f t="shared" si="7"/>
        <v>0.01297453148</v>
      </c>
      <c r="AZ8" s="117">
        <f t="shared" si="8"/>
        <v>0.01948051948</v>
      </c>
      <c r="BA8" s="118">
        <f t="shared" si="9"/>
        <v>0.009429726089</v>
      </c>
      <c r="BB8" s="116">
        <f t="shared" si="10"/>
        <v>24.04600483</v>
      </c>
      <c r="BC8" s="54">
        <f t="shared" si="11"/>
        <v>3.652772761</v>
      </c>
      <c r="BD8" s="117">
        <f t="shared" si="12"/>
        <v>0.0134974779</v>
      </c>
      <c r="BE8" s="119">
        <v>134.38</v>
      </c>
      <c r="BF8" s="120">
        <v>27.509188312419745</v>
      </c>
      <c r="BG8" s="121">
        <v>56.50458519120479</v>
      </c>
      <c r="BH8" s="121">
        <v>56.50458519120479</v>
      </c>
      <c r="BI8" s="122">
        <f t="shared" si="13"/>
        <v>-0.2357542561</v>
      </c>
      <c r="BJ8" s="123">
        <f t="shared" si="14"/>
        <v>0.04030561127</v>
      </c>
    </row>
    <row r="9">
      <c r="B9" s="124" t="s">
        <v>118</v>
      </c>
      <c r="C9" s="131" t="s">
        <v>119</v>
      </c>
      <c r="D9" s="126"/>
      <c r="E9" s="48"/>
      <c r="I9" s="157"/>
      <c r="K9" s="158"/>
      <c r="L9" s="159"/>
      <c r="P9" s="61"/>
      <c r="Q9" s="61"/>
      <c r="R9" s="61"/>
      <c r="S9" s="61"/>
      <c r="T9" s="61"/>
      <c r="U9" s="109"/>
      <c r="V9" s="109"/>
      <c r="W9" s="61"/>
      <c r="X9" s="61"/>
      <c r="AC9" s="6"/>
      <c r="AF9" t="s">
        <v>120</v>
      </c>
      <c r="AG9" s="19">
        <v>33000.926853332436</v>
      </c>
      <c r="AI9" s="110" t="s">
        <v>121</v>
      </c>
      <c r="AJ9" s="111">
        <v>93501.76174520834</v>
      </c>
      <c r="AK9" s="111">
        <v>721.4048192660157</v>
      </c>
      <c r="AL9" s="54">
        <v>52.8975610948747</v>
      </c>
      <c r="AM9" s="54">
        <v>13.920410814440713</v>
      </c>
      <c r="AN9" s="112">
        <v>1871.066982999825</v>
      </c>
      <c r="AO9" s="113">
        <v>803.3861888108038</v>
      </c>
      <c r="AP9" s="114">
        <v>1655.2</v>
      </c>
      <c r="AQ9" s="112">
        <v>13.0</v>
      </c>
      <c r="AR9" s="113">
        <v>1171.1951705120737</v>
      </c>
      <c r="AS9" s="54">
        <f t="shared" si="1"/>
        <v>0</v>
      </c>
      <c r="AT9" s="115">
        <f t="shared" si="2"/>
        <v>0</v>
      </c>
      <c r="AU9" s="115">
        <f t="shared" si="3"/>
        <v>0</v>
      </c>
      <c r="AV9" s="115" t="str">
        <f t="shared" si="4"/>
        <v>Performance</v>
      </c>
      <c r="AW9" s="116">
        <f t="shared" si="5"/>
        <v>15.18758469</v>
      </c>
      <c r="AX9" s="54">
        <f t="shared" si="6"/>
        <v>3.8</v>
      </c>
      <c r="AY9" s="117">
        <f t="shared" si="7"/>
        <v>0.007439824945</v>
      </c>
      <c r="AZ9" s="117">
        <f t="shared" si="8"/>
        <v>0.01929625426</v>
      </c>
      <c r="BA9" s="118">
        <f t="shared" si="9"/>
        <v>0.007715414189</v>
      </c>
      <c r="BB9" s="116">
        <f t="shared" si="10"/>
        <v>22.14081607</v>
      </c>
      <c r="BC9" s="54">
        <f t="shared" si="11"/>
        <v>4.069043161</v>
      </c>
      <c r="BD9" s="117">
        <f t="shared" si="12"/>
        <v>0.006947907327</v>
      </c>
      <c r="BE9" s="119">
        <v>111.13</v>
      </c>
      <c r="BF9" s="120">
        <v>22.74963608542347</v>
      </c>
      <c r="BG9" s="121">
        <v>30.14792500945123</v>
      </c>
      <c r="BH9" s="121">
        <v>30.14792500945123</v>
      </c>
      <c r="BI9" s="122">
        <f t="shared" si="13"/>
        <v>1.294412174</v>
      </c>
      <c r="BJ9" s="123">
        <f t="shared" si="14"/>
        <v>-0.0661195152</v>
      </c>
    </row>
    <row r="10">
      <c r="B10" s="124" t="s">
        <v>122</v>
      </c>
      <c r="C10" s="131" t="s">
        <v>119</v>
      </c>
      <c r="D10" s="126"/>
      <c r="E10" s="48"/>
      <c r="F10" s="64" t="s">
        <v>123</v>
      </c>
      <c r="G10" s="68"/>
      <c r="H10" s="160">
        <v>42856.0</v>
      </c>
      <c r="I10" s="67"/>
      <c r="J10" s="68"/>
      <c r="R10" s="35"/>
      <c r="U10" s="50"/>
      <c r="V10" s="50"/>
      <c r="W10" s="35"/>
      <c r="AC10" s="6"/>
      <c r="AI10" s="110" t="s">
        <v>124</v>
      </c>
      <c r="AJ10" s="111">
        <v>131494.65709629186</v>
      </c>
      <c r="AK10" s="111">
        <v>981.7983862655539</v>
      </c>
      <c r="AL10" s="54">
        <v>127.57647087587429</v>
      </c>
      <c r="AM10" s="54">
        <v>33.57275549365113</v>
      </c>
      <c r="AN10" s="112">
        <v>2348.1822399339894</v>
      </c>
      <c r="AO10" s="113">
        <v>488.33230429591083</v>
      </c>
      <c r="AP10" s="114">
        <v>1999.18</v>
      </c>
      <c r="AQ10" s="112">
        <v>27.0</v>
      </c>
      <c r="AR10" s="113">
        <v>2254.566996056883</v>
      </c>
      <c r="AS10" s="54">
        <f t="shared" si="1"/>
        <v>0</v>
      </c>
      <c r="AT10" s="115">
        <f t="shared" si="2"/>
        <v>0</v>
      </c>
      <c r="AU10" s="115">
        <f t="shared" si="3"/>
        <v>0</v>
      </c>
      <c r="AV10" s="115" t="str">
        <f t="shared" si="4"/>
        <v>Performance</v>
      </c>
      <c r="AW10" s="116">
        <f t="shared" si="5"/>
        <v>3.827761506</v>
      </c>
      <c r="AX10" s="54">
        <f t="shared" si="6"/>
        <v>3.8</v>
      </c>
      <c r="AY10" s="117">
        <f t="shared" si="7"/>
        <v>0.01429733814</v>
      </c>
      <c r="AZ10" s="117">
        <f t="shared" si="8"/>
        <v>0.03419516264</v>
      </c>
      <c r="BA10" s="118">
        <f t="shared" si="9"/>
        <v>0.007466450789</v>
      </c>
      <c r="BB10" s="116">
        <f t="shared" si="10"/>
        <v>17.67227907</v>
      </c>
      <c r="BC10" s="54">
        <f t="shared" si="11"/>
        <v>4.725054477</v>
      </c>
      <c r="BD10" s="117">
        <f t="shared" si="12"/>
        <v>0.01149825577</v>
      </c>
      <c r="BE10" s="119">
        <v>181.8</v>
      </c>
      <c r="BF10" s="120">
        <v>37.21662773625473</v>
      </c>
      <c r="BG10" s="121">
        <v>90.35984313961956</v>
      </c>
      <c r="BH10" s="121">
        <v>90.35984313961956</v>
      </c>
      <c r="BI10" s="122">
        <f t="shared" si="13"/>
        <v>1.036242907</v>
      </c>
      <c r="BJ10" s="123">
        <f t="shared" si="14"/>
        <v>-0.1957764681</v>
      </c>
    </row>
    <row r="11">
      <c r="A11" s="81"/>
      <c r="B11" s="99" t="s">
        <v>125</v>
      </c>
      <c r="D11" s="126"/>
      <c r="E11" s="48"/>
      <c r="F11" s="161" t="s">
        <v>126</v>
      </c>
      <c r="P11" s="161" t="s">
        <v>127</v>
      </c>
      <c r="U11" s="50"/>
      <c r="V11" s="50"/>
      <c r="W11" s="162" t="s">
        <v>128</v>
      </c>
      <c r="X11" s="163"/>
      <c r="Y11" s="164"/>
      <c r="Z11" s="61"/>
      <c r="AA11" s="165" t="s">
        <v>129</v>
      </c>
      <c r="AB11" s="61"/>
      <c r="AC11" s="29"/>
      <c r="AD11" s="130"/>
      <c r="AG11" s="234">
        <f>AG7/AG6</f>
        <v>3.8</v>
      </c>
      <c r="AH11" s="100"/>
      <c r="AI11" s="110" t="s">
        <v>130</v>
      </c>
      <c r="AJ11" s="111">
        <v>189120.24478190663</v>
      </c>
      <c r="AK11" s="111">
        <v>1556.6294681324582</v>
      </c>
      <c r="AL11" s="54">
        <v>161.8043045254991</v>
      </c>
      <c r="AM11" s="54">
        <v>42.58008013828924</v>
      </c>
      <c r="AN11" s="112">
        <v>2960.1344173060693</v>
      </c>
      <c r="AO11" s="113">
        <v>1553.734729218237</v>
      </c>
      <c r="AP11" s="112">
        <v>1439.1000000000001</v>
      </c>
      <c r="AQ11" s="112">
        <v>36.0</v>
      </c>
      <c r="AR11" s="113">
        <v>1310.6617194797113</v>
      </c>
      <c r="AS11" s="54">
        <f t="shared" si="1"/>
        <v>0</v>
      </c>
      <c r="AT11" s="115">
        <f t="shared" si="2"/>
        <v>0</v>
      </c>
      <c r="AU11" s="115">
        <f t="shared" si="3"/>
        <v>0</v>
      </c>
      <c r="AV11" s="115" t="str">
        <f t="shared" si="4"/>
        <v>Performance</v>
      </c>
      <c r="AW11" s="116">
        <f t="shared" si="5"/>
        <v>9.602554974</v>
      </c>
      <c r="AX11" s="54">
        <f t="shared" si="6"/>
        <v>3.8</v>
      </c>
      <c r="AY11" s="117">
        <f t="shared" si="7"/>
        <v>0.01438450899</v>
      </c>
      <c r="AZ11" s="117">
        <f t="shared" si="8"/>
        <v>0.0273540242</v>
      </c>
      <c r="BA11" s="118">
        <f t="shared" si="9"/>
        <v>0.008230898125</v>
      </c>
      <c r="BB11" s="116">
        <f t="shared" si="10"/>
        <v>8.100289565</v>
      </c>
      <c r="BC11" s="54">
        <f t="shared" si="11"/>
        <v>4.494564015</v>
      </c>
      <c r="BD11" s="117">
        <f t="shared" si="12"/>
        <v>0.01216160989</v>
      </c>
      <c r="BE11" s="119">
        <v>281.8</v>
      </c>
      <c r="BF11" s="120">
        <v>57.68782011043225</v>
      </c>
      <c r="BG11" s="121">
        <v>104.11648441506685</v>
      </c>
      <c r="BH11" s="121">
        <v>104.11648441506685</v>
      </c>
      <c r="BI11" s="122">
        <f t="shared" si="13"/>
        <v>-0.07550253322</v>
      </c>
      <c r="BJ11" s="123">
        <f t="shared" si="14"/>
        <v>-0.1545342357</v>
      </c>
    </row>
    <row r="12">
      <c r="B12" s="124" t="s">
        <v>131</v>
      </c>
      <c r="C12" s="166" t="s">
        <v>92</v>
      </c>
      <c r="D12" s="167"/>
      <c r="E12" s="168"/>
      <c r="F12" s="169"/>
      <c r="G12" s="170" t="s">
        <v>102</v>
      </c>
      <c r="H12" s="170" t="s">
        <v>112</v>
      </c>
      <c r="I12" s="170" t="s">
        <v>107</v>
      </c>
      <c r="J12" s="170" t="s">
        <v>120</v>
      </c>
      <c r="K12" s="170" t="s">
        <v>132</v>
      </c>
      <c r="L12" s="171" t="s">
        <v>133</v>
      </c>
      <c r="M12" s="172" t="s">
        <v>134</v>
      </c>
      <c r="N12" s="173" t="s">
        <v>93</v>
      </c>
      <c r="O12" s="174" t="s">
        <v>116</v>
      </c>
      <c r="P12" s="170" t="s">
        <v>135</v>
      </c>
      <c r="Q12" s="170" t="s">
        <v>136</v>
      </c>
      <c r="R12" s="170" t="s">
        <v>137</v>
      </c>
      <c r="S12" s="170" t="s">
        <v>138</v>
      </c>
      <c r="T12" s="170" t="s">
        <v>139</v>
      </c>
      <c r="U12" s="175"/>
      <c r="V12" s="175"/>
      <c r="W12" s="176" t="s">
        <v>140</v>
      </c>
      <c r="X12" s="177" t="s">
        <v>141</v>
      </c>
      <c r="Y12" s="176" t="s">
        <v>142</v>
      </c>
      <c r="Z12" s="178" t="s">
        <v>143</v>
      </c>
      <c r="AA12" s="177" t="s">
        <v>144</v>
      </c>
      <c r="AB12" s="176" t="s">
        <v>145</v>
      </c>
      <c r="AC12" s="176" t="s">
        <v>146</v>
      </c>
      <c r="AD12" s="178" t="s">
        <v>147</v>
      </c>
      <c r="AE12" s="6"/>
      <c r="AI12" s="110" t="s">
        <v>148</v>
      </c>
      <c r="AJ12" s="111">
        <v>157362.87462799757</v>
      </c>
      <c r="AK12" s="111">
        <v>1091.5239773911455</v>
      </c>
      <c r="AL12" s="54">
        <v>127.57647087587429</v>
      </c>
      <c r="AM12" s="54">
        <v>33.57275549365113</v>
      </c>
      <c r="AN12" s="112">
        <v>2165.30625472467</v>
      </c>
      <c r="AO12" s="113">
        <v>2102.0760850816596</v>
      </c>
      <c r="AP12" s="112">
        <v>1161.42</v>
      </c>
      <c r="AQ12" s="112">
        <v>21.0</v>
      </c>
      <c r="AR12" s="113">
        <v>1354.067810606285</v>
      </c>
      <c r="AS12" s="54">
        <f t="shared" si="1"/>
        <v>0</v>
      </c>
      <c r="AT12" s="115">
        <f t="shared" si="2"/>
        <v>0</v>
      </c>
      <c r="AU12" s="115">
        <f t="shared" si="3"/>
        <v>0</v>
      </c>
      <c r="AV12" s="115" t="str">
        <f t="shared" si="4"/>
        <v>Performance</v>
      </c>
      <c r="AW12" s="116">
        <f t="shared" si="5"/>
        <v>16.47698883</v>
      </c>
      <c r="AX12" s="54">
        <f t="shared" si="6"/>
        <v>3.8</v>
      </c>
      <c r="AY12" s="117">
        <f t="shared" si="7"/>
        <v>0.01550485315</v>
      </c>
      <c r="AZ12" s="117">
        <f t="shared" si="8"/>
        <v>0.03075768942</v>
      </c>
      <c r="BA12" s="118">
        <f t="shared" si="9"/>
        <v>0.006936350012</v>
      </c>
      <c r="BB12" s="116">
        <f t="shared" si="10"/>
        <v>10.61377385</v>
      </c>
      <c r="BC12" s="54">
        <f t="shared" si="11"/>
        <v>6.075070042</v>
      </c>
      <c r="BD12" s="117">
        <f t="shared" si="12"/>
        <v>0.009698397146</v>
      </c>
      <c r="BE12" s="119">
        <v>271.73</v>
      </c>
      <c r="BF12" s="120">
        <v>55.62637103835259</v>
      </c>
      <c r="BG12" s="121">
        <v>71.9500998375217</v>
      </c>
      <c r="BH12" s="121">
        <v>71.9500998375217</v>
      </c>
      <c r="BI12" s="122">
        <f t="shared" si="13"/>
        <v>0.06403526084</v>
      </c>
      <c r="BJ12" s="123">
        <f t="shared" si="14"/>
        <v>-0.3744928085</v>
      </c>
    </row>
    <row r="13">
      <c r="A13" s="6"/>
      <c r="B13" s="179" t="s">
        <v>149</v>
      </c>
      <c r="C13" s="180" t="s">
        <v>150</v>
      </c>
      <c r="D13" s="181"/>
      <c r="E13" s="48"/>
      <c r="F13" s="182" t="s">
        <v>333</v>
      </c>
      <c r="G13" s="46">
        <v>3968.954777505537</v>
      </c>
      <c r="H13" s="13">
        <v>457.40832240862255</v>
      </c>
      <c r="I13" s="13">
        <v>120.37061116016383</v>
      </c>
      <c r="J13" s="19">
        <v>1673.1787900494421</v>
      </c>
      <c r="K13" s="15">
        <v>0.07194127243066888</v>
      </c>
      <c r="L13" s="16">
        <v>3.8</v>
      </c>
      <c r="M13" s="183">
        <v>13.76107928544462</v>
      </c>
      <c r="N13" s="184">
        <v>0.11524654425417787</v>
      </c>
      <c r="O13" s="185">
        <v>6294.4321904872695</v>
      </c>
      <c r="P13" s="186">
        <v>3483.48</v>
      </c>
      <c r="Q13" s="187">
        <v>87.0</v>
      </c>
      <c r="R13" s="18">
        <v>0.05199683412041648</v>
      </c>
      <c r="S13" s="13">
        <v>5.25756692423704</v>
      </c>
      <c r="T13" s="13">
        <v>6101.92354621023</v>
      </c>
      <c r="U13" s="188"/>
      <c r="V13" s="189"/>
      <c r="W13" s="190">
        <f>iferror(H13,"")</f>
        <v>457.4083224</v>
      </c>
      <c r="X13" s="191">
        <f t="shared" ref="X13:X43" si="17">if(ISBLANK(H13),"",iferror(SUM(indirect("H13:H"&amp;ROW()))/SUM(indirect("I13:I"&amp;row()))," "))</f>
        <v>3.8</v>
      </c>
      <c r="Y13" s="192">
        <f t="shared" ref="Y13:Y43" si="18">if(ISBLANK(F13),"",iferror(SUM(indirect("I13:I"&amp;ROW()))/SUM(indirect("J13:J"&amp;row()))))</f>
        <v>0.07194127243</v>
      </c>
      <c r="Z13" s="193">
        <f>I13</f>
        <v>120.3706112</v>
      </c>
      <c r="AA13" s="191">
        <f t="shared" ref="AA13:AA43" si="19">if(ISBLANK(F13),"",iferror(SUM(indirect("H13:H"&amp;ROW()))/SUM(indirect("Q13:Q"&amp;row())),""))</f>
        <v>5.257566924</v>
      </c>
      <c r="AB13" s="192">
        <f t="shared" ref="AB13:AB43" si="20">if(ISBLANK(F13),"",iferror(SUM(indirect("Q13:Q"&amp;ROW()))/SUM(indirect("J13:J"&amp;row()))))</f>
        <v>0.05199683412</v>
      </c>
      <c r="AC13" s="194">
        <f>Q13</f>
        <v>87</v>
      </c>
      <c r="AD13" s="195">
        <f t="shared" ref="AD13:AD43" si="21">IF(ISBLANK(F13),"",IFERROR(SUM(INDIRECT("Q13:Q"&amp;ROW()))/SUM(INDIRECT("I13:I"&amp;ROW())))-1)</f>
        <v>-0.2772322151</v>
      </c>
      <c r="AE13" s="14"/>
      <c r="AG13" s="14"/>
      <c r="AH13" s="100"/>
      <c r="AI13" s="110" t="s">
        <v>152</v>
      </c>
      <c r="AJ13" s="111">
        <v>257465.36764233568</v>
      </c>
      <c r="AK13" s="111">
        <v>1881.7120030343974</v>
      </c>
      <c r="AL13" s="54">
        <v>205.36700189774888</v>
      </c>
      <c r="AM13" s="54">
        <v>54.043947867828656</v>
      </c>
      <c r="AN13" s="112">
        <v>2323.6168090849765</v>
      </c>
      <c r="AO13" s="113">
        <v>339.8802092940904</v>
      </c>
      <c r="AP13" s="112">
        <v>1757.3400000000001</v>
      </c>
      <c r="AQ13" s="112">
        <v>42.0</v>
      </c>
      <c r="AR13" s="113">
        <v>1324.398079406695</v>
      </c>
      <c r="AS13" s="54">
        <f t="shared" si="1"/>
        <v>0</v>
      </c>
      <c r="AT13" s="115">
        <f t="shared" si="2"/>
        <v>0</v>
      </c>
      <c r="AU13" s="115">
        <f t="shared" si="3"/>
        <v>0</v>
      </c>
      <c r="AV13" s="115" t="str">
        <f t="shared" si="4"/>
        <v>Performance</v>
      </c>
      <c r="AW13" s="116">
        <f t="shared" si="5"/>
        <v>1.65498939</v>
      </c>
      <c r="AX13" s="54">
        <f t="shared" si="6"/>
        <v>3.8</v>
      </c>
      <c r="AY13" s="117">
        <f t="shared" si="7"/>
        <v>0.02325854575</v>
      </c>
      <c r="AZ13" s="117">
        <f t="shared" si="8"/>
        <v>0.02872062663</v>
      </c>
      <c r="BA13" s="118">
        <f t="shared" si="9"/>
        <v>0.007308602397</v>
      </c>
      <c r="BB13" s="116">
        <f t="shared" si="10"/>
        <v>6.448933213</v>
      </c>
      <c r="BC13" s="54">
        <f t="shared" si="11"/>
        <v>4.889690521</v>
      </c>
      <c r="BD13" s="117">
        <f t="shared" si="12"/>
        <v>0.01807526948</v>
      </c>
      <c r="BE13" s="119">
        <v>576.79</v>
      </c>
      <c r="BF13" s="120">
        <v>118.0757904950185</v>
      </c>
      <c r="BG13" s="121">
        <v>87.29121140273038</v>
      </c>
      <c r="BH13" s="121">
        <v>87.29121140273038</v>
      </c>
      <c r="BI13" s="122">
        <f t="shared" si="13"/>
        <v>-0.0660951319</v>
      </c>
      <c r="BJ13" s="123">
        <f t="shared" si="14"/>
        <v>-0.2228547015</v>
      </c>
    </row>
    <row r="14">
      <c r="B14" s="124" t="s">
        <v>153</v>
      </c>
      <c r="C14" s="196" t="s">
        <v>154</v>
      </c>
      <c r="D14" s="126"/>
      <c r="E14" s="48"/>
      <c r="F14" s="8" t="s">
        <v>334</v>
      </c>
      <c r="G14" s="46">
        <v>5998.87821332898</v>
      </c>
      <c r="H14" s="13">
        <v>905.4817810946199</v>
      </c>
      <c r="I14" s="13">
        <v>238.2846792354263</v>
      </c>
      <c r="J14" s="19">
        <v>2186.5962947938146</v>
      </c>
      <c r="K14" s="15">
        <v>0.10897515915616027</v>
      </c>
      <c r="L14" s="16">
        <v>3.8</v>
      </c>
      <c r="M14" s="15">
        <v>3.7236293186910996</v>
      </c>
      <c r="N14" s="184">
        <v>0.15094185094185095</v>
      </c>
      <c r="O14" s="197">
        <v>3371.678507624563</v>
      </c>
      <c r="P14" s="13">
        <v>6061.38</v>
      </c>
      <c r="Q14" s="19">
        <v>182.0</v>
      </c>
      <c r="R14" s="18">
        <v>0.0832343859876346</v>
      </c>
      <c r="S14" s="13">
        <v>4.9751746213990105</v>
      </c>
      <c r="T14" s="13">
        <v>7843.186052053554</v>
      </c>
      <c r="U14" s="188"/>
      <c r="V14" s="189"/>
      <c r="W14" s="190">
        <f t="shared" ref="W14:W43" si="22">if(ISBLANK(H14),"",iferror(H14+W13))</f>
        <v>1362.890104</v>
      </c>
      <c r="X14" s="191">
        <f t="shared" si="17"/>
        <v>3.8</v>
      </c>
      <c r="Y14" s="192">
        <f t="shared" si="18"/>
        <v>0.0929212927</v>
      </c>
      <c r="Z14" s="193">
        <f t="shared" ref="Z14:Z43" si="23">if(ISBLANK(F14),"",Z13+I14)</f>
        <v>358.6552904</v>
      </c>
      <c r="AA14" s="191">
        <f t="shared" si="19"/>
        <v>5.066505961</v>
      </c>
      <c r="AB14" s="192">
        <f t="shared" si="20"/>
        <v>0.06969318007</v>
      </c>
      <c r="AC14" s="194">
        <f t="shared" ref="AC14:AC43" si="24">if(ISBLANK(F14),"",AC13+Q14)</f>
        <v>269</v>
      </c>
      <c r="AD14" s="195">
        <f t="shared" si="21"/>
        <v>-0.2499762106</v>
      </c>
      <c r="AE14" s="14"/>
      <c r="AH14" s="100"/>
      <c r="AI14" s="110" t="s">
        <v>156</v>
      </c>
      <c r="AJ14" s="111">
        <v>163969.33783099212</v>
      </c>
      <c r="AK14" s="111">
        <v>1207.8003500764737</v>
      </c>
      <c r="AL14" s="54">
        <v>332.94347277362317</v>
      </c>
      <c r="AM14" s="54">
        <v>87.61670336147978</v>
      </c>
      <c r="AN14" s="112">
        <v>3411.0465480012863</v>
      </c>
      <c r="AO14" s="113">
        <v>5429.8435405783175</v>
      </c>
      <c r="AP14" s="112">
        <v>1397.76</v>
      </c>
      <c r="AQ14" s="112">
        <v>59.0</v>
      </c>
      <c r="AR14" s="113">
        <v>3806.355749735433</v>
      </c>
      <c r="AS14" s="54">
        <f t="shared" si="1"/>
        <v>0</v>
      </c>
      <c r="AT14" s="115">
        <f t="shared" si="2"/>
        <v>0</v>
      </c>
      <c r="AU14" s="115">
        <f t="shared" si="3"/>
        <v>0</v>
      </c>
      <c r="AV14" s="115" t="str">
        <f t="shared" si="4"/>
        <v>Performance</v>
      </c>
      <c r="AW14" s="116">
        <f t="shared" si="5"/>
        <v>16.30860487</v>
      </c>
      <c r="AX14" s="54">
        <f t="shared" si="6"/>
        <v>3.8</v>
      </c>
      <c r="AY14" s="117">
        <f t="shared" si="7"/>
        <v>0.02568616468</v>
      </c>
      <c r="AZ14" s="117">
        <f t="shared" si="8"/>
        <v>0.07254237288</v>
      </c>
      <c r="BA14" s="118">
        <f t="shared" si="9"/>
        <v>0.007366013464</v>
      </c>
      <c r="BB14" s="116">
        <f t="shared" si="10"/>
        <v>11.43243842</v>
      </c>
      <c r="BC14" s="54">
        <f t="shared" si="11"/>
        <v>5.643109708</v>
      </c>
      <c r="BD14" s="117">
        <f t="shared" si="12"/>
        <v>0.01729674432</v>
      </c>
      <c r="BE14" s="119">
        <v>369.57</v>
      </c>
      <c r="BF14" s="120">
        <v>75.65538565724785</v>
      </c>
      <c r="BG14" s="121">
        <v>257.2880871163753</v>
      </c>
      <c r="BH14" s="121">
        <v>257.2880871163753</v>
      </c>
      <c r="BI14" s="122">
        <f t="shared" si="13"/>
        <v>0.1572773595</v>
      </c>
      <c r="BJ14" s="123">
        <f t="shared" si="14"/>
        <v>-0.3266124182</v>
      </c>
    </row>
    <row r="15">
      <c r="B15" s="124" t="s">
        <v>157</v>
      </c>
      <c r="C15" s="180" t="s">
        <v>158</v>
      </c>
      <c r="D15" s="126"/>
      <c r="E15" s="48"/>
      <c r="F15" s="8" t="s">
        <v>335</v>
      </c>
      <c r="G15" s="198">
        <v>6706.362621780556</v>
      </c>
      <c r="H15" s="13">
        <v>796.5750376639955</v>
      </c>
      <c r="I15" s="19">
        <v>209.6250099115778</v>
      </c>
      <c r="J15" s="19">
        <v>2074.414160583322</v>
      </c>
      <c r="K15" s="15">
        <v>0.10105263157894737</v>
      </c>
      <c r="L15" s="16">
        <v>3.8</v>
      </c>
      <c r="M15" s="15">
        <v>3.574667047445578</v>
      </c>
      <c r="N15" s="184">
        <v>0.11877899877899875</v>
      </c>
      <c r="O15" s="197">
        <v>2847.490537955205</v>
      </c>
      <c r="P15" s="13">
        <v>6395.22</v>
      </c>
      <c r="Q15" s="19">
        <v>88.0</v>
      </c>
      <c r="R15" s="18">
        <v>0.04242161554433978</v>
      </c>
      <c r="S15" s="13">
        <v>9.051989064363585</v>
      </c>
      <c r="T15" s="13">
        <v>2338.463267227462</v>
      </c>
      <c r="U15" s="188"/>
      <c r="V15" s="189"/>
      <c r="W15" s="190">
        <f t="shared" si="22"/>
        <v>2159.465141</v>
      </c>
      <c r="X15" s="191">
        <f t="shared" si="17"/>
        <v>3.8</v>
      </c>
      <c r="Y15" s="192">
        <f t="shared" si="18"/>
        <v>0.09576376432</v>
      </c>
      <c r="Z15" s="193">
        <f t="shared" si="23"/>
        <v>568.2803003</v>
      </c>
      <c r="AA15" s="191">
        <f t="shared" si="19"/>
        <v>6.048921964</v>
      </c>
      <c r="AB15" s="192">
        <f t="shared" si="20"/>
        <v>0.06015986097</v>
      </c>
      <c r="AC15" s="194">
        <f t="shared" si="24"/>
        <v>357</v>
      </c>
      <c r="AD15" s="195">
        <f t="shared" si="21"/>
        <v>-0.3717888869</v>
      </c>
      <c r="AE15" s="14"/>
      <c r="AH15" s="100"/>
      <c r="AI15" s="110" t="s">
        <v>160</v>
      </c>
      <c r="AJ15" s="111">
        <v>108402.33325052467</v>
      </c>
      <c r="AK15" s="111">
        <v>826.2173242218047</v>
      </c>
      <c r="AL15" s="54">
        <v>140.02295583937422</v>
      </c>
      <c r="AM15" s="54">
        <v>36.84814627351953</v>
      </c>
      <c r="AN15" s="112">
        <v>2158.755473164933</v>
      </c>
      <c r="AO15" s="113">
        <v>4607.282973911575</v>
      </c>
      <c r="AP15" s="112">
        <v>818.22</v>
      </c>
      <c r="AQ15" s="112">
        <v>30.0</v>
      </c>
      <c r="AR15" s="113">
        <v>3226.0054606901954</v>
      </c>
      <c r="AS15" s="54">
        <f t="shared" si="1"/>
        <v>0</v>
      </c>
      <c r="AT15" s="115">
        <f t="shared" si="2"/>
        <v>0</v>
      </c>
      <c r="AU15" s="115">
        <f t="shared" si="3"/>
        <v>0</v>
      </c>
      <c r="AV15" s="115" t="str">
        <f t="shared" si="4"/>
        <v>Performance</v>
      </c>
      <c r="AW15" s="116">
        <f t="shared" si="5"/>
        <v>32.90376886</v>
      </c>
      <c r="AX15" s="54">
        <f t="shared" si="6"/>
        <v>3.8</v>
      </c>
      <c r="AY15" s="117">
        <f t="shared" si="7"/>
        <v>0.01706916171</v>
      </c>
      <c r="AZ15" s="117">
        <f t="shared" si="8"/>
        <v>0.04459861249</v>
      </c>
      <c r="BA15" s="118">
        <f t="shared" si="9"/>
        <v>0.007621766981</v>
      </c>
      <c r="BB15" s="116">
        <f t="shared" si="10"/>
        <v>23.03911842</v>
      </c>
      <c r="BC15" s="54">
        <f t="shared" si="11"/>
        <v>4.667431861</v>
      </c>
      <c r="BD15" s="117">
        <f t="shared" si="12"/>
        <v>0.01389689586</v>
      </c>
      <c r="BE15" s="119">
        <v>201.18</v>
      </c>
      <c r="BF15" s="120">
        <v>41.18394481837033</v>
      </c>
      <c r="BG15" s="121">
        <v>98.8390110210039</v>
      </c>
      <c r="BH15" s="121">
        <v>98.8390110210039</v>
      </c>
      <c r="BI15" s="122">
        <f t="shared" si="13"/>
        <v>-0.009679443879</v>
      </c>
      <c r="BJ15" s="123">
        <f t="shared" si="14"/>
        <v>-0.1858477825</v>
      </c>
    </row>
    <row r="16">
      <c r="D16" s="126"/>
      <c r="E16" s="48"/>
      <c r="F16" s="8" t="s">
        <v>336</v>
      </c>
      <c r="G16" s="198">
        <v>7489.1810181691035</v>
      </c>
      <c r="H16" s="13">
        <v>840.1377350362453</v>
      </c>
      <c r="I16" s="19">
        <v>221.0888776411172</v>
      </c>
      <c r="J16" s="19">
        <v>2063.223242085438</v>
      </c>
      <c r="K16" s="15">
        <v>0.10715703135335362</v>
      </c>
      <c r="L16" s="16">
        <v>3.8</v>
      </c>
      <c r="M16" s="15">
        <v>7.904432423307279</v>
      </c>
      <c r="N16" s="184">
        <v>0.11218018806035425</v>
      </c>
      <c r="O16" s="197">
        <v>6640.811952864437</v>
      </c>
      <c r="P16" s="13">
        <v>7002.84</v>
      </c>
      <c r="Q16" s="19">
        <v>135.0</v>
      </c>
      <c r="R16" s="18">
        <v>0.06543160102420446</v>
      </c>
      <c r="S16" s="13">
        <v>6.223242481749965</v>
      </c>
      <c r="T16" s="197">
        <v>3129.017823749145</v>
      </c>
      <c r="U16" s="188"/>
      <c r="V16" s="189"/>
      <c r="W16" s="190">
        <f t="shared" si="22"/>
        <v>2999.602876</v>
      </c>
      <c r="X16" s="191">
        <f t="shared" si="17"/>
        <v>3.8</v>
      </c>
      <c r="Y16" s="192">
        <f t="shared" si="18"/>
        <v>0.09870307167</v>
      </c>
      <c r="Z16" s="193">
        <f t="shared" si="23"/>
        <v>789.3691779</v>
      </c>
      <c r="AA16" s="191">
        <f t="shared" si="19"/>
        <v>6.096753813</v>
      </c>
      <c r="AB16" s="192">
        <f t="shared" si="20"/>
        <v>0.06151989794</v>
      </c>
      <c r="AC16" s="194">
        <f t="shared" si="24"/>
        <v>492</v>
      </c>
      <c r="AD16" s="195">
        <f t="shared" si="21"/>
        <v>-0.3767174932</v>
      </c>
      <c r="AE16" s="14"/>
      <c r="AH16" s="100"/>
      <c r="AI16" s="110" t="s">
        <v>162</v>
      </c>
      <c r="AJ16" s="111">
        <v>123720.5170802742</v>
      </c>
      <c r="AK16" s="111">
        <v>962.1460415863434</v>
      </c>
      <c r="AL16" s="54">
        <v>140.02295583937422</v>
      </c>
      <c r="AM16" s="54">
        <v>36.84814627351953</v>
      </c>
      <c r="AN16" s="112">
        <v>2242.0049888199223</v>
      </c>
      <c r="AO16" s="113">
        <v>937.298442174271</v>
      </c>
      <c r="AP16" s="112">
        <v>936.0</v>
      </c>
      <c r="AQ16" s="112">
        <v>29.0</v>
      </c>
      <c r="AR16" s="113">
        <v>629.225393123912</v>
      </c>
      <c r="AS16" s="54">
        <f t="shared" si="1"/>
        <v>0</v>
      </c>
      <c r="AT16" s="115">
        <f t="shared" si="2"/>
        <v>0</v>
      </c>
      <c r="AU16" s="115">
        <f t="shared" si="3"/>
        <v>0</v>
      </c>
      <c r="AV16" s="115" t="str">
        <f t="shared" si="4"/>
        <v>Performance</v>
      </c>
      <c r="AW16" s="116">
        <f t="shared" si="5"/>
        <v>6.693891273</v>
      </c>
      <c r="AX16" s="54">
        <f t="shared" si="6"/>
        <v>3.8</v>
      </c>
      <c r="AY16" s="117">
        <f t="shared" si="7"/>
        <v>0.01643535427</v>
      </c>
      <c r="AZ16" s="117">
        <f t="shared" si="8"/>
        <v>0.03829787234</v>
      </c>
      <c r="BA16" s="118">
        <f t="shared" si="9"/>
        <v>0.007776770291</v>
      </c>
      <c r="BB16" s="116">
        <f t="shared" si="10"/>
        <v>4.493730256</v>
      </c>
      <c r="BC16" s="54">
        <f t="shared" si="11"/>
        <v>4.828377788</v>
      </c>
      <c r="BD16" s="117">
        <f t="shared" si="12"/>
        <v>0.01293485079</v>
      </c>
      <c r="BE16" s="119">
        <v>219.4</v>
      </c>
      <c r="BF16" s="120">
        <v>44.91379606894547</v>
      </c>
      <c r="BG16" s="121">
        <v>95.10915977042875</v>
      </c>
      <c r="BH16" s="121">
        <v>95.10915977042875</v>
      </c>
      <c r="BI16" s="122">
        <f t="shared" si="13"/>
        <v>-0.027174712</v>
      </c>
      <c r="BJ16" s="123">
        <f t="shared" si="14"/>
        <v>-0.2129861897</v>
      </c>
    </row>
    <row r="17">
      <c r="B17" s="99" t="s">
        <v>163</v>
      </c>
      <c r="C17" s="199" t="s">
        <v>164</v>
      </c>
      <c r="D17" s="200" t="s">
        <v>165</v>
      </c>
      <c r="E17" s="48"/>
      <c r="F17" s="201" t="s">
        <v>337</v>
      </c>
      <c r="G17" s="198">
        <v>6995.415858103942</v>
      </c>
      <c r="H17" s="13">
        <v>790.3517951822457</v>
      </c>
      <c r="I17" s="19">
        <v>207.9873145216436</v>
      </c>
      <c r="J17" s="19">
        <v>1805.2862181708015</v>
      </c>
      <c r="K17" s="15">
        <v>0.11521016026610222</v>
      </c>
      <c r="L17" s="16">
        <v>3.8</v>
      </c>
      <c r="M17" s="15">
        <v>18.770365049171627</v>
      </c>
      <c r="N17" s="184">
        <v>0.11298138827109916</v>
      </c>
      <c r="O17" s="197">
        <v>14835.191712838876</v>
      </c>
      <c r="P17" s="13">
        <v>6506.76</v>
      </c>
      <c r="Q17" s="19">
        <v>188.0</v>
      </c>
      <c r="R17" s="18">
        <v>0.10413861143331067</v>
      </c>
      <c r="S17" s="13">
        <v>4.20399891054386</v>
      </c>
      <c r="T17" s="197">
        <v>6609.392854914085</v>
      </c>
      <c r="U17" s="188"/>
      <c r="V17" s="189"/>
      <c r="W17" s="190">
        <f t="shared" si="22"/>
        <v>3789.954671</v>
      </c>
      <c r="X17" s="191">
        <f t="shared" si="17"/>
        <v>3.8</v>
      </c>
      <c r="Y17" s="192">
        <f t="shared" si="18"/>
        <v>0.1017430528</v>
      </c>
      <c r="Z17" s="193">
        <f t="shared" si="23"/>
        <v>997.3564925</v>
      </c>
      <c r="AA17" s="191">
        <f t="shared" si="19"/>
        <v>5.573462752</v>
      </c>
      <c r="AB17" s="192">
        <f t="shared" si="20"/>
        <v>0.06936865249</v>
      </c>
      <c r="AC17" s="194">
        <f t="shared" si="24"/>
        <v>680</v>
      </c>
      <c r="AD17" s="195">
        <f t="shared" si="21"/>
        <v>-0.3181976504</v>
      </c>
      <c r="AE17" s="14"/>
      <c r="AH17" s="100"/>
      <c r="AI17" s="110" t="s">
        <v>167</v>
      </c>
      <c r="AJ17" s="111">
        <v>236024.65959731716</v>
      </c>
      <c r="AK17" s="111">
        <v>1599.209548270748</v>
      </c>
      <c r="AL17" s="54">
        <v>261.3761842334985</v>
      </c>
      <c r="AM17" s="54">
        <v>68.78320637723645</v>
      </c>
      <c r="AN17" s="112">
        <v>2786.8116552046995</v>
      </c>
      <c r="AO17" s="113">
        <v>4068.588400929694</v>
      </c>
      <c r="AP17" s="112">
        <v>1652.8200000000002</v>
      </c>
      <c r="AQ17" s="112">
        <v>50.0</v>
      </c>
      <c r="AR17" s="113">
        <v>3114.811155583036</v>
      </c>
      <c r="AS17" s="54">
        <f t="shared" si="1"/>
        <v>0</v>
      </c>
      <c r="AT17" s="115">
        <f t="shared" si="2"/>
        <v>0</v>
      </c>
      <c r="AU17" s="115">
        <f t="shared" si="3"/>
        <v>0</v>
      </c>
      <c r="AV17" s="115" t="str">
        <f t="shared" si="4"/>
        <v>Performance</v>
      </c>
      <c r="AW17" s="116">
        <f t="shared" si="5"/>
        <v>15.5660257</v>
      </c>
      <c r="AX17" s="54">
        <f t="shared" si="6"/>
        <v>3.8</v>
      </c>
      <c r="AY17" s="117">
        <f t="shared" si="7"/>
        <v>0.02468168462</v>
      </c>
      <c r="AZ17" s="117">
        <f t="shared" si="8"/>
        <v>0.04301075269</v>
      </c>
      <c r="BA17" s="118">
        <f t="shared" si="9"/>
        <v>0.006775603664</v>
      </c>
      <c r="BB17" s="116">
        <f t="shared" si="10"/>
        <v>11.91696621</v>
      </c>
      <c r="BC17" s="54">
        <f t="shared" si="11"/>
        <v>5.227523685</v>
      </c>
      <c r="BD17" s="117">
        <f t="shared" si="12"/>
        <v>0.01794165024</v>
      </c>
      <c r="BE17" s="119">
        <v>483.75</v>
      </c>
      <c r="BF17" s="120">
        <v>99.02939311008375</v>
      </c>
      <c r="BG17" s="121">
        <v>162.3467911234148</v>
      </c>
      <c r="BH17" s="121">
        <v>162.3467911234148</v>
      </c>
      <c r="BI17" s="122">
        <f t="shared" si="13"/>
        <v>0.03352309382</v>
      </c>
      <c r="BJ17" s="123">
        <f t="shared" si="14"/>
        <v>-0.2730783772</v>
      </c>
    </row>
    <row r="18">
      <c r="B18" s="202" t="s">
        <v>168</v>
      </c>
      <c r="C18" s="203" t="s">
        <v>169</v>
      </c>
      <c r="D18" s="204" t="s">
        <v>170</v>
      </c>
      <c r="E18" s="48"/>
      <c r="F18" s="8" t="s">
        <v>338</v>
      </c>
      <c r="G18" s="198">
        <v>5268.466069418326</v>
      </c>
      <c r="H18" s="13">
        <v>532.087232189622</v>
      </c>
      <c r="I18" s="19">
        <v>140.02295583937422</v>
      </c>
      <c r="J18" s="19">
        <v>1640.4248822507582</v>
      </c>
      <c r="K18" s="15">
        <v>0.0853577371048253</v>
      </c>
      <c r="L18" s="16">
        <v>3.8</v>
      </c>
      <c r="M18" s="15">
        <v>2.8257550915301977</v>
      </c>
      <c r="N18" s="184">
        <v>0.10099471557351569</v>
      </c>
      <c r="O18" s="197">
        <v>1503.5482054980348</v>
      </c>
      <c r="P18" s="13">
        <v>4399.2</v>
      </c>
      <c r="Q18" s="19">
        <v>110.0</v>
      </c>
      <c r="R18" s="18">
        <v>0.06705579828140232</v>
      </c>
      <c r="S18" s="13">
        <v>4.837156656269291</v>
      </c>
      <c r="T18" s="197">
        <v>10072.161561212964</v>
      </c>
      <c r="U18" s="188"/>
      <c r="V18" s="189"/>
      <c r="W18" s="190">
        <f t="shared" si="22"/>
        <v>4322.041904</v>
      </c>
      <c r="X18" s="191">
        <f t="shared" si="17"/>
        <v>3.8</v>
      </c>
      <c r="Y18" s="192">
        <f t="shared" si="18"/>
        <v>0.09939414178</v>
      </c>
      <c r="Z18" s="193">
        <f t="shared" si="23"/>
        <v>1137.379448</v>
      </c>
      <c r="AA18" s="191">
        <f t="shared" si="19"/>
        <v>5.470939118</v>
      </c>
      <c r="AB18" s="192">
        <f t="shared" si="20"/>
        <v>0.06903709411</v>
      </c>
      <c r="AC18" s="194">
        <f t="shared" si="24"/>
        <v>790</v>
      </c>
      <c r="AD18" s="195">
        <f t="shared" si="21"/>
        <v>-0.3054208943</v>
      </c>
      <c r="AE18" s="14"/>
      <c r="AH18" s="100"/>
      <c r="AI18" s="110" t="s">
        <v>172</v>
      </c>
      <c r="AJ18" s="111">
        <v>271113.92102204735</v>
      </c>
      <c r="AK18" s="111">
        <v>2107.7139668453174</v>
      </c>
      <c r="AL18" s="54">
        <v>252.04132051087362</v>
      </c>
      <c r="AM18" s="54">
        <v>66.32666329233517</v>
      </c>
      <c r="AN18" s="112">
        <v>2643.2403593538015</v>
      </c>
      <c r="AO18" s="113">
        <v>5034.755864050567</v>
      </c>
      <c r="AP18" s="112">
        <v>1908.66</v>
      </c>
      <c r="AQ18" s="112">
        <v>46.0</v>
      </c>
      <c r="AR18" s="113">
        <v>2121.449608317418</v>
      </c>
      <c r="AS18" s="54">
        <f t="shared" si="1"/>
        <v>0</v>
      </c>
      <c r="AT18" s="115">
        <f t="shared" si="2"/>
        <v>0</v>
      </c>
      <c r="AU18" s="115">
        <f t="shared" si="3"/>
        <v>0</v>
      </c>
      <c r="AV18" s="115" t="str">
        <f t="shared" si="4"/>
        <v>Performance</v>
      </c>
      <c r="AW18" s="116">
        <f t="shared" si="5"/>
        <v>19.97591448</v>
      </c>
      <c r="AX18" s="54">
        <f t="shared" si="6"/>
        <v>3.8</v>
      </c>
      <c r="AY18" s="117">
        <f t="shared" si="7"/>
        <v>0.0250929368</v>
      </c>
      <c r="AZ18" s="117">
        <f t="shared" si="8"/>
        <v>0.03146853147</v>
      </c>
      <c r="BA18" s="118">
        <f t="shared" si="9"/>
        <v>0.00777427422</v>
      </c>
      <c r="BB18" s="116">
        <f t="shared" si="10"/>
        <v>8.417070677</v>
      </c>
      <c r="BC18" s="54">
        <f t="shared" si="11"/>
        <v>5.479159142</v>
      </c>
      <c r="BD18" s="117">
        <f t="shared" si="12"/>
        <v>0.01740288197</v>
      </c>
      <c r="BE18" s="119">
        <v>553.58</v>
      </c>
      <c r="BF18" s="120">
        <v>113.32442674497192</v>
      </c>
      <c r="BG18" s="121">
        <v>138.71689376590172</v>
      </c>
      <c r="BH18" s="121">
        <v>138.71689376590172</v>
      </c>
      <c r="BI18" s="122">
        <f t="shared" si="13"/>
        <v>-0.09444069261</v>
      </c>
      <c r="BJ18" s="123">
        <f t="shared" si="14"/>
        <v>-0.3064629258</v>
      </c>
    </row>
    <row r="19">
      <c r="A19" s="6"/>
      <c r="B19" s="124" t="s">
        <v>173</v>
      </c>
      <c r="C19" s="203" t="s">
        <v>174</v>
      </c>
      <c r="D19" s="204" t="s">
        <v>170</v>
      </c>
      <c r="E19" s="48"/>
      <c r="F19" s="8" t="s">
        <v>339</v>
      </c>
      <c r="G19" s="198">
        <v>4920.4557990573085</v>
      </c>
      <c r="H19" s="13">
        <v>550.7569596348719</v>
      </c>
      <c r="I19" s="19">
        <v>144.93604200917682</v>
      </c>
      <c r="J19" s="19">
        <v>1826.3033090082906</v>
      </c>
      <c r="K19" s="15">
        <v>0.07936033477806007</v>
      </c>
      <c r="L19" s="16">
        <v>3.8000000000000003</v>
      </c>
      <c r="M19" s="15">
        <v>3.651630999430716</v>
      </c>
      <c r="N19" s="184">
        <v>0.11193210184722914</v>
      </c>
      <c r="O19" s="197">
        <v>2011.16118695491</v>
      </c>
      <c r="P19" s="13">
        <v>4168.32</v>
      </c>
      <c r="Q19" s="19">
        <v>95.0</v>
      </c>
      <c r="R19" s="18">
        <v>0.0520176465384528</v>
      </c>
      <c r="S19" s="13">
        <v>5.797441680367073</v>
      </c>
      <c r="T19" s="197">
        <v>5634.057550585174</v>
      </c>
      <c r="U19" s="188"/>
      <c r="V19" s="189"/>
      <c r="W19" s="190">
        <f t="shared" si="22"/>
        <v>4872.798863</v>
      </c>
      <c r="X19" s="191">
        <f t="shared" si="17"/>
        <v>3.8</v>
      </c>
      <c r="Y19" s="192">
        <f t="shared" si="18"/>
        <v>0.09663684048</v>
      </c>
      <c r="Z19" s="193">
        <f t="shared" si="23"/>
        <v>1282.31549</v>
      </c>
      <c r="AA19" s="191">
        <f t="shared" si="19"/>
        <v>5.505987416</v>
      </c>
      <c r="AB19" s="192">
        <f t="shared" si="20"/>
        <v>0.06669466638</v>
      </c>
      <c r="AC19" s="194">
        <f t="shared" si="24"/>
        <v>885</v>
      </c>
      <c r="AD19" s="195">
        <f t="shared" si="21"/>
        <v>-0.3098422294</v>
      </c>
      <c r="AE19" s="14"/>
      <c r="AH19" s="100"/>
      <c r="AI19" s="110" t="s">
        <v>176</v>
      </c>
      <c r="AJ19" s="111">
        <v>296503.11265219725</v>
      </c>
      <c r="AK19" s="111">
        <v>2635.8707300990973</v>
      </c>
      <c r="AL19" s="54">
        <v>460.5199436494974</v>
      </c>
      <c r="AM19" s="54">
        <v>121.18945885513091</v>
      </c>
      <c r="AN19" s="112">
        <v>3275.1178306367474</v>
      </c>
      <c r="AO19" s="113">
        <v>5275.740404579556</v>
      </c>
      <c r="AP19" s="112">
        <v>2513.94</v>
      </c>
      <c r="AQ19" s="112">
        <v>101.0</v>
      </c>
      <c r="AR19" s="113">
        <v>4796.042174046756</v>
      </c>
      <c r="AS19" s="54">
        <f t="shared" si="1"/>
        <v>0</v>
      </c>
      <c r="AT19" s="115">
        <f t="shared" si="2"/>
        <v>0</v>
      </c>
      <c r="AU19" s="115">
        <f t="shared" si="3"/>
        <v>0</v>
      </c>
      <c r="AV19" s="115" t="str">
        <f t="shared" si="4"/>
        <v>Performance</v>
      </c>
      <c r="AW19" s="116">
        <f t="shared" si="5"/>
        <v>11.45605196</v>
      </c>
      <c r="AX19" s="54">
        <f t="shared" si="6"/>
        <v>3.8</v>
      </c>
      <c r="AY19" s="117">
        <f t="shared" si="7"/>
        <v>0.03700308359</v>
      </c>
      <c r="AZ19" s="117">
        <f t="shared" si="8"/>
        <v>0.04597701149</v>
      </c>
      <c r="BA19" s="118">
        <f t="shared" si="9"/>
        <v>0.008889858547</v>
      </c>
      <c r="BB19" s="116">
        <f t="shared" si="10"/>
        <v>10.41440711</v>
      </c>
      <c r="BC19" s="54">
        <f t="shared" si="11"/>
        <v>4.559603402</v>
      </c>
      <c r="BD19" s="117">
        <f t="shared" si="12"/>
        <v>0.03083858512</v>
      </c>
      <c r="BE19" s="119">
        <v>598.08</v>
      </c>
      <c r="BF19" s="120">
        <v>122.43410735148089</v>
      </c>
      <c r="BG19" s="121">
        <v>338.0858362980165</v>
      </c>
      <c r="BH19" s="121">
        <v>338.0858362980165</v>
      </c>
      <c r="BI19" s="122">
        <f t="shared" si="13"/>
        <v>-0.04625823592</v>
      </c>
      <c r="BJ19" s="123">
        <f t="shared" si="14"/>
        <v>-0.1665941827</v>
      </c>
    </row>
    <row r="20">
      <c r="B20" s="124" t="s">
        <v>177</v>
      </c>
      <c r="C20" s="203" t="s">
        <v>178</v>
      </c>
      <c r="D20" s="204" t="s">
        <v>179</v>
      </c>
      <c r="E20" s="48"/>
      <c r="F20" s="8" t="s">
        <v>340</v>
      </c>
      <c r="G20" s="198">
        <v>6396.838193082992</v>
      </c>
      <c r="H20" s="13">
        <v>955.2677209486199</v>
      </c>
      <c r="I20" s="19">
        <v>251.38624235489996</v>
      </c>
      <c r="J20" s="19">
        <v>2259.4737396458863</v>
      </c>
      <c r="K20" s="15">
        <v>0.11125875815414354</v>
      </c>
      <c r="L20" s="16">
        <v>3.8</v>
      </c>
      <c r="M20" s="15">
        <v>24.104433531246933</v>
      </c>
      <c r="N20" s="184">
        <v>0.14933435739887352</v>
      </c>
      <c r="O20" s="197">
        <v>23026.18728415175</v>
      </c>
      <c r="P20" s="13">
        <v>6567.6</v>
      </c>
      <c r="Q20" s="19">
        <v>198.0</v>
      </c>
      <c r="R20" s="18">
        <v>0.08763102510367363</v>
      </c>
      <c r="S20" s="13">
        <v>4.824584449235454</v>
      </c>
      <c r="T20" s="197">
        <v>9271.790999871853</v>
      </c>
      <c r="U20" s="188"/>
      <c r="V20" s="189"/>
      <c r="W20" s="190">
        <f t="shared" si="22"/>
        <v>5828.066584</v>
      </c>
      <c r="X20" s="191">
        <f t="shared" si="17"/>
        <v>3.8</v>
      </c>
      <c r="Y20" s="192">
        <f t="shared" si="18"/>
        <v>0.09876434711</v>
      </c>
      <c r="Z20" s="193">
        <f t="shared" si="23"/>
        <v>1533.701733</v>
      </c>
      <c r="AA20" s="191">
        <f t="shared" si="19"/>
        <v>5.381409588</v>
      </c>
      <c r="AB20" s="192">
        <f t="shared" si="20"/>
        <v>0.06974093179</v>
      </c>
      <c r="AC20" s="194">
        <f t="shared" si="24"/>
        <v>1083</v>
      </c>
      <c r="AD20" s="195">
        <f t="shared" si="21"/>
        <v>-0.2938653084</v>
      </c>
      <c r="AE20" s="14"/>
      <c r="AH20" s="100"/>
      <c r="AI20" s="110" t="s">
        <v>181</v>
      </c>
      <c r="AJ20" s="111">
        <v>243156.82302048057</v>
      </c>
      <c r="AK20" s="111">
        <v>1964.4156202260747</v>
      </c>
      <c r="AL20" s="54">
        <v>351.6132002188731</v>
      </c>
      <c r="AM20" s="54">
        <v>92.52978953128239</v>
      </c>
      <c r="AN20" s="112">
        <v>2665.6221963495686</v>
      </c>
      <c r="AO20" s="113">
        <v>2155.790289504121</v>
      </c>
      <c r="AP20" s="112">
        <v>2496.0</v>
      </c>
      <c r="AQ20" s="112">
        <v>88.0</v>
      </c>
      <c r="AR20" s="113">
        <v>3259.8810912853787</v>
      </c>
      <c r="AS20" s="54">
        <f t="shared" si="1"/>
        <v>0</v>
      </c>
      <c r="AT20" s="115">
        <f t="shared" si="2"/>
        <v>0</v>
      </c>
      <c r="AU20" s="115">
        <f t="shared" si="3"/>
        <v>0</v>
      </c>
      <c r="AV20" s="115" t="str">
        <f t="shared" si="4"/>
        <v>Performance</v>
      </c>
      <c r="AW20" s="116">
        <f t="shared" si="5"/>
        <v>6.131141516</v>
      </c>
      <c r="AX20" s="54">
        <f t="shared" si="6"/>
        <v>3.8</v>
      </c>
      <c r="AY20" s="117">
        <f t="shared" si="7"/>
        <v>0.03471226705</v>
      </c>
      <c r="AZ20" s="117">
        <f t="shared" si="8"/>
        <v>0.04710295957</v>
      </c>
      <c r="BA20" s="118">
        <f t="shared" si="9"/>
        <v>0.008078801145</v>
      </c>
      <c r="BB20" s="116">
        <f t="shared" si="10"/>
        <v>9.271213621</v>
      </c>
      <c r="BC20" s="54">
        <f t="shared" si="11"/>
        <v>3.995604548</v>
      </c>
      <c r="BD20" s="117">
        <f t="shared" si="12"/>
        <v>0.03301293038</v>
      </c>
      <c r="BE20" s="119">
        <v>432.75</v>
      </c>
      <c r="BF20" s="120">
        <v>88.58908499925322</v>
      </c>
      <c r="BG20" s="121">
        <v>263.0241152196199</v>
      </c>
      <c r="BH20" s="121">
        <v>263.0241152196199</v>
      </c>
      <c r="BI20" s="122">
        <f t="shared" si="13"/>
        <v>0.2706068789</v>
      </c>
      <c r="BJ20" s="123">
        <f t="shared" si="14"/>
        <v>-0.04895493175</v>
      </c>
    </row>
    <row r="21">
      <c r="B21" s="124"/>
      <c r="C21" s="180"/>
      <c r="D21" s="204"/>
      <c r="E21" s="48"/>
      <c r="F21" s="8" t="s">
        <v>341</v>
      </c>
      <c r="G21" s="198">
        <v>4956.48509763586</v>
      </c>
      <c r="H21" s="13">
        <v>868.1423262041203</v>
      </c>
      <c r="I21" s="19">
        <v>228.45850689582113</v>
      </c>
      <c r="J21" s="19">
        <v>3820.470395484837</v>
      </c>
      <c r="K21" s="15">
        <v>0.05979852825605487</v>
      </c>
      <c r="L21" s="16">
        <v>3.8000000000000003</v>
      </c>
      <c r="M21" s="15">
        <v>5.23638782444512</v>
      </c>
      <c r="N21" s="184">
        <v>0.1751528167850653</v>
      </c>
      <c r="O21" s="197">
        <v>4545.929906820719</v>
      </c>
      <c r="P21" s="13">
        <v>5591.04</v>
      </c>
      <c r="Q21" s="19">
        <v>180.0</v>
      </c>
      <c r="R21" s="18">
        <v>0.04711461714576566</v>
      </c>
      <c r="S21" s="13">
        <v>4.823012923356224</v>
      </c>
      <c r="T21" s="197">
        <v>7873.295857391183</v>
      </c>
      <c r="U21" s="188"/>
      <c r="V21" s="189"/>
      <c r="W21" s="190">
        <f t="shared" si="22"/>
        <v>6696.20891</v>
      </c>
      <c r="X21" s="191">
        <f t="shared" si="17"/>
        <v>3.8</v>
      </c>
      <c r="Y21" s="192">
        <f t="shared" si="18"/>
        <v>0.09107067287</v>
      </c>
      <c r="Z21" s="205">
        <f t="shared" si="23"/>
        <v>1762.16024</v>
      </c>
      <c r="AA21" s="191">
        <f t="shared" si="19"/>
        <v>5.301828116</v>
      </c>
      <c r="AB21" s="192">
        <f t="shared" si="20"/>
        <v>0.06527343953</v>
      </c>
      <c r="AC21" s="194">
        <f t="shared" si="24"/>
        <v>1263</v>
      </c>
      <c r="AD21" s="195">
        <f t="shared" si="21"/>
        <v>-0.2832660892</v>
      </c>
      <c r="AE21" s="14"/>
      <c r="AG21" s="13"/>
      <c r="AH21" s="100"/>
      <c r="AI21" s="110" t="s">
        <v>183</v>
      </c>
      <c r="AJ21" s="111">
        <v>220473.10417450196</v>
      </c>
      <c r="AK21" s="111">
        <v>1696.6524239718326</v>
      </c>
      <c r="AL21" s="54">
        <v>261.3761842334985</v>
      </c>
      <c r="AM21" s="54">
        <v>68.78320637723645</v>
      </c>
      <c r="AN21" s="112">
        <v>2411.2335124464557</v>
      </c>
      <c r="AO21" s="113">
        <v>1632.3059978620695</v>
      </c>
      <c r="AP21" s="112">
        <v>1843.92</v>
      </c>
      <c r="AQ21" s="112">
        <v>55.0</v>
      </c>
      <c r="AR21" s="113">
        <v>2386.817672898533</v>
      </c>
      <c r="AS21" s="54">
        <f t="shared" si="1"/>
        <v>0</v>
      </c>
      <c r="AT21" s="115">
        <f t="shared" si="2"/>
        <v>0</v>
      </c>
      <c r="AU21" s="115">
        <f t="shared" si="3"/>
        <v>0</v>
      </c>
      <c r="AV21" s="115" t="str">
        <f t="shared" si="4"/>
        <v>Performance</v>
      </c>
      <c r="AW21" s="116">
        <f t="shared" si="5"/>
        <v>6.245044868</v>
      </c>
      <c r="AX21" s="54">
        <f t="shared" si="6"/>
        <v>3.8</v>
      </c>
      <c r="AY21" s="117">
        <f t="shared" si="7"/>
        <v>0.02852614897</v>
      </c>
      <c r="AZ21" s="117">
        <f t="shared" si="8"/>
        <v>0.04054054054</v>
      </c>
      <c r="BA21" s="118">
        <f t="shared" si="9"/>
        <v>0.007695507488</v>
      </c>
      <c r="BB21" s="116">
        <f t="shared" si="10"/>
        <v>9.131733558</v>
      </c>
      <c r="BC21" s="54">
        <f t="shared" si="11"/>
        <v>4.752294259</v>
      </c>
      <c r="BD21" s="117">
        <f t="shared" si="12"/>
        <v>0.02280990195</v>
      </c>
      <c r="BE21" s="119">
        <v>384.04</v>
      </c>
      <c r="BF21" s="120">
        <v>78.61756719379134</v>
      </c>
      <c r="BG21" s="121">
        <v>182.7586170397072</v>
      </c>
      <c r="BH21" s="121">
        <v>182.7586170397072</v>
      </c>
      <c r="BI21" s="122">
        <f t="shared" si="13"/>
        <v>0.08679890704</v>
      </c>
      <c r="BJ21" s="123">
        <f t="shared" si="14"/>
        <v>-0.2003862149</v>
      </c>
    </row>
    <row r="22">
      <c r="A22" s="81"/>
      <c r="B22" s="124" t="s">
        <v>184</v>
      </c>
      <c r="C22" s="115">
        <v>25000.0</v>
      </c>
      <c r="D22" s="206" t="s">
        <v>185</v>
      </c>
      <c r="E22" s="48"/>
      <c r="F22" s="8" t="s">
        <v>342</v>
      </c>
      <c r="G22" s="198">
        <v>4112.25312412478</v>
      </c>
      <c r="H22" s="13">
        <v>687.6682942333712</v>
      </c>
      <c r="I22" s="19">
        <v>180.96534058772926</v>
      </c>
      <c r="J22" s="19">
        <v>3596.924974758818</v>
      </c>
      <c r="K22" s="15">
        <v>0.05031112460160874</v>
      </c>
      <c r="L22" s="16">
        <v>3.8</v>
      </c>
      <c r="M22" s="15">
        <v>16.976166808717227</v>
      </c>
      <c r="N22" s="184">
        <v>0.1672242134607726</v>
      </c>
      <c r="O22" s="197">
        <v>11673.971671971749</v>
      </c>
      <c r="P22" s="13">
        <v>3967.08</v>
      </c>
      <c r="Q22" s="19">
        <v>106.0</v>
      </c>
      <c r="R22" s="18">
        <v>0.02946961661526108</v>
      </c>
      <c r="S22" s="13">
        <v>6.487436738050671</v>
      </c>
      <c r="T22" s="197">
        <v>5686.698479921403</v>
      </c>
      <c r="U22" s="188"/>
      <c r="V22" s="189"/>
      <c r="W22" s="190">
        <f t="shared" si="22"/>
        <v>7383.877205</v>
      </c>
      <c r="X22" s="191">
        <f t="shared" si="17"/>
        <v>3.8</v>
      </c>
      <c r="Y22" s="192">
        <f t="shared" si="18"/>
        <v>0.08468144835</v>
      </c>
      <c r="Z22" s="205">
        <f t="shared" si="23"/>
        <v>1943.12558</v>
      </c>
      <c r="AA22" s="191">
        <f t="shared" si="19"/>
        <v>5.393628345</v>
      </c>
      <c r="AB22" s="192">
        <f t="shared" si="20"/>
        <v>0.05966104506</v>
      </c>
      <c r="AC22" s="194">
        <f t="shared" si="24"/>
        <v>1369</v>
      </c>
      <c r="AD22" s="195">
        <f t="shared" si="21"/>
        <v>-0.29546499</v>
      </c>
      <c r="AE22" s="14"/>
      <c r="AH22" s="100"/>
      <c r="AI22" s="110" t="s">
        <v>187</v>
      </c>
      <c r="AJ22" s="111">
        <v>158508.44255325652</v>
      </c>
      <c r="AK22" s="111">
        <v>1179.9595284475922</v>
      </c>
      <c r="AL22" s="54">
        <v>115.12998591237435</v>
      </c>
      <c r="AM22" s="54">
        <v>30.297364713782727</v>
      </c>
      <c r="AN22" s="112">
        <v>2005.903903437741</v>
      </c>
      <c r="AO22" s="113">
        <v>1237.5204919495413</v>
      </c>
      <c r="AP22" s="112">
        <v>1095.9</v>
      </c>
      <c r="AQ22" s="112">
        <v>24.0</v>
      </c>
      <c r="AR22" s="113">
        <v>1492.1066381337248</v>
      </c>
      <c r="AS22" s="54">
        <f t="shared" si="1"/>
        <v>0</v>
      </c>
      <c r="AT22" s="115">
        <f t="shared" si="2"/>
        <v>0</v>
      </c>
      <c r="AU22" s="115">
        <f t="shared" si="3"/>
        <v>0</v>
      </c>
      <c r="AV22" s="115" t="str">
        <f t="shared" si="4"/>
        <v>Performance</v>
      </c>
      <c r="AW22" s="116">
        <f t="shared" si="5"/>
        <v>10.74889814</v>
      </c>
      <c r="AX22" s="54">
        <f t="shared" si="6"/>
        <v>3.8</v>
      </c>
      <c r="AY22" s="117">
        <f t="shared" si="7"/>
        <v>0.0151040958</v>
      </c>
      <c r="AZ22" s="117">
        <f t="shared" si="8"/>
        <v>0.02567661346</v>
      </c>
      <c r="BA22" s="118">
        <f t="shared" si="9"/>
        <v>0.007444143097</v>
      </c>
      <c r="BB22" s="116">
        <f t="shared" si="10"/>
        <v>12.96019127</v>
      </c>
      <c r="BC22" s="54">
        <f t="shared" si="11"/>
        <v>4.797082746</v>
      </c>
      <c r="BD22" s="117">
        <f t="shared" si="12"/>
        <v>0.01196468084</v>
      </c>
      <c r="BE22" s="119">
        <v>280.05</v>
      </c>
      <c r="BF22" s="120">
        <v>57.32957424388414</v>
      </c>
      <c r="BG22" s="121">
        <v>57.80041166849021</v>
      </c>
      <c r="BH22" s="121">
        <v>57.80041166849021</v>
      </c>
      <c r="BI22" s="122">
        <f t="shared" si="13"/>
        <v>-0.07123933188</v>
      </c>
      <c r="BJ22" s="123">
        <f t="shared" si="14"/>
        <v>-0.2078518965</v>
      </c>
    </row>
    <row r="23">
      <c r="A23" s="81"/>
      <c r="B23" s="124" t="s">
        <v>188</v>
      </c>
      <c r="C23" s="115">
        <v>25000.0</v>
      </c>
      <c r="D23" s="206" t="s">
        <v>185</v>
      </c>
      <c r="E23" s="48"/>
      <c r="F23" s="8" t="s">
        <v>343</v>
      </c>
      <c r="G23" s="198">
        <v>6913.531088607231</v>
      </c>
      <c r="H23" s="13">
        <v>1036.1698732113693</v>
      </c>
      <c r="I23" s="19">
        <v>272.6762824240446</v>
      </c>
      <c r="J23" s="19">
        <v>2600.660279215512</v>
      </c>
      <c r="K23" s="15">
        <v>0.10484886649874056</v>
      </c>
      <c r="L23" s="16">
        <v>3.8</v>
      </c>
      <c r="M23" s="15">
        <v>26.855266931125065</v>
      </c>
      <c r="N23" s="184">
        <v>0.1498756366220538</v>
      </c>
      <c r="O23" s="197">
        <v>27826.618531081338</v>
      </c>
      <c r="P23" s="13">
        <v>2728.52</v>
      </c>
      <c r="Q23" s="19">
        <v>204.0</v>
      </c>
      <c r="R23" s="18">
        <v>0.0784416179346333</v>
      </c>
      <c r="S23" s="13">
        <v>5.079264084369457</v>
      </c>
      <c r="T23" s="197">
        <v>12003.945934725394</v>
      </c>
      <c r="U23" s="188"/>
      <c r="V23" s="189"/>
      <c r="W23" s="190">
        <f t="shared" si="22"/>
        <v>8420.047078</v>
      </c>
      <c r="X23" s="191">
        <f t="shared" si="17"/>
        <v>3.8</v>
      </c>
      <c r="Y23" s="192">
        <f t="shared" si="18"/>
        <v>0.08673447583</v>
      </c>
      <c r="Z23" s="205">
        <f t="shared" si="23"/>
        <v>2215.801863</v>
      </c>
      <c r="AA23" s="191">
        <f t="shared" si="19"/>
        <v>5.352858918</v>
      </c>
      <c r="AB23" s="192">
        <f t="shared" si="20"/>
        <v>0.06157289277</v>
      </c>
      <c r="AC23" s="194">
        <f t="shared" si="24"/>
        <v>1573</v>
      </c>
      <c r="AD23" s="195">
        <f t="shared" si="21"/>
        <v>-0.2900989811</v>
      </c>
      <c r="AE23" s="14"/>
      <c r="AF23" s="12" t="s">
        <v>190</v>
      </c>
      <c r="AH23" s="100"/>
      <c r="AI23" s="110" t="s">
        <v>191</v>
      </c>
      <c r="AJ23" s="111">
        <v>171397.92411973365</v>
      </c>
      <c r="AK23" s="111">
        <v>1234.0034763154208</v>
      </c>
      <c r="AL23" s="54">
        <v>133.79971335762426</v>
      </c>
      <c r="AM23" s="54">
        <v>35.21045088358533</v>
      </c>
      <c r="AN23" s="112">
        <v>2087.5157237027956</v>
      </c>
      <c r="AO23" s="113">
        <v>611.0966496258434</v>
      </c>
      <c r="AP23" s="112">
        <v>1073.28</v>
      </c>
      <c r="AQ23" s="112">
        <v>17.0</v>
      </c>
      <c r="AR23" s="113">
        <v>599.2701176362826</v>
      </c>
      <c r="AS23" s="54">
        <f t="shared" si="1"/>
        <v>0</v>
      </c>
      <c r="AT23" s="115">
        <f t="shared" si="2"/>
        <v>0</v>
      </c>
      <c r="AU23" s="115">
        <f t="shared" si="3"/>
        <v>0</v>
      </c>
      <c r="AV23" s="115" t="str">
        <f t="shared" si="4"/>
        <v>Performance</v>
      </c>
      <c r="AW23" s="116">
        <f t="shared" si="5"/>
        <v>4.567249318</v>
      </c>
      <c r="AX23" s="54">
        <f t="shared" si="6"/>
        <v>3.8</v>
      </c>
      <c r="AY23" s="117">
        <f t="shared" si="7"/>
        <v>0.01686715481</v>
      </c>
      <c r="AZ23" s="117">
        <f t="shared" si="8"/>
        <v>0.02853351029</v>
      </c>
      <c r="BA23" s="118">
        <f t="shared" si="9"/>
        <v>0.007199640735</v>
      </c>
      <c r="BB23" s="116">
        <f t="shared" si="10"/>
        <v>4.478859503</v>
      </c>
      <c r="BC23" s="54">
        <f t="shared" si="11"/>
        <v>7.870571374</v>
      </c>
      <c r="BD23" s="117">
        <f t="shared" si="12"/>
        <v>0.008143651234</v>
      </c>
      <c r="BE23" s="119">
        <v>269.64</v>
      </c>
      <c r="BF23" s="120">
        <v>55.19852311773225</v>
      </c>
      <c r="BG23" s="121">
        <v>78.601190239892</v>
      </c>
      <c r="BH23" s="121">
        <v>78.601190239892</v>
      </c>
      <c r="BI23" s="122">
        <f t="shared" si="13"/>
        <v>-0.130245562</v>
      </c>
      <c r="BJ23" s="123">
        <f t="shared" si="14"/>
        <v>-0.5171888012</v>
      </c>
    </row>
    <row r="24">
      <c r="A24" s="81"/>
      <c r="B24" s="124" t="s">
        <v>192</v>
      </c>
      <c r="C24" s="115">
        <v>20000.0</v>
      </c>
      <c r="D24" s="206" t="s">
        <v>185</v>
      </c>
      <c r="E24" s="48"/>
      <c r="F24" s="8" t="s">
        <v>344</v>
      </c>
      <c r="G24" s="198">
        <v>6320.68535745105</v>
      </c>
      <c r="H24" s="13">
        <v>827.6912500727456</v>
      </c>
      <c r="I24" s="19">
        <v>217.81348686124883</v>
      </c>
      <c r="J24" s="19">
        <v>1778.8101427001984</v>
      </c>
      <c r="K24" s="15">
        <v>0.12244897959183676</v>
      </c>
      <c r="L24" s="16">
        <v>3.8</v>
      </c>
      <c r="M24" s="15">
        <v>15.769756958752943</v>
      </c>
      <c r="N24" s="184">
        <v>0.13094960487109733</v>
      </c>
      <c r="O24" s="197">
        <v>13052.489850533602</v>
      </c>
      <c r="P24" s="13">
        <v>3638.04</v>
      </c>
      <c r="Q24" s="19">
        <v>155.0</v>
      </c>
      <c r="R24" s="18">
        <v>0.08713689914355507</v>
      </c>
      <c r="S24" s="13">
        <v>5.339943548856423</v>
      </c>
      <c r="T24" s="197">
        <v>6819.46946729705</v>
      </c>
      <c r="U24" s="188"/>
      <c r="V24" s="189"/>
      <c r="W24" s="190">
        <f t="shared" si="22"/>
        <v>9247.738328</v>
      </c>
      <c r="X24" s="191">
        <f t="shared" si="17"/>
        <v>3.8</v>
      </c>
      <c r="Y24" s="192">
        <f t="shared" si="18"/>
        <v>0.08905936292</v>
      </c>
      <c r="Z24" s="205">
        <f t="shared" si="23"/>
        <v>2433.615349</v>
      </c>
      <c r="AA24" s="191">
        <f t="shared" si="19"/>
        <v>5.351700421</v>
      </c>
      <c r="AB24" s="192">
        <f t="shared" si="20"/>
        <v>0.0632370186</v>
      </c>
      <c r="AC24" s="194">
        <f t="shared" si="24"/>
        <v>1728</v>
      </c>
      <c r="AD24" s="195">
        <f t="shared" si="21"/>
        <v>-0.2899453069</v>
      </c>
      <c r="AE24" s="14"/>
      <c r="AH24" s="100"/>
      <c r="AI24" s="110" t="s">
        <v>194</v>
      </c>
      <c r="AJ24" s="111">
        <v>250216.9278464869</v>
      </c>
      <c r="AK24" s="111">
        <v>1708.9351393963393</v>
      </c>
      <c r="AL24" s="54">
        <v>245.81807802912363</v>
      </c>
      <c r="AM24" s="54">
        <v>64.68896790240096</v>
      </c>
      <c r="AN24" s="112">
        <v>2581.280883767957</v>
      </c>
      <c r="AO24" s="113">
        <v>6634.444268107825</v>
      </c>
      <c r="AP24" s="112">
        <v>1762.02</v>
      </c>
      <c r="AQ24" s="112">
        <v>57.0</v>
      </c>
      <c r="AR24" s="113">
        <v>5727.763107886052</v>
      </c>
      <c r="AS24" s="54">
        <f t="shared" si="1"/>
        <v>0</v>
      </c>
      <c r="AT24" s="115">
        <f t="shared" si="2"/>
        <v>0</v>
      </c>
      <c r="AU24" s="115">
        <f t="shared" si="3"/>
        <v>0</v>
      </c>
      <c r="AV24" s="115" t="str">
        <f t="shared" si="4"/>
        <v>Performance</v>
      </c>
      <c r="AW24" s="116">
        <f t="shared" si="5"/>
        <v>26.98924473</v>
      </c>
      <c r="AX24" s="54">
        <f t="shared" si="6"/>
        <v>3.8</v>
      </c>
      <c r="AY24" s="117">
        <f t="shared" si="7"/>
        <v>0.02506080152</v>
      </c>
      <c r="AZ24" s="117">
        <f t="shared" si="8"/>
        <v>0.03785337805</v>
      </c>
      <c r="BA24" s="118">
        <f t="shared" si="9"/>
        <v>0.00682981425</v>
      </c>
      <c r="BB24" s="116">
        <f t="shared" si="10"/>
        <v>23.3008213</v>
      </c>
      <c r="BC24" s="54">
        <f t="shared" si="11"/>
        <v>4.31259786</v>
      </c>
      <c r="BD24" s="117">
        <f t="shared" si="12"/>
        <v>0.02208206025</v>
      </c>
      <c r="BE24" s="119">
        <v>442.54</v>
      </c>
      <c r="BF24" s="120">
        <v>90.5932147326852</v>
      </c>
      <c r="BG24" s="121">
        <v>155.22486329643843</v>
      </c>
      <c r="BH24" s="121">
        <v>155.22486329643843</v>
      </c>
      <c r="BI24" s="122">
        <f t="shared" si="13"/>
        <v>0.03106312193</v>
      </c>
      <c r="BJ24" s="123">
        <f t="shared" si="14"/>
        <v>-0.1188605747</v>
      </c>
    </row>
    <row r="25">
      <c r="B25" s="124"/>
      <c r="C25" s="52"/>
      <c r="D25" s="55"/>
      <c r="E25" s="48"/>
      <c r="F25" s="8" t="s">
        <v>345</v>
      </c>
      <c r="G25" s="198">
        <v>3946.027042046458</v>
      </c>
      <c r="H25" s="13">
        <v>423.1804887589976</v>
      </c>
      <c r="I25" s="19">
        <v>111.3632865155257</v>
      </c>
      <c r="J25" s="19">
        <v>1540.525463464772</v>
      </c>
      <c r="K25" s="15">
        <v>0.07228915662650603</v>
      </c>
      <c r="L25" s="16">
        <v>3.8</v>
      </c>
      <c r="M25" s="15">
        <v>4.790746446266705</v>
      </c>
      <c r="N25" s="184">
        <v>0.10724216642456942</v>
      </c>
      <c r="O25" s="197">
        <v>2027.3504226515752</v>
      </c>
      <c r="P25" s="13">
        <v>3640.26</v>
      </c>
      <c r="Q25" s="19">
        <v>83.0</v>
      </c>
      <c r="R25" s="18">
        <v>0.05387772027690213</v>
      </c>
      <c r="S25" s="13">
        <v>5.098560105530092</v>
      </c>
      <c r="T25" s="197">
        <v>4309.031273744791</v>
      </c>
      <c r="U25" s="188"/>
      <c r="V25" s="189"/>
      <c r="W25" s="190">
        <f t="shared" si="22"/>
        <v>9670.918817</v>
      </c>
      <c r="X25" s="191">
        <f t="shared" si="17"/>
        <v>3.8</v>
      </c>
      <c r="Y25" s="192">
        <f t="shared" si="18"/>
        <v>0.08816437683</v>
      </c>
      <c r="Z25" s="205">
        <f t="shared" si="23"/>
        <v>2544.978636</v>
      </c>
      <c r="AA25" s="191">
        <f t="shared" si="19"/>
        <v>5.340098739</v>
      </c>
      <c r="AB25" s="192">
        <f t="shared" si="20"/>
        <v>0.06273753507</v>
      </c>
      <c r="AC25" s="194">
        <f t="shared" si="24"/>
        <v>1811</v>
      </c>
      <c r="AD25" s="195">
        <f t="shared" si="21"/>
        <v>-0.2884026709</v>
      </c>
      <c r="AE25" s="14"/>
      <c r="AH25" s="100"/>
      <c r="AI25" s="110" t="s">
        <v>196</v>
      </c>
      <c r="AJ25" s="111">
        <v>319663.40085664677</v>
      </c>
      <c r="AK25" s="111">
        <v>2305.0562613323887</v>
      </c>
      <c r="AL25" s="54">
        <v>348.50157897799807</v>
      </c>
      <c r="AM25" s="54">
        <v>91.71094183631529</v>
      </c>
      <c r="AN25" s="112">
        <v>2886.1651755273747</v>
      </c>
      <c r="AO25" s="113">
        <v>3585.1062766423497</v>
      </c>
      <c r="AP25" s="112">
        <v>2173.08</v>
      </c>
      <c r="AQ25" s="112">
        <v>59.0</v>
      </c>
      <c r="AR25" s="113">
        <v>3201.075764672062</v>
      </c>
      <c r="AS25" s="54">
        <f t="shared" si="1"/>
        <v>0</v>
      </c>
      <c r="AT25" s="115">
        <f t="shared" si="2"/>
        <v>0</v>
      </c>
      <c r="AU25" s="115">
        <f t="shared" si="3"/>
        <v>0</v>
      </c>
      <c r="AV25" s="115" t="str">
        <f t="shared" si="4"/>
        <v>Performance</v>
      </c>
      <c r="AW25" s="116">
        <f t="shared" si="5"/>
        <v>10.28720239</v>
      </c>
      <c r="AX25" s="54">
        <f t="shared" si="6"/>
        <v>3.8</v>
      </c>
      <c r="AY25" s="117">
        <f t="shared" si="7"/>
        <v>0.03177605447</v>
      </c>
      <c r="AZ25" s="117">
        <f t="shared" si="8"/>
        <v>0.03978685613</v>
      </c>
      <c r="BA25" s="118">
        <f t="shared" si="9"/>
        <v>0.007210885748</v>
      </c>
      <c r="BB25" s="116">
        <f t="shared" si="10"/>
        <v>9.185254695</v>
      </c>
      <c r="BC25" s="54">
        <f t="shared" si="11"/>
        <v>5.906806423</v>
      </c>
      <c r="BD25" s="117">
        <f t="shared" si="12"/>
        <v>0.02044235046</v>
      </c>
      <c r="BE25" s="119">
        <v>662.04</v>
      </c>
      <c r="BF25" s="120">
        <v>135.52748199400483</v>
      </c>
      <c r="BG25" s="121">
        <v>212.97409698399323</v>
      </c>
      <c r="BH25" s="121">
        <v>212.97409698399323</v>
      </c>
      <c r="BI25" s="122">
        <f t="shared" si="13"/>
        <v>-0.057255115</v>
      </c>
      <c r="BJ25" s="123">
        <f t="shared" si="14"/>
        <v>-0.3566743638</v>
      </c>
    </row>
    <row r="26">
      <c r="D26" s="55"/>
      <c r="E26" s="48"/>
      <c r="F26" s="8" t="s">
        <v>346</v>
      </c>
      <c r="G26" s="198">
        <v>3529.2335653082037</v>
      </c>
      <c r="H26" s="13">
        <v>513.4175047443722</v>
      </c>
      <c r="I26" s="19">
        <v>135.10986966957162</v>
      </c>
      <c r="J26" s="19">
        <v>1697.1983224351443</v>
      </c>
      <c r="K26" s="15">
        <v>0.07960759086522998</v>
      </c>
      <c r="L26" s="16">
        <v>3.8000000000000003</v>
      </c>
      <c r="M26" s="15">
        <v>8.046977854223552</v>
      </c>
      <c r="N26" s="184">
        <v>0.1454756380510441</v>
      </c>
      <c r="O26" s="197">
        <v>4131.459290648679</v>
      </c>
      <c r="P26" s="13">
        <v>3290.04</v>
      </c>
      <c r="Q26" s="19">
        <v>106.0</v>
      </c>
      <c r="R26" s="18">
        <v>0.06245587130201198</v>
      </c>
      <c r="S26" s="13">
        <v>4.8435613655129455</v>
      </c>
      <c r="T26" s="197">
        <v>6863.812815557307</v>
      </c>
      <c r="U26" s="188"/>
      <c r="V26" s="189"/>
      <c r="W26" s="190">
        <f t="shared" si="22"/>
        <v>10184.33632</v>
      </c>
      <c r="X26" s="191">
        <f t="shared" si="17"/>
        <v>3.8</v>
      </c>
      <c r="Y26" s="192">
        <f t="shared" si="18"/>
        <v>0.08768921634</v>
      </c>
      <c r="Z26" s="205">
        <f t="shared" si="23"/>
        <v>2680.088506</v>
      </c>
      <c r="AA26" s="191">
        <f t="shared" si="19"/>
        <v>5.312642838</v>
      </c>
      <c r="AB26" s="192">
        <f t="shared" si="20"/>
        <v>0.06272189421</v>
      </c>
      <c r="AC26" s="194">
        <f t="shared" si="24"/>
        <v>1917</v>
      </c>
      <c r="AD26" s="195">
        <f t="shared" si="21"/>
        <v>-0.2847251141</v>
      </c>
      <c r="AE26" s="14"/>
      <c r="AH26" s="100"/>
      <c r="AI26" s="110" t="s">
        <v>198</v>
      </c>
      <c r="AJ26" s="111">
        <v>314185.3097773168</v>
      </c>
      <c r="AK26" s="111">
        <v>2146.1998085087707</v>
      </c>
      <c r="AL26" s="54">
        <v>245.81807802912363</v>
      </c>
      <c r="AM26" s="54">
        <v>64.68896790240096</v>
      </c>
      <c r="AN26" s="112">
        <v>2644.6051055120797</v>
      </c>
      <c r="AO26" s="113">
        <v>656.68847171224</v>
      </c>
      <c r="AP26" s="112">
        <v>2175.42</v>
      </c>
      <c r="AQ26" s="112">
        <v>56.0</v>
      </c>
      <c r="AR26" s="113">
        <v>2181.796874086149</v>
      </c>
      <c r="AS26" s="54">
        <f t="shared" si="1"/>
        <v>0</v>
      </c>
      <c r="AT26" s="115">
        <f t="shared" si="2"/>
        <v>0</v>
      </c>
      <c r="AU26" s="115">
        <f t="shared" si="3"/>
        <v>0</v>
      </c>
      <c r="AV26" s="115" t="str">
        <f t="shared" si="4"/>
        <v>Performance</v>
      </c>
      <c r="AW26" s="116">
        <f t="shared" si="5"/>
        <v>2.671440917</v>
      </c>
      <c r="AX26" s="54">
        <f t="shared" si="6"/>
        <v>3.8</v>
      </c>
      <c r="AY26" s="117">
        <f t="shared" si="7"/>
        <v>0.02446072866</v>
      </c>
      <c r="AZ26" s="117">
        <f t="shared" si="8"/>
        <v>0.03014116749</v>
      </c>
      <c r="BA26" s="118">
        <f t="shared" si="9"/>
        <v>0.006830999864</v>
      </c>
      <c r="BB26" s="116">
        <f t="shared" si="10"/>
        <v>8.875656712</v>
      </c>
      <c r="BC26" s="54">
        <f t="shared" si="11"/>
        <v>4.389608536</v>
      </c>
      <c r="BD26" s="117">
        <f t="shared" si="12"/>
        <v>0.02117518411</v>
      </c>
      <c r="BE26" s="119">
        <v>652.46</v>
      </c>
      <c r="BF26" s="120">
        <v>133.56634176455862</v>
      </c>
      <c r="BG26" s="121">
        <v>112.25173626456501</v>
      </c>
      <c r="BH26" s="121">
        <v>112.25173626456501</v>
      </c>
      <c r="BI26" s="122">
        <f t="shared" si="13"/>
        <v>0.01361485141</v>
      </c>
      <c r="BJ26" s="123">
        <f t="shared" si="14"/>
        <v>-0.1343191611</v>
      </c>
    </row>
    <row r="27">
      <c r="B27" s="6"/>
      <c r="D27" s="55"/>
      <c r="E27" s="48"/>
      <c r="F27" s="8" t="s">
        <v>347</v>
      </c>
      <c r="G27" s="198">
        <v>6004.61014719375</v>
      </c>
      <c r="H27" s="13">
        <v>1092.1790555471189</v>
      </c>
      <c r="I27" s="19">
        <v>287.41554093345235</v>
      </c>
      <c r="J27" s="19">
        <v>2437.436638685403</v>
      </c>
      <c r="K27" s="15">
        <v>0.11791713325867861</v>
      </c>
      <c r="L27" s="16">
        <v>3.8</v>
      </c>
      <c r="M27" s="15">
        <v>8.093569292564782</v>
      </c>
      <c r="N27" s="184">
        <v>0.18189008591299602</v>
      </c>
      <c r="O27" s="197">
        <v>8839.626865958566</v>
      </c>
      <c r="P27" s="13">
        <v>6305.52</v>
      </c>
      <c r="Q27" s="19">
        <v>218.0</v>
      </c>
      <c r="R27" s="18">
        <v>0.08943822232752488</v>
      </c>
      <c r="S27" s="13">
        <v>5.009995667647335</v>
      </c>
      <c r="T27" s="197">
        <v>10221.477708445682</v>
      </c>
      <c r="U27" s="188"/>
      <c r="V27" s="189"/>
      <c r="W27" s="190">
        <f t="shared" si="22"/>
        <v>11276.51538</v>
      </c>
      <c r="X27" s="191">
        <f t="shared" si="17"/>
        <v>3.8</v>
      </c>
      <c r="Y27" s="192">
        <f t="shared" si="18"/>
        <v>0.08992183946</v>
      </c>
      <c r="Z27" s="205">
        <f t="shared" si="23"/>
        <v>2967.504047</v>
      </c>
      <c r="AA27" s="191">
        <f t="shared" si="19"/>
        <v>5.281740223</v>
      </c>
      <c r="AB27" s="192">
        <f t="shared" si="20"/>
        <v>0.06469515264</v>
      </c>
      <c r="AC27" s="194">
        <f t="shared" si="24"/>
        <v>2135</v>
      </c>
      <c r="AD27" s="195">
        <f t="shared" si="21"/>
        <v>-0.2805401555</v>
      </c>
      <c r="AE27" s="14"/>
      <c r="AH27" s="100"/>
      <c r="AI27" s="110" t="s">
        <v>200</v>
      </c>
      <c r="AJ27" s="111">
        <v>311186.68951834727</v>
      </c>
      <c r="AK27" s="111">
        <v>2073.322363656699</v>
      </c>
      <c r="AL27" s="54">
        <v>367.17130642324804</v>
      </c>
      <c r="AM27" s="54">
        <v>96.62402800611791</v>
      </c>
      <c r="AN27" s="112">
        <v>2303.69151517411</v>
      </c>
      <c r="AO27" s="113">
        <v>11192.360527258057</v>
      </c>
      <c r="AP27" s="112">
        <v>2175.42</v>
      </c>
      <c r="AQ27" s="112">
        <v>70.0</v>
      </c>
      <c r="AR27" s="113">
        <v>5236.445527851541</v>
      </c>
      <c r="AS27" s="54">
        <f t="shared" si="1"/>
        <v>0</v>
      </c>
      <c r="AT27" s="115">
        <f t="shared" si="2"/>
        <v>0</v>
      </c>
      <c r="AU27" s="115">
        <f t="shared" si="3"/>
        <v>0</v>
      </c>
      <c r="AV27" s="115" t="str">
        <f t="shared" si="4"/>
        <v>Performance</v>
      </c>
      <c r="AW27" s="116">
        <f t="shared" si="5"/>
        <v>30.48266662</v>
      </c>
      <c r="AX27" s="54">
        <f t="shared" si="6"/>
        <v>3.8</v>
      </c>
      <c r="AY27" s="117">
        <f t="shared" si="7"/>
        <v>0.04194312796</v>
      </c>
      <c r="AZ27" s="117">
        <f t="shared" si="8"/>
        <v>0.04660347551</v>
      </c>
      <c r="BA27" s="118">
        <f t="shared" si="9"/>
        <v>0.006662631897</v>
      </c>
      <c r="BB27" s="116">
        <f t="shared" si="10"/>
        <v>14.26158699</v>
      </c>
      <c r="BC27" s="54">
        <f t="shared" si="11"/>
        <v>5.245304377</v>
      </c>
      <c r="BD27" s="117">
        <f t="shared" si="12"/>
        <v>0.03038601286</v>
      </c>
      <c r="BE27" s="119">
        <v>662.22</v>
      </c>
      <c r="BF27" s="120">
        <v>135.56433014027837</v>
      </c>
      <c r="BG27" s="121">
        <v>231.60697628296967</v>
      </c>
      <c r="BH27" s="121">
        <v>231.60697628296967</v>
      </c>
      <c r="BI27" s="122">
        <f t="shared" si="13"/>
        <v>0.0492434935</v>
      </c>
      <c r="BJ27" s="123">
        <f t="shared" si="14"/>
        <v>-0.2755425183</v>
      </c>
    </row>
    <row r="28">
      <c r="B28" s="12"/>
      <c r="C28" s="13"/>
      <c r="D28" s="206"/>
      <c r="E28" s="48"/>
      <c r="F28" s="207"/>
      <c r="G28" s="198">
        <f t="shared" ref="G28:I28" si="25">SUM(G13:G27)</f>
        <v>83527.37797</v>
      </c>
      <c r="H28" s="231">
        <f t="shared" si="25"/>
        <v>11276.51538</v>
      </c>
      <c r="I28" s="198">
        <f t="shared" si="25"/>
        <v>2967.504047</v>
      </c>
      <c r="J28" s="19"/>
      <c r="K28" s="15"/>
      <c r="L28" s="16"/>
      <c r="M28" s="15"/>
      <c r="N28" s="184"/>
      <c r="O28" s="197"/>
      <c r="P28" s="13"/>
      <c r="Q28" s="228">
        <f>SUM(Q13:Q27)</f>
        <v>2135</v>
      </c>
      <c r="R28" s="18"/>
      <c r="S28" s="13"/>
      <c r="T28" s="197"/>
      <c r="U28" s="188"/>
      <c r="V28" s="189"/>
      <c r="W28" s="190">
        <f t="shared" si="22"/>
        <v>22553.03075</v>
      </c>
      <c r="X28" s="191">
        <f t="shared" si="17"/>
        <v>3.8</v>
      </c>
      <c r="Y28" s="192" t="str">
        <f t="shared" si="18"/>
        <v/>
      </c>
      <c r="Z28" s="205" t="str">
        <f t="shared" si="23"/>
        <v/>
      </c>
      <c r="AA28" s="191" t="str">
        <f t="shared" si="19"/>
        <v/>
      </c>
      <c r="AB28" s="192" t="str">
        <f t="shared" si="20"/>
        <v/>
      </c>
      <c r="AC28" s="235" t="str">
        <f t="shared" si="24"/>
        <v/>
      </c>
      <c r="AD28" s="195" t="str">
        <f t="shared" si="21"/>
        <v/>
      </c>
      <c r="AE28" s="14"/>
      <c r="AF28" s="52"/>
      <c r="AG28" s="236">
        <f>AF31/AG26</f>
        <v>5.281740223</v>
      </c>
      <c r="AH28" s="100"/>
      <c r="AI28" s="110" t="s">
        <v>202</v>
      </c>
      <c r="AJ28" s="111">
        <v>255153.76059944354</v>
      </c>
      <c r="AK28" s="111">
        <v>1756.428305704431</v>
      </c>
      <c r="AL28" s="54">
        <v>217.81348686124878</v>
      </c>
      <c r="AM28" s="54">
        <v>57.31933864769705</v>
      </c>
      <c r="AN28" s="112">
        <v>2067.0445313286177</v>
      </c>
      <c r="AO28" s="113">
        <v>586.9192944368955</v>
      </c>
      <c r="AP28" s="112">
        <v>1785.42</v>
      </c>
      <c r="AQ28" s="112">
        <v>52.0</v>
      </c>
      <c r="AR28" s="113">
        <v>4669.8887075908915</v>
      </c>
      <c r="AS28" s="54">
        <f t="shared" si="1"/>
        <v>0</v>
      </c>
      <c r="AT28" s="115">
        <f t="shared" si="2"/>
        <v>0</v>
      </c>
      <c r="AU28" s="115">
        <f t="shared" si="3"/>
        <v>0</v>
      </c>
      <c r="AV28" s="115" t="str">
        <f t="shared" si="4"/>
        <v>Performance</v>
      </c>
      <c r="AW28" s="116">
        <f t="shared" si="5"/>
        <v>2.694595743</v>
      </c>
      <c r="AX28" s="54">
        <f t="shared" si="6"/>
        <v>3.8</v>
      </c>
      <c r="AY28" s="117">
        <f t="shared" si="7"/>
        <v>0.02773009375</v>
      </c>
      <c r="AZ28" s="117">
        <f t="shared" si="8"/>
        <v>0.03263403263</v>
      </c>
      <c r="BA28" s="118">
        <f t="shared" si="9"/>
        <v>0.006883803325</v>
      </c>
      <c r="BB28" s="116">
        <f t="shared" si="10"/>
        <v>21.43985102</v>
      </c>
      <c r="BC28" s="54">
        <f t="shared" si="11"/>
        <v>4.188720901</v>
      </c>
      <c r="BD28" s="117">
        <f t="shared" si="12"/>
        <v>0.02515669073</v>
      </c>
      <c r="BE28" s="119">
        <v>579.61</v>
      </c>
      <c r="BF28" s="120">
        <v>118.6530781199703</v>
      </c>
      <c r="BG28" s="121">
        <v>99.16040874127847</v>
      </c>
      <c r="BH28" s="121">
        <v>99.16040874127847</v>
      </c>
      <c r="BI28" s="122">
        <f t="shared" si="13"/>
        <v>0.01650605049</v>
      </c>
      <c r="BJ28" s="123">
        <f t="shared" si="14"/>
        <v>-0.09280181477</v>
      </c>
    </row>
    <row r="29">
      <c r="B29" s="12"/>
      <c r="C29" s="6"/>
      <c r="D29" s="55"/>
      <c r="E29" s="48"/>
      <c r="G29" s="198"/>
      <c r="H29" s="13"/>
      <c r="I29" s="19"/>
      <c r="J29" s="19"/>
      <c r="K29" s="15"/>
      <c r="L29" s="16"/>
      <c r="M29" s="15"/>
      <c r="N29" s="184"/>
      <c r="O29" s="197"/>
      <c r="P29" s="13"/>
      <c r="Q29" s="6"/>
      <c r="R29" s="18"/>
      <c r="S29" s="13"/>
      <c r="T29" s="197"/>
      <c r="U29" s="188"/>
      <c r="V29" s="189"/>
      <c r="W29" s="190" t="str">
        <f t="shared" si="22"/>
        <v/>
      </c>
      <c r="X29" s="191" t="str">
        <f t="shared" si="17"/>
        <v/>
      </c>
      <c r="Y29" s="192" t="str">
        <f t="shared" si="18"/>
        <v/>
      </c>
      <c r="Z29" s="205" t="str">
        <f t="shared" si="23"/>
        <v/>
      </c>
      <c r="AA29" s="191" t="str">
        <f t="shared" si="19"/>
        <v/>
      </c>
      <c r="AB29" s="192" t="str">
        <f t="shared" si="20"/>
        <v/>
      </c>
      <c r="AC29" s="235" t="str">
        <f t="shared" si="24"/>
        <v/>
      </c>
      <c r="AD29" s="195" t="str">
        <f t="shared" si="21"/>
        <v/>
      </c>
      <c r="AE29" s="14"/>
      <c r="AF29" s="12" t="s">
        <v>204</v>
      </c>
      <c r="AH29" s="100"/>
      <c r="AI29" s="110" t="s">
        <v>205</v>
      </c>
      <c r="AJ29" s="111">
        <v>218760.07479663077</v>
      </c>
      <c r="AK29" s="111">
        <v>1354.3740874755845</v>
      </c>
      <c r="AL29" s="54">
        <v>152.46944080287417</v>
      </c>
      <c r="AM29" s="54">
        <v>40.12353705338794</v>
      </c>
      <c r="AN29" s="112">
        <v>1737.594808720188</v>
      </c>
      <c r="AO29" s="113">
        <v>3585.5579079208037</v>
      </c>
      <c r="AP29" s="112">
        <v>1224.6000000000001</v>
      </c>
      <c r="AQ29" s="112">
        <v>31.0</v>
      </c>
      <c r="AR29" s="113">
        <v>1661.625883581382</v>
      </c>
      <c r="AS29" s="54">
        <f t="shared" si="1"/>
        <v>0</v>
      </c>
      <c r="AT29" s="115">
        <f t="shared" si="2"/>
        <v>0</v>
      </c>
      <c r="AU29" s="115">
        <f t="shared" si="3"/>
        <v>0</v>
      </c>
      <c r="AV29" s="115" t="str">
        <f t="shared" si="4"/>
        <v>Performance</v>
      </c>
      <c r="AW29" s="116">
        <f t="shared" si="5"/>
        <v>23.51656758</v>
      </c>
      <c r="AX29" s="54">
        <f t="shared" si="6"/>
        <v>3.8</v>
      </c>
      <c r="AY29" s="117">
        <f t="shared" si="7"/>
        <v>0.02309142319</v>
      </c>
      <c r="AZ29" s="117">
        <f t="shared" si="8"/>
        <v>0.02962515115</v>
      </c>
      <c r="BA29" s="118">
        <f t="shared" si="9"/>
        <v>0.006191139259</v>
      </c>
      <c r="BB29" s="116">
        <f t="shared" si="10"/>
        <v>10.89809128</v>
      </c>
      <c r="BC29" s="54">
        <f t="shared" si="11"/>
        <v>4.918369058</v>
      </c>
      <c r="BD29" s="117">
        <f t="shared" si="12"/>
        <v>0.01784075312</v>
      </c>
      <c r="BE29" s="119">
        <v>465.72</v>
      </c>
      <c r="BF29" s="120">
        <v>95.33843712501955</v>
      </c>
      <c r="BG29" s="121">
        <v>57.13100367785462</v>
      </c>
      <c r="BH29" s="121">
        <v>57.13100367785462</v>
      </c>
      <c r="BI29" s="122">
        <f t="shared" si="13"/>
        <v>-0.09581849555</v>
      </c>
      <c r="BJ29" s="123">
        <f t="shared" si="14"/>
        <v>-0.2273861609</v>
      </c>
    </row>
    <row r="30">
      <c r="B30" s="12"/>
      <c r="C30" s="13"/>
      <c r="D30" s="55"/>
      <c r="E30" s="48"/>
      <c r="G30" s="198"/>
      <c r="H30" s="13"/>
      <c r="I30" s="19"/>
      <c r="J30" s="19"/>
      <c r="K30" s="15"/>
      <c r="L30" s="16"/>
      <c r="M30" s="15"/>
      <c r="N30" s="184"/>
      <c r="O30" s="197"/>
      <c r="P30" s="13"/>
      <c r="Q30" s="6"/>
      <c r="R30" s="18"/>
      <c r="S30" s="13"/>
      <c r="T30" s="197"/>
      <c r="U30" s="188"/>
      <c r="V30" s="189"/>
      <c r="W30" s="190" t="str">
        <f t="shared" si="22"/>
        <v/>
      </c>
      <c r="X30" s="191" t="str">
        <f t="shared" si="17"/>
        <v/>
      </c>
      <c r="Y30" s="192" t="str">
        <f t="shared" si="18"/>
        <v/>
      </c>
      <c r="Z30" s="205" t="str">
        <f t="shared" si="23"/>
        <v/>
      </c>
      <c r="AA30" s="191" t="str">
        <f t="shared" si="19"/>
        <v/>
      </c>
      <c r="AB30" s="192" t="str">
        <f t="shared" si="20"/>
        <v/>
      </c>
      <c r="AC30" s="235" t="str">
        <f t="shared" si="24"/>
        <v/>
      </c>
      <c r="AD30" s="195" t="str">
        <f t="shared" si="21"/>
        <v/>
      </c>
      <c r="AE30" s="14"/>
      <c r="AG30" s="84"/>
      <c r="AH30" s="100"/>
      <c r="AI30" s="110" t="s">
        <v>207</v>
      </c>
      <c r="AJ30" s="111">
        <v>210796.78096307573</v>
      </c>
      <c r="AK30" s="111">
        <v>1524.6944080287412</v>
      </c>
      <c r="AL30" s="54">
        <v>136.91133459849925</v>
      </c>
      <c r="AM30" s="54">
        <v>36.029298578552435</v>
      </c>
      <c r="AN30" s="112">
        <v>1798.462487379409</v>
      </c>
      <c r="AO30" s="113">
        <v>2392.1721315603813</v>
      </c>
      <c r="AP30" s="112">
        <v>1196.52</v>
      </c>
      <c r="AQ30" s="112">
        <v>26.0</v>
      </c>
      <c r="AR30" s="113">
        <v>1021.0358277934968</v>
      </c>
      <c r="AS30" s="54">
        <f t="shared" si="1"/>
        <v>0</v>
      </c>
      <c r="AT30" s="115">
        <f t="shared" si="2"/>
        <v>0</v>
      </c>
      <c r="AU30" s="115">
        <f t="shared" si="3"/>
        <v>0</v>
      </c>
      <c r="AV30" s="115" t="str">
        <f t="shared" si="4"/>
        <v>Performance</v>
      </c>
      <c r="AW30" s="116">
        <f t="shared" si="5"/>
        <v>17.47241847</v>
      </c>
      <c r="AX30" s="54">
        <f t="shared" si="6"/>
        <v>3.8</v>
      </c>
      <c r="AY30" s="117">
        <f t="shared" si="7"/>
        <v>0.02003338898</v>
      </c>
      <c r="AZ30" s="117">
        <f t="shared" si="8"/>
        <v>0.02363050483</v>
      </c>
      <c r="BA30" s="118">
        <f t="shared" si="9"/>
        <v>0.007233006126</v>
      </c>
      <c r="BB30" s="116">
        <f t="shared" si="10"/>
        <v>7.457642793</v>
      </c>
      <c r="BC30" s="54">
        <f t="shared" si="11"/>
        <v>5.265820561</v>
      </c>
      <c r="BD30" s="117">
        <f t="shared" si="12"/>
        <v>0.01445679306</v>
      </c>
      <c r="BE30" s="119">
        <v>384.99</v>
      </c>
      <c r="BF30" s="120">
        <v>78.81204352134603</v>
      </c>
      <c r="BG30" s="121">
        <v>58.099291077153225</v>
      </c>
      <c r="BH30" s="121">
        <v>58.099291077153225</v>
      </c>
      <c r="BI30" s="122">
        <f t="shared" si="13"/>
        <v>-0.2152394646</v>
      </c>
      <c r="BJ30" s="123">
        <f t="shared" si="14"/>
        <v>-0.2783650799</v>
      </c>
    </row>
    <row r="31">
      <c r="B31" s="6"/>
      <c r="C31" s="13"/>
      <c r="D31" s="206"/>
      <c r="E31" s="48"/>
      <c r="G31" s="198"/>
      <c r="H31" s="13"/>
      <c r="I31" s="19"/>
      <c r="J31" s="19"/>
      <c r="K31" s="15"/>
      <c r="L31" s="16"/>
      <c r="M31" s="15"/>
      <c r="N31" s="184"/>
      <c r="O31" s="197"/>
      <c r="P31" s="13"/>
      <c r="Q31" s="6"/>
      <c r="R31" s="18"/>
      <c r="S31" s="13"/>
      <c r="T31" s="197"/>
      <c r="U31" s="188"/>
      <c r="V31" s="189"/>
      <c r="W31" s="190" t="str">
        <f t="shared" si="22"/>
        <v/>
      </c>
      <c r="X31" s="191" t="str">
        <f t="shared" si="17"/>
        <v/>
      </c>
      <c r="Y31" s="192" t="str">
        <f t="shared" si="18"/>
        <v/>
      </c>
      <c r="Z31" s="205" t="str">
        <f t="shared" si="23"/>
        <v/>
      </c>
      <c r="AA31" s="191" t="str">
        <f t="shared" si="19"/>
        <v/>
      </c>
      <c r="AB31" s="192" t="str">
        <f t="shared" si="20"/>
        <v/>
      </c>
      <c r="AC31" s="235" t="str">
        <f t="shared" si="24"/>
        <v/>
      </c>
      <c r="AD31" s="195" t="str">
        <f t="shared" si="21"/>
        <v/>
      </c>
      <c r="AE31" s="14"/>
      <c r="AG31" s="54"/>
      <c r="AH31" s="100"/>
      <c r="AI31" s="110" t="s">
        <v>209</v>
      </c>
      <c r="AJ31" s="111">
        <v>163806.38713969366</v>
      </c>
      <c r="AK31" s="111">
        <v>1202.887263906671</v>
      </c>
      <c r="AL31" s="54">
        <v>233.3715930656237</v>
      </c>
      <c r="AM31" s="54">
        <v>61.41357712253256</v>
      </c>
      <c r="AN31" s="112">
        <v>3203.8780811746096</v>
      </c>
      <c r="AO31" s="113">
        <v>633.9789992307572</v>
      </c>
      <c r="AP31" s="112">
        <v>1425.06</v>
      </c>
      <c r="AQ31" s="112">
        <v>43.0</v>
      </c>
      <c r="AR31" s="113">
        <v>3362.4318028263533</v>
      </c>
      <c r="AS31" s="54">
        <f t="shared" si="1"/>
        <v>0</v>
      </c>
      <c r="AT31" s="115">
        <f t="shared" si="2"/>
        <v>0</v>
      </c>
      <c r="AU31" s="115">
        <f t="shared" si="3"/>
        <v>0</v>
      </c>
      <c r="AV31" s="115" t="str">
        <f t="shared" si="4"/>
        <v>Performance</v>
      </c>
      <c r="AW31" s="116">
        <f t="shared" si="5"/>
        <v>2.716607411</v>
      </c>
      <c r="AX31" s="54">
        <f t="shared" si="6"/>
        <v>3.8</v>
      </c>
      <c r="AY31" s="117">
        <f t="shared" si="7"/>
        <v>0.01916851252</v>
      </c>
      <c r="AZ31" s="117">
        <f t="shared" si="8"/>
        <v>0.05105513955</v>
      </c>
      <c r="BA31" s="118">
        <f t="shared" si="9"/>
        <v>0.007343347747</v>
      </c>
      <c r="BB31" s="116">
        <f t="shared" si="10"/>
        <v>14.40805952</v>
      </c>
      <c r="BC31" s="54">
        <f t="shared" si="11"/>
        <v>5.42724635</v>
      </c>
      <c r="BD31" s="117">
        <f t="shared" si="12"/>
        <v>0.0134212348</v>
      </c>
      <c r="BE31" s="119">
        <v>352.27</v>
      </c>
      <c r="BF31" s="120">
        <v>72.11386937651514</v>
      </c>
      <c r="BG31" s="121">
        <v>161.25772368910856</v>
      </c>
      <c r="BH31" s="121">
        <v>161.25772368910856</v>
      </c>
      <c r="BI31" s="122">
        <f t="shared" si="13"/>
        <v>0.1846995498</v>
      </c>
      <c r="BJ31" s="123">
        <f t="shared" si="14"/>
        <v>-0.2998290929</v>
      </c>
    </row>
    <row r="32">
      <c r="B32" s="6"/>
      <c r="D32" s="100"/>
      <c r="E32" s="48"/>
      <c r="G32" s="198"/>
      <c r="H32" s="13"/>
      <c r="I32" s="19"/>
      <c r="J32" s="19"/>
      <c r="K32" s="15"/>
      <c r="L32" s="16"/>
      <c r="M32" s="15"/>
      <c r="N32" s="184"/>
      <c r="O32" s="197"/>
      <c r="P32" s="13"/>
      <c r="Q32" s="6"/>
      <c r="R32" s="18"/>
      <c r="S32" s="13"/>
      <c r="T32" s="197"/>
      <c r="U32" s="188"/>
      <c r="V32" s="189"/>
      <c r="W32" s="190" t="str">
        <f t="shared" si="22"/>
        <v/>
      </c>
      <c r="X32" s="191" t="str">
        <f t="shared" si="17"/>
        <v/>
      </c>
      <c r="Y32" s="192" t="str">
        <f t="shared" si="18"/>
        <v/>
      </c>
      <c r="Z32" s="205" t="str">
        <f t="shared" si="23"/>
        <v/>
      </c>
      <c r="AA32" s="191" t="str">
        <f t="shared" si="19"/>
        <v/>
      </c>
      <c r="AB32" s="192" t="str">
        <f t="shared" si="20"/>
        <v/>
      </c>
      <c r="AC32" s="235" t="str">
        <f t="shared" si="24"/>
        <v/>
      </c>
      <c r="AD32" s="195" t="str">
        <f t="shared" si="21"/>
        <v/>
      </c>
      <c r="AE32" s="14"/>
      <c r="AH32" s="100"/>
      <c r="AI32" s="110" t="s">
        <v>211</v>
      </c>
      <c r="AJ32" s="111">
        <v>211338.85813714395</v>
      </c>
      <c r="AK32" s="111">
        <v>1134.1040575294346</v>
      </c>
      <c r="AL32" s="54">
        <v>217.81348686124878</v>
      </c>
      <c r="AM32" s="54">
        <v>57.31933864769705</v>
      </c>
      <c r="AN32" s="112">
        <v>2471.28234341071</v>
      </c>
      <c r="AO32" s="113">
        <v>4001.3936801176847</v>
      </c>
      <c r="AP32" s="112">
        <v>1392.3</v>
      </c>
      <c r="AQ32" s="112">
        <v>39.0</v>
      </c>
      <c r="AR32" s="113">
        <v>2573.8021507405138</v>
      </c>
      <c r="AS32" s="54">
        <f t="shared" si="1"/>
        <v>0</v>
      </c>
      <c r="AT32" s="115">
        <f t="shared" si="2"/>
        <v>0</v>
      </c>
      <c r="AU32" s="115">
        <f t="shared" si="3"/>
        <v>0</v>
      </c>
      <c r="AV32" s="115" t="str">
        <f t="shared" si="4"/>
        <v>Performance</v>
      </c>
      <c r="AW32" s="116">
        <f t="shared" si="5"/>
        <v>18.37073424</v>
      </c>
      <c r="AX32" s="54">
        <f t="shared" si="6"/>
        <v>3.8</v>
      </c>
      <c r="AY32" s="117">
        <f t="shared" si="7"/>
        <v>0.02319416832</v>
      </c>
      <c r="AZ32" s="117">
        <f t="shared" si="8"/>
        <v>0.05054151625</v>
      </c>
      <c r="BA32" s="118">
        <f t="shared" si="9"/>
        <v>0.005366282697</v>
      </c>
      <c r="BB32" s="116">
        <f t="shared" si="10"/>
        <v>11.8165417</v>
      </c>
      <c r="BC32" s="54">
        <f t="shared" si="11"/>
        <v>5.584961202</v>
      </c>
      <c r="BD32" s="117">
        <f t="shared" si="12"/>
        <v>0.01578128056</v>
      </c>
      <c r="BE32" s="119">
        <v>417.62</v>
      </c>
      <c r="BF32" s="120">
        <v>85.49179359304017</v>
      </c>
      <c r="BG32" s="121">
        <v>132.3216932682086</v>
      </c>
      <c r="BH32" s="121">
        <v>132.3216932682086</v>
      </c>
      <c r="BI32" s="122">
        <f t="shared" si="13"/>
        <v>0.2276651254</v>
      </c>
      <c r="BJ32" s="123">
        <f t="shared" si="14"/>
        <v>-0.3196013611</v>
      </c>
    </row>
    <row r="33">
      <c r="B33" s="6"/>
      <c r="C33" s="6"/>
      <c r="D33" s="100"/>
      <c r="E33" s="48"/>
      <c r="G33" s="198"/>
      <c r="H33" s="13"/>
      <c r="I33" s="19"/>
      <c r="J33" s="19"/>
      <c r="K33" s="15"/>
      <c r="L33" s="16"/>
      <c r="M33" s="15"/>
      <c r="N33" s="184"/>
      <c r="O33" s="197"/>
      <c r="P33" s="13"/>
      <c r="Q33" s="6"/>
      <c r="R33" s="18"/>
      <c r="S33" s="13"/>
      <c r="T33" s="197"/>
      <c r="U33" s="188"/>
      <c r="V33" s="189"/>
      <c r="W33" s="190" t="str">
        <f t="shared" si="22"/>
        <v/>
      </c>
      <c r="X33" s="191" t="str">
        <f t="shared" si="17"/>
        <v/>
      </c>
      <c r="Y33" s="192" t="str">
        <f t="shared" si="18"/>
        <v/>
      </c>
      <c r="Z33" s="205" t="str">
        <f t="shared" si="23"/>
        <v/>
      </c>
      <c r="AA33" s="191" t="str">
        <f t="shared" si="19"/>
        <v/>
      </c>
      <c r="AB33" s="192" t="str">
        <f t="shared" si="20"/>
        <v/>
      </c>
      <c r="AC33" s="235" t="str">
        <f t="shared" si="24"/>
        <v/>
      </c>
      <c r="AD33" s="195" t="str">
        <f t="shared" si="21"/>
        <v/>
      </c>
      <c r="AE33" s="14"/>
      <c r="AH33" s="100"/>
      <c r="AI33" s="110" t="s">
        <v>213</v>
      </c>
      <c r="AJ33" s="111">
        <v>225023.44081543412</v>
      </c>
      <c r="AK33" s="111">
        <v>1208.6191977714407</v>
      </c>
      <c r="AL33" s="54">
        <v>270.7110479561235</v>
      </c>
      <c r="AM33" s="54">
        <v>71.23974946213777</v>
      </c>
      <c r="AN33" s="112">
        <v>2755.149544332638</v>
      </c>
      <c r="AO33" s="113">
        <v>9399.493017880071</v>
      </c>
      <c r="AP33" s="112">
        <v>1648.14</v>
      </c>
      <c r="AQ33" s="112">
        <v>51.0</v>
      </c>
      <c r="AR33" s="113">
        <v>3797.883482742073</v>
      </c>
      <c r="AS33" s="54">
        <f t="shared" si="1"/>
        <v>0</v>
      </c>
      <c r="AT33" s="115">
        <f t="shared" si="2"/>
        <v>0</v>
      </c>
      <c r="AU33" s="115">
        <f t="shared" si="3"/>
        <v>0</v>
      </c>
      <c r="AV33" s="115" t="str">
        <f t="shared" si="4"/>
        <v>Performance</v>
      </c>
      <c r="AW33" s="116">
        <f t="shared" si="5"/>
        <v>34.72149766</v>
      </c>
      <c r="AX33" s="54">
        <f t="shared" si="6"/>
        <v>3.8</v>
      </c>
      <c r="AY33" s="117">
        <f t="shared" si="7"/>
        <v>0.02585694472</v>
      </c>
      <c r="AZ33" s="117">
        <f t="shared" si="8"/>
        <v>0.05894308943</v>
      </c>
      <c r="BA33" s="118">
        <f t="shared" si="9"/>
        <v>0.005371081312</v>
      </c>
      <c r="BB33" s="116">
        <f t="shared" si="10"/>
        <v>14.02928884</v>
      </c>
      <c r="BC33" s="54">
        <f t="shared" si="11"/>
        <v>5.308059764</v>
      </c>
      <c r="BD33" s="117">
        <f t="shared" si="12"/>
        <v>0.01851079195</v>
      </c>
      <c r="BE33" s="119">
        <v>478.87</v>
      </c>
      <c r="BF33" s="120">
        <v>98.03039892222391</v>
      </c>
      <c r="BG33" s="121">
        <v>172.68064903389956</v>
      </c>
      <c r="BH33" s="121">
        <v>172.68064903389956</v>
      </c>
      <c r="BI33" s="122">
        <f t="shared" si="13"/>
        <v>0.3636553209</v>
      </c>
      <c r="BJ33" s="123">
        <f t="shared" si="14"/>
        <v>-0.2841075329</v>
      </c>
    </row>
    <row r="34">
      <c r="B34" s="6"/>
      <c r="C34" s="6"/>
      <c r="D34" s="208"/>
      <c r="E34" s="48"/>
      <c r="G34" s="198"/>
      <c r="H34" s="13"/>
      <c r="I34" s="19"/>
      <c r="J34" s="19"/>
      <c r="K34" s="15"/>
      <c r="L34" s="16"/>
      <c r="M34" s="15"/>
      <c r="N34" s="184"/>
      <c r="O34" s="197"/>
      <c r="P34" s="13"/>
      <c r="Q34" s="6"/>
      <c r="R34" s="18"/>
      <c r="S34" s="13"/>
      <c r="T34" s="197"/>
      <c r="U34" s="188"/>
      <c r="V34" s="189"/>
      <c r="W34" s="190" t="str">
        <f t="shared" si="22"/>
        <v/>
      </c>
      <c r="X34" s="191" t="str">
        <f t="shared" si="17"/>
        <v/>
      </c>
      <c r="Y34" s="192" t="str">
        <f t="shared" si="18"/>
        <v/>
      </c>
      <c r="Z34" s="205" t="str">
        <f t="shared" si="23"/>
        <v/>
      </c>
      <c r="AA34" s="191" t="str">
        <f t="shared" si="19"/>
        <v/>
      </c>
      <c r="AB34" s="192" t="str">
        <f t="shared" si="20"/>
        <v/>
      </c>
      <c r="AC34" s="235" t="str">
        <f t="shared" si="24"/>
        <v/>
      </c>
      <c r="AD34" s="195" t="str">
        <f t="shared" si="21"/>
        <v/>
      </c>
      <c r="AE34" s="14"/>
      <c r="AI34" s="110" t="s">
        <v>215</v>
      </c>
      <c r="AJ34" s="111">
        <v>216969.25488773768</v>
      </c>
      <c r="AK34" s="111">
        <v>1300.330139607756</v>
      </c>
      <c r="AL34" s="54">
        <v>255.15294175174859</v>
      </c>
      <c r="AM34" s="54">
        <v>67.14551098730226</v>
      </c>
      <c r="AN34" s="112">
        <v>2644.8780547437354</v>
      </c>
      <c r="AO34" s="113">
        <v>432.19342797214205</v>
      </c>
      <c r="AP34" s="112">
        <v>1628.64</v>
      </c>
      <c r="AQ34" s="112">
        <v>48.0</v>
      </c>
      <c r="AR34" s="113">
        <v>1413.9850802706742</v>
      </c>
      <c r="AS34" s="54">
        <f t="shared" si="1"/>
        <v>0</v>
      </c>
      <c r="AT34" s="115">
        <f t="shared" si="2"/>
        <v>0</v>
      </c>
      <c r="AU34" s="115">
        <f t="shared" si="3"/>
        <v>0</v>
      </c>
      <c r="AV34" s="115" t="str">
        <f t="shared" si="4"/>
        <v>Performance</v>
      </c>
      <c r="AW34" s="116">
        <f t="shared" si="5"/>
        <v>1.693860259</v>
      </c>
      <c r="AX34" s="54">
        <f t="shared" si="6"/>
        <v>3.8</v>
      </c>
      <c r="AY34" s="117">
        <f t="shared" si="7"/>
        <v>0.0253869969</v>
      </c>
      <c r="AZ34" s="117">
        <f t="shared" si="8"/>
        <v>0.0516372796</v>
      </c>
      <c r="BA34" s="118">
        <f t="shared" si="9"/>
        <v>0.005993153916</v>
      </c>
      <c r="BB34" s="116">
        <f t="shared" si="10"/>
        <v>5.541715767</v>
      </c>
      <c r="BC34" s="54">
        <f t="shared" si="11"/>
        <v>5.315686286</v>
      </c>
      <c r="BD34" s="117">
        <f t="shared" si="12"/>
        <v>0.01814828472</v>
      </c>
      <c r="BE34" s="119">
        <v>495.23</v>
      </c>
      <c r="BF34" s="120">
        <v>101.37948599463932</v>
      </c>
      <c r="BG34" s="121">
        <v>153.77345575710928</v>
      </c>
      <c r="BH34" s="121">
        <v>153.77345575710928</v>
      </c>
      <c r="BI34" s="122">
        <f t="shared" si="13"/>
        <v>0.2524819278</v>
      </c>
      <c r="BJ34" s="123">
        <f t="shared" si="14"/>
        <v>-0.2851346383</v>
      </c>
    </row>
    <row r="35">
      <c r="B35" s="6"/>
      <c r="C35" s="6"/>
      <c r="D35" s="100"/>
      <c r="E35" s="48"/>
      <c r="G35" s="198"/>
      <c r="H35" s="13"/>
      <c r="I35" s="19"/>
      <c r="J35" s="19"/>
      <c r="K35" s="15"/>
      <c r="L35" s="16"/>
      <c r="M35" s="15"/>
      <c r="N35" s="184"/>
      <c r="O35" s="197"/>
      <c r="P35" s="13"/>
      <c r="Q35" s="6"/>
      <c r="R35" s="18"/>
      <c r="S35" s="13"/>
      <c r="T35" s="197"/>
      <c r="U35" s="188"/>
      <c r="V35" s="189"/>
      <c r="W35" s="190" t="str">
        <f t="shared" si="22"/>
        <v/>
      </c>
      <c r="X35" s="191" t="str">
        <f t="shared" si="17"/>
        <v/>
      </c>
      <c r="Y35" s="192" t="str">
        <f t="shared" si="18"/>
        <v/>
      </c>
      <c r="Z35" s="205" t="str">
        <f t="shared" si="23"/>
        <v/>
      </c>
      <c r="AA35" s="191" t="str">
        <f t="shared" si="19"/>
        <v/>
      </c>
      <c r="AB35" s="192" t="str">
        <f t="shared" si="20"/>
        <v/>
      </c>
      <c r="AC35" s="235" t="str">
        <f t="shared" si="24"/>
        <v/>
      </c>
      <c r="AD35" s="195" t="str">
        <f t="shared" si="21"/>
        <v/>
      </c>
      <c r="AE35" s="14"/>
      <c r="AI35" s="110" t="s">
        <v>217</v>
      </c>
      <c r="AJ35" s="111">
        <v>146307.61189824675</v>
      </c>
      <c r="AK35" s="111">
        <v>858.9712320204887</v>
      </c>
      <c r="AL35" s="54">
        <v>158.6926832846241</v>
      </c>
      <c r="AM35" s="54">
        <v>41.761232443322136</v>
      </c>
      <c r="AN35" s="112">
        <v>2254.0147550127726</v>
      </c>
      <c r="AO35" s="113">
        <v>3258.7192709580763</v>
      </c>
      <c r="AP35" s="112">
        <v>1165.32</v>
      </c>
      <c r="AQ35" s="112">
        <v>36.0</v>
      </c>
      <c r="AR35" s="113">
        <v>2164.5936705679087</v>
      </c>
      <c r="AS35" s="54">
        <f t="shared" si="1"/>
        <v>0</v>
      </c>
      <c r="AT35" s="115">
        <f t="shared" si="2"/>
        <v>0</v>
      </c>
      <c r="AU35" s="115">
        <f t="shared" si="3"/>
        <v>0</v>
      </c>
      <c r="AV35" s="115" t="str">
        <f t="shared" si="4"/>
        <v>Performance</v>
      </c>
      <c r="AW35" s="116">
        <f t="shared" si="5"/>
        <v>20.53477957</v>
      </c>
      <c r="AX35" s="54">
        <f t="shared" si="6"/>
        <v>3.8</v>
      </c>
      <c r="AY35" s="117">
        <f t="shared" si="7"/>
        <v>0.0185274885</v>
      </c>
      <c r="AZ35" s="117">
        <f t="shared" si="8"/>
        <v>0.04861773117</v>
      </c>
      <c r="BA35" s="118">
        <f t="shared" si="9"/>
        <v>0.005870994823</v>
      </c>
      <c r="BB35" s="116">
        <f t="shared" si="10"/>
        <v>13.6401605</v>
      </c>
      <c r="BC35" s="54">
        <f t="shared" si="11"/>
        <v>4.408130091</v>
      </c>
      <c r="BD35" s="117">
        <f t="shared" si="12"/>
        <v>0.01597150148</v>
      </c>
      <c r="BE35" s="119">
        <v>316.35</v>
      </c>
      <c r="BF35" s="120">
        <v>64.76061707571058</v>
      </c>
      <c r="BG35" s="121">
        <v>93.93206620891353</v>
      </c>
      <c r="BH35" s="121">
        <v>93.93206620891353</v>
      </c>
      <c r="BI35" s="122">
        <f t="shared" si="13"/>
        <v>0.3566461327</v>
      </c>
      <c r="BJ35" s="123">
        <f t="shared" si="14"/>
        <v>-0.1379564756</v>
      </c>
    </row>
    <row r="36">
      <c r="B36" s="209"/>
      <c r="D36" s="100"/>
      <c r="E36" s="48"/>
      <c r="G36" s="198"/>
      <c r="H36" s="13"/>
      <c r="I36" s="19"/>
      <c r="J36" s="19"/>
      <c r="K36" s="15"/>
      <c r="L36" s="16"/>
      <c r="M36" s="15"/>
      <c r="N36" s="184"/>
      <c r="O36" s="197"/>
      <c r="P36" s="13"/>
      <c r="Q36" s="6"/>
      <c r="R36" s="18"/>
      <c r="S36" s="13"/>
      <c r="T36" s="197"/>
      <c r="U36" s="188"/>
      <c r="V36" s="189"/>
      <c r="W36" s="190" t="str">
        <f t="shared" si="22"/>
        <v/>
      </c>
      <c r="X36" s="191" t="str">
        <f t="shared" si="17"/>
        <v/>
      </c>
      <c r="Y36" s="192" t="str">
        <f t="shared" si="18"/>
        <v/>
      </c>
      <c r="Z36" s="205" t="str">
        <f t="shared" si="23"/>
        <v/>
      </c>
      <c r="AA36" s="191" t="str">
        <f t="shared" si="19"/>
        <v/>
      </c>
      <c r="AB36" s="192" t="str">
        <f t="shared" si="20"/>
        <v/>
      </c>
      <c r="AC36" s="235" t="str">
        <f t="shared" si="24"/>
        <v/>
      </c>
      <c r="AD36" s="195" t="str">
        <f t="shared" si="21"/>
        <v/>
      </c>
      <c r="AE36" s="14"/>
      <c r="AI36" s="110" t="s">
        <v>219</v>
      </c>
      <c r="AJ36" s="111">
        <v>102166.80805335019</v>
      </c>
      <c r="AK36" s="111">
        <v>571.5556910870363</v>
      </c>
      <c r="AL36" s="54">
        <v>164.9159257663741</v>
      </c>
      <c r="AM36" s="54">
        <v>43.398927833256344</v>
      </c>
      <c r="AN36" s="112">
        <v>1812.3828981938498</v>
      </c>
      <c r="AO36" s="113">
        <v>2012.126080439709</v>
      </c>
      <c r="AP36" s="112">
        <v>769.08</v>
      </c>
      <c r="AQ36" s="112">
        <v>35.0</v>
      </c>
      <c r="AR36" s="113">
        <v>1052.6506194963206</v>
      </c>
      <c r="AS36" s="54">
        <f t="shared" si="1"/>
        <v>0</v>
      </c>
      <c r="AT36" s="115">
        <f t="shared" si="2"/>
        <v>0</v>
      </c>
      <c r="AU36" s="115">
        <f t="shared" si="3"/>
        <v>0</v>
      </c>
      <c r="AV36" s="115" t="str">
        <f t="shared" si="4"/>
        <v>Performance</v>
      </c>
      <c r="AW36" s="116">
        <f t="shared" si="5"/>
        <v>12.20092038</v>
      </c>
      <c r="AX36" s="54">
        <f t="shared" si="6"/>
        <v>3.8</v>
      </c>
      <c r="AY36" s="117">
        <f t="shared" si="7"/>
        <v>0.02394578313</v>
      </c>
      <c r="AZ36" s="117">
        <f t="shared" si="8"/>
        <v>0.07593123209</v>
      </c>
      <c r="BA36" s="118">
        <f t="shared" si="9"/>
        <v>0.005594338337</v>
      </c>
      <c r="BB36" s="116">
        <f t="shared" si="10"/>
        <v>6.382953099</v>
      </c>
      <c r="BC36" s="54">
        <f t="shared" si="11"/>
        <v>4.711883593</v>
      </c>
      <c r="BD36" s="117">
        <f t="shared" si="12"/>
        <v>0.01931159251</v>
      </c>
      <c r="BE36" s="210">
        <v>220.37</v>
      </c>
      <c r="BF36" s="120">
        <v>45.112366634975004</v>
      </c>
      <c r="BG36" s="121">
        <v>119.8035591313991</v>
      </c>
      <c r="BH36" s="121">
        <v>119.8035591313991</v>
      </c>
      <c r="BI36" s="122">
        <f t="shared" si="13"/>
        <v>0.3455906607</v>
      </c>
      <c r="BJ36" s="123">
        <f t="shared" si="14"/>
        <v>-0.1935284638</v>
      </c>
    </row>
    <row r="37">
      <c r="B37" s="209"/>
      <c r="D37" s="100"/>
      <c r="E37" s="48"/>
      <c r="G37" s="198"/>
      <c r="H37" s="13"/>
      <c r="I37" s="19"/>
      <c r="J37" s="19"/>
      <c r="K37" s="15"/>
      <c r="L37" s="16"/>
      <c r="M37" s="15"/>
      <c r="N37" s="184"/>
      <c r="O37" s="197"/>
      <c r="P37" s="13"/>
      <c r="Q37" s="6"/>
      <c r="R37" s="18"/>
      <c r="S37" s="13"/>
      <c r="T37" s="197"/>
      <c r="U37" s="188"/>
      <c r="V37" s="189"/>
      <c r="W37" s="190" t="str">
        <f t="shared" si="22"/>
        <v/>
      </c>
      <c r="X37" s="191" t="str">
        <f t="shared" si="17"/>
        <v/>
      </c>
      <c r="Y37" s="192" t="str">
        <f t="shared" si="18"/>
        <v/>
      </c>
      <c r="Z37" s="205" t="str">
        <f t="shared" si="23"/>
        <v/>
      </c>
      <c r="AA37" s="191" t="str">
        <f t="shared" si="19"/>
        <v/>
      </c>
      <c r="AB37" s="192" t="str">
        <f t="shared" si="20"/>
        <v/>
      </c>
      <c r="AC37" s="235" t="str">
        <f t="shared" si="24"/>
        <v/>
      </c>
      <c r="AD37" s="195" t="str">
        <f t="shared" si="21"/>
        <v/>
      </c>
      <c r="AE37" s="14"/>
      <c r="AI37" s="110" t="s">
        <v>221</v>
      </c>
      <c r="AJ37" s="111">
        <v>82926.34376470823</v>
      </c>
      <c r="AK37" s="111">
        <v>517.5117432192077</v>
      </c>
      <c r="AL37" s="54">
        <v>93.3486372262495</v>
      </c>
      <c r="AM37" s="54">
        <v>24.565430849013026</v>
      </c>
      <c r="AN37" s="112">
        <v>1880.8931553394305</v>
      </c>
      <c r="AO37" s="113">
        <v>956.0912142891675</v>
      </c>
      <c r="AP37" s="112">
        <v>578.76</v>
      </c>
      <c r="AQ37" s="112">
        <v>21.0</v>
      </c>
      <c r="AR37" s="113">
        <v>1022.990966330426</v>
      </c>
      <c r="AS37" s="54">
        <f t="shared" si="1"/>
        <v>0</v>
      </c>
      <c r="AT37" s="115">
        <f t="shared" si="2"/>
        <v>0</v>
      </c>
      <c r="AU37" s="115">
        <f t="shared" si="3"/>
        <v>0</v>
      </c>
      <c r="AV37" s="115" t="str">
        <f t="shared" si="4"/>
        <v>Performance</v>
      </c>
      <c r="AW37" s="116">
        <f t="shared" si="5"/>
        <v>10.24215503</v>
      </c>
      <c r="AX37" s="54">
        <f t="shared" si="6"/>
        <v>3.8</v>
      </c>
      <c r="AY37" s="117">
        <f t="shared" si="7"/>
        <v>0.01306051371</v>
      </c>
      <c r="AZ37" s="117">
        <f t="shared" si="8"/>
        <v>0.04746835443</v>
      </c>
      <c r="BA37" s="118">
        <f t="shared" si="9"/>
        <v>0.006240619322</v>
      </c>
      <c r="BB37" s="116">
        <f t="shared" si="10"/>
        <v>10.95882058</v>
      </c>
      <c r="BC37" s="54">
        <f t="shared" si="11"/>
        <v>4.445173201</v>
      </c>
      <c r="BD37" s="117">
        <f t="shared" si="12"/>
        <v>0.01116490851</v>
      </c>
      <c r="BE37" s="210">
        <v>157.21</v>
      </c>
      <c r="BF37" s="120">
        <v>32.18276153144448</v>
      </c>
      <c r="BG37" s="121">
        <v>61.16587569480502</v>
      </c>
      <c r="BH37" s="121">
        <v>61.16587569480502</v>
      </c>
      <c r="BI37" s="122">
        <f t="shared" si="13"/>
        <v>0.1183514337</v>
      </c>
      <c r="BJ37" s="123">
        <f t="shared" si="14"/>
        <v>-0.1451401716</v>
      </c>
    </row>
    <row r="38">
      <c r="B38" s="209"/>
      <c r="D38" s="100"/>
      <c r="E38" s="48"/>
      <c r="F38" s="22"/>
      <c r="G38" s="198"/>
      <c r="H38" s="13"/>
      <c r="I38" s="19"/>
      <c r="J38" s="19"/>
      <c r="K38" s="15"/>
      <c r="L38" s="16"/>
      <c r="M38" s="15"/>
      <c r="N38" s="184"/>
      <c r="O38" s="197"/>
      <c r="P38" s="13"/>
      <c r="Q38" s="6"/>
      <c r="R38" s="18"/>
      <c r="S38" s="13"/>
      <c r="T38" s="197"/>
      <c r="U38" s="188"/>
      <c r="V38" s="189"/>
      <c r="W38" s="190" t="str">
        <f t="shared" si="22"/>
        <v/>
      </c>
      <c r="X38" s="191" t="str">
        <f t="shared" si="17"/>
        <v/>
      </c>
      <c r="Y38" s="192" t="str">
        <f t="shared" si="18"/>
        <v/>
      </c>
      <c r="Z38" s="205" t="str">
        <f t="shared" si="23"/>
        <v/>
      </c>
      <c r="AA38" s="191" t="str">
        <f t="shared" si="19"/>
        <v/>
      </c>
      <c r="AB38" s="192" t="str">
        <f t="shared" si="20"/>
        <v/>
      </c>
      <c r="AC38" s="235" t="str">
        <f t="shared" si="24"/>
        <v/>
      </c>
      <c r="AD38" s="195" t="str">
        <f t="shared" si="21"/>
        <v/>
      </c>
      <c r="AE38" s="14"/>
      <c r="AI38" s="110" t="s">
        <v>223</v>
      </c>
      <c r="AJ38" s="111">
        <v>158926.05487768975</v>
      </c>
      <c r="AK38" s="111">
        <v>858.9712320204887</v>
      </c>
      <c r="AL38" s="54">
        <v>171.13916824812404</v>
      </c>
      <c r="AM38" s="54">
        <v>45.03662322319054</v>
      </c>
      <c r="AN38" s="112">
        <v>2539.2467020929794</v>
      </c>
      <c r="AO38" s="113">
        <v>2440.9380103951476</v>
      </c>
      <c r="AP38" s="112">
        <v>1066.26</v>
      </c>
      <c r="AQ38" s="112">
        <v>31.0</v>
      </c>
      <c r="AR38" s="113">
        <v>1398.602641506756</v>
      </c>
      <c r="AS38" s="54">
        <f t="shared" si="1"/>
        <v>0</v>
      </c>
      <c r="AT38" s="115">
        <f t="shared" si="2"/>
        <v>0</v>
      </c>
      <c r="AU38" s="115">
        <f t="shared" si="3"/>
        <v>0</v>
      </c>
      <c r="AV38" s="115" t="str">
        <f t="shared" si="4"/>
        <v>Performance</v>
      </c>
      <c r="AW38" s="116">
        <f t="shared" si="5"/>
        <v>14.26288345</v>
      </c>
      <c r="AX38" s="54">
        <f t="shared" si="6"/>
        <v>3.8</v>
      </c>
      <c r="AY38" s="117">
        <f t="shared" si="7"/>
        <v>0.01773621412</v>
      </c>
      <c r="AZ38" s="117">
        <f t="shared" si="8"/>
        <v>0.05243088656</v>
      </c>
      <c r="BA38" s="118">
        <f t="shared" si="9"/>
        <v>0.005404848391</v>
      </c>
      <c r="BB38" s="116">
        <f t="shared" si="10"/>
        <v>8.172311785</v>
      </c>
      <c r="BC38" s="54">
        <f t="shared" si="11"/>
        <v>5.520618331</v>
      </c>
      <c r="BD38" s="117">
        <f t="shared" si="12"/>
        <v>0.01220834509</v>
      </c>
      <c r="BE38" s="210">
        <v>312.09</v>
      </c>
      <c r="BF38" s="120">
        <v>63.888544280570606</v>
      </c>
      <c r="BG38" s="121">
        <v>107.25062396755342</v>
      </c>
      <c r="BH38" s="121">
        <v>107.25062396755342</v>
      </c>
      <c r="BI38" s="122">
        <f t="shared" si="13"/>
        <v>0.2413221308</v>
      </c>
      <c r="BJ38" s="123">
        <f t="shared" si="14"/>
        <v>-0.311671307</v>
      </c>
    </row>
    <row r="39">
      <c r="C39" s="15"/>
      <c r="D39" s="100"/>
      <c r="E39" s="48"/>
      <c r="F39" s="12"/>
      <c r="G39" s="198"/>
      <c r="H39" s="13"/>
      <c r="I39" s="19"/>
      <c r="J39" s="19"/>
      <c r="K39" s="15"/>
      <c r="L39" s="16"/>
      <c r="M39" s="15"/>
      <c r="N39" s="184"/>
      <c r="O39" s="197"/>
      <c r="P39" s="13"/>
      <c r="Q39" s="6"/>
      <c r="R39" s="18"/>
      <c r="S39" s="13"/>
      <c r="T39" s="197"/>
      <c r="U39" s="188"/>
      <c r="V39" s="189"/>
      <c r="W39" s="190" t="str">
        <f t="shared" si="22"/>
        <v/>
      </c>
      <c r="X39" s="191" t="str">
        <f t="shared" si="17"/>
        <v/>
      </c>
      <c r="Y39" s="192" t="str">
        <f t="shared" si="18"/>
        <v/>
      </c>
      <c r="Z39" s="205" t="str">
        <f t="shared" si="23"/>
        <v/>
      </c>
      <c r="AA39" s="191" t="str">
        <f t="shared" si="19"/>
        <v/>
      </c>
      <c r="AB39" s="192" t="str">
        <f t="shared" si="20"/>
        <v/>
      </c>
      <c r="AC39" s="235" t="str">
        <f t="shared" si="24"/>
        <v/>
      </c>
      <c r="AD39" s="195" t="str">
        <f t="shared" si="21"/>
        <v/>
      </c>
      <c r="AE39" s="14"/>
      <c r="AI39" s="110" t="s">
        <v>225</v>
      </c>
      <c r="AJ39" s="111">
        <v>195889.65867619964</v>
      </c>
      <c r="AK39" s="111">
        <v>1047.3062018629219</v>
      </c>
      <c r="AL39" s="54">
        <v>155.5810620437491</v>
      </c>
      <c r="AM39" s="54">
        <v>40.94238474835503</v>
      </c>
      <c r="AN39" s="112">
        <v>2831.0294307329227</v>
      </c>
      <c r="AO39" s="113">
        <v>2633.6235288502307</v>
      </c>
      <c r="AP39" s="112">
        <v>1218.3600000000001</v>
      </c>
      <c r="AQ39" s="112">
        <v>39.0</v>
      </c>
      <c r="AR39" s="113">
        <v>1284.2001623398596</v>
      </c>
      <c r="AS39" s="54">
        <f t="shared" si="1"/>
        <v>0</v>
      </c>
      <c r="AT39" s="115">
        <f t="shared" si="2"/>
        <v>0</v>
      </c>
      <c r="AU39" s="115">
        <f t="shared" si="3"/>
        <v>0</v>
      </c>
      <c r="AV39" s="115" t="str">
        <f t="shared" si="4"/>
        <v>Performance</v>
      </c>
      <c r="AW39" s="116">
        <f t="shared" si="5"/>
        <v>16.92766134</v>
      </c>
      <c r="AX39" s="54">
        <f t="shared" si="6"/>
        <v>3.8</v>
      </c>
      <c r="AY39" s="117">
        <f t="shared" si="7"/>
        <v>0.01446201311</v>
      </c>
      <c r="AZ39" s="117">
        <f t="shared" si="8"/>
        <v>0.03909304144</v>
      </c>
      <c r="BA39" s="118">
        <f t="shared" si="9"/>
        <v>0.005346408835</v>
      </c>
      <c r="BB39" s="116">
        <f t="shared" si="10"/>
        <v>8.254219026</v>
      </c>
      <c r="BC39" s="54">
        <f t="shared" si="11"/>
        <v>3.989258001</v>
      </c>
      <c r="BD39" s="117">
        <f t="shared" si="12"/>
        <v>0.01377590765</v>
      </c>
      <c r="BE39" s="210">
        <v>369.33</v>
      </c>
      <c r="BF39" s="120">
        <v>75.60625479554983</v>
      </c>
      <c r="BG39" s="121">
        <v>79.97480724819928</v>
      </c>
      <c r="BH39" s="121">
        <v>79.97480724819928</v>
      </c>
      <c r="BI39" s="122">
        <f t="shared" si="13"/>
        <v>0.1633273992</v>
      </c>
      <c r="BJ39" s="123">
        <f t="shared" si="14"/>
        <v>-0.0474419055</v>
      </c>
    </row>
    <row r="40">
      <c r="D40" s="100"/>
      <c r="E40" s="48"/>
      <c r="G40" s="198"/>
      <c r="H40" s="13"/>
      <c r="I40" s="19"/>
      <c r="J40" s="19"/>
      <c r="K40" s="15"/>
      <c r="L40" s="16"/>
      <c r="M40" s="15"/>
      <c r="N40" s="184"/>
      <c r="O40" s="197"/>
      <c r="P40" s="13"/>
      <c r="Q40" s="6"/>
      <c r="R40" s="18"/>
      <c r="S40" s="13"/>
      <c r="T40" s="197"/>
      <c r="U40" s="188"/>
      <c r="V40" s="189"/>
      <c r="W40" s="190" t="str">
        <f t="shared" si="22"/>
        <v/>
      </c>
      <c r="X40" s="191" t="str">
        <f t="shared" si="17"/>
        <v/>
      </c>
      <c r="Y40" s="192" t="str">
        <f t="shared" si="18"/>
        <v/>
      </c>
      <c r="Z40" s="205" t="str">
        <f t="shared" si="23"/>
        <v/>
      </c>
      <c r="AA40" s="191" t="str">
        <f t="shared" si="19"/>
        <v/>
      </c>
      <c r="AB40" s="192" t="str">
        <f t="shared" si="20"/>
        <v/>
      </c>
      <c r="AC40" s="235" t="str">
        <f t="shared" si="24"/>
        <v/>
      </c>
      <c r="AD40" s="195" t="str">
        <f t="shared" si="21"/>
        <v/>
      </c>
      <c r="AE40" s="14"/>
      <c r="AI40" s="110" t="s">
        <v>227</v>
      </c>
      <c r="AJ40" s="111">
        <v>204774.1561665927</v>
      </c>
      <c r="AK40" s="111">
        <v>1093.9805204760466</v>
      </c>
      <c r="AL40" s="54">
        <v>248.92969926999862</v>
      </c>
      <c r="AM40" s="54">
        <v>65.50781559736807</v>
      </c>
      <c r="AN40" s="112">
        <v>3278.666170648272</v>
      </c>
      <c r="AO40" s="113">
        <v>1747.7717465626224</v>
      </c>
      <c r="AP40" s="112">
        <v>1265.94</v>
      </c>
      <c r="AQ40" s="112">
        <v>47.0</v>
      </c>
      <c r="AR40" s="113">
        <v>2023.3500283252956</v>
      </c>
      <c r="AS40" s="54">
        <f t="shared" si="1"/>
        <v>0</v>
      </c>
      <c r="AT40" s="115">
        <f t="shared" si="2"/>
        <v>0</v>
      </c>
      <c r="AU40" s="115">
        <f t="shared" si="3"/>
        <v>0</v>
      </c>
      <c r="AV40" s="115" t="str">
        <f t="shared" si="4"/>
        <v>Performance</v>
      </c>
      <c r="AW40" s="116">
        <f t="shared" si="5"/>
        <v>7.021145937</v>
      </c>
      <c r="AX40" s="54">
        <f t="shared" si="6"/>
        <v>3.8</v>
      </c>
      <c r="AY40" s="117">
        <f t="shared" si="7"/>
        <v>0.01998001998</v>
      </c>
      <c r="AZ40" s="117">
        <f t="shared" si="8"/>
        <v>0.05988023952</v>
      </c>
      <c r="BA40" s="118">
        <f t="shared" si="9"/>
        <v>0.005342375918</v>
      </c>
      <c r="BB40" s="116">
        <f t="shared" si="10"/>
        <v>8.128198581</v>
      </c>
      <c r="BC40" s="54">
        <f t="shared" si="11"/>
        <v>5.29637658</v>
      </c>
      <c r="BD40" s="117">
        <f t="shared" si="12"/>
        <v>0.01433509774</v>
      </c>
      <c r="BE40" s="210">
        <v>374.82</v>
      </c>
      <c r="BF40" s="120">
        <v>76.73012325689218</v>
      </c>
      <c r="BG40" s="121">
        <v>172.19957601310642</v>
      </c>
      <c r="BH40" s="121">
        <v>172.19957601310642</v>
      </c>
      <c r="BI40" s="122">
        <f t="shared" si="13"/>
        <v>0.1571869666</v>
      </c>
      <c r="BJ40" s="123">
        <f t="shared" si="14"/>
        <v>-0.2825283583</v>
      </c>
    </row>
    <row r="41">
      <c r="D41" s="100"/>
      <c r="E41" s="48"/>
      <c r="F41" s="12"/>
      <c r="G41" s="198"/>
      <c r="H41" s="13"/>
      <c r="I41" s="19"/>
      <c r="J41" s="19"/>
      <c r="K41" s="15"/>
      <c r="L41" s="16"/>
      <c r="M41" s="15"/>
      <c r="N41" s="19"/>
      <c r="O41" s="197"/>
      <c r="P41" s="13"/>
      <c r="Q41" s="6"/>
      <c r="R41" s="18"/>
      <c r="S41" s="13"/>
      <c r="T41" s="197"/>
      <c r="U41" s="188"/>
      <c r="V41" s="189"/>
      <c r="W41" s="190" t="str">
        <f t="shared" si="22"/>
        <v/>
      </c>
      <c r="X41" s="191" t="str">
        <f t="shared" si="17"/>
        <v/>
      </c>
      <c r="Y41" s="192" t="str">
        <f t="shared" si="18"/>
        <v/>
      </c>
      <c r="Z41" s="205" t="str">
        <f t="shared" si="23"/>
        <v/>
      </c>
      <c r="AA41" s="191" t="str">
        <f t="shared" si="19"/>
        <v/>
      </c>
      <c r="AB41" s="192" t="str">
        <f t="shared" si="20"/>
        <v/>
      </c>
      <c r="AC41" s="235" t="str">
        <f t="shared" si="24"/>
        <v/>
      </c>
      <c r="AD41" s="195" t="str">
        <f t="shared" si="21"/>
        <v/>
      </c>
      <c r="AE41" s="14"/>
      <c r="AI41" s="110" t="s">
        <v>229</v>
      </c>
      <c r="AJ41" s="111">
        <v>254180.1506901277</v>
      </c>
      <c r="AK41" s="111">
        <v>1487.027414060255</v>
      </c>
      <c r="AL41" s="54">
        <v>211.5902443794988</v>
      </c>
      <c r="AM41" s="54">
        <v>55.68164325776285</v>
      </c>
      <c r="AN41" s="112">
        <v>3257.922029042438</v>
      </c>
      <c r="AO41" s="113">
        <v>4875.982786644537</v>
      </c>
      <c r="AP41" s="112">
        <v>1463.28</v>
      </c>
      <c r="AQ41" s="112">
        <v>39.0</v>
      </c>
      <c r="AR41" s="113">
        <v>2255.648705006867</v>
      </c>
      <c r="AS41" s="54">
        <f t="shared" si="1"/>
        <v>0</v>
      </c>
      <c r="AT41" s="115">
        <f t="shared" si="2"/>
        <v>0</v>
      </c>
      <c r="AU41" s="115">
        <f t="shared" si="3"/>
        <v>0</v>
      </c>
      <c r="AV41" s="115" t="str">
        <f t="shared" si="4"/>
        <v>Performance</v>
      </c>
      <c r="AW41" s="116">
        <f t="shared" si="5"/>
        <v>23.04445936</v>
      </c>
      <c r="AX41" s="54">
        <f t="shared" si="6"/>
        <v>3.8</v>
      </c>
      <c r="AY41" s="117">
        <f t="shared" si="7"/>
        <v>0.01709115282</v>
      </c>
      <c r="AZ41" s="117">
        <f t="shared" si="8"/>
        <v>0.03744493392</v>
      </c>
      <c r="BA41" s="118">
        <f t="shared" si="9"/>
        <v>0.005850289293</v>
      </c>
      <c r="BB41" s="116">
        <f t="shared" si="10"/>
        <v>10.66045702</v>
      </c>
      <c r="BC41" s="54">
        <f t="shared" si="11"/>
        <v>5.425390882</v>
      </c>
      <c r="BD41" s="117">
        <f t="shared" si="12"/>
        <v>0.01197082056</v>
      </c>
      <c r="BE41" s="210">
        <v>478.12</v>
      </c>
      <c r="BF41" s="120">
        <v>97.87686497941753</v>
      </c>
      <c r="BG41" s="121">
        <v>113.71337940008128</v>
      </c>
      <c r="BH41" s="121">
        <v>113.71337940008128</v>
      </c>
      <c r="BI41" s="122">
        <f t="shared" si="13"/>
        <v>-0.01596972177</v>
      </c>
      <c r="BJ41" s="123">
        <f t="shared" si="14"/>
        <v>-0.2995896364</v>
      </c>
    </row>
    <row r="42">
      <c r="D42" s="100"/>
      <c r="E42" s="48"/>
      <c r="G42" s="198"/>
      <c r="H42" s="13"/>
      <c r="I42" s="19"/>
      <c r="J42" s="19"/>
      <c r="K42" s="15"/>
      <c r="L42" s="16"/>
      <c r="M42" s="15"/>
      <c r="N42" s="19"/>
      <c r="O42" s="197"/>
      <c r="P42" s="13"/>
      <c r="Q42" s="6"/>
      <c r="R42" s="18"/>
      <c r="S42" s="13"/>
      <c r="T42" s="197"/>
      <c r="U42" s="188"/>
      <c r="V42" s="189"/>
      <c r="W42" s="190" t="str">
        <f t="shared" si="22"/>
        <v/>
      </c>
      <c r="X42" s="191" t="str">
        <f t="shared" si="17"/>
        <v/>
      </c>
      <c r="Y42" s="192" t="str">
        <f t="shared" si="18"/>
        <v/>
      </c>
      <c r="Z42" s="205" t="str">
        <f t="shared" si="23"/>
        <v/>
      </c>
      <c r="AA42" s="191" t="str">
        <f t="shared" si="19"/>
        <v/>
      </c>
      <c r="AB42" s="192" t="str">
        <f t="shared" si="20"/>
        <v/>
      </c>
      <c r="AC42" s="235" t="str">
        <f t="shared" si="24"/>
        <v/>
      </c>
      <c r="AD42" s="195" t="str">
        <f t="shared" si="21"/>
        <v/>
      </c>
      <c r="AE42" s="14"/>
      <c r="AI42" s="110" t="s">
        <v>231</v>
      </c>
      <c r="AJ42" s="111">
        <v>183317.89001536972</v>
      </c>
      <c r="AK42" s="111">
        <v>1193.061091567066</v>
      </c>
      <c r="AL42" s="54">
        <v>217.81348686124878</v>
      </c>
      <c r="AM42" s="54">
        <v>57.31933864769705</v>
      </c>
      <c r="AN42" s="112">
        <v>2290.0440535913253</v>
      </c>
      <c r="AO42" s="113">
        <v>773.2537147484567</v>
      </c>
      <c r="AP42" s="112">
        <v>1279.2</v>
      </c>
      <c r="AQ42" s="112">
        <v>43.0</v>
      </c>
      <c r="AR42" s="113">
        <v>3962.2662903495834</v>
      </c>
      <c r="AS42" s="54">
        <f t="shared" si="1"/>
        <v>0</v>
      </c>
      <c r="AT42" s="115">
        <f t="shared" si="2"/>
        <v>0</v>
      </c>
      <c r="AU42" s="115">
        <f t="shared" si="3"/>
        <v>0</v>
      </c>
      <c r="AV42" s="115" t="str">
        <f t="shared" si="4"/>
        <v>Performance</v>
      </c>
      <c r="AW42" s="116">
        <f t="shared" si="5"/>
        <v>3.550072706</v>
      </c>
      <c r="AX42" s="54">
        <f t="shared" si="6"/>
        <v>3.8</v>
      </c>
      <c r="AY42" s="117">
        <f t="shared" si="7"/>
        <v>0.02502979738</v>
      </c>
      <c r="AZ42" s="117">
        <f t="shared" si="8"/>
        <v>0.04804392588</v>
      </c>
      <c r="BA42" s="118">
        <f t="shared" si="9"/>
        <v>0.006508154177</v>
      </c>
      <c r="BB42" s="116">
        <f t="shared" si="10"/>
        <v>18.19109711</v>
      </c>
      <c r="BC42" s="54">
        <f t="shared" si="11"/>
        <v>5.065429927</v>
      </c>
      <c r="BD42" s="117">
        <f t="shared" si="12"/>
        <v>0.01877693136</v>
      </c>
      <c r="BE42" s="210">
        <v>357.56</v>
      </c>
      <c r="BF42" s="120">
        <v>73.19679545310915</v>
      </c>
      <c r="BG42" s="121">
        <v>144.61669140813962</v>
      </c>
      <c r="BH42" s="121">
        <v>144.61669140813962</v>
      </c>
      <c r="BI42" s="122">
        <f t="shared" si="13"/>
        <v>0.07219991419</v>
      </c>
      <c r="BJ42" s="123">
        <f t="shared" si="14"/>
        <v>-0.2498168853</v>
      </c>
    </row>
    <row r="43">
      <c r="D43" s="100"/>
      <c r="E43" s="48"/>
      <c r="G43" s="198"/>
      <c r="H43" s="13"/>
      <c r="I43" s="19"/>
      <c r="J43" s="19"/>
      <c r="K43" s="15"/>
      <c r="L43" s="16"/>
      <c r="M43" s="15"/>
      <c r="N43" s="19"/>
      <c r="O43" s="197"/>
      <c r="P43" s="13"/>
      <c r="Q43" s="6"/>
      <c r="R43" s="18"/>
      <c r="S43" s="13"/>
      <c r="T43" s="197"/>
      <c r="U43" s="188"/>
      <c r="V43" s="189"/>
      <c r="W43" s="190" t="str">
        <f t="shared" si="22"/>
        <v/>
      </c>
      <c r="X43" s="212" t="str">
        <f t="shared" si="17"/>
        <v/>
      </c>
      <c r="Y43" s="192" t="str">
        <f t="shared" si="18"/>
        <v/>
      </c>
      <c r="Z43" s="205" t="str">
        <f t="shared" si="23"/>
        <v/>
      </c>
      <c r="AA43" s="191" t="str">
        <f t="shared" si="19"/>
        <v/>
      </c>
      <c r="AB43" s="192" t="str">
        <f t="shared" si="20"/>
        <v/>
      </c>
      <c r="AC43" s="235" t="str">
        <f t="shared" si="24"/>
        <v/>
      </c>
      <c r="AD43" s="195" t="str">
        <f t="shared" si="21"/>
        <v/>
      </c>
      <c r="AI43" s="110" t="s">
        <v>233</v>
      </c>
      <c r="AJ43" s="111">
        <v>81863.47945664093</v>
      </c>
      <c r="AK43" s="111">
        <v>697.6582361119698</v>
      </c>
      <c r="AL43" s="54">
        <v>108.90674343062439</v>
      </c>
      <c r="AM43" s="54">
        <v>28.659669323848526</v>
      </c>
      <c r="AN43" s="112">
        <v>1659.804277698313</v>
      </c>
      <c r="AO43" s="113">
        <v>2122.518587853412</v>
      </c>
      <c r="AP43" s="112">
        <v>695.76</v>
      </c>
      <c r="AQ43" s="112">
        <v>18.0</v>
      </c>
      <c r="AR43" s="113">
        <v>939.6892991478818</v>
      </c>
      <c r="AS43" s="54">
        <f t="shared" si="1"/>
        <v>0</v>
      </c>
      <c r="AT43" s="115">
        <f t="shared" si="2"/>
        <v>0</v>
      </c>
      <c r="AU43" s="115">
        <f t="shared" si="3"/>
        <v>0</v>
      </c>
      <c r="AV43" s="115" t="str">
        <f t="shared" si="4"/>
        <v>Performance</v>
      </c>
      <c r="AW43" s="116">
        <f t="shared" si="5"/>
        <v>19.48932197</v>
      </c>
      <c r="AX43" s="54">
        <f t="shared" si="6"/>
        <v>3.8</v>
      </c>
      <c r="AY43" s="117">
        <f t="shared" si="7"/>
        <v>0.01726689689</v>
      </c>
      <c r="AZ43" s="117">
        <f t="shared" si="8"/>
        <v>0.04107981221</v>
      </c>
      <c r="BA43" s="118">
        <f t="shared" si="9"/>
        <v>0.008522215776</v>
      </c>
      <c r="BB43" s="116">
        <f t="shared" si="10"/>
        <v>8.628384887</v>
      </c>
      <c r="BC43" s="54">
        <f t="shared" si="11"/>
        <v>6.050374635</v>
      </c>
      <c r="BD43" s="117">
        <f t="shared" si="12"/>
        <v>0.01084465213</v>
      </c>
      <c r="BE43" s="210">
        <v>146.19</v>
      </c>
      <c r="BF43" s="120">
        <v>29.926836131810116</v>
      </c>
      <c r="BG43" s="121">
        <v>78.97990729881427</v>
      </c>
      <c r="BH43" s="121">
        <v>78.97990729881427</v>
      </c>
      <c r="BI43" s="122">
        <f t="shared" si="13"/>
        <v>-0.002720868204</v>
      </c>
      <c r="BJ43" s="123">
        <f t="shared" si="14"/>
        <v>-0.3719397179</v>
      </c>
    </row>
    <row r="44">
      <c r="D44" s="100"/>
      <c r="E44" s="48"/>
      <c r="F44" s="64" t="s">
        <v>234</v>
      </c>
      <c r="S44" s="13"/>
      <c r="U44" s="50"/>
      <c r="V44" s="50"/>
      <c r="AC44" s="6"/>
      <c r="AI44" s="110" t="s">
        <v>235</v>
      </c>
      <c r="AJ44" s="111">
        <v>74344.81992145302</v>
      </c>
      <c r="AK44" s="111">
        <v>661.6289375334175</v>
      </c>
      <c r="AL44" s="54">
        <v>40.451076131374776</v>
      </c>
      <c r="AM44" s="54">
        <v>10.64502003457231</v>
      </c>
      <c r="AN44" s="112">
        <v>1720.126057894223</v>
      </c>
      <c r="AO44" s="113">
        <v>1629.936869568976</v>
      </c>
      <c r="AP44" s="112">
        <v>585.0</v>
      </c>
      <c r="AQ44" s="112">
        <v>8.0</v>
      </c>
      <c r="AR44" s="113">
        <v>949.5153820010069</v>
      </c>
      <c r="AS44" s="54">
        <f t="shared" si="1"/>
        <v>0</v>
      </c>
      <c r="AT44" s="115">
        <f t="shared" si="2"/>
        <v>0</v>
      </c>
      <c r="AU44" s="115">
        <f t="shared" si="3"/>
        <v>0</v>
      </c>
      <c r="AV44" s="115" t="str">
        <f t="shared" si="4"/>
        <v>Performance</v>
      </c>
      <c r="AW44" s="116">
        <f t="shared" si="5"/>
        <v>40.29402986</v>
      </c>
      <c r="AX44" s="54">
        <f t="shared" si="6"/>
        <v>3.8</v>
      </c>
      <c r="AY44" s="117">
        <f t="shared" si="7"/>
        <v>0.006188511584</v>
      </c>
      <c r="AZ44" s="117">
        <f t="shared" si="8"/>
        <v>0.01608910891</v>
      </c>
      <c r="BA44" s="118">
        <f t="shared" si="9"/>
        <v>0.008899462508</v>
      </c>
      <c r="BB44" s="116">
        <f t="shared" si="10"/>
        <v>23.47317977</v>
      </c>
      <c r="BC44" s="54">
        <f t="shared" si="11"/>
        <v>5.056384516</v>
      </c>
      <c r="BD44" s="117">
        <f t="shared" si="12"/>
        <v>0.004650821934</v>
      </c>
      <c r="BE44" s="210">
        <v>143.79</v>
      </c>
      <c r="BF44" s="120">
        <v>29.435527514829854</v>
      </c>
      <c r="BG44" s="121">
        <v>11.015548616544923</v>
      </c>
      <c r="BH44" s="121">
        <v>11.015548616544923</v>
      </c>
      <c r="BI44" s="122">
        <f t="shared" si="13"/>
        <v>-0.1158186004</v>
      </c>
      <c r="BJ44" s="123">
        <f t="shared" si="14"/>
        <v>-0.2484748761</v>
      </c>
    </row>
    <row r="45">
      <c r="D45" s="100"/>
      <c r="E45" s="48"/>
      <c r="F45" s="12" t="s">
        <v>236</v>
      </c>
      <c r="H45" s="229" t="s">
        <v>349</v>
      </c>
      <c r="I45" s="223">
        <f>H28/Q28</f>
        <v>5.281740223</v>
      </c>
      <c r="L45" s="230">
        <f>AVERAGE(L13:L43)</f>
        <v>3.8</v>
      </c>
      <c r="N45" s="12" t="s">
        <v>237</v>
      </c>
      <c r="S45" s="232">
        <f>AVERAGE(S13:S42)</f>
        <v>5.456861948</v>
      </c>
      <c r="U45" s="50"/>
      <c r="V45" s="50"/>
      <c r="AA45" s="230">
        <f>AVERAGE(AA13:AA42)</f>
        <v>5.449069676</v>
      </c>
      <c r="AC45" s="6"/>
      <c r="AI45" s="110" t="s">
        <v>238</v>
      </c>
      <c r="AJ45" s="111">
        <v>81094.58147106682</v>
      </c>
      <c r="AK45" s="111">
        <v>684.5566729924961</v>
      </c>
      <c r="AL45" s="54">
        <v>84.01377350362453</v>
      </c>
      <c r="AM45" s="54">
        <v>22.10888776411172</v>
      </c>
      <c r="AN45" s="112">
        <v>2569.544066806762</v>
      </c>
      <c r="AO45" s="113">
        <v>851.8635508461766</v>
      </c>
      <c r="AP45" s="112">
        <v>673.14</v>
      </c>
      <c r="AQ45" s="112">
        <v>18.0</v>
      </c>
      <c r="AR45" s="113">
        <v>1314.289811610096</v>
      </c>
      <c r="AS45" s="54">
        <f t="shared" si="1"/>
        <v>0</v>
      </c>
      <c r="AT45" s="115">
        <f t="shared" si="2"/>
        <v>0</v>
      </c>
      <c r="AU45" s="115">
        <f t="shared" si="3"/>
        <v>0</v>
      </c>
      <c r="AV45" s="115" t="str">
        <f t="shared" si="4"/>
        <v>Performance</v>
      </c>
      <c r="AW45" s="116">
        <f t="shared" si="5"/>
        <v>10.13957016</v>
      </c>
      <c r="AX45" s="54">
        <f t="shared" si="6"/>
        <v>3.8</v>
      </c>
      <c r="AY45" s="117">
        <f t="shared" si="7"/>
        <v>0.008604206501</v>
      </c>
      <c r="AZ45" s="117">
        <f t="shared" si="8"/>
        <v>0.03229665072</v>
      </c>
      <c r="BA45" s="118">
        <f t="shared" si="9"/>
        <v>0.00844146009</v>
      </c>
      <c r="BB45" s="116">
        <f t="shared" si="10"/>
        <v>15.64374217</v>
      </c>
      <c r="BC45" s="54">
        <f t="shared" si="11"/>
        <v>4.667431861</v>
      </c>
      <c r="BD45" s="117">
        <f t="shared" si="12"/>
        <v>0.007005133803</v>
      </c>
      <c r="BE45" s="210">
        <v>135.45</v>
      </c>
      <c r="BF45" s="120">
        <v>27.728230070823454</v>
      </c>
      <c r="BG45" s="121">
        <v>56.28554343280108</v>
      </c>
      <c r="BH45" s="121">
        <v>56.28554343280108</v>
      </c>
      <c r="BI45" s="122">
        <f t="shared" si="13"/>
        <v>-0.01667746944</v>
      </c>
      <c r="BJ45" s="123">
        <f t="shared" si="14"/>
        <v>-0.1858477825</v>
      </c>
    </row>
    <row r="46">
      <c r="D46" s="100"/>
      <c r="E46" s="48"/>
      <c r="U46" s="50"/>
      <c r="V46" s="50"/>
      <c r="AC46" s="6"/>
      <c r="AI46" s="110" t="s">
        <v>239</v>
      </c>
      <c r="AJ46" s="111">
        <v>129069.23022379931</v>
      </c>
      <c r="AK46" s="111">
        <v>933.4863722624947</v>
      </c>
      <c r="AL46" s="54">
        <v>177.362410729874</v>
      </c>
      <c r="AM46" s="54">
        <v>46.67431861312474</v>
      </c>
      <c r="AN46" s="112">
        <v>2573.6383052815977</v>
      </c>
      <c r="AO46" s="113">
        <v>5667.440239461585</v>
      </c>
      <c r="AP46" s="112">
        <v>1106.82</v>
      </c>
      <c r="AQ46" s="112">
        <v>35.0</v>
      </c>
      <c r="AR46" s="113">
        <v>6587.38578866765</v>
      </c>
      <c r="AS46" s="54">
        <f t="shared" si="1"/>
        <v>0</v>
      </c>
      <c r="AT46" s="115">
        <f t="shared" si="2"/>
        <v>0</v>
      </c>
      <c r="AU46" s="115">
        <f t="shared" si="3"/>
        <v>0</v>
      </c>
      <c r="AV46" s="115" t="str">
        <f t="shared" si="4"/>
        <v>Performance</v>
      </c>
      <c r="AW46" s="116">
        <f t="shared" si="5"/>
        <v>31.95400996</v>
      </c>
      <c r="AX46" s="54">
        <f t="shared" si="6"/>
        <v>3.8</v>
      </c>
      <c r="AY46" s="117">
        <f t="shared" si="7"/>
        <v>0.01813553929</v>
      </c>
      <c r="AZ46" s="117">
        <f t="shared" si="8"/>
        <v>0.05</v>
      </c>
      <c r="BA46" s="118">
        <f t="shared" si="9"/>
        <v>0.007232447041</v>
      </c>
      <c r="BB46" s="116">
        <f t="shared" si="10"/>
        <v>37.14082235</v>
      </c>
      <c r="BC46" s="54">
        <f t="shared" si="11"/>
        <v>5.067497449</v>
      </c>
      <c r="BD46" s="117">
        <f t="shared" si="12"/>
        <v>0.01359942457</v>
      </c>
      <c r="BE46" s="210">
        <v>220.1</v>
      </c>
      <c r="BF46" s="120">
        <v>45.05709441556471</v>
      </c>
      <c r="BG46" s="121">
        <v>132.3053163143093</v>
      </c>
      <c r="BH46" s="121">
        <v>132.3053163143093</v>
      </c>
      <c r="BI46" s="122">
        <f t="shared" si="13"/>
        <v>0.1856841545</v>
      </c>
      <c r="BJ46" s="123">
        <f t="shared" si="14"/>
        <v>-0.2501229575</v>
      </c>
    </row>
    <row r="47">
      <c r="D47" s="100"/>
      <c r="E47" s="48"/>
      <c r="U47" s="50"/>
      <c r="V47" s="50"/>
      <c r="AC47" s="6"/>
      <c r="AI47" s="110" t="s">
        <v>240</v>
      </c>
      <c r="AJ47" s="111">
        <v>154821.17138281968</v>
      </c>
      <c r="AK47" s="111">
        <v>1108.7197789854545</v>
      </c>
      <c r="AL47" s="54">
        <v>127.57647087587429</v>
      </c>
      <c r="AM47" s="54">
        <v>33.57275549365113</v>
      </c>
      <c r="AN47" s="112">
        <v>2879.3414447359823</v>
      </c>
      <c r="AO47" s="113">
        <v>2870.5993774536346</v>
      </c>
      <c r="AP47" s="112">
        <v>1290.1200000000001</v>
      </c>
      <c r="AQ47" s="112">
        <v>30.0</v>
      </c>
      <c r="AR47" s="113">
        <v>1590.532074548669</v>
      </c>
      <c r="AS47" s="54">
        <f t="shared" si="1"/>
        <v>0</v>
      </c>
      <c r="AT47" s="115">
        <f t="shared" si="2"/>
        <v>0</v>
      </c>
      <c r="AU47" s="115">
        <f t="shared" si="3"/>
        <v>0</v>
      </c>
      <c r="AV47" s="115" t="str">
        <f t="shared" si="4"/>
        <v>Performance</v>
      </c>
      <c r="AW47" s="116">
        <f t="shared" si="5"/>
        <v>22.50100946</v>
      </c>
      <c r="AX47" s="54">
        <f t="shared" si="6"/>
        <v>3.8</v>
      </c>
      <c r="AY47" s="117">
        <f t="shared" si="7"/>
        <v>0.01165987297</v>
      </c>
      <c r="AZ47" s="117">
        <f t="shared" si="8"/>
        <v>0.03028064993</v>
      </c>
      <c r="BA47" s="118">
        <f t="shared" si="9"/>
        <v>0.007161293052</v>
      </c>
      <c r="BB47" s="116">
        <f t="shared" si="10"/>
        <v>12.46728385</v>
      </c>
      <c r="BC47" s="54">
        <f t="shared" si="11"/>
        <v>4.252549029</v>
      </c>
      <c r="BD47" s="117">
        <f t="shared" si="12"/>
        <v>0.01041904914</v>
      </c>
      <c r="BE47" s="210">
        <v>271.26</v>
      </c>
      <c r="BF47" s="120">
        <v>55.53015643419393</v>
      </c>
      <c r="BG47" s="121">
        <v>72.04631444168037</v>
      </c>
      <c r="BH47" s="121">
        <v>72.04631444168037</v>
      </c>
      <c r="BI47" s="122">
        <f t="shared" si="13"/>
        <v>0.1636123252</v>
      </c>
      <c r="BJ47" s="123">
        <f t="shared" si="14"/>
        <v>-0.1064182978</v>
      </c>
    </row>
    <row r="48">
      <c r="D48" s="100"/>
      <c r="E48" s="48"/>
      <c r="U48" s="50"/>
      <c r="V48" s="50"/>
      <c r="AC48" s="6"/>
      <c r="AI48" s="110" t="s">
        <v>241</v>
      </c>
      <c r="AJ48" s="111">
        <v>158949.8014608438</v>
      </c>
      <c r="AK48" s="111">
        <v>1130.009819054599</v>
      </c>
      <c r="AL48" s="54">
        <v>152.46944080287417</v>
      </c>
      <c r="AM48" s="54">
        <v>40.12353705338794</v>
      </c>
      <c r="AN48" s="112">
        <v>2564.3580314053042</v>
      </c>
      <c r="AO48" s="113">
        <v>6733.900255809881</v>
      </c>
      <c r="AP48" s="112">
        <v>1252.68</v>
      </c>
      <c r="AQ48" s="112">
        <v>30.0</v>
      </c>
      <c r="AR48" s="113">
        <v>5792.144946477555</v>
      </c>
      <c r="AS48" s="54">
        <f t="shared" si="1"/>
        <v>0</v>
      </c>
      <c r="AT48" s="115">
        <f t="shared" si="2"/>
        <v>0</v>
      </c>
      <c r="AU48" s="115">
        <f t="shared" si="3"/>
        <v>0</v>
      </c>
      <c r="AV48" s="115" t="str">
        <f t="shared" si="4"/>
        <v>Performance</v>
      </c>
      <c r="AW48" s="116">
        <f t="shared" si="5"/>
        <v>44.16557325</v>
      </c>
      <c r="AX48" s="54">
        <f t="shared" si="6"/>
        <v>3.8</v>
      </c>
      <c r="AY48" s="117">
        <f t="shared" si="7"/>
        <v>0.01564662054</v>
      </c>
      <c r="AZ48" s="117">
        <f t="shared" si="8"/>
        <v>0.03550724638</v>
      </c>
      <c r="BA48" s="118">
        <f t="shared" si="9"/>
        <v>0.007109224476</v>
      </c>
      <c r="BB48" s="116">
        <f t="shared" si="10"/>
        <v>37.98889086</v>
      </c>
      <c r="BC48" s="54">
        <f t="shared" si="11"/>
        <v>5.082314693</v>
      </c>
      <c r="BD48" s="117">
        <f t="shared" si="12"/>
        <v>0.01169883442</v>
      </c>
      <c r="BE48" s="210">
        <v>281.94</v>
      </c>
      <c r="BF48" s="120">
        <v>57.7164797797561</v>
      </c>
      <c r="BG48" s="121">
        <v>94.75296102311808</v>
      </c>
      <c r="BH48" s="121">
        <v>94.75296102311808</v>
      </c>
      <c r="BI48" s="122">
        <f t="shared" si="13"/>
        <v>0.108556739</v>
      </c>
      <c r="BJ48" s="123">
        <f t="shared" si="14"/>
        <v>-0.252309188</v>
      </c>
    </row>
    <row r="49">
      <c r="D49" s="100"/>
      <c r="E49" s="48"/>
      <c r="U49" s="50"/>
      <c r="V49" s="50"/>
      <c r="AC49" s="6"/>
      <c r="AI49" s="110" t="s">
        <v>242</v>
      </c>
      <c r="AJ49" s="111">
        <v>132141.5467753159</v>
      </c>
      <c r="AK49" s="111">
        <v>959.689498501442</v>
      </c>
      <c r="AL49" s="54">
        <v>140.02295583937422</v>
      </c>
      <c r="AM49" s="54">
        <v>36.84814627351953</v>
      </c>
      <c r="AN49" s="112">
        <v>2583.737426852859</v>
      </c>
      <c r="AO49" s="113">
        <v>1089.9846183607744</v>
      </c>
      <c r="AP49" s="112">
        <v>1115.4</v>
      </c>
      <c r="AQ49" s="112">
        <v>34.0</v>
      </c>
      <c r="AR49" s="113">
        <v>2883.82262328188</v>
      </c>
      <c r="AS49" s="54">
        <f t="shared" si="1"/>
        <v>0</v>
      </c>
      <c r="AT49" s="115">
        <f t="shared" si="2"/>
        <v>0</v>
      </c>
      <c r="AU49" s="115">
        <f t="shared" si="3"/>
        <v>0</v>
      </c>
      <c r="AV49" s="115" t="str">
        <f t="shared" si="4"/>
        <v>Performance</v>
      </c>
      <c r="AW49" s="116">
        <f t="shared" si="5"/>
        <v>7.784328018</v>
      </c>
      <c r="AX49" s="54">
        <f t="shared" si="6"/>
        <v>3.8</v>
      </c>
      <c r="AY49" s="117">
        <f t="shared" si="7"/>
        <v>0.01426156772</v>
      </c>
      <c r="AZ49" s="117">
        <f t="shared" si="8"/>
        <v>0.03839590444</v>
      </c>
      <c r="BA49" s="118">
        <f t="shared" si="9"/>
        <v>0.007262587142</v>
      </c>
      <c r="BB49" s="116">
        <f t="shared" si="10"/>
        <v>20.595356</v>
      </c>
      <c r="BC49" s="54">
        <f t="shared" si="11"/>
        <v>4.118322231</v>
      </c>
      <c r="BD49" s="117">
        <f t="shared" si="12"/>
        <v>0.01315923191</v>
      </c>
      <c r="BE49" s="210">
        <v>256.57</v>
      </c>
      <c r="BF49" s="120">
        <v>52.52293827442727</v>
      </c>
      <c r="BG49" s="121">
        <v>87.50001756494694</v>
      </c>
      <c r="BH49" s="121">
        <v>87.50001756494694</v>
      </c>
      <c r="BI49" s="122">
        <f t="shared" si="13"/>
        <v>0.1622509173</v>
      </c>
      <c r="BJ49" s="123">
        <f t="shared" si="14"/>
        <v>-0.07729415348</v>
      </c>
    </row>
    <row r="50">
      <c r="D50" s="100"/>
      <c r="E50" s="48"/>
      <c r="U50" s="50"/>
      <c r="V50" s="50"/>
      <c r="AC50" s="6"/>
      <c r="AI50" s="110" t="s">
        <v>243</v>
      </c>
      <c r="AJ50" s="111">
        <v>121196.8284843856</v>
      </c>
      <c r="AK50" s="111">
        <v>1131.6475144445333</v>
      </c>
      <c r="AL50" s="54">
        <v>127.57647087587429</v>
      </c>
      <c r="AM50" s="54">
        <v>33.57275549365113</v>
      </c>
      <c r="AN50" s="112">
        <v>2774.528939780193</v>
      </c>
      <c r="AO50" s="113">
        <v>2799.8440698266045</v>
      </c>
      <c r="AP50" s="112">
        <v>859.5600000000001</v>
      </c>
      <c r="AQ50" s="112">
        <v>28.0</v>
      </c>
      <c r="AR50" s="113">
        <v>1813.424586447762</v>
      </c>
      <c r="AS50" s="54">
        <f t="shared" si="1"/>
        <v>0</v>
      </c>
      <c r="AT50" s="115">
        <f t="shared" si="2"/>
        <v>0</v>
      </c>
      <c r="AU50" s="115">
        <f t="shared" si="3"/>
        <v>0</v>
      </c>
      <c r="AV50" s="115" t="str">
        <f t="shared" si="4"/>
        <v>Performance</v>
      </c>
      <c r="AW50" s="116">
        <f t="shared" si="5"/>
        <v>21.94639851</v>
      </c>
      <c r="AX50" s="54">
        <f t="shared" si="6"/>
        <v>3.8</v>
      </c>
      <c r="AY50" s="117">
        <f t="shared" si="7"/>
        <v>0.01210034432</v>
      </c>
      <c r="AZ50" s="117">
        <f t="shared" si="8"/>
        <v>0.02966714906</v>
      </c>
      <c r="BA50" s="118">
        <f t="shared" si="9"/>
        <v>0.009337270031</v>
      </c>
      <c r="BB50" s="116">
        <f t="shared" si="10"/>
        <v>14.21441253</v>
      </c>
      <c r="BC50" s="54">
        <f t="shared" si="11"/>
        <v>4.556302531</v>
      </c>
      <c r="BD50" s="117">
        <f t="shared" si="12"/>
        <v>0.01009180319</v>
      </c>
      <c r="BE50" s="210">
        <v>196.63</v>
      </c>
      <c r="BF50" s="120">
        <v>40.25250556534526</v>
      </c>
      <c r="BG50" s="121">
        <v>87.32396531052903</v>
      </c>
      <c r="BH50" s="121">
        <v>87.32396531052903</v>
      </c>
      <c r="BI50" s="122">
        <f t="shared" si="13"/>
        <v>-0.2404348624</v>
      </c>
      <c r="BJ50" s="123">
        <f t="shared" si="14"/>
        <v>-0.1659904113</v>
      </c>
    </row>
    <row r="51">
      <c r="D51" s="100"/>
      <c r="E51" s="48"/>
      <c r="U51" s="50"/>
      <c r="V51" s="50"/>
      <c r="AC51" s="6"/>
      <c r="AI51" s="110" t="s">
        <v>244</v>
      </c>
      <c r="AJ51" s="111">
        <v>35939.22533210605</v>
      </c>
      <c r="AK51" s="111">
        <v>377.48878737983347</v>
      </c>
      <c r="AL51" s="54">
        <v>155.5810620437491</v>
      </c>
      <c r="AM51" s="54">
        <v>40.94238474835503</v>
      </c>
      <c r="AN51" s="112">
        <v>1780.993736553444</v>
      </c>
      <c r="AO51" s="113">
        <v>2514.8882902133837</v>
      </c>
      <c r="AP51" s="112">
        <v>689.52</v>
      </c>
      <c r="AQ51" s="112">
        <v>26.0</v>
      </c>
      <c r="AR51" s="113">
        <v>2576.9061851187316</v>
      </c>
      <c r="AS51" s="54">
        <f t="shared" si="1"/>
        <v>0</v>
      </c>
      <c r="AT51" s="115">
        <f t="shared" si="2"/>
        <v>0</v>
      </c>
      <c r="AU51" s="115">
        <f t="shared" si="3"/>
        <v>0</v>
      </c>
      <c r="AV51" s="115" t="str">
        <f t="shared" si="4"/>
        <v>Performance</v>
      </c>
      <c r="AW51" s="116">
        <f t="shared" si="5"/>
        <v>16.16448851</v>
      </c>
      <c r="AX51" s="54">
        <f t="shared" si="6"/>
        <v>3.8</v>
      </c>
      <c r="AY51" s="117">
        <f t="shared" si="7"/>
        <v>0.02298850575</v>
      </c>
      <c r="AZ51" s="117">
        <f t="shared" si="8"/>
        <v>0.1084598698</v>
      </c>
      <c r="BA51" s="118">
        <f t="shared" si="9"/>
        <v>0.01050353156</v>
      </c>
      <c r="BB51" s="116">
        <f t="shared" si="10"/>
        <v>16.56310962</v>
      </c>
      <c r="BC51" s="54">
        <f t="shared" si="11"/>
        <v>5.983887002</v>
      </c>
      <c r="BD51" s="117">
        <f t="shared" si="12"/>
        <v>0.01459859149</v>
      </c>
      <c r="BE51" s="210">
        <v>46.52</v>
      </c>
      <c r="BF51" s="120">
        <v>9.523198692467382</v>
      </c>
      <c r="BG51" s="121">
        <v>146.05786335128172</v>
      </c>
      <c r="BH51" s="121">
        <v>146.05786335128172</v>
      </c>
      <c r="BI51" s="122">
        <f t="shared" si="13"/>
        <v>0.8265973005</v>
      </c>
      <c r="BJ51" s="123">
        <f t="shared" si="14"/>
        <v>-0.3649612703</v>
      </c>
    </row>
    <row r="52">
      <c r="D52" s="100"/>
      <c r="E52" s="48"/>
      <c r="U52" s="50"/>
      <c r="V52" s="50"/>
      <c r="AC52" s="6"/>
      <c r="AI52" s="110" t="s">
        <v>245</v>
      </c>
      <c r="AJ52" s="111">
        <v>136143.2554606201</v>
      </c>
      <c r="AK52" s="111">
        <v>917.1094183631528</v>
      </c>
      <c r="AL52" s="54">
        <v>84.01377350362453</v>
      </c>
      <c r="AM52" s="54">
        <v>22.10888776411172</v>
      </c>
      <c r="AN52" s="112">
        <v>2093.247657567565</v>
      </c>
      <c r="AO52" s="113">
        <v>10654.398868232405</v>
      </c>
      <c r="AP52" s="112">
        <v>724.62</v>
      </c>
      <c r="AQ52" s="112">
        <v>25.0</v>
      </c>
      <c r="AR52" s="113">
        <v>5109.45222525438</v>
      </c>
      <c r="AS52" s="54">
        <f t="shared" si="1"/>
        <v>0</v>
      </c>
      <c r="AT52" s="115">
        <f t="shared" si="2"/>
        <v>0</v>
      </c>
      <c r="AU52" s="115">
        <f t="shared" si="3"/>
        <v>0</v>
      </c>
      <c r="AV52" s="115" t="str">
        <f t="shared" si="4"/>
        <v>Performance</v>
      </c>
      <c r="AW52" s="116">
        <f t="shared" si="5"/>
        <v>126.8172875</v>
      </c>
      <c r="AX52" s="54">
        <f t="shared" si="6"/>
        <v>3.8</v>
      </c>
      <c r="AY52" s="117">
        <f t="shared" si="7"/>
        <v>0.01056200287</v>
      </c>
      <c r="AZ52" s="117">
        <f t="shared" si="8"/>
        <v>0.02410714286</v>
      </c>
      <c r="BA52" s="118">
        <f t="shared" si="9"/>
        <v>0.006736355872</v>
      </c>
      <c r="BB52" s="116">
        <f t="shared" si="10"/>
        <v>60.81684005</v>
      </c>
      <c r="BC52" s="54">
        <f t="shared" si="11"/>
        <v>3.36055094</v>
      </c>
      <c r="BD52" s="117">
        <f t="shared" si="12"/>
        <v>0.01194316397</v>
      </c>
      <c r="BE52" s="210">
        <v>159.39</v>
      </c>
      <c r="BF52" s="120">
        <v>32.62903352520154</v>
      </c>
      <c r="BG52" s="121">
        <v>51.38473997842299</v>
      </c>
      <c r="BH52" s="121">
        <v>51.38473997842299</v>
      </c>
      <c r="BI52" s="122">
        <f t="shared" si="13"/>
        <v>-0.2098870805</v>
      </c>
      <c r="BJ52" s="123">
        <f t="shared" si="14"/>
        <v>0.1307669688</v>
      </c>
    </row>
    <row r="53">
      <c r="D53" s="100"/>
      <c r="E53" s="48"/>
      <c r="U53" s="50"/>
      <c r="V53" s="50"/>
      <c r="AC53" s="6"/>
      <c r="AI53" s="110" t="s">
        <v>246</v>
      </c>
      <c r="AJ53" s="111">
        <v>301381.80721881124</v>
      </c>
      <c r="AK53" s="111">
        <v>1961.9590771411736</v>
      </c>
      <c r="AL53" s="54">
        <v>161.8043045254991</v>
      </c>
      <c r="AM53" s="54">
        <v>42.58008013828924</v>
      </c>
      <c r="AN53" s="112">
        <v>2450.5382018048767</v>
      </c>
      <c r="AO53" s="113">
        <v>8342.286878735087</v>
      </c>
      <c r="AP53" s="112">
        <v>1818.96</v>
      </c>
      <c r="AQ53" s="112">
        <v>44.0</v>
      </c>
      <c r="AR53" s="113">
        <v>3782.695885962936</v>
      </c>
      <c r="AS53" s="54">
        <f t="shared" si="1"/>
        <v>0</v>
      </c>
      <c r="AT53" s="115">
        <f t="shared" si="2"/>
        <v>0</v>
      </c>
      <c r="AU53" s="115">
        <f t="shared" si="3"/>
        <v>0</v>
      </c>
      <c r="AV53" s="115" t="str">
        <f t="shared" si="4"/>
        <v>Performance</v>
      </c>
      <c r="AW53" s="116">
        <f t="shared" si="5"/>
        <v>51.55787977</v>
      </c>
      <c r="AX53" s="54">
        <f t="shared" si="6"/>
        <v>3.8</v>
      </c>
      <c r="AY53" s="117">
        <f t="shared" si="7"/>
        <v>0.01737580753</v>
      </c>
      <c r="AZ53" s="117">
        <f t="shared" si="8"/>
        <v>0.02170283806</v>
      </c>
      <c r="BA53" s="118">
        <f t="shared" si="9"/>
        <v>0.006509878931</v>
      </c>
      <c r="BB53" s="116">
        <f t="shared" si="10"/>
        <v>23.37821541</v>
      </c>
      <c r="BC53" s="54">
        <f t="shared" si="11"/>
        <v>3.677370557</v>
      </c>
      <c r="BD53" s="117">
        <f t="shared" si="12"/>
        <v>0.01795523937</v>
      </c>
      <c r="BE53" s="210">
        <v>368.85</v>
      </c>
      <c r="BF53" s="120">
        <v>75.50799307215378</v>
      </c>
      <c r="BG53" s="121">
        <v>86.29631145334533</v>
      </c>
      <c r="BH53" s="121">
        <v>86.29631145334533</v>
      </c>
      <c r="BI53" s="122">
        <f t="shared" si="13"/>
        <v>-0.07288586128</v>
      </c>
      <c r="BJ53" s="123">
        <f t="shared" si="14"/>
        <v>0.03334704531</v>
      </c>
    </row>
    <row r="54">
      <c r="B54" s="6"/>
      <c r="D54" s="100"/>
      <c r="E54" s="48"/>
      <c r="U54" s="50"/>
      <c r="V54" s="50"/>
      <c r="AC54" s="6"/>
      <c r="AI54" s="110" t="s">
        <v>247</v>
      </c>
      <c r="AJ54" s="111">
        <v>269635.9009326317</v>
      </c>
      <c r="AK54" s="111">
        <v>1841.5884659810097</v>
      </c>
      <c r="AL54" s="54">
        <v>180.474031970749</v>
      </c>
      <c r="AM54" s="54">
        <v>47.493166308091844</v>
      </c>
      <c r="AN54" s="112">
        <v>2457.6348818279253</v>
      </c>
      <c r="AO54" s="113">
        <v>8263.68138665755</v>
      </c>
      <c r="AP54" s="112">
        <v>1821.3</v>
      </c>
      <c r="AQ54" s="112">
        <v>48.0</v>
      </c>
      <c r="AR54" s="113">
        <v>3660.980113677662</v>
      </c>
      <c r="AS54" s="54">
        <f t="shared" si="1"/>
        <v>0</v>
      </c>
      <c r="AT54" s="115">
        <f t="shared" si="2"/>
        <v>0</v>
      </c>
      <c r="AU54" s="115">
        <f t="shared" si="3"/>
        <v>0</v>
      </c>
      <c r="AV54" s="115" t="str">
        <f t="shared" si="4"/>
        <v>Performance</v>
      </c>
      <c r="AW54" s="116">
        <f t="shared" si="5"/>
        <v>45.78875585</v>
      </c>
      <c r="AX54" s="54">
        <f t="shared" si="6"/>
        <v>3.8</v>
      </c>
      <c r="AY54" s="117">
        <f t="shared" si="7"/>
        <v>0.01932474456</v>
      </c>
      <c r="AZ54" s="117">
        <f t="shared" si="8"/>
        <v>0.02578923966</v>
      </c>
      <c r="BA54" s="118">
        <f t="shared" si="9"/>
        <v>0.006829908256</v>
      </c>
      <c r="BB54" s="116">
        <f t="shared" si="10"/>
        <v>20.2853567</v>
      </c>
      <c r="BC54" s="54">
        <f t="shared" si="11"/>
        <v>3.759875666</v>
      </c>
      <c r="BD54" s="117">
        <f t="shared" si="12"/>
        <v>0.01953097279</v>
      </c>
      <c r="BE54" s="210">
        <v>349.62</v>
      </c>
      <c r="BF54" s="120">
        <v>71.57138277859944</v>
      </c>
      <c r="BG54" s="121">
        <v>108.90264919214955</v>
      </c>
      <c r="BH54" s="121">
        <v>108.90264919214955</v>
      </c>
      <c r="BI54" s="122">
        <f t="shared" si="13"/>
        <v>-0.01101682941</v>
      </c>
      <c r="BJ54" s="123">
        <f t="shared" si="14"/>
        <v>0.0106717183</v>
      </c>
    </row>
    <row r="55">
      <c r="D55" s="100"/>
      <c r="E55" s="48"/>
      <c r="U55" s="50"/>
      <c r="V55" s="50"/>
      <c r="AC55" s="6"/>
      <c r="AI55" s="110" t="s">
        <v>248</v>
      </c>
      <c r="AJ55" s="111">
        <v>249447.21101321783</v>
      </c>
      <c r="AK55" s="111">
        <v>1762.160239569201</v>
      </c>
      <c r="AL55" s="54">
        <v>168.02754700724907</v>
      </c>
      <c r="AM55" s="54">
        <v>44.21777552822344</v>
      </c>
      <c r="AN55" s="112">
        <v>2389.9434723773115</v>
      </c>
      <c r="AO55" s="113">
        <v>3996.752343041287</v>
      </c>
      <c r="AP55" s="112">
        <v>1860.3</v>
      </c>
      <c r="AQ55" s="112">
        <v>44.0</v>
      </c>
      <c r="AR55" s="113">
        <v>2895.251113492593</v>
      </c>
      <c r="AS55" s="54">
        <f t="shared" si="1"/>
        <v>0</v>
      </c>
      <c r="AT55" s="115">
        <f t="shared" si="2"/>
        <v>0</v>
      </c>
      <c r="AU55" s="115">
        <f t="shared" si="3"/>
        <v>0</v>
      </c>
      <c r="AV55" s="115" t="str">
        <f t="shared" si="4"/>
        <v>Performance</v>
      </c>
      <c r="AW55" s="116">
        <f t="shared" si="5"/>
        <v>23.78629227</v>
      </c>
      <c r="AX55" s="54">
        <f t="shared" si="6"/>
        <v>3.8</v>
      </c>
      <c r="AY55" s="117">
        <f t="shared" si="7"/>
        <v>0.0185015989</v>
      </c>
      <c r="AZ55" s="117">
        <f t="shared" si="8"/>
        <v>0.0250929368</v>
      </c>
      <c r="BA55" s="118">
        <f t="shared" si="9"/>
        <v>0.007064261141</v>
      </c>
      <c r="BB55" s="116">
        <f t="shared" si="10"/>
        <v>17.23081224</v>
      </c>
      <c r="BC55" s="54">
        <f t="shared" si="11"/>
        <v>3.818807887</v>
      </c>
      <c r="BD55" s="117">
        <f t="shared" si="12"/>
        <v>0.01841047728</v>
      </c>
      <c r="BE55" s="210">
        <v>357.8</v>
      </c>
      <c r="BF55" s="120">
        <v>73.24592631480716</v>
      </c>
      <c r="BG55" s="121">
        <v>94.7816206924419</v>
      </c>
      <c r="BH55" s="121">
        <v>94.7816206924419</v>
      </c>
      <c r="BI55" s="122">
        <f t="shared" si="13"/>
        <v>0.0556928696</v>
      </c>
      <c r="BJ55" s="123">
        <f t="shared" si="14"/>
        <v>-0.004925067478</v>
      </c>
    </row>
    <row r="56">
      <c r="D56" s="100"/>
      <c r="E56" s="48"/>
      <c r="U56" s="50"/>
      <c r="V56" s="50"/>
      <c r="AC56" s="6"/>
      <c r="AI56" s="110" t="s">
        <v>249</v>
      </c>
      <c r="AJ56" s="111">
        <v>277568.89740147296</v>
      </c>
      <c r="AK56" s="111">
        <v>1846.5015521508121</v>
      </c>
      <c r="AL56" s="54">
        <v>168.02754700724907</v>
      </c>
      <c r="AM56" s="54">
        <v>44.21777552822344</v>
      </c>
      <c r="AN56" s="112">
        <v>2249.9205165379376</v>
      </c>
      <c r="AO56" s="113">
        <v>4256.241475375845</v>
      </c>
      <c r="AP56" s="112">
        <v>1935.96</v>
      </c>
      <c r="AQ56" s="112">
        <v>34.0</v>
      </c>
      <c r="AR56" s="113">
        <v>2983.7832801631084</v>
      </c>
      <c r="AS56" s="54">
        <f t="shared" si="1"/>
        <v>0</v>
      </c>
      <c r="AT56" s="115">
        <f t="shared" si="2"/>
        <v>0</v>
      </c>
      <c r="AU56" s="115">
        <f t="shared" si="3"/>
        <v>0</v>
      </c>
      <c r="AV56" s="115" t="str">
        <f t="shared" si="4"/>
        <v>Performance</v>
      </c>
      <c r="AW56" s="116">
        <f t="shared" si="5"/>
        <v>25.33061722</v>
      </c>
      <c r="AX56" s="54">
        <f t="shared" si="6"/>
        <v>3.8</v>
      </c>
      <c r="AY56" s="117">
        <f t="shared" si="7"/>
        <v>0.01965303894</v>
      </c>
      <c r="AZ56" s="117">
        <f t="shared" si="8"/>
        <v>0.02394678492</v>
      </c>
      <c r="BA56" s="118">
        <f t="shared" si="9"/>
        <v>0.006652407995</v>
      </c>
      <c r="BB56" s="116">
        <f t="shared" si="10"/>
        <v>17.75770303</v>
      </c>
      <c r="BC56" s="54">
        <f t="shared" si="11"/>
        <v>4.941986677</v>
      </c>
      <c r="BD56" s="117">
        <f t="shared" si="12"/>
        <v>0.01511164494</v>
      </c>
      <c r="BE56" s="210">
        <v>366.82</v>
      </c>
      <c r="BF56" s="120">
        <v>75.09242786695796</v>
      </c>
      <c r="BG56" s="121">
        <v>92.9351191402911</v>
      </c>
      <c r="BH56" s="121">
        <v>92.9351191402911</v>
      </c>
      <c r="BI56" s="122">
        <f t="shared" si="13"/>
        <v>0.04844753461</v>
      </c>
      <c r="BJ56" s="123">
        <f t="shared" si="14"/>
        <v>-0.2310784612</v>
      </c>
    </row>
    <row r="57">
      <c r="C57" s="46"/>
      <c r="D57" s="100"/>
      <c r="E57" s="48"/>
      <c r="U57" s="50"/>
      <c r="V57" s="50"/>
      <c r="AC57" s="6"/>
      <c r="AI57" s="110" t="s">
        <v>250</v>
      </c>
      <c r="AJ57" s="111">
        <v>149908.08521301707</v>
      </c>
      <c r="AK57" s="111">
        <v>1301.148987302723</v>
      </c>
      <c r="AL57" s="54">
        <v>155.5810620437491</v>
      </c>
      <c r="AM57" s="54">
        <v>40.94238474835503</v>
      </c>
      <c r="AN57" s="112">
        <v>2102.8008806755147</v>
      </c>
      <c r="AO57" s="113">
        <v>2969.004564895988</v>
      </c>
      <c r="AP57" s="112">
        <v>1154.4</v>
      </c>
      <c r="AQ57" s="112">
        <v>30.0</v>
      </c>
      <c r="AR57" s="113">
        <v>2405.4754726134925</v>
      </c>
      <c r="AS57" s="54">
        <f t="shared" si="1"/>
        <v>0</v>
      </c>
      <c r="AT57" s="115">
        <f t="shared" si="2"/>
        <v>0</v>
      </c>
      <c r="AU57" s="115">
        <f t="shared" si="3"/>
        <v>0</v>
      </c>
      <c r="AV57" s="115" t="str">
        <f t="shared" si="4"/>
        <v>Performance</v>
      </c>
      <c r="AW57" s="116">
        <f t="shared" si="5"/>
        <v>19.08332882</v>
      </c>
      <c r="AX57" s="54">
        <f t="shared" si="6"/>
        <v>3.8</v>
      </c>
      <c r="AY57" s="117">
        <f t="shared" si="7"/>
        <v>0.01947040498</v>
      </c>
      <c r="AZ57" s="117">
        <f t="shared" si="8"/>
        <v>0.03146633103</v>
      </c>
      <c r="BA57" s="118">
        <f t="shared" si="9"/>
        <v>0.008679645167</v>
      </c>
      <c r="BB57" s="116">
        <f t="shared" si="10"/>
        <v>15.46123571</v>
      </c>
      <c r="BC57" s="54">
        <f t="shared" si="11"/>
        <v>5.186035401</v>
      </c>
      <c r="BD57" s="117">
        <f t="shared" si="12"/>
        <v>0.01426668605</v>
      </c>
      <c r="BE57" s="210">
        <v>202.48</v>
      </c>
      <c r="BF57" s="120">
        <v>41.450070319234634</v>
      </c>
      <c r="BG57" s="121">
        <v>114.13099172451447</v>
      </c>
      <c r="BH57" s="121">
        <v>114.13099172451447</v>
      </c>
      <c r="BI57" s="122">
        <f t="shared" si="13"/>
        <v>-0.1127841536</v>
      </c>
      <c r="BJ57" s="123">
        <f t="shared" si="14"/>
        <v>-0.2672630042</v>
      </c>
    </row>
    <row r="58">
      <c r="C58" s="14"/>
      <c r="D58" s="100"/>
      <c r="E58" s="48"/>
      <c r="U58" s="50"/>
      <c r="V58" s="50"/>
      <c r="AC58" s="6"/>
      <c r="AI58" s="110" t="s">
        <v>251</v>
      </c>
      <c r="AJ58" s="111">
        <v>162274.3231024102</v>
      </c>
      <c r="AK58" s="111">
        <v>1342.9102197460452</v>
      </c>
      <c r="AL58" s="54">
        <v>65.34404605837463</v>
      </c>
      <c r="AM58" s="54">
        <v>17.195801594309113</v>
      </c>
      <c r="AN58" s="112">
        <v>1925.929778562621</v>
      </c>
      <c r="AO58" s="113">
        <v>3694.559749188531</v>
      </c>
      <c r="AP58" s="112">
        <v>836.94</v>
      </c>
      <c r="AQ58" s="112">
        <v>22.0</v>
      </c>
      <c r="AR58" s="113">
        <v>1850.669639641813</v>
      </c>
      <c r="AS58" s="54">
        <f t="shared" si="1"/>
        <v>0</v>
      </c>
      <c r="AT58" s="115">
        <f t="shared" si="2"/>
        <v>0</v>
      </c>
      <c r="AU58" s="115">
        <f t="shared" si="3"/>
        <v>0</v>
      </c>
      <c r="AV58" s="115" t="str">
        <f t="shared" si="4"/>
        <v>Performance</v>
      </c>
      <c r="AW58" s="116">
        <f t="shared" si="5"/>
        <v>56.54011302</v>
      </c>
      <c r="AX58" s="54">
        <f t="shared" si="6"/>
        <v>3.8</v>
      </c>
      <c r="AY58" s="117">
        <f t="shared" si="7"/>
        <v>0.008928571429</v>
      </c>
      <c r="AZ58" s="117">
        <f t="shared" si="8"/>
        <v>0.01280487805</v>
      </c>
      <c r="BA58" s="118">
        <f t="shared" si="9"/>
        <v>0.008275555825</v>
      </c>
      <c r="BB58" s="116">
        <f t="shared" si="10"/>
        <v>28.32193216</v>
      </c>
      <c r="BC58" s="54">
        <f t="shared" si="11"/>
        <v>2.970183912</v>
      </c>
      <c r="BD58" s="117">
        <f t="shared" si="12"/>
        <v>0.01142305407</v>
      </c>
      <c r="BE58" s="210">
        <v>205.11</v>
      </c>
      <c r="BF58" s="120">
        <v>41.98846267867551</v>
      </c>
      <c r="BG58" s="121">
        <v>23.35558337969912</v>
      </c>
      <c r="BH58" s="121">
        <v>23.35558337969912</v>
      </c>
      <c r="BI58" s="122">
        <f t="shared" si="13"/>
        <v>-0.3767714418</v>
      </c>
      <c r="BJ58" s="123">
        <f t="shared" si="14"/>
        <v>0.2793820561</v>
      </c>
    </row>
    <row r="59">
      <c r="D59" s="100"/>
      <c r="E59" s="48"/>
      <c r="U59" s="50"/>
      <c r="V59" s="50"/>
      <c r="AC59" s="6"/>
      <c r="AI59" s="110" t="s">
        <v>252</v>
      </c>
      <c r="AJ59" s="111">
        <v>297634.7601666418</v>
      </c>
      <c r="AK59" s="111">
        <v>1995.5318326348242</v>
      </c>
      <c r="AL59" s="54">
        <v>205.36700189774888</v>
      </c>
      <c r="AM59" s="54">
        <v>54.043947867828656</v>
      </c>
      <c r="AN59" s="112">
        <v>2419.694938627783</v>
      </c>
      <c r="AO59" s="113">
        <v>2725.8076694887586</v>
      </c>
      <c r="AP59" s="112">
        <v>1986.66</v>
      </c>
      <c r="AQ59" s="112">
        <v>51.0</v>
      </c>
      <c r="AR59" s="113">
        <v>3328.01195841161</v>
      </c>
      <c r="AS59" s="54">
        <f t="shared" si="1"/>
        <v>0</v>
      </c>
      <c r="AT59" s="115">
        <f t="shared" si="2"/>
        <v>0</v>
      </c>
      <c r="AU59" s="115">
        <f t="shared" si="3"/>
        <v>0</v>
      </c>
      <c r="AV59" s="115" t="str">
        <f t="shared" si="4"/>
        <v>Performance</v>
      </c>
      <c r="AW59" s="116">
        <f t="shared" si="5"/>
        <v>13.272861</v>
      </c>
      <c r="AX59" s="54">
        <f t="shared" si="6"/>
        <v>3.8</v>
      </c>
      <c r="AY59" s="117">
        <f t="shared" si="7"/>
        <v>0.02233502538</v>
      </c>
      <c r="AZ59" s="117">
        <f t="shared" si="8"/>
        <v>0.02708247846</v>
      </c>
      <c r="BA59" s="118">
        <f t="shared" si="9"/>
        <v>0.006704632992</v>
      </c>
      <c r="BB59" s="116">
        <f t="shared" si="10"/>
        <v>16.20519328</v>
      </c>
      <c r="BC59" s="54">
        <f t="shared" si="11"/>
        <v>4.026803959</v>
      </c>
      <c r="BD59" s="117">
        <f t="shared" si="12"/>
        <v>0.0210770371</v>
      </c>
      <c r="BE59" s="210">
        <v>463.98</v>
      </c>
      <c r="BF59" s="120">
        <v>94.98223837770887</v>
      </c>
      <c r="BG59" s="121">
        <v>110.38476352004001</v>
      </c>
      <c r="BH59" s="121">
        <v>110.38476352004001</v>
      </c>
      <c r="BI59" s="122">
        <f t="shared" si="13"/>
        <v>-0.004445848715</v>
      </c>
      <c r="BJ59" s="123">
        <f t="shared" si="14"/>
        <v>-0.05632356606</v>
      </c>
    </row>
    <row r="60">
      <c r="B60" s="6"/>
      <c r="D60" s="100"/>
      <c r="E60" s="48"/>
      <c r="U60" s="50"/>
      <c r="V60" s="50"/>
      <c r="AC60" s="6"/>
      <c r="AI60" s="110" t="s">
        <v>253</v>
      </c>
      <c r="AJ60" s="111">
        <v>487692.58555928577</v>
      </c>
      <c r="AK60" s="111">
        <v>3184.498685727055</v>
      </c>
      <c r="AL60" s="54">
        <v>270.7110479561235</v>
      </c>
      <c r="AM60" s="54">
        <v>71.23974946213777</v>
      </c>
      <c r="AN60" s="112">
        <v>2267.116318132246</v>
      </c>
      <c r="AO60" s="113">
        <v>325.31640989873443</v>
      </c>
      <c r="AP60" s="112">
        <v>2917.2000000000003</v>
      </c>
      <c r="AQ60" s="112">
        <v>72.0</v>
      </c>
      <c r="AR60" s="113">
        <v>7101.926517681189</v>
      </c>
      <c r="AS60" s="54">
        <f t="shared" si="1"/>
        <v>0</v>
      </c>
      <c r="AT60" s="115">
        <f t="shared" si="2"/>
        <v>0</v>
      </c>
      <c r="AU60" s="115">
        <f t="shared" si="3"/>
        <v>0</v>
      </c>
      <c r="AV60" s="115" t="str">
        <f t="shared" si="4"/>
        <v>Performance</v>
      </c>
      <c r="AW60" s="116">
        <f t="shared" si="5"/>
        <v>1.201710873</v>
      </c>
      <c r="AX60" s="54">
        <f t="shared" si="6"/>
        <v>3.8</v>
      </c>
      <c r="AY60" s="117">
        <f t="shared" si="7"/>
        <v>0.03142306766</v>
      </c>
      <c r="AZ60" s="117">
        <f t="shared" si="8"/>
        <v>0.02237078941</v>
      </c>
      <c r="BA60" s="118">
        <f t="shared" si="9"/>
        <v>0.006529725446</v>
      </c>
      <c r="BB60" s="116">
        <f t="shared" si="10"/>
        <v>26.23434312</v>
      </c>
      <c r="BC60" s="54">
        <f t="shared" si="11"/>
        <v>3.759875666</v>
      </c>
      <c r="BD60" s="117">
        <f t="shared" si="12"/>
        <v>0.03175840579</v>
      </c>
      <c r="BE60" s="210">
        <v>914.1</v>
      </c>
      <c r="BF60" s="120">
        <v>187.1271694923567</v>
      </c>
      <c r="BG60" s="121">
        <v>83.58387846376678</v>
      </c>
      <c r="BH60" s="121">
        <v>83.58387846376678</v>
      </c>
      <c r="BI60" s="122">
        <f t="shared" si="13"/>
        <v>-0.08393744577</v>
      </c>
      <c r="BJ60" s="123">
        <f t="shared" si="14"/>
        <v>0.0106717183</v>
      </c>
    </row>
    <row r="61">
      <c r="C61" s="14"/>
      <c r="D61" s="100"/>
      <c r="E61" s="48"/>
      <c r="U61" s="50"/>
      <c r="V61" s="50"/>
      <c r="AC61" s="6"/>
      <c r="AI61" s="110" t="s">
        <v>254</v>
      </c>
      <c r="AJ61" s="111">
        <v>503608.5282063613</v>
      </c>
      <c r="AK61" s="111">
        <v>3676.626150402282</v>
      </c>
      <c r="AL61" s="54">
        <v>457.40832240862255</v>
      </c>
      <c r="AM61" s="54">
        <v>120.37061116016383</v>
      </c>
      <c r="AN61" s="112">
        <v>3185.5904826536776</v>
      </c>
      <c r="AO61" s="113">
        <v>6441.274750117863</v>
      </c>
      <c r="AP61" s="112">
        <v>3487.38</v>
      </c>
      <c r="AQ61" s="112">
        <v>108.0</v>
      </c>
      <c r="AR61" s="113">
        <v>5266.521739743514</v>
      </c>
      <c r="AS61" s="54">
        <f t="shared" si="1"/>
        <v>0</v>
      </c>
      <c r="AT61" s="115">
        <f t="shared" si="2"/>
        <v>0</v>
      </c>
      <c r="AU61" s="115">
        <f t="shared" si="3"/>
        <v>0</v>
      </c>
      <c r="AV61" s="115" t="str">
        <f t="shared" si="4"/>
        <v>Performance</v>
      </c>
      <c r="AW61" s="116">
        <f t="shared" si="5"/>
        <v>14.08211096</v>
      </c>
      <c r="AX61" s="54">
        <f t="shared" si="6"/>
        <v>3.8</v>
      </c>
      <c r="AY61" s="117">
        <f t="shared" si="7"/>
        <v>0.03778596521</v>
      </c>
      <c r="AZ61" s="117">
        <f t="shared" si="8"/>
        <v>0.03273942094</v>
      </c>
      <c r="BA61" s="118">
        <f t="shared" si="9"/>
        <v>0.007300563721</v>
      </c>
      <c r="BB61" s="116">
        <f t="shared" si="10"/>
        <v>11.51383016</v>
      </c>
      <c r="BC61" s="54">
        <f t="shared" si="11"/>
        <v>4.235262245</v>
      </c>
      <c r="BD61" s="117">
        <f t="shared" si="12"/>
        <v>0.03390266281</v>
      </c>
      <c r="BE61" s="210">
        <v>992.65</v>
      </c>
      <c r="BF61" s="120">
        <v>203.2072911022731</v>
      </c>
      <c r="BG61" s="121">
        <v>254.20103130634945</v>
      </c>
      <c r="BH61" s="121">
        <v>254.20103130634945</v>
      </c>
      <c r="BI61" s="122">
        <f t="shared" si="13"/>
        <v>-0.05147277495</v>
      </c>
      <c r="BJ61" s="123">
        <f t="shared" si="14"/>
        <v>-0.1027710256</v>
      </c>
    </row>
    <row r="62">
      <c r="D62" s="100"/>
      <c r="E62" s="48"/>
      <c r="U62" s="50"/>
      <c r="V62" s="50"/>
      <c r="AC62" s="6"/>
      <c r="AI62" s="110" t="s">
        <v>255</v>
      </c>
      <c r="AJ62" s="111">
        <v>614862.9079784565</v>
      </c>
      <c r="AK62" s="111">
        <v>4764.055889318592</v>
      </c>
      <c r="AL62" s="54">
        <v>395.17589759112286</v>
      </c>
      <c r="AM62" s="54">
        <v>103.9936572608218</v>
      </c>
      <c r="AN62" s="112">
        <v>2170.2193408944727</v>
      </c>
      <c r="AO62" s="113">
        <v>4923.9132191691315</v>
      </c>
      <c r="AP62" s="112">
        <v>4296.24</v>
      </c>
      <c r="AQ62" s="112">
        <v>93.0</v>
      </c>
      <c r="AR62" s="113">
        <v>3094.577823267012</v>
      </c>
      <c r="AS62" s="54">
        <f t="shared" si="1"/>
        <v>0</v>
      </c>
      <c r="AT62" s="115">
        <f t="shared" si="2"/>
        <v>0</v>
      </c>
      <c r="AU62" s="115">
        <f t="shared" si="3"/>
        <v>0</v>
      </c>
      <c r="AV62" s="115" t="str">
        <f t="shared" si="4"/>
        <v>Performance</v>
      </c>
      <c r="AW62" s="116">
        <f t="shared" si="5"/>
        <v>12.4600545</v>
      </c>
      <c r="AX62" s="54">
        <f t="shared" si="6"/>
        <v>3.8</v>
      </c>
      <c r="AY62" s="117">
        <f t="shared" si="7"/>
        <v>0.04791850082</v>
      </c>
      <c r="AZ62" s="117">
        <f t="shared" si="8"/>
        <v>0.02182880715</v>
      </c>
      <c r="BA62" s="118">
        <f t="shared" si="9"/>
        <v>0.007748159512</v>
      </c>
      <c r="BB62" s="116">
        <f t="shared" si="10"/>
        <v>7.830887061</v>
      </c>
      <c r="BC62" s="54">
        <f t="shared" si="11"/>
        <v>4.2492032</v>
      </c>
      <c r="BD62" s="117">
        <f t="shared" si="12"/>
        <v>0.04285281135</v>
      </c>
      <c r="BE62" s="210">
        <v>1154.63</v>
      </c>
      <c r="BF62" s="120">
        <v>236.36652850996592</v>
      </c>
      <c r="BG62" s="121">
        <v>158.80936908115694</v>
      </c>
      <c r="BH62" s="121">
        <v>158.80936908115694</v>
      </c>
      <c r="BI62" s="122">
        <f t="shared" si="13"/>
        <v>-0.09819697757</v>
      </c>
      <c r="BJ62" s="123">
        <f t="shared" si="14"/>
        <v>-0.1057146902</v>
      </c>
    </row>
    <row r="63">
      <c r="B63" s="6"/>
      <c r="D63" s="100"/>
      <c r="E63" s="48"/>
      <c r="U63" s="50"/>
      <c r="V63" s="50"/>
      <c r="AC63" s="6"/>
      <c r="AI63" s="110" t="s">
        <v>256</v>
      </c>
      <c r="AJ63" s="111">
        <v>519016.78528255725</v>
      </c>
      <c r="AK63" s="111">
        <v>4054.9337854770824</v>
      </c>
      <c r="AL63" s="54">
        <v>329.8318515327482</v>
      </c>
      <c r="AM63" s="54">
        <v>86.79785566651269</v>
      </c>
      <c r="AN63" s="112">
        <v>1939.3042909137503</v>
      </c>
      <c r="AO63" s="113">
        <v>615.4547203389079</v>
      </c>
      <c r="AP63" s="112">
        <v>3943.6800000000003</v>
      </c>
      <c r="AQ63" s="112">
        <v>76.0</v>
      </c>
      <c r="AR63" s="113">
        <v>2600.519018067318</v>
      </c>
      <c r="AS63" s="54">
        <f t="shared" si="1"/>
        <v>0</v>
      </c>
      <c r="AT63" s="115">
        <f t="shared" si="2"/>
        <v>0</v>
      </c>
      <c r="AU63" s="115">
        <f t="shared" si="3"/>
        <v>0</v>
      </c>
      <c r="AV63" s="115" t="str">
        <f t="shared" si="4"/>
        <v>Performance</v>
      </c>
      <c r="AW63" s="116">
        <f t="shared" si="5"/>
        <v>1.865965089</v>
      </c>
      <c r="AX63" s="54">
        <f t="shared" si="6"/>
        <v>3.8</v>
      </c>
      <c r="AY63" s="117">
        <f t="shared" si="7"/>
        <v>0.04475721323</v>
      </c>
      <c r="AZ63" s="117">
        <f t="shared" si="8"/>
        <v>0.02140549273</v>
      </c>
      <c r="BA63" s="118">
        <f t="shared" si="9"/>
        <v>0.007812721863</v>
      </c>
      <c r="BB63" s="116">
        <f t="shared" si="10"/>
        <v>7.884378073</v>
      </c>
      <c r="BC63" s="54">
        <f t="shared" si="11"/>
        <v>4.339892783</v>
      </c>
      <c r="BD63" s="117">
        <f t="shared" si="12"/>
        <v>0.03918931153</v>
      </c>
      <c r="BE63" s="210">
        <v>922.05</v>
      </c>
      <c r="BF63" s="120">
        <v>188.75462928610378</v>
      </c>
      <c r="BG63" s="121">
        <v>141.07722224664442</v>
      </c>
      <c r="BH63" s="121">
        <v>141.07722224664442</v>
      </c>
      <c r="BI63" s="122">
        <f t="shared" si="13"/>
        <v>-0.02743664665</v>
      </c>
      <c r="BJ63" s="123">
        <f t="shared" si="14"/>
        <v>-0.1244023321</v>
      </c>
    </row>
    <row r="64">
      <c r="B64" s="6"/>
      <c r="D64" s="100"/>
      <c r="E64" s="48"/>
      <c r="U64" s="50"/>
      <c r="V64" s="50"/>
      <c r="AC64" s="6"/>
      <c r="AI64" s="110" t="s">
        <v>257</v>
      </c>
      <c r="AJ64" s="111">
        <v>346907.2825158971</v>
      </c>
      <c r="AK64" s="111">
        <v>2758.697884344162</v>
      </c>
      <c r="AL64" s="54">
        <v>214.70186562037378</v>
      </c>
      <c r="AM64" s="54">
        <v>56.50049095272995</v>
      </c>
      <c r="AN64" s="112">
        <v>1758.3389503260212</v>
      </c>
      <c r="AO64" s="113">
        <v>6287.872067002659</v>
      </c>
      <c r="AP64" s="112">
        <v>2379.0</v>
      </c>
      <c r="AQ64" s="112">
        <v>56.0</v>
      </c>
      <c r="AR64" s="113">
        <v>11375.546940364515</v>
      </c>
      <c r="AS64" s="54">
        <f t="shared" si="1"/>
        <v>0</v>
      </c>
      <c r="AT64" s="115">
        <f t="shared" si="2"/>
        <v>0</v>
      </c>
      <c r="AU64" s="115">
        <f t="shared" si="3"/>
        <v>0</v>
      </c>
      <c r="AV64" s="115" t="str">
        <f t="shared" si="4"/>
        <v>Performance</v>
      </c>
      <c r="AW64" s="116">
        <f t="shared" si="5"/>
        <v>29.28652738</v>
      </c>
      <c r="AX64" s="54">
        <f t="shared" si="6"/>
        <v>3.8</v>
      </c>
      <c r="AY64" s="117">
        <f t="shared" si="7"/>
        <v>0.03213287799</v>
      </c>
      <c r="AZ64" s="117">
        <f t="shared" si="8"/>
        <v>0.02048085485</v>
      </c>
      <c r="BA64" s="118">
        <f t="shared" si="9"/>
        <v>0.007952262819</v>
      </c>
      <c r="BB64" s="116">
        <f t="shared" si="10"/>
        <v>52.98299066</v>
      </c>
      <c r="BC64" s="54">
        <f t="shared" si="11"/>
        <v>3.833961886</v>
      </c>
      <c r="BD64" s="117">
        <f t="shared" si="12"/>
        <v>0.03184823949</v>
      </c>
      <c r="BE64" s="210">
        <v>562.65</v>
      </c>
      <c r="BF64" s="120">
        <v>115.18116389330982</v>
      </c>
      <c r="BG64" s="121">
        <v>99.52070172706397</v>
      </c>
      <c r="BH64" s="121">
        <v>99.52070172706397</v>
      </c>
      <c r="BI64" s="122">
        <f t="shared" si="13"/>
        <v>-0.1376366316</v>
      </c>
      <c r="BJ64" s="123">
        <f t="shared" si="14"/>
        <v>-0.008858169979</v>
      </c>
    </row>
    <row r="65">
      <c r="B65" s="6"/>
      <c r="C65" s="14"/>
      <c r="D65" s="100"/>
      <c r="E65" s="48"/>
      <c r="U65" s="50"/>
      <c r="V65" s="50"/>
      <c r="AC65" s="6"/>
      <c r="AI65" s="110" t="s">
        <v>258</v>
      </c>
      <c r="AJ65" s="111">
        <v>292830.5807402698</v>
      </c>
      <c r="AK65" s="111">
        <v>2246.9180749897246</v>
      </c>
      <c r="AL65" s="54">
        <v>236.48321430649867</v>
      </c>
      <c r="AM65" s="54">
        <v>62.232424817499655</v>
      </c>
      <c r="AN65" s="112">
        <v>1738.6866056468107</v>
      </c>
      <c r="AO65" s="113">
        <v>525.0936846387243</v>
      </c>
      <c r="AP65" s="112">
        <v>2035.02</v>
      </c>
      <c r="AQ65" s="112">
        <v>46.0</v>
      </c>
      <c r="AR65" s="113">
        <v>6263.749892603644</v>
      </c>
      <c r="AS65" s="54">
        <f t="shared" si="1"/>
        <v>0</v>
      </c>
      <c r="AT65" s="115">
        <f t="shared" si="2"/>
        <v>0</v>
      </c>
      <c r="AU65" s="115">
        <f t="shared" si="3"/>
        <v>0</v>
      </c>
      <c r="AV65" s="115" t="str">
        <f t="shared" si="4"/>
        <v>Performance</v>
      </c>
      <c r="AW65" s="116">
        <f t="shared" si="5"/>
        <v>2.220426875</v>
      </c>
      <c r="AX65" s="54">
        <f t="shared" si="6"/>
        <v>3.8</v>
      </c>
      <c r="AY65" s="117">
        <f t="shared" si="7"/>
        <v>0.03579277865</v>
      </c>
      <c r="AZ65" s="117">
        <f t="shared" si="8"/>
        <v>0.027696793</v>
      </c>
      <c r="BA65" s="118">
        <f t="shared" si="9"/>
        <v>0.007673099132</v>
      </c>
      <c r="BB65" s="116">
        <f t="shared" si="10"/>
        <v>26.48708032</v>
      </c>
      <c r="BC65" s="54">
        <f t="shared" si="11"/>
        <v>5.140939441</v>
      </c>
      <c r="BD65" s="117">
        <f t="shared" si="12"/>
        <v>0.02645675181</v>
      </c>
      <c r="BE65" s="210">
        <v>468.03</v>
      </c>
      <c r="BF65" s="120">
        <v>95.81132166886303</v>
      </c>
      <c r="BG65" s="121">
        <v>140.67189263763564</v>
      </c>
      <c r="BH65" s="121">
        <v>140.67189263763564</v>
      </c>
      <c r="BI65" s="122">
        <f t="shared" si="13"/>
        <v>-0.09430609747</v>
      </c>
      <c r="BJ65" s="123">
        <f t="shared" si="14"/>
        <v>-0.2608354867</v>
      </c>
    </row>
    <row r="66">
      <c r="D66" s="100"/>
      <c r="E66" s="48"/>
      <c r="U66" s="50"/>
      <c r="V66" s="50"/>
      <c r="AC66" s="6"/>
      <c r="AI66" s="110" t="s">
        <v>259</v>
      </c>
      <c r="AJ66" s="111">
        <v>443288.9316043047</v>
      </c>
      <c r="AK66" s="111">
        <v>3165.665188742812</v>
      </c>
      <c r="AL66" s="54">
        <v>454.2967011677475</v>
      </c>
      <c r="AM66" s="54">
        <v>119.55176346519673</v>
      </c>
      <c r="AN66" s="112">
        <v>2124.6368192079703</v>
      </c>
      <c r="AO66" s="113">
        <v>14230.208054556653</v>
      </c>
      <c r="AP66" s="112">
        <v>3502.98</v>
      </c>
      <c r="AQ66" s="112">
        <v>113.0</v>
      </c>
      <c r="AR66" s="113">
        <v>6069.519308534589</v>
      </c>
      <c r="AS66" s="54">
        <f t="shared" si="1"/>
        <v>0</v>
      </c>
      <c r="AT66" s="115">
        <f t="shared" si="2"/>
        <v>0</v>
      </c>
      <c r="AU66" s="115">
        <f t="shared" si="3"/>
        <v>0</v>
      </c>
      <c r="AV66" s="115" t="str">
        <f t="shared" si="4"/>
        <v>Performance</v>
      </c>
      <c r="AW66" s="116">
        <f t="shared" si="5"/>
        <v>31.32359979</v>
      </c>
      <c r="AX66" s="54">
        <f t="shared" si="6"/>
        <v>3.8</v>
      </c>
      <c r="AY66" s="117">
        <f t="shared" si="7"/>
        <v>0.0562692703</v>
      </c>
      <c r="AZ66" s="117">
        <f t="shared" si="8"/>
        <v>0.03776513192</v>
      </c>
      <c r="BA66" s="118">
        <f t="shared" si="9"/>
        <v>0.007141313403</v>
      </c>
      <c r="BB66" s="116">
        <f t="shared" si="10"/>
        <v>13.36025398</v>
      </c>
      <c r="BC66" s="54">
        <f t="shared" si="11"/>
        <v>4.020324789</v>
      </c>
      <c r="BD66" s="117">
        <f t="shared" si="12"/>
        <v>0.05318556046</v>
      </c>
      <c r="BE66" s="210">
        <v>860.37</v>
      </c>
      <c r="BF66" s="120">
        <v>176.12799782971112</v>
      </c>
      <c r="BG66" s="121">
        <v>278.1687033380364</v>
      </c>
      <c r="BH66" s="121">
        <v>278.1687033380364</v>
      </c>
      <c r="BI66" s="122">
        <f t="shared" si="13"/>
        <v>0.1065541651</v>
      </c>
      <c r="BJ66" s="123">
        <f t="shared" si="14"/>
        <v>-0.05480273377</v>
      </c>
    </row>
    <row r="67">
      <c r="D67" s="100"/>
      <c r="E67" s="48"/>
      <c r="U67" s="50"/>
      <c r="V67" s="50"/>
      <c r="AC67" s="6"/>
      <c r="AI67" s="110" t="s">
        <v>260</v>
      </c>
      <c r="AJ67" s="111">
        <v>423828.1972857166</v>
      </c>
      <c r="AK67" s="111">
        <v>3095.244286975641</v>
      </c>
      <c r="AL67" s="54">
        <v>441.85021620424754</v>
      </c>
      <c r="AM67" s="54">
        <v>116.27637268532831</v>
      </c>
      <c r="AN67" s="112">
        <v>2064.587988243716</v>
      </c>
      <c r="AO67" s="113">
        <v>19230.631865995263</v>
      </c>
      <c r="AP67" s="112">
        <v>3500.6400000000003</v>
      </c>
      <c r="AQ67" s="112">
        <v>114.0</v>
      </c>
      <c r="AR67" s="113">
        <v>8402.543796911039</v>
      </c>
      <c r="AS67" s="54">
        <f t="shared" si="1"/>
        <v>0</v>
      </c>
      <c r="AT67" s="115">
        <f t="shared" si="2"/>
        <v>0</v>
      </c>
      <c r="AU67" s="115">
        <f t="shared" si="3"/>
        <v>0</v>
      </c>
      <c r="AV67" s="115" t="str">
        <f t="shared" si="4"/>
        <v>Performance</v>
      </c>
      <c r="AW67" s="116">
        <f t="shared" si="5"/>
        <v>43.52296584</v>
      </c>
      <c r="AX67" s="54">
        <f t="shared" si="6"/>
        <v>3.8</v>
      </c>
      <c r="AY67" s="117">
        <f t="shared" si="7"/>
        <v>0.05631940772</v>
      </c>
      <c r="AZ67" s="117">
        <f t="shared" si="8"/>
        <v>0.03756613757</v>
      </c>
      <c r="BA67" s="118">
        <f t="shared" si="9"/>
        <v>0.007303063616</v>
      </c>
      <c r="BB67" s="116">
        <f t="shared" si="10"/>
        <v>19.01672442</v>
      </c>
      <c r="BC67" s="54">
        <f t="shared" si="11"/>
        <v>3.87587909</v>
      </c>
      <c r="BD67" s="117">
        <f t="shared" si="12"/>
        <v>0.05521682808</v>
      </c>
      <c r="BE67" s="210">
        <v>827.29</v>
      </c>
      <c r="BF67" s="120">
        <v>169.35612739233318</v>
      </c>
      <c r="BG67" s="121">
        <v>272.49408881191437</v>
      </c>
      <c r="BH67" s="121">
        <v>272.49408881191437</v>
      </c>
      <c r="BI67" s="122">
        <f t="shared" si="13"/>
        <v>0.1309737376</v>
      </c>
      <c r="BJ67" s="123">
        <f t="shared" si="14"/>
        <v>-0.01957725919</v>
      </c>
    </row>
    <row r="68">
      <c r="D68" s="100"/>
      <c r="E68" s="48"/>
      <c r="U68" s="50"/>
      <c r="V68" s="50"/>
      <c r="AC68" s="6"/>
      <c r="AI68" s="110" t="s">
        <v>261</v>
      </c>
      <c r="AJ68" s="111">
        <v>477392.30040429457</v>
      </c>
      <c r="AK68" s="111">
        <v>3249.187653629456</v>
      </c>
      <c r="AL68" s="54">
        <v>451.18507992687245</v>
      </c>
      <c r="AM68" s="54">
        <v>118.7329157702296</v>
      </c>
      <c r="AN68" s="112">
        <v>2136.373636169166</v>
      </c>
      <c r="AO68" s="113">
        <v>18119.279064991046</v>
      </c>
      <c r="AP68" s="112">
        <v>3508.44</v>
      </c>
      <c r="AQ68" s="112">
        <v>101.0</v>
      </c>
      <c r="AR68" s="113">
        <v>7912.808468166721</v>
      </c>
      <c r="AS68" s="54">
        <f t="shared" si="1"/>
        <v>0</v>
      </c>
      <c r="AT68" s="115">
        <f t="shared" si="2"/>
        <v>0</v>
      </c>
      <c r="AU68" s="115">
        <f t="shared" si="3"/>
        <v>0</v>
      </c>
      <c r="AV68" s="115" t="str">
        <f t="shared" si="4"/>
        <v>Performance</v>
      </c>
      <c r="AW68" s="116">
        <f t="shared" si="5"/>
        <v>40.15930462</v>
      </c>
      <c r="AX68" s="54">
        <f t="shared" si="6"/>
        <v>3.8</v>
      </c>
      <c r="AY68" s="117">
        <f t="shared" si="7"/>
        <v>0.05557684937</v>
      </c>
      <c r="AZ68" s="117">
        <f t="shared" si="8"/>
        <v>0.03654233871</v>
      </c>
      <c r="BA68" s="118">
        <f t="shared" si="9"/>
        <v>0.006806116586</v>
      </c>
      <c r="BB68" s="116">
        <f t="shared" si="10"/>
        <v>17.53783274</v>
      </c>
      <c r="BC68" s="54">
        <f t="shared" si="11"/>
        <v>4.467179009</v>
      </c>
      <c r="BD68" s="117">
        <f t="shared" si="12"/>
        <v>0.04727637446</v>
      </c>
      <c r="BE68" s="210">
        <v>1037.75</v>
      </c>
      <c r="BF68" s="120">
        <v>212.43979886302716</v>
      </c>
      <c r="BG68" s="121">
        <v>238.74528106384528</v>
      </c>
      <c r="BH68" s="121">
        <v>238.74528106384528</v>
      </c>
      <c r="BI68" s="122">
        <f t="shared" si="13"/>
        <v>0.07978989643</v>
      </c>
      <c r="BJ68" s="123">
        <f t="shared" si="14"/>
        <v>-0.1493513038</v>
      </c>
    </row>
    <row r="69">
      <c r="D69" s="100"/>
      <c r="E69" s="48"/>
      <c r="U69" s="50"/>
      <c r="V69" s="50"/>
      <c r="AC69" s="6"/>
      <c r="AI69" s="110" t="s">
        <v>262</v>
      </c>
      <c r="AJ69" s="111">
        <v>557766.2959037903</v>
      </c>
      <c r="AK69" s="111">
        <v>4011.5348576438264</v>
      </c>
      <c r="AL69" s="54">
        <v>500.97101978087227</v>
      </c>
      <c r="AM69" s="54">
        <v>131.83447888970323</v>
      </c>
      <c r="AN69" s="112">
        <v>2340.266712215974</v>
      </c>
      <c r="AO69" s="113">
        <v>19272.909658152304</v>
      </c>
      <c r="AP69" s="112">
        <v>3918.7200000000003</v>
      </c>
      <c r="AQ69" s="112">
        <v>112.0</v>
      </c>
      <c r="AR69" s="113">
        <v>8190.9890729193985</v>
      </c>
      <c r="AS69" s="54">
        <f t="shared" si="1"/>
        <v>0</v>
      </c>
      <c r="AT69" s="115">
        <f t="shared" si="2"/>
        <v>0</v>
      </c>
      <c r="AU69" s="115">
        <f t="shared" si="3"/>
        <v>0</v>
      </c>
      <c r="AV69" s="115" t="str">
        <f t="shared" si="4"/>
        <v>Performance</v>
      </c>
      <c r="AW69" s="116">
        <f t="shared" si="5"/>
        <v>38.4711069</v>
      </c>
      <c r="AX69" s="54">
        <f t="shared" si="6"/>
        <v>3.8</v>
      </c>
      <c r="AY69" s="117">
        <f t="shared" si="7"/>
        <v>0.05633310007</v>
      </c>
      <c r="AZ69" s="117">
        <f t="shared" si="8"/>
        <v>0.03286384977</v>
      </c>
      <c r="BA69" s="118">
        <f t="shared" si="9"/>
        <v>0.007192142815</v>
      </c>
      <c r="BB69" s="116">
        <f t="shared" si="10"/>
        <v>16.35022536</v>
      </c>
      <c r="BC69" s="54">
        <f t="shared" si="11"/>
        <v>4.472955534</v>
      </c>
      <c r="BD69" s="117">
        <f t="shared" si="12"/>
        <v>0.04785779305</v>
      </c>
      <c r="BE69" s="210">
        <v>1173.57</v>
      </c>
      <c r="BF69" s="120">
        <v>240.24377234563508</v>
      </c>
      <c r="BG69" s="121">
        <v>260.7272474352372</v>
      </c>
      <c r="BH69" s="121">
        <v>260.7272474352372</v>
      </c>
      <c r="BI69" s="122">
        <f t="shared" si="13"/>
        <v>-0.02313699393</v>
      </c>
      <c r="BJ69" s="123">
        <f t="shared" si="14"/>
        <v>-0.15044986</v>
      </c>
    </row>
    <row r="70">
      <c r="D70" s="100"/>
      <c r="E70" s="48"/>
      <c r="U70" s="50"/>
      <c r="V70" s="50"/>
      <c r="AC70" s="6"/>
      <c r="AI70" s="110" t="s">
        <v>263</v>
      </c>
      <c r="AJ70" s="111">
        <v>513463.36021529033</v>
      </c>
      <c r="AK70" s="111">
        <v>3807.641781597018</v>
      </c>
      <c r="AL70" s="54">
        <v>432.5153524816226</v>
      </c>
      <c r="AM70" s="54">
        <v>113.819829600427</v>
      </c>
      <c r="AN70" s="112">
        <v>1975.3335894923027</v>
      </c>
      <c r="AO70" s="113">
        <v>15239.399786158663</v>
      </c>
      <c r="AP70" s="112">
        <v>3790.02</v>
      </c>
      <c r="AQ70" s="112">
        <v>115.0</v>
      </c>
      <c r="AR70" s="113">
        <v>11009.50939719892</v>
      </c>
      <c r="AS70" s="54">
        <f t="shared" si="1"/>
        <v>0</v>
      </c>
      <c r="AT70" s="115">
        <f t="shared" si="2"/>
        <v>0</v>
      </c>
      <c r="AU70" s="115">
        <f t="shared" si="3"/>
        <v>0</v>
      </c>
      <c r="AV70" s="115" t="str">
        <f t="shared" si="4"/>
        <v>Performance</v>
      </c>
      <c r="AW70" s="116">
        <f t="shared" si="5"/>
        <v>35.23435573</v>
      </c>
      <c r="AX70" s="54">
        <f t="shared" si="6"/>
        <v>3.8</v>
      </c>
      <c r="AY70" s="117">
        <f t="shared" si="7"/>
        <v>0.05762056101</v>
      </c>
      <c r="AZ70" s="117">
        <f t="shared" si="8"/>
        <v>0.02989247312</v>
      </c>
      <c r="BA70" s="118">
        <f t="shared" si="9"/>
        <v>0.007415605624</v>
      </c>
      <c r="BB70" s="116">
        <f t="shared" si="10"/>
        <v>25.45460949</v>
      </c>
      <c r="BC70" s="54">
        <f t="shared" si="11"/>
        <v>3.761003065</v>
      </c>
      <c r="BD70" s="117">
        <f t="shared" si="12"/>
        <v>0.05821801473</v>
      </c>
      <c r="BE70" s="210">
        <v>1158.26</v>
      </c>
      <c r="BF70" s="120">
        <v>237.1096327931485</v>
      </c>
      <c r="BG70" s="121">
        <v>195.40571968847408</v>
      </c>
      <c r="BH70" s="121">
        <v>195.40571968847408</v>
      </c>
      <c r="BI70" s="122">
        <f t="shared" si="13"/>
        <v>-0.004628004053</v>
      </c>
      <c r="BJ70" s="123">
        <f t="shared" si="14"/>
        <v>0.01036875915</v>
      </c>
    </row>
    <row r="71">
      <c r="D71" s="100"/>
      <c r="E71" s="48"/>
      <c r="U71" s="50"/>
      <c r="V71" s="50"/>
      <c r="AC71" s="6"/>
      <c r="AI71" s="110" t="s">
        <v>264</v>
      </c>
      <c r="AJ71" s="111">
        <v>328950.77141296363</v>
      </c>
      <c r="AK71" s="111">
        <v>2673.537724067584</v>
      </c>
      <c r="AL71" s="54">
        <v>208.47862313862387</v>
      </c>
      <c r="AM71" s="54">
        <v>54.86279556279576</v>
      </c>
      <c r="AN71" s="112">
        <v>1696.9253732034886</v>
      </c>
      <c r="AO71" s="113">
        <v>3380.852946864078</v>
      </c>
      <c r="AP71" s="112">
        <v>2322.84</v>
      </c>
      <c r="AQ71" s="112">
        <v>60.0</v>
      </c>
      <c r="AR71" s="113">
        <v>2854.932260021411</v>
      </c>
      <c r="AS71" s="54">
        <f t="shared" si="1"/>
        <v>0</v>
      </c>
      <c r="AT71" s="115">
        <f t="shared" si="2"/>
        <v>0</v>
      </c>
      <c r="AU71" s="115">
        <f t="shared" si="3"/>
        <v>0</v>
      </c>
      <c r="AV71" s="115" t="str">
        <f t="shared" si="4"/>
        <v>Performance</v>
      </c>
      <c r="AW71" s="116">
        <f t="shared" si="5"/>
        <v>16.2167847</v>
      </c>
      <c r="AX71" s="54">
        <f t="shared" si="6"/>
        <v>3.8</v>
      </c>
      <c r="AY71" s="117">
        <f t="shared" si="7"/>
        <v>0.03233070613</v>
      </c>
      <c r="AZ71" s="117">
        <f t="shared" si="8"/>
        <v>0.02052067381</v>
      </c>
      <c r="BA71" s="118">
        <f t="shared" si="9"/>
        <v>0.008127470602</v>
      </c>
      <c r="BB71" s="116">
        <f t="shared" si="10"/>
        <v>13.69412469</v>
      </c>
      <c r="BC71" s="54">
        <f t="shared" si="11"/>
        <v>3.474643719</v>
      </c>
      <c r="BD71" s="117">
        <f t="shared" si="12"/>
        <v>0.03535806639</v>
      </c>
      <c r="BE71" s="210">
        <v>663.95</v>
      </c>
      <c r="BF71" s="120">
        <v>135.91848176835163</v>
      </c>
      <c r="BG71" s="121">
        <v>72.56014137027225</v>
      </c>
      <c r="BH71" s="121">
        <v>72.56014137027225</v>
      </c>
      <c r="BI71" s="122">
        <f t="shared" si="13"/>
        <v>-0.1311736584</v>
      </c>
      <c r="BJ71" s="123">
        <f t="shared" si="14"/>
        <v>0.09363730711</v>
      </c>
    </row>
    <row r="72">
      <c r="D72" s="100"/>
      <c r="E72" s="48"/>
      <c r="U72" s="50"/>
      <c r="V72" s="50"/>
      <c r="AC72" s="6"/>
      <c r="AI72" s="110" t="s">
        <v>265</v>
      </c>
      <c r="AJ72" s="111">
        <v>360229.11566531693</v>
      </c>
      <c r="AK72" s="111">
        <v>2507.3116419892626</v>
      </c>
      <c r="AL72" s="54">
        <v>242.70645678824866</v>
      </c>
      <c r="AM72" s="54">
        <v>63.870120207433864</v>
      </c>
      <c r="AN72" s="112">
        <v>2293.319444371193</v>
      </c>
      <c r="AO72" s="113">
        <v>7954.518453596258</v>
      </c>
      <c r="AP72" s="112">
        <v>2186.34</v>
      </c>
      <c r="AQ72" s="112">
        <v>62.0</v>
      </c>
      <c r="AR72" s="113">
        <v>3206.353294983945</v>
      </c>
      <c r="AS72" s="54">
        <f t="shared" si="1"/>
        <v>0</v>
      </c>
      <c r="AT72" s="115">
        <f t="shared" si="2"/>
        <v>0</v>
      </c>
      <c r="AU72" s="115">
        <f t="shared" si="3"/>
        <v>0</v>
      </c>
      <c r="AV72" s="115" t="str">
        <f t="shared" si="4"/>
        <v>Performance</v>
      </c>
      <c r="AW72" s="116">
        <f t="shared" si="5"/>
        <v>32.77423501</v>
      </c>
      <c r="AX72" s="54">
        <f t="shared" si="6"/>
        <v>3.8</v>
      </c>
      <c r="AY72" s="117">
        <f t="shared" si="7"/>
        <v>0.02785051178</v>
      </c>
      <c r="AZ72" s="117">
        <f t="shared" si="8"/>
        <v>0.0254735467</v>
      </c>
      <c r="BA72" s="118">
        <f t="shared" si="9"/>
        <v>0.006960324785</v>
      </c>
      <c r="BB72" s="116">
        <f t="shared" si="10"/>
        <v>13.21082816</v>
      </c>
      <c r="BC72" s="54">
        <f t="shared" si="11"/>
        <v>3.914620271</v>
      </c>
      <c r="BD72" s="117">
        <f t="shared" si="12"/>
        <v>0.02703504745</v>
      </c>
      <c r="BE72" s="210">
        <v>731.56</v>
      </c>
      <c r="BF72" s="120">
        <v>149.75905493253305</v>
      </c>
      <c r="BG72" s="121">
        <v>92.94740185571561</v>
      </c>
      <c r="BH72" s="121">
        <v>92.94740185571561</v>
      </c>
      <c r="BI72" s="122">
        <f t="shared" si="13"/>
        <v>-0.128014259</v>
      </c>
      <c r="BJ72" s="123">
        <f t="shared" si="14"/>
        <v>-0.02928004834</v>
      </c>
    </row>
    <row r="73">
      <c r="D73" s="100"/>
      <c r="E73" s="48"/>
      <c r="U73" s="50"/>
      <c r="V73" s="50"/>
      <c r="AC73" s="6"/>
      <c r="AI73" s="110" t="s">
        <v>266</v>
      </c>
      <c r="AJ73" s="111">
        <v>570351.1661277397</v>
      </c>
      <c r="AK73" s="111">
        <v>3670.075368842546</v>
      </c>
      <c r="AL73" s="54">
        <v>426.29210999987265</v>
      </c>
      <c r="AM73" s="54">
        <v>112.1821342104928</v>
      </c>
      <c r="AN73" s="112">
        <v>1866.1538968300226</v>
      </c>
      <c r="AO73" s="113">
        <v>6065.842043938734</v>
      </c>
      <c r="AP73" s="112">
        <v>3756.48</v>
      </c>
      <c r="AQ73" s="112">
        <v>95.0</v>
      </c>
      <c r="AR73" s="113">
        <v>5588.561947139061</v>
      </c>
      <c r="AS73" s="54">
        <f t="shared" si="1"/>
        <v>0</v>
      </c>
      <c r="AT73" s="115">
        <f t="shared" si="2"/>
        <v>0</v>
      </c>
      <c r="AU73" s="115">
        <f t="shared" si="3"/>
        <v>0</v>
      </c>
      <c r="AV73" s="115" t="str">
        <f t="shared" si="4"/>
        <v>Performance</v>
      </c>
      <c r="AW73" s="116">
        <f t="shared" si="5"/>
        <v>14.22930873</v>
      </c>
      <c r="AX73" s="54">
        <f t="shared" si="6"/>
        <v>3.8</v>
      </c>
      <c r="AY73" s="117">
        <f t="shared" si="7"/>
        <v>0.06011408513</v>
      </c>
      <c r="AZ73" s="117">
        <f t="shared" si="8"/>
        <v>0.03056671129</v>
      </c>
      <c r="BA73" s="118">
        <f t="shared" si="9"/>
        <v>0.006434764382</v>
      </c>
      <c r="BB73" s="116">
        <f t="shared" si="10"/>
        <v>13.10970064</v>
      </c>
      <c r="BC73" s="54">
        <f t="shared" si="11"/>
        <v>4.487285368</v>
      </c>
      <c r="BD73" s="117">
        <f t="shared" si="12"/>
        <v>0.05090684116</v>
      </c>
      <c r="BE73" s="210">
        <v>1322.93</v>
      </c>
      <c r="BF73" s="120">
        <v>270.8195452757067</v>
      </c>
      <c r="BG73" s="121">
        <v>155.47256472416598</v>
      </c>
      <c r="BH73" s="121">
        <v>155.47256472416598</v>
      </c>
      <c r="BI73" s="122">
        <f t="shared" si="13"/>
        <v>0.02354301274</v>
      </c>
      <c r="BJ73" s="123">
        <f t="shared" si="14"/>
        <v>-0.1531628394</v>
      </c>
    </row>
    <row r="74">
      <c r="D74" s="100"/>
      <c r="E74" s="48"/>
      <c r="U74" s="50"/>
      <c r="V74" s="50"/>
      <c r="AC74" s="6"/>
      <c r="AI74" s="110" t="s">
        <v>267</v>
      </c>
      <c r="AJ74" s="111">
        <v>556517.5531689655</v>
      </c>
      <c r="AK74" s="111">
        <v>3575.0890362263617</v>
      </c>
      <c r="AL74" s="54">
        <v>348.50157897799807</v>
      </c>
      <c r="AM74" s="54">
        <v>91.71094183631529</v>
      </c>
      <c r="AN74" s="112">
        <v>1631.9634560694315</v>
      </c>
      <c r="AO74" s="113">
        <v>3956.7578933547998</v>
      </c>
      <c r="AP74" s="112">
        <v>2784.6</v>
      </c>
      <c r="AQ74" s="112">
        <v>73.0</v>
      </c>
      <c r="AR74" s="113">
        <v>3182.864757784269</v>
      </c>
      <c r="AS74" s="54">
        <f t="shared" si="1"/>
        <v>0</v>
      </c>
      <c r="AT74" s="115">
        <f t="shared" si="2"/>
        <v>0</v>
      </c>
      <c r="AU74" s="115">
        <f t="shared" si="3"/>
        <v>0</v>
      </c>
      <c r="AV74" s="115" t="str">
        <f t="shared" si="4"/>
        <v>Performance</v>
      </c>
      <c r="AW74" s="116">
        <f t="shared" si="5"/>
        <v>11.35362975</v>
      </c>
      <c r="AX74" s="54">
        <f t="shared" si="6"/>
        <v>3.8</v>
      </c>
      <c r="AY74" s="117">
        <f t="shared" si="7"/>
        <v>0.05619668841</v>
      </c>
      <c r="AZ74" s="117">
        <f t="shared" si="8"/>
        <v>0.02565277142</v>
      </c>
      <c r="BA74" s="118">
        <f t="shared" si="9"/>
        <v>0.006424036431</v>
      </c>
      <c r="BB74" s="116">
        <f t="shared" si="10"/>
        <v>9.132999532</v>
      </c>
      <c r="BC74" s="54">
        <f t="shared" si="11"/>
        <v>4.773994233</v>
      </c>
      <c r="BD74" s="117">
        <f t="shared" si="12"/>
        <v>0.04473139379</v>
      </c>
      <c r="BE74" s="210">
        <v>1187.21</v>
      </c>
      <c r="BF74" s="120">
        <v>243.03604298547293</v>
      </c>
      <c r="BG74" s="121">
        <v>105.46553599252513</v>
      </c>
      <c r="BH74" s="121">
        <v>105.46553599252513</v>
      </c>
      <c r="BI74" s="122">
        <f t="shared" si="13"/>
        <v>-0.2211103075</v>
      </c>
      <c r="BJ74" s="123">
        <f t="shared" si="14"/>
        <v>-0.2040208231</v>
      </c>
    </row>
    <row r="75">
      <c r="D75" s="100"/>
      <c r="E75" s="48"/>
      <c r="U75" s="50"/>
      <c r="V75" s="50"/>
      <c r="AC75" s="6"/>
      <c r="AI75" s="110" t="s">
        <v>268</v>
      </c>
      <c r="AJ75" s="111">
        <v>571065.2013177511</v>
      </c>
      <c r="AK75" s="111">
        <v>3215.6148981358047</v>
      </c>
      <c r="AL75" s="54">
        <v>264.48780547437354</v>
      </c>
      <c r="AM75" s="54">
        <v>69.60205407220357</v>
      </c>
      <c r="AN75" s="112">
        <v>1458.0947955047507</v>
      </c>
      <c r="AO75" s="113">
        <v>8310.244636899948</v>
      </c>
      <c r="AP75" s="112">
        <v>3224.52</v>
      </c>
      <c r="AQ75" s="112">
        <v>34.0</v>
      </c>
      <c r="AR75" s="113">
        <v>3929.8116625054677</v>
      </c>
      <c r="AS75" s="54">
        <f t="shared" si="1"/>
        <v>0</v>
      </c>
      <c r="AT75" s="115">
        <f t="shared" si="2"/>
        <v>0</v>
      </c>
      <c r="AU75" s="115">
        <f t="shared" si="3"/>
        <v>0</v>
      </c>
      <c r="AV75" s="115" t="str">
        <f t="shared" si="4"/>
        <v>Performance</v>
      </c>
      <c r="AW75" s="116">
        <f t="shared" si="5"/>
        <v>31.42014288</v>
      </c>
      <c r="AX75" s="54">
        <f t="shared" si="6"/>
        <v>3.8</v>
      </c>
      <c r="AY75" s="117">
        <f t="shared" si="7"/>
        <v>0.04773493074</v>
      </c>
      <c r="AZ75" s="117">
        <f t="shared" si="8"/>
        <v>0.02164502165</v>
      </c>
      <c r="BA75" s="118">
        <f t="shared" si="9"/>
        <v>0.005630906752</v>
      </c>
      <c r="BB75" s="116">
        <f t="shared" si="10"/>
        <v>14.85819603</v>
      </c>
      <c r="BC75" s="54">
        <f t="shared" si="11"/>
        <v>7.779053102</v>
      </c>
      <c r="BD75" s="117">
        <f t="shared" si="12"/>
        <v>0.02331809983</v>
      </c>
      <c r="BE75" s="210">
        <v>1210.42</v>
      </c>
      <c r="BF75" s="120">
        <v>247.78740673551954</v>
      </c>
      <c r="BG75" s="121">
        <v>16.700398738854005</v>
      </c>
      <c r="BH75" s="121">
        <v>16.700398738854005</v>
      </c>
      <c r="BI75" s="122">
        <f t="shared" si="13"/>
        <v>0.002769330951</v>
      </c>
      <c r="BJ75" s="123">
        <f t="shared" si="14"/>
        <v>-0.5115086695</v>
      </c>
    </row>
    <row r="76">
      <c r="D76" s="100"/>
      <c r="E76" s="48"/>
      <c r="U76" s="50"/>
      <c r="V76" s="50"/>
      <c r="AC76" s="6"/>
      <c r="AI76" s="110" t="s">
        <v>269</v>
      </c>
      <c r="AJ76" s="111">
        <v>552409.3942833156</v>
      </c>
      <c r="AK76" s="111">
        <v>3260.6515213589946</v>
      </c>
      <c r="AL76" s="54">
        <v>301.82726036487327</v>
      </c>
      <c r="AM76" s="54">
        <v>79.42822641180877</v>
      </c>
      <c r="AN76" s="112">
        <v>1329.2627581632603</v>
      </c>
      <c r="AO76" s="113">
        <v>5241.591906313438</v>
      </c>
      <c r="AP76" s="112">
        <v>3094.26</v>
      </c>
      <c r="AQ76" s="112">
        <v>69.0</v>
      </c>
      <c r="AR76" s="113">
        <v>3415.5296030234454</v>
      </c>
      <c r="AS76" s="54">
        <f t="shared" si="1"/>
        <v>0</v>
      </c>
      <c r="AT76" s="115">
        <f t="shared" si="2"/>
        <v>0</v>
      </c>
      <c r="AU76" s="115">
        <f t="shared" si="3"/>
        <v>0</v>
      </c>
      <c r="AV76" s="115" t="str">
        <f t="shared" si="4"/>
        <v>Performance</v>
      </c>
      <c r="AW76" s="116">
        <f t="shared" si="5"/>
        <v>17.3661978</v>
      </c>
      <c r="AX76" s="54">
        <f t="shared" si="6"/>
        <v>3.8</v>
      </c>
      <c r="AY76" s="117">
        <f t="shared" si="7"/>
        <v>0.05975359343</v>
      </c>
      <c r="AZ76" s="117">
        <f t="shared" si="8"/>
        <v>0.02435961828</v>
      </c>
      <c r="BA76" s="118">
        <f t="shared" si="9"/>
        <v>0.005902599693</v>
      </c>
      <c r="BB76" s="116">
        <f t="shared" si="10"/>
        <v>11.31617336</v>
      </c>
      <c r="BC76" s="54">
        <f t="shared" si="11"/>
        <v>4.374308121</v>
      </c>
      <c r="BD76" s="117">
        <f t="shared" si="12"/>
        <v>0.05190847301</v>
      </c>
      <c r="BE76" s="210">
        <v>1254.47</v>
      </c>
      <c r="BF76" s="120">
        <v>256.8049669763447</v>
      </c>
      <c r="BG76" s="121">
        <v>45.02229338852857</v>
      </c>
      <c r="BH76" s="121">
        <v>45.02229338852857</v>
      </c>
      <c r="BI76" s="122">
        <f t="shared" si="13"/>
        <v>-0.05103014544</v>
      </c>
      <c r="BJ76" s="123">
        <f t="shared" si="14"/>
        <v>-0.1312911906</v>
      </c>
    </row>
    <row r="77">
      <c r="D77" s="100"/>
      <c r="E77" s="48"/>
      <c r="U77" s="50"/>
      <c r="V77" s="50"/>
      <c r="AC77" s="6"/>
      <c r="AI77" s="110" t="s">
        <v>270</v>
      </c>
      <c r="AJ77" s="111">
        <v>343335.4688704507</v>
      </c>
      <c r="AK77" s="111">
        <v>2134.7359407792314</v>
      </c>
      <c r="AL77" s="54">
        <v>199.1437594159989</v>
      </c>
      <c r="AM77" s="54">
        <v>52.40625247789445</v>
      </c>
      <c r="AN77" s="112">
        <v>1212.7134362462764</v>
      </c>
      <c r="AO77" s="113">
        <v>1350.9396848837116</v>
      </c>
      <c r="AP77" s="112">
        <v>2133.3</v>
      </c>
      <c r="AQ77" s="112">
        <v>49.0</v>
      </c>
      <c r="AR77" s="113">
        <v>2902.309096424017</v>
      </c>
      <c r="AS77" s="54">
        <f t="shared" si="1"/>
        <v>0</v>
      </c>
      <c r="AT77" s="115">
        <f t="shared" si="2"/>
        <v>0</v>
      </c>
      <c r="AU77" s="115">
        <f t="shared" si="3"/>
        <v>0</v>
      </c>
      <c r="AV77" s="115" t="str">
        <f t="shared" si="4"/>
        <v>Performance</v>
      </c>
      <c r="AW77" s="116">
        <f t="shared" si="5"/>
        <v>6.783740996</v>
      </c>
      <c r="AX77" s="54">
        <f t="shared" si="6"/>
        <v>3.8</v>
      </c>
      <c r="AY77" s="117">
        <f t="shared" si="7"/>
        <v>0.04321404456</v>
      </c>
      <c r="AZ77" s="117">
        <f t="shared" si="8"/>
        <v>0.02454929037</v>
      </c>
      <c r="BA77" s="118">
        <f t="shared" si="9"/>
        <v>0.006217638824</v>
      </c>
      <c r="BB77" s="116">
        <f t="shared" si="10"/>
        <v>14.57393947</v>
      </c>
      <c r="BC77" s="54">
        <f t="shared" si="11"/>
        <v>4.064158355</v>
      </c>
      <c r="BD77" s="117">
        <f t="shared" si="12"/>
        <v>0.0404052586</v>
      </c>
      <c r="BE77" s="210">
        <v>799.03</v>
      </c>
      <c r="BF77" s="120">
        <v>163.5709684273906</v>
      </c>
      <c r="BG77" s="121">
        <v>35.57279098860829</v>
      </c>
      <c r="BH77" s="121">
        <v>35.57279098860829</v>
      </c>
      <c r="BI77" s="122">
        <f t="shared" si="13"/>
        <v>-0.0006726549883</v>
      </c>
      <c r="BJ77" s="123">
        <f t="shared" si="14"/>
        <v>-0.06499706269</v>
      </c>
    </row>
    <row r="78">
      <c r="D78" s="100"/>
      <c r="E78" s="48"/>
      <c r="U78" s="50"/>
      <c r="V78" s="50"/>
      <c r="AC78" s="6"/>
      <c r="AI78" s="110" t="s">
        <v>271</v>
      </c>
      <c r="AJ78" s="111">
        <v>217517.06399567073</v>
      </c>
      <c r="AK78" s="111">
        <v>1540.2525142331167</v>
      </c>
      <c r="AL78" s="54">
        <v>87.12539474449952</v>
      </c>
      <c r="AM78" s="54">
        <v>22.92773545907882</v>
      </c>
      <c r="AN78" s="112">
        <v>933.7593214941504</v>
      </c>
      <c r="AO78" s="113">
        <v>495.6814379606905</v>
      </c>
      <c r="AP78" s="112">
        <v>1358.76</v>
      </c>
      <c r="AQ78" s="112">
        <v>15.0</v>
      </c>
      <c r="AR78" s="113">
        <v>739.7747040745579</v>
      </c>
      <c r="AS78" s="54">
        <f t="shared" si="1"/>
        <v>0</v>
      </c>
      <c r="AT78" s="115">
        <f t="shared" si="2"/>
        <v>0</v>
      </c>
      <c r="AU78" s="115">
        <f t="shared" si="3"/>
        <v>0</v>
      </c>
      <c r="AV78" s="115" t="str">
        <f t="shared" si="4"/>
        <v>Performance</v>
      </c>
      <c r="AW78" s="116">
        <f t="shared" si="5"/>
        <v>5.689287715</v>
      </c>
      <c r="AX78" s="54">
        <f t="shared" si="6"/>
        <v>3.8</v>
      </c>
      <c r="AY78" s="117">
        <f t="shared" si="7"/>
        <v>0.02455422391</v>
      </c>
      <c r="AZ78" s="117">
        <f t="shared" si="8"/>
        <v>0.0148856991</v>
      </c>
      <c r="BA78" s="118">
        <f t="shared" si="9"/>
        <v>0.007081065209</v>
      </c>
      <c r="BB78" s="116">
        <f t="shared" si="10"/>
        <v>8.490919395</v>
      </c>
      <c r="BC78" s="54">
        <f t="shared" si="11"/>
        <v>5.80835965</v>
      </c>
      <c r="BD78" s="117">
        <f t="shared" si="12"/>
        <v>0.01606409666</v>
      </c>
      <c r="BE78" s="210">
        <v>403.52</v>
      </c>
      <c r="BF78" s="120">
        <v>82.60535546828112</v>
      </c>
      <c r="BG78" s="121">
        <v>4.520039276218398</v>
      </c>
      <c r="BH78" s="121">
        <v>4.520039276218398</v>
      </c>
      <c r="BI78" s="122">
        <f t="shared" si="13"/>
        <v>-0.1178329609</v>
      </c>
      <c r="BJ78" s="123">
        <f t="shared" si="14"/>
        <v>-0.3457705395</v>
      </c>
    </row>
    <row r="79">
      <c r="D79" s="100"/>
      <c r="E79" s="48"/>
      <c r="U79" s="50"/>
      <c r="V79" s="50"/>
      <c r="AC79" s="6"/>
      <c r="AI79" s="110" t="s">
        <v>272</v>
      </c>
      <c r="AJ79" s="111">
        <v>303126.7716567861</v>
      </c>
      <c r="AK79" s="111">
        <v>2232.9976641752837</v>
      </c>
      <c r="AL79" s="54">
        <v>99.57187970799944</v>
      </c>
      <c r="AM79" s="54">
        <v>26.203126238947224</v>
      </c>
      <c r="AN79" s="112">
        <v>1004.1802232613213</v>
      </c>
      <c r="AO79" s="113">
        <v>511.36539504834434</v>
      </c>
      <c r="AP79" s="112">
        <v>1625.52</v>
      </c>
      <c r="AQ79" s="112">
        <v>23.0</v>
      </c>
      <c r="AR79" s="113">
        <v>695.1995610393045</v>
      </c>
      <c r="AS79" s="54">
        <f t="shared" si="1"/>
        <v>0</v>
      </c>
      <c r="AT79" s="115">
        <f t="shared" si="2"/>
        <v>0</v>
      </c>
      <c r="AU79" s="115">
        <f t="shared" si="3"/>
        <v>0</v>
      </c>
      <c r="AV79" s="115" t="str">
        <f t="shared" si="4"/>
        <v>Performance</v>
      </c>
      <c r="AW79" s="116">
        <f t="shared" si="5"/>
        <v>5.13564067</v>
      </c>
      <c r="AX79" s="54">
        <f t="shared" si="6"/>
        <v>3.8</v>
      </c>
      <c r="AY79" s="117">
        <f t="shared" si="7"/>
        <v>0.0260940473</v>
      </c>
      <c r="AZ79" s="117">
        <f t="shared" si="8"/>
        <v>0.01173450678</v>
      </c>
      <c r="BA79" s="118">
        <f t="shared" si="9"/>
        <v>0.007366547178</v>
      </c>
      <c r="BB79" s="116">
        <f t="shared" si="10"/>
        <v>6.981886483</v>
      </c>
      <c r="BC79" s="54">
        <f t="shared" si="11"/>
        <v>4.329212161</v>
      </c>
      <c r="BD79" s="117">
        <f t="shared" si="12"/>
        <v>0.0229042551</v>
      </c>
      <c r="BE79" s="210">
        <v>497.29</v>
      </c>
      <c r="BF79" s="120">
        <v>101.80119255754738</v>
      </c>
      <c r="BG79" s="121">
        <v>-2.229312849547938</v>
      </c>
      <c r="BH79" s="121">
        <v>-2.229312849547938</v>
      </c>
      <c r="BI79" s="122">
        <f t="shared" si="13"/>
        <v>-0.2720458126</v>
      </c>
      <c r="BJ79" s="123">
        <f t="shared" si="14"/>
        <v>-0.1222421405</v>
      </c>
    </row>
    <row r="80">
      <c r="D80" s="100"/>
      <c r="E80" s="48"/>
      <c r="U80" s="50"/>
      <c r="V80" s="50"/>
      <c r="AC80" s="6"/>
      <c r="AI80" s="110" t="s">
        <v>273</v>
      </c>
      <c r="AJ80" s="111">
        <v>395411.7257272734</v>
      </c>
      <c r="AK80" s="111">
        <v>3297.499667632515</v>
      </c>
      <c r="AL80" s="54">
        <v>214.70186562037378</v>
      </c>
      <c r="AM80" s="54">
        <v>56.50049095272995</v>
      </c>
      <c r="AN80" s="112">
        <v>1256.1123640795327</v>
      </c>
      <c r="AO80" s="113">
        <v>2433.459183964308</v>
      </c>
      <c r="AP80" s="112">
        <v>2508.48</v>
      </c>
      <c r="AQ80" s="112">
        <v>50.0</v>
      </c>
      <c r="AR80" s="113">
        <v>2184.2727110306805</v>
      </c>
      <c r="AS80" s="54">
        <f t="shared" si="1"/>
        <v>0</v>
      </c>
      <c r="AT80" s="115">
        <f t="shared" si="2"/>
        <v>0</v>
      </c>
      <c r="AU80" s="115">
        <f t="shared" si="3"/>
        <v>0</v>
      </c>
      <c r="AV80" s="115" t="str">
        <f t="shared" si="4"/>
        <v>Performance</v>
      </c>
      <c r="AW80" s="116">
        <f t="shared" si="5"/>
        <v>11.33413153</v>
      </c>
      <c r="AX80" s="54">
        <f t="shared" si="6"/>
        <v>3.8</v>
      </c>
      <c r="AY80" s="117">
        <f t="shared" si="7"/>
        <v>0.04498044329</v>
      </c>
      <c r="AZ80" s="117">
        <f t="shared" si="8"/>
        <v>0.01713434318</v>
      </c>
      <c r="BA80" s="118">
        <f t="shared" si="9"/>
        <v>0.008339407896</v>
      </c>
      <c r="BB80" s="116">
        <f t="shared" si="10"/>
        <v>10.17351528</v>
      </c>
      <c r="BC80" s="54">
        <f t="shared" si="11"/>
        <v>4.294037312</v>
      </c>
      <c r="BD80" s="117">
        <f t="shared" si="12"/>
        <v>0.03980535614</v>
      </c>
      <c r="BE80" s="210">
        <v>633.78</v>
      </c>
      <c r="BF80" s="120">
        <v>129.74232302906228</v>
      </c>
      <c r="BG80" s="121">
        <v>84.9595425913115</v>
      </c>
      <c r="BH80" s="121">
        <v>84.9595425913115</v>
      </c>
      <c r="BI80" s="122">
        <f t="shared" si="13"/>
        <v>-0.2392781644</v>
      </c>
      <c r="BJ80" s="123">
        <f t="shared" si="14"/>
        <v>-0.1150519375</v>
      </c>
    </row>
    <row r="81">
      <c r="D81" s="100"/>
      <c r="E81" s="48"/>
      <c r="U81" s="50"/>
      <c r="V81" s="50"/>
      <c r="AC81" s="6"/>
      <c r="AI81" s="110" t="s">
        <v>274</v>
      </c>
      <c r="AJ81" s="111">
        <v>145377.40091676408</v>
      </c>
      <c r="AK81" s="111">
        <v>1165.2202699381844</v>
      </c>
      <c r="AL81" s="54">
        <v>289.38077540137334</v>
      </c>
      <c r="AM81" s="54">
        <v>76.15283563194036</v>
      </c>
      <c r="AN81" s="112">
        <v>1830.9434459464374</v>
      </c>
      <c r="AO81" s="113">
        <v>4186.41027219557</v>
      </c>
      <c r="AP81" s="112">
        <v>2088.84</v>
      </c>
      <c r="AQ81" s="112">
        <v>61.0</v>
      </c>
      <c r="AR81" s="113">
        <v>2732.826803766576</v>
      </c>
      <c r="AS81" s="54">
        <f t="shared" si="1"/>
        <v>0</v>
      </c>
      <c r="AT81" s="115">
        <f t="shared" si="2"/>
        <v>0</v>
      </c>
      <c r="AU81" s="115">
        <f t="shared" si="3"/>
        <v>0</v>
      </c>
      <c r="AV81" s="115" t="str">
        <f t="shared" si="4"/>
        <v>Performance</v>
      </c>
      <c r="AW81" s="116">
        <f t="shared" si="5"/>
        <v>14.4667878</v>
      </c>
      <c r="AX81" s="54">
        <f t="shared" si="6"/>
        <v>3.8</v>
      </c>
      <c r="AY81" s="117">
        <f t="shared" si="7"/>
        <v>0.0415921288</v>
      </c>
      <c r="AZ81" s="117">
        <f t="shared" si="8"/>
        <v>0.06535488405</v>
      </c>
      <c r="BA81" s="118">
        <f t="shared" si="9"/>
        <v>0.008015140335</v>
      </c>
      <c r="BB81" s="116">
        <f t="shared" si="10"/>
        <v>9.443705443</v>
      </c>
      <c r="BC81" s="54">
        <f t="shared" si="11"/>
        <v>4.743947138</v>
      </c>
      <c r="BD81" s="117">
        <f t="shared" si="12"/>
        <v>0.03331615738</v>
      </c>
      <c r="BE81" s="210">
        <v>275.87</v>
      </c>
      <c r="BF81" s="120">
        <v>56.47387840264352</v>
      </c>
      <c r="BG81" s="121">
        <v>232.90689699872982</v>
      </c>
      <c r="BH81" s="121">
        <v>232.90689699872982</v>
      </c>
      <c r="BI81" s="122">
        <f t="shared" si="13"/>
        <v>0.7926567653</v>
      </c>
      <c r="BJ81" s="123">
        <f t="shared" si="14"/>
        <v>-0.1989792699</v>
      </c>
    </row>
    <row r="82">
      <c r="D82" s="100"/>
      <c r="E82" s="48"/>
      <c r="U82" s="50"/>
      <c r="V82" s="50"/>
      <c r="AC82" s="6"/>
      <c r="AI82" s="110" t="s">
        <v>275</v>
      </c>
      <c r="AJ82" s="111">
        <v>625217.2370813154</v>
      </c>
      <c r="AK82" s="111">
        <v>3563.6251684968224</v>
      </c>
      <c r="AL82" s="54">
        <v>311.1621240874982</v>
      </c>
      <c r="AM82" s="54">
        <v>81.88476949671006</v>
      </c>
      <c r="AN82" s="112">
        <v>1825.2115120816673</v>
      </c>
      <c r="AO82" s="113">
        <v>3620.2329930134956</v>
      </c>
      <c r="AP82" s="112">
        <v>3063.06</v>
      </c>
      <c r="AQ82" s="112">
        <v>79.0</v>
      </c>
      <c r="AR82" s="113">
        <v>3460.689272013038</v>
      </c>
      <c r="AS82" s="54">
        <f t="shared" si="1"/>
        <v>0</v>
      </c>
      <c r="AT82" s="115">
        <f t="shared" si="2"/>
        <v>0</v>
      </c>
      <c r="AU82" s="115">
        <f t="shared" si="3"/>
        <v>0</v>
      </c>
      <c r="AV82" s="115" t="str">
        <f t="shared" si="4"/>
        <v>Performance</v>
      </c>
      <c r="AW82" s="116">
        <f t="shared" si="5"/>
        <v>11.63455547</v>
      </c>
      <c r="AX82" s="54">
        <f t="shared" si="6"/>
        <v>3.8</v>
      </c>
      <c r="AY82" s="117">
        <f t="shared" si="7"/>
        <v>0.04486316734</v>
      </c>
      <c r="AZ82" s="117">
        <f t="shared" si="8"/>
        <v>0.02297794118</v>
      </c>
      <c r="BA82" s="118">
        <f t="shared" si="9"/>
        <v>0.00569981913</v>
      </c>
      <c r="BB82" s="116">
        <f t="shared" si="10"/>
        <v>11.12182044</v>
      </c>
      <c r="BC82" s="54">
        <f t="shared" si="11"/>
        <v>3.938761064</v>
      </c>
      <c r="BD82" s="117">
        <f t="shared" si="12"/>
        <v>0.0432826549</v>
      </c>
      <c r="BE82" s="210">
        <v>1152.9</v>
      </c>
      <c r="BF82" s="120">
        <v>236.01237688189266</v>
      </c>
      <c r="BG82" s="121">
        <v>75.14974720560556</v>
      </c>
      <c r="BH82" s="121">
        <v>75.14974720560556</v>
      </c>
      <c r="BI82" s="122">
        <f t="shared" si="13"/>
        <v>-0.1404651569</v>
      </c>
      <c r="BJ82" s="123">
        <f t="shared" si="14"/>
        <v>-0.03522962224</v>
      </c>
    </row>
    <row r="83">
      <c r="D83" s="100"/>
      <c r="E83" s="48"/>
      <c r="U83" s="50"/>
      <c r="V83" s="50"/>
      <c r="AC83" s="6"/>
      <c r="AI83" s="110" t="s">
        <v>276</v>
      </c>
      <c r="AJ83" s="111">
        <v>885090.0169468543</v>
      </c>
      <c r="AK83" s="111">
        <v>5497.743424009114</v>
      </c>
      <c r="AL83" s="54">
        <v>457.40832240862255</v>
      </c>
      <c r="AM83" s="54">
        <v>120.37061116016383</v>
      </c>
      <c r="AN83" s="112">
        <v>1878.436612254529</v>
      </c>
      <c r="AO83" s="113">
        <v>9723.207237243078</v>
      </c>
      <c r="AP83" s="112">
        <v>4904.64</v>
      </c>
      <c r="AQ83" s="112">
        <v>122.0</v>
      </c>
      <c r="AR83" s="113">
        <v>7218.562960983927</v>
      </c>
      <c r="AS83" s="54">
        <f t="shared" si="1"/>
        <v>0</v>
      </c>
      <c r="AT83" s="115">
        <f t="shared" si="2"/>
        <v>0</v>
      </c>
      <c r="AU83" s="115">
        <f t="shared" si="3"/>
        <v>0</v>
      </c>
      <c r="AV83" s="115" t="str">
        <f t="shared" si="4"/>
        <v>Performance</v>
      </c>
      <c r="AW83" s="116">
        <f t="shared" si="5"/>
        <v>21.25717168</v>
      </c>
      <c r="AX83" s="54">
        <f t="shared" si="6"/>
        <v>3.8</v>
      </c>
      <c r="AY83" s="117">
        <f t="shared" si="7"/>
        <v>0.06408020924</v>
      </c>
      <c r="AZ83" s="117">
        <f t="shared" si="8"/>
        <v>0.0218945487</v>
      </c>
      <c r="BA83" s="118">
        <f t="shared" si="9"/>
        <v>0.006211507664</v>
      </c>
      <c r="BB83" s="116">
        <f t="shared" si="10"/>
        <v>15.78144211</v>
      </c>
      <c r="BC83" s="54">
        <f t="shared" si="11"/>
        <v>3.749248544</v>
      </c>
      <c r="BD83" s="117">
        <f t="shared" si="12"/>
        <v>0.06494762677</v>
      </c>
      <c r="BE83" s="210">
        <v>1825.29</v>
      </c>
      <c r="BF83" s="120">
        <v>373.65862728662484</v>
      </c>
      <c r="BG83" s="121">
        <v>83.74969512199772</v>
      </c>
      <c r="BH83" s="121">
        <v>83.74969512199772</v>
      </c>
      <c r="BI83" s="122">
        <f t="shared" si="13"/>
        <v>-0.1078812484</v>
      </c>
      <c r="BJ83" s="123">
        <f t="shared" si="14"/>
        <v>0.01353643405</v>
      </c>
    </row>
    <row r="84">
      <c r="D84" s="100"/>
      <c r="E84" s="48"/>
      <c r="U84" s="50"/>
      <c r="V84" s="50"/>
      <c r="AC84" s="6"/>
      <c r="AI84" s="110" t="s">
        <v>277</v>
      </c>
      <c r="AJ84" s="111">
        <v>801167.135537371</v>
      </c>
      <c r="AK84" s="111">
        <v>4734.577372299776</v>
      </c>
      <c r="AL84" s="54">
        <v>423.1804887589976</v>
      </c>
      <c r="AM84" s="54">
        <v>111.3632865155257</v>
      </c>
      <c r="AN84" s="112">
        <v>1735.4112148669421</v>
      </c>
      <c r="AO84" s="113">
        <v>5166.547320155349</v>
      </c>
      <c r="AP84" s="112">
        <v>4464.72</v>
      </c>
      <c r="AQ84" s="112">
        <v>105.0</v>
      </c>
      <c r="AR84" s="113">
        <v>6174.505544885313</v>
      </c>
      <c r="AS84" s="54">
        <f t="shared" si="1"/>
        <v>0</v>
      </c>
      <c r="AT84" s="115">
        <f t="shared" si="2"/>
        <v>0</v>
      </c>
      <c r="AU84" s="115">
        <f t="shared" si="3"/>
        <v>0</v>
      </c>
      <c r="AV84" s="115" t="str">
        <f t="shared" si="4"/>
        <v>Performance</v>
      </c>
      <c r="AW84" s="116">
        <f t="shared" si="5"/>
        <v>12.2088505</v>
      </c>
      <c r="AX84" s="54">
        <f t="shared" si="6"/>
        <v>3.8</v>
      </c>
      <c r="AY84" s="117">
        <f t="shared" si="7"/>
        <v>0.06417112299</v>
      </c>
      <c r="AZ84" s="117">
        <f t="shared" si="8"/>
        <v>0.02352127292</v>
      </c>
      <c r="BA84" s="118">
        <f t="shared" si="9"/>
        <v>0.005909600085</v>
      </c>
      <c r="BB84" s="116">
        <f t="shared" si="10"/>
        <v>14.59071415</v>
      </c>
      <c r="BC84" s="54">
        <f t="shared" si="11"/>
        <v>4.030290369</v>
      </c>
      <c r="BD84" s="117">
        <f t="shared" si="12"/>
        <v>0.06050439175</v>
      </c>
      <c r="BE84" s="210">
        <v>1606.47</v>
      </c>
      <c r="BF84" s="120">
        <v>328.8635641334496</v>
      </c>
      <c r="BG84" s="121">
        <v>94.31692462554804</v>
      </c>
      <c r="BH84" s="121">
        <v>94.31692462554804</v>
      </c>
      <c r="BI84" s="122">
        <f t="shared" si="13"/>
        <v>-0.05699714063</v>
      </c>
      <c r="BJ84" s="123">
        <f t="shared" si="14"/>
        <v>-0.05713989515</v>
      </c>
    </row>
    <row r="85">
      <c r="D85" s="100"/>
      <c r="E85" s="48"/>
      <c r="U85" s="50"/>
      <c r="V85" s="50"/>
      <c r="AC85" s="6"/>
      <c r="AI85" s="110" t="s">
        <v>278</v>
      </c>
      <c r="AJ85" s="111">
        <v>428581.60815500066</v>
      </c>
      <c r="AK85" s="111">
        <v>2888.8946678439315</v>
      </c>
      <c r="AL85" s="54">
        <v>236.48321430649867</v>
      </c>
      <c r="AM85" s="54">
        <v>62.232424817499655</v>
      </c>
      <c r="AN85" s="112">
        <v>1459.1865924313736</v>
      </c>
      <c r="AO85" s="113">
        <v>10607.330443776662</v>
      </c>
      <c r="AP85" s="112">
        <v>2559.96</v>
      </c>
      <c r="AQ85" s="112">
        <v>70.0</v>
      </c>
      <c r="AR85" s="113">
        <v>5932.8107814549585</v>
      </c>
      <c r="AS85" s="54">
        <f t="shared" si="1"/>
        <v>0</v>
      </c>
      <c r="AT85" s="115">
        <f t="shared" si="2"/>
        <v>0</v>
      </c>
      <c r="AU85" s="115">
        <f t="shared" si="3"/>
        <v>0</v>
      </c>
      <c r="AV85" s="115" t="str">
        <f t="shared" si="4"/>
        <v>Performance</v>
      </c>
      <c r="AW85" s="116">
        <f t="shared" si="5"/>
        <v>44.85447508</v>
      </c>
      <c r="AX85" s="54">
        <f t="shared" si="6"/>
        <v>3.8</v>
      </c>
      <c r="AY85" s="117">
        <f t="shared" si="7"/>
        <v>0.04264870932</v>
      </c>
      <c r="AZ85" s="117">
        <f t="shared" si="8"/>
        <v>0.02154195011</v>
      </c>
      <c r="BA85" s="118">
        <f t="shared" si="9"/>
        <v>0.00674059412</v>
      </c>
      <c r="BB85" s="116">
        <f t="shared" si="10"/>
        <v>25.08766129</v>
      </c>
      <c r="BC85" s="54">
        <f t="shared" si="11"/>
        <v>3.378331633</v>
      </c>
      <c r="BD85" s="117">
        <f t="shared" si="12"/>
        <v>0.04797193201</v>
      </c>
      <c r="BE85" s="210">
        <v>764.78</v>
      </c>
      <c r="BF85" s="120">
        <v>156.55958503923483</v>
      </c>
      <c r="BG85" s="121">
        <v>79.92362926726383</v>
      </c>
      <c r="BH85" s="121">
        <v>79.92362926726383</v>
      </c>
      <c r="BI85" s="122">
        <f t="shared" si="13"/>
        <v>-0.1138617726</v>
      </c>
      <c r="BJ85" s="123">
        <f t="shared" si="14"/>
        <v>0.1248155637</v>
      </c>
    </row>
    <row r="86">
      <c r="D86" s="100"/>
      <c r="E86" s="48"/>
      <c r="U86" s="50"/>
      <c r="V86" s="50"/>
      <c r="AC86" s="6"/>
      <c r="AI86" s="110" t="s">
        <v>279</v>
      </c>
      <c r="AJ86" s="111">
        <v>401213.2616461152</v>
      </c>
      <c r="AK86" s="111">
        <v>2562.9932852470256</v>
      </c>
      <c r="AL86" s="54">
        <v>189.80889569337393</v>
      </c>
      <c r="AM86" s="54">
        <v>49.94970939299314</v>
      </c>
      <c r="AN86" s="112">
        <v>1530.1533926618558</v>
      </c>
      <c r="AO86" s="113">
        <v>1585.8503180888522</v>
      </c>
      <c r="AP86" s="112">
        <v>2450.76</v>
      </c>
      <c r="AQ86" s="112">
        <v>46.0</v>
      </c>
      <c r="AR86" s="113">
        <v>2878.0311132515267</v>
      </c>
      <c r="AS86" s="54">
        <f t="shared" si="1"/>
        <v>0</v>
      </c>
      <c r="AT86" s="115">
        <f t="shared" si="2"/>
        <v>0</v>
      </c>
      <c r="AU86" s="115">
        <f t="shared" si="3"/>
        <v>0</v>
      </c>
      <c r="AV86" s="115" t="str">
        <f t="shared" si="4"/>
        <v>Performance</v>
      </c>
      <c r="AW86" s="116">
        <f t="shared" si="5"/>
        <v>8.354984166</v>
      </c>
      <c r="AX86" s="54">
        <f t="shared" si="6"/>
        <v>3.8</v>
      </c>
      <c r="AY86" s="117">
        <f t="shared" si="7"/>
        <v>0.03264359615</v>
      </c>
      <c r="AZ86" s="117">
        <f t="shared" si="8"/>
        <v>0.01948881789</v>
      </c>
      <c r="BA86" s="118">
        <f t="shared" si="9"/>
        <v>0.0063881071</v>
      </c>
      <c r="BB86" s="116">
        <f t="shared" si="10"/>
        <v>15.16278309</v>
      </c>
      <c r="BC86" s="54">
        <f t="shared" si="11"/>
        <v>4.126280341</v>
      </c>
      <c r="BD86" s="117">
        <f t="shared" si="12"/>
        <v>0.03006234553</v>
      </c>
      <c r="BE86" s="210">
        <v>758.6</v>
      </c>
      <c r="BF86" s="120">
        <v>155.29446535051065</v>
      </c>
      <c r="BG86" s="121">
        <v>34.51443034286328</v>
      </c>
      <c r="BH86" s="121">
        <v>34.51443034286328</v>
      </c>
      <c r="BI86" s="122">
        <f t="shared" si="13"/>
        <v>-0.04378992559</v>
      </c>
      <c r="BJ86" s="123">
        <f t="shared" si="14"/>
        <v>-0.07907372117</v>
      </c>
    </row>
    <row r="87">
      <c r="D87" s="100"/>
      <c r="E87" s="48"/>
      <c r="U87" s="50"/>
      <c r="V87" s="50"/>
      <c r="AC87" s="6"/>
      <c r="AI87" s="110" t="s">
        <v>280</v>
      </c>
      <c r="AJ87" s="111">
        <v>692673.9101927051</v>
      </c>
      <c r="AK87" s="111">
        <v>4183.492873586918</v>
      </c>
      <c r="AL87" s="54">
        <v>370.282927664123</v>
      </c>
      <c r="AM87" s="54">
        <v>97.442875701085</v>
      </c>
      <c r="AN87" s="112">
        <v>2179.226665539111</v>
      </c>
      <c r="AO87" s="113">
        <v>7754.837073151261</v>
      </c>
      <c r="AP87" s="112">
        <v>4271.28</v>
      </c>
      <c r="AQ87" s="112">
        <v>92.0</v>
      </c>
      <c r="AR87" s="113">
        <v>4820.0984404779465</v>
      </c>
      <c r="AS87" s="54">
        <f t="shared" si="1"/>
        <v>0</v>
      </c>
      <c r="AT87" s="115">
        <f t="shared" si="2"/>
        <v>0</v>
      </c>
      <c r="AU87" s="115">
        <f t="shared" si="3"/>
        <v>0</v>
      </c>
      <c r="AV87" s="115" t="str">
        <f t="shared" si="4"/>
        <v>Performance</v>
      </c>
      <c r="AW87" s="116">
        <f t="shared" si="5"/>
        <v>20.94300464</v>
      </c>
      <c r="AX87" s="54">
        <f t="shared" si="6"/>
        <v>3.8</v>
      </c>
      <c r="AY87" s="117">
        <f t="shared" si="7"/>
        <v>0.04471442886</v>
      </c>
      <c r="AZ87" s="117">
        <f t="shared" si="8"/>
        <v>0.0232922294</v>
      </c>
      <c r="BA87" s="118">
        <f t="shared" si="9"/>
        <v>0.006039628189</v>
      </c>
      <c r="BB87" s="116">
        <f t="shared" si="10"/>
        <v>13.01733912</v>
      </c>
      <c r="BC87" s="54">
        <f t="shared" si="11"/>
        <v>4.024814431</v>
      </c>
      <c r="BD87" s="117">
        <f t="shared" si="12"/>
        <v>0.04221681088</v>
      </c>
      <c r="BE87" s="210">
        <v>1557.35</v>
      </c>
      <c r="BF87" s="120">
        <v>318.80811443925353</v>
      </c>
      <c r="BG87" s="121">
        <v>51.47481322486948</v>
      </c>
      <c r="BH87" s="121">
        <v>51.47481322486948</v>
      </c>
      <c r="BI87" s="122">
        <f t="shared" si="13"/>
        <v>0.02098417018</v>
      </c>
      <c r="BJ87" s="123">
        <f t="shared" si="14"/>
        <v>-0.05585709229</v>
      </c>
    </row>
    <row r="88">
      <c r="D88" s="100"/>
      <c r="E88" s="48"/>
      <c r="U88" s="50"/>
      <c r="V88" s="50"/>
      <c r="AC88" s="6"/>
      <c r="AI88" s="110" t="s">
        <v>281</v>
      </c>
      <c r="AJ88" s="111">
        <v>788416.0392313434</v>
      </c>
      <c r="AK88" s="111">
        <v>4633.859105818823</v>
      </c>
      <c r="AL88" s="54">
        <v>472.96642861299733</v>
      </c>
      <c r="AM88" s="54">
        <v>124.46484963499931</v>
      </c>
      <c r="AN88" s="112">
        <v>1993.89413724489</v>
      </c>
      <c r="AO88" s="113">
        <v>6170.732602633214</v>
      </c>
      <c r="AP88" s="112">
        <v>4404.66</v>
      </c>
      <c r="AQ88" s="112">
        <v>109.0</v>
      </c>
      <c r="AR88" s="113">
        <v>7065.306302576261</v>
      </c>
      <c r="AS88" s="54">
        <f t="shared" si="1"/>
        <v>0</v>
      </c>
      <c r="AT88" s="115">
        <f t="shared" si="2"/>
        <v>0</v>
      </c>
      <c r="AU88" s="115">
        <f t="shared" si="3"/>
        <v>0</v>
      </c>
      <c r="AV88" s="115" t="str">
        <f t="shared" si="4"/>
        <v>Performance</v>
      </c>
      <c r="AW88" s="116">
        <f t="shared" si="5"/>
        <v>13.04687231</v>
      </c>
      <c r="AX88" s="54">
        <f t="shared" si="6"/>
        <v>3.8</v>
      </c>
      <c r="AY88" s="117">
        <f t="shared" si="7"/>
        <v>0.06242299795</v>
      </c>
      <c r="AZ88" s="117">
        <f t="shared" si="8"/>
        <v>0.02685986923</v>
      </c>
      <c r="BA88" s="118">
        <f t="shared" si="9"/>
        <v>0.005877428763</v>
      </c>
      <c r="BB88" s="116">
        <f t="shared" si="10"/>
        <v>14.93828288</v>
      </c>
      <c r="BC88" s="54">
        <f t="shared" si="11"/>
        <v>4.339141547</v>
      </c>
      <c r="BD88" s="117">
        <f t="shared" si="12"/>
        <v>0.05466689428</v>
      </c>
      <c r="BE88" s="210">
        <v>1567.89</v>
      </c>
      <c r="BF88" s="120">
        <v>320.9657781154919</v>
      </c>
      <c r="BG88" s="121">
        <v>152.00065049750543</v>
      </c>
      <c r="BH88" s="121">
        <v>152.00065049750543</v>
      </c>
      <c r="BI88" s="122">
        <f t="shared" si="13"/>
        <v>-0.04946182018</v>
      </c>
      <c r="BJ88" s="123">
        <f t="shared" si="14"/>
        <v>-0.1242507397</v>
      </c>
    </row>
    <row r="89">
      <c r="D89" s="100"/>
      <c r="E89" s="48"/>
      <c r="U89" s="50"/>
      <c r="V89" s="50"/>
      <c r="AC89" s="6"/>
      <c r="AI89" s="110" t="s">
        <v>282</v>
      </c>
      <c r="AJ89" s="111">
        <v>963634.7066957935</v>
      </c>
      <c r="AK89" s="111">
        <v>5330.698494235826</v>
      </c>
      <c r="AL89" s="54">
        <v>469.85480737212237</v>
      </c>
      <c r="AM89" s="54">
        <v>123.6460019400322</v>
      </c>
      <c r="AN89" s="112">
        <v>1826.5762582399464</v>
      </c>
      <c r="AO89" s="113">
        <v>953.8289552729799</v>
      </c>
      <c r="AP89" s="112">
        <v>4948.320000000001</v>
      </c>
      <c r="AQ89" s="112">
        <v>122.0</v>
      </c>
      <c r="AR89" s="113">
        <v>9248.964253551516</v>
      </c>
      <c r="AS89" s="54">
        <f t="shared" si="1"/>
        <v>0</v>
      </c>
      <c r="AT89" s="115">
        <f t="shared" si="2"/>
        <v>0</v>
      </c>
      <c r="AU89" s="115">
        <f t="shared" si="3"/>
        <v>0</v>
      </c>
      <c r="AV89" s="115" t="str">
        <f t="shared" si="4"/>
        <v>Performance</v>
      </c>
      <c r="AW89" s="116">
        <f t="shared" si="5"/>
        <v>2.030050433</v>
      </c>
      <c r="AX89" s="54">
        <f t="shared" si="6"/>
        <v>3.8</v>
      </c>
      <c r="AY89" s="117">
        <f t="shared" si="7"/>
        <v>0.06769276748</v>
      </c>
      <c r="AZ89" s="117">
        <f t="shared" si="8"/>
        <v>0.02319508449</v>
      </c>
      <c r="BA89" s="118">
        <f t="shared" si="9"/>
        <v>0.00553186644</v>
      </c>
      <c r="BB89" s="116">
        <f t="shared" si="10"/>
        <v>19.68472836</v>
      </c>
      <c r="BC89" s="54">
        <f t="shared" si="11"/>
        <v>3.851268913</v>
      </c>
      <c r="BD89" s="117">
        <f t="shared" si="12"/>
        <v>0.06679162693</v>
      </c>
      <c r="BE89" s="210">
        <v>2071.37</v>
      </c>
      <c r="BF89" s="120">
        <v>424.03413748100087</v>
      </c>
      <c r="BG89" s="121">
        <v>45.8206698911215</v>
      </c>
      <c r="BH89" s="121">
        <v>45.8206698911215</v>
      </c>
      <c r="BI89" s="122">
        <f t="shared" si="13"/>
        <v>-0.0717314053</v>
      </c>
      <c r="BJ89" s="123">
        <f t="shared" si="14"/>
        <v>-0.01331221321</v>
      </c>
    </row>
    <row r="90">
      <c r="D90" s="100"/>
      <c r="E90" s="48"/>
      <c r="U90" s="50"/>
      <c r="V90" s="50"/>
      <c r="AC90" s="6"/>
      <c r="AI90" s="110" t="s">
        <v>283</v>
      </c>
      <c r="AJ90" s="111">
        <v>697483.8215529419</v>
      </c>
      <c r="AK90" s="111">
        <v>4123.7169918543195</v>
      </c>
      <c r="AL90" s="54">
        <v>429.40373124074756</v>
      </c>
      <c r="AM90" s="54">
        <v>113.0009819054599</v>
      </c>
      <c r="AN90" s="112">
        <v>1676.4541808293106</v>
      </c>
      <c r="AO90" s="113">
        <v>8126.3245618720575</v>
      </c>
      <c r="AP90" s="112">
        <v>3759.6</v>
      </c>
      <c r="AQ90" s="112">
        <v>90.0</v>
      </c>
      <c r="AR90" s="113">
        <v>5898.824292489122</v>
      </c>
      <c r="AS90" s="54">
        <f t="shared" si="1"/>
        <v>0</v>
      </c>
      <c r="AT90" s="115">
        <f t="shared" si="2"/>
        <v>0</v>
      </c>
      <c r="AU90" s="115">
        <f t="shared" si="3"/>
        <v>0</v>
      </c>
      <c r="AV90" s="115" t="str">
        <f t="shared" si="4"/>
        <v>Performance</v>
      </c>
      <c r="AW90" s="116">
        <f t="shared" si="5"/>
        <v>18.92467152</v>
      </c>
      <c r="AX90" s="54">
        <f t="shared" si="6"/>
        <v>3.8</v>
      </c>
      <c r="AY90" s="117">
        <f t="shared" si="7"/>
        <v>0.06740475415</v>
      </c>
      <c r="AZ90" s="117">
        <f t="shared" si="8"/>
        <v>0.02740270056</v>
      </c>
      <c r="BA90" s="118">
        <f t="shared" si="9"/>
        <v>0.005912276191</v>
      </c>
      <c r="BB90" s="116">
        <f t="shared" si="10"/>
        <v>13.73724508</v>
      </c>
      <c r="BC90" s="54">
        <f t="shared" si="11"/>
        <v>4.771152569</v>
      </c>
      <c r="BD90" s="117">
        <f t="shared" si="12"/>
        <v>0.05368473593</v>
      </c>
      <c r="BE90" s="210">
        <v>1574.32</v>
      </c>
      <c r="BF90" s="120">
        <v>322.2820757851515</v>
      </c>
      <c r="BG90" s="121">
        <v>107.12165545559606</v>
      </c>
      <c r="BH90" s="121">
        <v>107.12165545559606</v>
      </c>
      <c r="BI90" s="122">
        <f t="shared" si="13"/>
        <v>-0.08829824951</v>
      </c>
      <c r="BJ90" s="123">
        <f t="shared" si="14"/>
        <v>-0.2035467437</v>
      </c>
    </row>
    <row r="91">
      <c r="D91" s="100"/>
      <c r="E91" s="48"/>
      <c r="U91" s="50"/>
      <c r="V91" s="50"/>
      <c r="AC91" s="6"/>
      <c r="AI91" s="110" t="s">
        <v>284</v>
      </c>
      <c r="AJ91" s="111">
        <v>820354.3747258403</v>
      </c>
      <c r="AK91" s="111">
        <v>4568.351290221456</v>
      </c>
      <c r="AL91" s="54">
        <v>494.74777729912216</v>
      </c>
      <c r="AM91" s="54">
        <v>130.196783499769</v>
      </c>
      <c r="AN91" s="112">
        <v>1661.4419730882476</v>
      </c>
      <c r="AO91" s="113">
        <v>13446.943202599425</v>
      </c>
      <c r="AP91" s="112">
        <v>4522.4400000000005</v>
      </c>
      <c r="AQ91" s="112">
        <v>120.0</v>
      </c>
      <c r="AR91" s="113">
        <v>7325.144886003105</v>
      </c>
      <c r="AS91" s="54">
        <f t="shared" si="1"/>
        <v>0</v>
      </c>
      <c r="AT91" s="115">
        <f t="shared" si="2"/>
        <v>0</v>
      </c>
      <c r="AU91" s="115">
        <f t="shared" si="3"/>
        <v>0</v>
      </c>
      <c r="AV91" s="115" t="str">
        <f t="shared" si="4"/>
        <v>Performance</v>
      </c>
      <c r="AW91" s="116">
        <f t="shared" si="5"/>
        <v>27.17939083</v>
      </c>
      <c r="AX91" s="54">
        <f t="shared" si="6"/>
        <v>3.8</v>
      </c>
      <c r="AY91" s="117">
        <f t="shared" si="7"/>
        <v>0.07836372597</v>
      </c>
      <c r="AZ91" s="117">
        <f t="shared" si="8"/>
        <v>0.02849973113</v>
      </c>
      <c r="BA91" s="118">
        <f t="shared" si="9"/>
        <v>0.005568753494</v>
      </c>
      <c r="BB91" s="116">
        <f t="shared" si="10"/>
        <v>14.80581666</v>
      </c>
      <c r="BC91" s="54">
        <f t="shared" si="11"/>
        <v>4.122898144</v>
      </c>
      <c r="BD91" s="117">
        <f t="shared" si="12"/>
        <v>0.07222641654</v>
      </c>
      <c r="BE91" s="210">
        <v>1974.71</v>
      </c>
      <c r="BF91" s="120">
        <v>404.24668293212096</v>
      </c>
      <c r="BG91" s="121">
        <v>90.5010943670012</v>
      </c>
      <c r="BH91" s="121">
        <v>90.5010943670012</v>
      </c>
      <c r="BI91" s="122">
        <f t="shared" si="13"/>
        <v>-0.01004985985</v>
      </c>
      <c r="BJ91" s="123">
        <f t="shared" si="14"/>
        <v>-0.07831824432</v>
      </c>
    </row>
    <row r="92">
      <c r="D92" s="100"/>
      <c r="E92" s="48"/>
      <c r="U92" s="50"/>
      <c r="V92" s="50"/>
      <c r="AC92" s="6"/>
      <c r="AI92" s="110" t="s">
        <v>285</v>
      </c>
      <c r="AJ92" s="111">
        <v>501447.58913934306</v>
      </c>
      <c r="AK92" s="111">
        <v>2988.7940866299173</v>
      </c>
      <c r="AL92" s="54">
        <v>357.836442700623</v>
      </c>
      <c r="AM92" s="54">
        <v>94.16748492121658</v>
      </c>
      <c r="AN92" s="112">
        <v>2151.6587931418853</v>
      </c>
      <c r="AO92" s="113">
        <v>2854.5981372447286</v>
      </c>
      <c r="AP92" s="112">
        <v>2851.6800000000003</v>
      </c>
      <c r="AQ92" s="112">
        <v>76.0</v>
      </c>
      <c r="AR92" s="113">
        <v>3807.0444153712956</v>
      </c>
      <c r="AS92" s="54">
        <f t="shared" si="1"/>
        <v>0</v>
      </c>
      <c r="AT92" s="115">
        <f t="shared" si="2"/>
        <v>0</v>
      </c>
      <c r="AU92" s="115">
        <f t="shared" si="3"/>
        <v>0</v>
      </c>
      <c r="AV92" s="115" t="str">
        <f t="shared" si="4"/>
        <v>Performance</v>
      </c>
      <c r="AW92" s="116">
        <f t="shared" si="5"/>
        <v>7.977382392</v>
      </c>
      <c r="AX92" s="54">
        <f t="shared" si="6"/>
        <v>3.8</v>
      </c>
      <c r="AY92" s="117">
        <f t="shared" si="7"/>
        <v>0.04376506406</v>
      </c>
      <c r="AZ92" s="117">
        <f t="shared" si="8"/>
        <v>0.03150684932</v>
      </c>
      <c r="BA92" s="118">
        <f t="shared" si="9"/>
        <v>0.00596033195</v>
      </c>
      <c r="BB92" s="116">
        <f t="shared" si="10"/>
        <v>10.63906288</v>
      </c>
      <c r="BC92" s="54">
        <f t="shared" si="11"/>
        <v>4.708374246</v>
      </c>
      <c r="BD92" s="117">
        <f t="shared" si="12"/>
        <v>0.03532158549</v>
      </c>
      <c r="BE92" s="210">
        <v>1086.29</v>
      </c>
      <c r="BF92" s="120">
        <v>222.37651564145295</v>
      </c>
      <c r="BG92" s="121">
        <v>135.45992705917007</v>
      </c>
      <c r="BH92" s="121">
        <v>135.45992705917007</v>
      </c>
      <c r="BI92" s="122">
        <f t="shared" si="13"/>
        <v>-0.04587605658</v>
      </c>
      <c r="BJ92" s="123">
        <f t="shared" si="14"/>
        <v>-0.192927367</v>
      </c>
    </row>
    <row r="93">
      <c r="D93" s="100"/>
      <c r="E93" s="48"/>
      <c r="U93" s="50"/>
      <c r="V93" s="50"/>
      <c r="AC93" s="6"/>
      <c r="AI93" s="110" t="s">
        <v>286</v>
      </c>
      <c r="AJ93" s="111">
        <v>573470.9758455644</v>
      </c>
      <c r="AK93" s="111">
        <v>3374.471350959422</v>
      </c>
      <c r="AL93" s="54">
        <v>261.3761842334985</v>
      </c>
      <c r="AM93" s="54">
        <v>68.78320637723645</v>
      </c>
      <c r="AN93" s="112">
        <v>1436.2588569722948</v>
      </c>
      <c r="AO93" s="113">
        <v>5225.8804132433615</v>
      </c>
      <c r="AP93" s="112">
        <v>2922.6600000000003</v>
      </c>
      <c r="AQ93" s="112">
        <v>67.0</v>
      </c>
      <c r="AR93" s="113">
        <v>4292.258066330893</v>
      </c>
      <c r="AS93" s="54">
        <f t="shared" si="1"/>
        <v>0</v>
      </c>
      <c r="AT93" s="115">
        <f t="shared" si="2"/>
        <v>0</v>
      </c>
      <c r="AU93" s="115">
        <f t="shared" si="3"/>
        <v>0</v>
      </c>
      <c r="AV93" s="115" t="str">
        <f t="shared" si="4"/>
        <v>Performance</v>
      </c>
      <c r="AW93" s="116">
        <f t="shared" si="5"/>
        <v>19.993713</v>
      </c>
      <c r="AX93" s="54">
        <f t="shared" si="6"/>
        <v>3.8</v>
      </c>
      <c r="AY93" s="117">
        <f t="shared" si="7"/>
        <v>0.04789053592</v>
      </c>
      <c r="AZ93" s="117">
        <f t="shared" si="8"/>
        <v>0.02038340209</v>
      </c>
      <c r="BA93" s="118">
        <f t="shared" si="9"/>
        <v>0.005884293178</v>
      </c>
      <c r="BB93" s="116">
        <f t="shared" si="10"/>
        <v>16.42176421</v>
      </c>
      <c r="BC93" s="54">
        <f t="shared" si="11"/>
        <v>3.901137078</v>
      </c>
      <c r="BD93" s="117">
        <f t="shared" si="12"/>
        <v>0.04664897255</v>
      </c>
      <c r="BE93" s="210">
        <v>1193.34</v>
      </c>
      <c r="BF93" s="120">
        <v>244.29092707801</v>
      </c>
      <c r="BG93" s="121">
        <v>17.085257155488534</v>
      </c>
      <c r="BH93" s="121">
        <v>17.085257155488534</v>
      </c>
      <c r="BI93" s="122">
        <f t="shared" si="13"/>
        <v>-0.1338910022</v>
      </c>
      <c r="BJ93" s="123">
        <f t="shared" si="14"/>
        <v>-0.02592502547</v>
      </c>
    </row>
    <row r="94">
      <c r="D94" s="100"/>
      <c r="E94" s="48"/>
      <c r="U94" s="50"/>
      <c r="V94" s="50"/>
      <c r="AC94" s="6"/>
      <c r="AI94" s="110" t="s">
        <v>287</v>
      </c>
      <c r="AJ94" s="111">
        <v>954181.1100573983</v>
      </c>
      <c r="AK94" s="111">
        <v>5206.233644600827</v>
      </c>
      <c r="AL94" s="54">
        <v>463.63156489037243</v>
      </c>
      <c r="AM94" s="54">
        <v>122.00830655009801</v>
      </c>
      <c r="AN94" s="112">
        <v>1919.1060477712288</v>
      </c>
      <c r="AO94" s="113">
        <v>5388.178511989741</v>
      </c>
      <c r="AP94" s="112">
        <v>5116.8</v>
      </c>
      <c r="AQ94" s="112">
        <v>107.0</v>
      </c>
      <c r="AR94" s="113">
        <v>4015.354012512981</v>
      </c>
      <c r="AS94" s="54">
        <f t="shared" si="1"/>
        <v>0</v>
      </c>
      <c r="AT94" s="115">
        <f t="shared" si="2"/>
        <v>0</v>
      </c>
      <c r="AU94" s="115">
        <f t="shared" si="3"/>
        <v>0</v>
      </c>
      <c r="AV94" s="115" t="str">
        <f t="shared" si="4"/>
        <v>Performance</v>
      </c>
      <c r="AW94" s="116">
        <f t="shared" si="5"/>
        <v>11.62168178</v>
      </c>
      <c r="AX94" s="54">
        <f t="shared" si="6"/>
        <v>3.8</v>
      </c>
      <c r="AY94" s="117">
        <f t="shared" si="7"/>
        <v>0.0635755938</v>
      </c>
      <c r="AZ94" s="117">
        <f t="shared" si="8"/>
        <v>0.02343504247</v>
      </c>
      <c r="BA94" s="118">
        <f t="shared" si="9"/>
        <v>0.005456232145</v>
      </c>
      <c r="BB94" s="116">
        <f t="shared" si="10"/>
        <v>8.660657118</v>
      </c>
      <c r="BC94" s="54">
        <f t="shared" si="11"/>
        <v>4.333005279</v>
      </c>
      <c r="BD94" s="117">
        <f t="shared" si="12"/>
        <v>0.05575512626</v>
      </c>
      <c r="BE94" s="210">
        <v>1972.3</v>
      </c>
      <c r="BF94" s="120">
        <v>403.75332719590324</v>
      </c>
      <c r="BG94" s="121">
        <v>59.87823769446919</v>
      </c>
      <c r="BH94" s="121">
        <v>59.87823769446919</v>
      </c>
      <c r="BI94" s="122">
        <f t="shared" si="13"/>
        <v>-0.01717818498</v>
      </c>
      <c r="BJ94" s="123">
        <f t="shared" si="14"/>
        <v>-0.1230105308</v>
      </c>
    </row>
    <row r="95">
      <c r="D95" s="100"/>
      <c r="E95" s="48"/>
      <c r="U95" s="50"/>
      <c r="V95" s="50"/>
      <c r="AC95" s="6"/>
      <c r="AI95" s="110" t="s">
        <v>288</v>
      </c>
      <c r="AJ95" s="111">
        <v>920841.7261568129</v>
      </c>
      <c r="AK95" s="111">
        <v>5118.6169412393465</v>
      </c>
      <c r="AL95" s="54">
        <v>494.74777729912216</v>
      </c>
      <c r="AM95" s="54">
        <v>130.196783499769</v>
      </c>
      <c r="AN95" s="112">
        <v>1601.3931421239934</v>
      </c>
      <c r="AO95" s="113">
        <v>3409.9978408610696</v>
      </c>
      <c r="AP95" s="112">
        <v>4655.82</v>
      </c>
      <c r="AQ95" s="112">
        <v>123.0</v>
      </c>
      <c r="AR95" s="113">
        <v>5345.879536406548</v>
      </c>
      <c r="AS95" s="54">
        <f t="shared" si="1"/>
        <v>0</v>
      </c>
      <c r="AT95" s="115">
        <f t="shared" si="2"/>
        <v>0</v>
      </c>
      <c r="AU95" s="115">
        <f t="shared" si="3"/>
        <v>0</v>
      </c>
      <c r="AV95" s="115" t="str">
        <f t="shared" si="4"/>
        <v>Performance</v>
      </c>
      <c r="AW95" s="116">
        <f t="shared" si="5"/>
        <v>6.892396484</v>
      </c>
      <c r="AX95" s="54">
        <f t="shared" si="6"/>
        <v>3.8</v>
      </c>
      <c r="AY95" s="117">
        <f t="shared" si="7"/>
        <v>0.08130219874</v>
      </c>
      <c r="AZ95" s="117">
        <f t="shared" si="8"/>
        <v>0.02543593025</v>
      </c>
      <c r="BA95" s="118">
        <f t="shared" si="9"/>
        <v>0.005558628368</v>
      </c>
      <c r="BB95" s="116">
        <f t="shared" si="10"/>
        <v>10.80526236</v>
      </c>
      <c r="BC95" s="54">
        <f t="shared" si="11"/>
        <v>4.022339653</v>
      </c>
      <c r="BD95" s="117">
        <f t="shared" si="12"/>
        <v>0.07680812211</v>
      </c>
      <c r="BE95" s="210">
        <v>2291.73</v>
      </c>
      <c r="BF95" s="120">
        <v>469.1444569967384</v>
      </c>
      <c r="BG95" s="121">
        <v>25.603320302383736</v>
      </c>
      <c r="BH95" s="121">
        <v>25.603320302383736</v>
      </c>
      <c r="BI95" s="122">
        <f t="shared" si="13"/>
        <v>-0.09041445112</v>
      </c>
      <c r="BJ95" s="123">
        <f t="shared" si="14"/>
        <v>-0.05527620043</v>
      </c>
    </row>
    <row r="96">
      <c r="D96" s="100"/>
      <c r="E96" s="48"/>
      <c r="U96" s="50"/>
      <c r="V96" s="50"/>
      <c r="AC96" s="6"/>
      <c r="AI96" s="110" t="s">
        <v>289</v>
      </c>
      <c r="AJ96" s="111">
        <v>893147.4782653305</v>
      </c>
      <c r="AK96" s="111">
        <v>5004.79711163892</v>
      </c>
      <c r="AL96" s="54">
        <v>466.7431861312474</v>
      </c>
      <c r="AM96" s="54">
        <v>122.82715424506512</v>
      </c>
      <c r="AN96" s="112">
        <v>1845.6827044558452</v>
      </c>
      <c r="AO96" s="113">
        <v>13846.09552509045</v>
      </c>
      <c r="AP96" s="112">
        <v>4973.28</v>
      </c>
      <c r="AQ96" s="112">
        <v>118.0</v>
      </c>
      <c r="AR96" s="113">
        <v>7532.799410954582</v>
      </c>
      <c r="AS96" s="54">
        <f t="shared" si="1"/>
        <v>0</v>
      </c>
      <c r="AT96" s="115">
        <f t="shared" si="2"/>
        <v>0</v>
      </c>
      <c r="AU96" s="115">
        <f t="shared" si="3"/>
        <v>0</v>
      </c>
      <c r="AV96" s="115" t="str">
        <f t="shared" si="4"/>
        <v>Performance</v>
      </c>
      <c r="AW96" s="116">
        <f t="shared" si="5"/>
        <v>29.66534046</v>
      </c>
      <c r="AX96" s="54">
        <f t="shared" si="6"/>
        <v>3.8</v>
      </c>
      <c r="AY96" s="117">
        <f t="shared" si="7"/>
        <v>0.06654835847</v>
      </c>
      <c r="AZ96" s="117">
        <f t="shared" si="8"/>
        <v>0.02454188482</v>
      </c>
      <c r="BA96" s="118">
        <f t="shared" si="9"/>
        <v>0.005603550627</v>
      </c>
      <c r="BB96" s="116">
        <f t="shared" si="10"/>
        <v>16.1390667</v>
      </c>
      <c r="BC96" s="54">
        <f t="shared" si="11"/>
        <v>3.95545073</v>
      </c>
      <c r="BD96" s="117">
        <f t="shared" si="12"/>
        <v>0.06393298248</v>
      </c>
      <c r="BE96" s="210">
        <v>2164.8</v>
      </c>
      <c r="BF96" s="120">
        <v>443.16037251619497</v>
      </c>
      <c r="BG96" s="121">
        <v>23.58281361505243</v>
      </c>
      <c r="BH96" s="121">
        <v>23.58281361505243</v>
      </c>
      <c r="BI96" s="122">
        <f t="shared" si="13"/>
        <v>-0.00629738048</v>
      </c>
      <c r="BJ96" s="123">
        <f t="shared" si="14"/>
        <v>-0.03930038333</v>
      </c>
    </row>
    <row r="97">
      <c r="D97" s="100"/>
      <c r="E97" s="48"/>
      <c r="U97" s="50"/>
      <c r="V97" s="50"/>
      <c r="AC97" s="6"/>
      <c r="AI97" s="110" t="s">
        <v>290</v>
      </c>
      <c r="AJ97" s="111">
        <v>1250052.072289081</v>
      </c>
      <c r="AK97" s="111">
        <v>6730.109204934602</v>
      </c>
      <c r="AL97" s="54">
        <v>591.2080357662467</v>
      </c>
      <c r="AM97" s="54">
        <v>155.58106204374914</v>
      </c>
      <c r="AN97" s="112">
        <v>1725.312093295681</v>
      </c>
      <c r="AO97" s="113">
        <v>15069.610871125518</v>
      </c>
      <c r="AP97" s="112">
        <v>6247.8</v>
      </c>
      <c r="AQ97" s="112">
        <v>150.0</v>
      </c>
      <c r="AR97" s="113">
        <v>8253.40233559571</v>
      </c>
      <c r="AS97" s="54">
        <f t="shared" si="1"/>
        <v>0</v>
      </c>
      <c r="AT97" s="115">
        <f t="shared" si="2"/>
        <v>0</v>
      </c>
      <c r="AU97" s="115">
        <f t="shared" si="3"/>
        <v>0</v>
      </c>
      <c r="AV97" s="115" t="str">
        <f t="shared" si="4"/>
        <v>Performance</v>
      </c>
      <c r="AW97" s="116">
        <f t="shared" si="5"/>
        <v>25.48952308</v>
      </c>
      <c r="AX97" s="54">
        <f t="shared" si="6"/>
        <v>3.8</v>
      </c>
      <c r="AY97" s="117">
        <f t="shared" si="7"/>
        <v>0.09017560513</v>
      </c>
      <c r="AZ97" s="117">
        <f t="shared" si="8"/>
        <v>0.02311716754</v>
      </c>
      <c r="BA97" s="118">
        <f t="shared" si="9"/>
        <v>0.005383863084</v>
      </c>
      <c r="BB97" s="116">
        <f t="shared" si="10"/>
        <v>13.96023368</v>
      </c>
      <c r="BC97" s="54">
        <f t="shared" si="11"/>
        <v>3.941386905</v>
      </c>
      <c r="BD97" s="117">
        <f t="shared" si="12"/>
        <v>0.08694079209</v>
      </c>
      <c r="BE97" s="210">
        <v>2822.2</v>
      </c>
      <c r="BF97" s="120">
        <v>577.7379911840378</v>
      </c>
      <c r="BG97" s="121">
        <v>13.470044582208857</v>
      </c>
      <c r="BH97" s="121">
        <v>13.470044582208857</v>
      </c>
      <c r="BI97" s="122">
        <f t="shared" si="13"/>
        <v>-0.07166439507</v>
      </c>
      <c r="BJ97" s="123">
        <f t="shared" si="14"/>
        <v>-0.03587237399</v>
      </c>
    </row>
    <row r="98">
      <c r="D98" s="100"/>
      <c r="E98" s="48"/>
      <c r="U98" s="50"/>
      <c r="V98" s="50"/>
      <c r="AC98" s="6"/>
      <c r="AI98" s="110" t="s">
        <v>291</v>
      </c>
      <c r="AJ98" s="111">
        <v>904962.631656011</v>
      </c>
      <c r="AK98" s="111">
        <v>4811.549055626684</v>
      </c>
      <c r="AL98" s="54">
        <v>435.62697372249755</v>
      </c>
      <c r="AM98" s="54">
        <v>114.6386772953941</v>
      </c>
      <c r="AN98" s="112">
        <v>1659.5313284666574</v>
      </c>
      <c r="AO98" s="113">
        <v>1054.9773819283737</v>
      </c>
      <c r="AP98" s="112">
        <v>5225.22</v>
      </c>
      <c r="AQ98" s="112">
        <v>113.0</v>
      </c>
      <c r="AR98" s="113">
        <v>6086.893838625654</v>
      </c>
      <c r="AS98" s="54">
        <f t="shared" si="1"/>
        <v>0</v>
      </c>
      <c r="AT98" s="115">
        <f t="shared" si="2"/>
        <v>0</v>
      </c>
      <c r="AU98" s="115">
        <f t="shared" si="3"/>
        <v>0</v>
      </c>
      <c r="AV98" s="115" t="str">
        <f t="shared" si="4"/>
        <v>Performance</v>
      </c>
      <c r="AW98" s="116">
        <f t="shared" si="5"/>
        <v>2.421744854</v>
      </c>
      <c r="AX98" s="54">
        <f t="shared" si="6"/>
        <v>3.8</v>
      </c>
      <c r="AY98" s="117">
        <f t="shared" si="7"/>
        <v>0.06907894737</v>
      </c>
      <c r="AZ98" s="117">
        <f t="shared" si="8"/>
        <v>0.02382573179</v>
      </c>
      <c r="BA98" s="118">
        <f t="shared" si="9"/>
        <v>0.005316848329</v>
      </c>
      <c r="BB98" s="116">
        <f t="shared" si="10"/>
        <v>13.97272025</v>
      </c>
      <c r="BC98" s="54">
        <f t="shared" si="11"/>
        <v>3.855105962</v>
      </c>
      <c r="BD98" s="117">
        <f t="shared" si="12"/>
        <v>0.06809151359</v>
      </c>
      <c r="BE98" s="210">
        <v>2118.86</v>
      </c>
      <c r="BF98" s="120">
        <v>433.7559067394978</v>
      </c>
      <c r="BG98" s="121">
        <v>1.8710669829997642</v>
      </c>
      <c r="BH98" s="121">
        <v>1.8710669829997642</v>
      </c>
      <c r="BI98" s="122">
        <f t="shared" si="13"/>
        <v>0.08597458731</v>
      </c>
      <c r="BJ98" s="123">
        <f t="shared" si="14"/>
        <v>-0.01429427951</v>
      </c>
    </row>
    <row r="99">
      <c r="D99" s="100"/>
      <c r="E99" s="48"/>
      <c r="U99" s="50"/>
      <c r="V99" s="50"/>
      <c r="AC99" s="6"/>
      <c r="AI99" s="110" t="s">
        <v>292</v>
      </c>
      <c r="AJ99" s="111">
        <v>639090.1547294479</v>
      </c>
      <c r="AK99" s="111">
        <v>4009.0783145589253</v>
      </c>
      <c r="AL99" s="54">
        <v>280.04591167874844</v>
      </c>
      <c r="AM99" s="54">
        <v>73.69629254703906</v>
      </c>
      <c r="AN99" s="112">
        <v>1466.829170917733</v>
      </c>
      <c r="AO99" s="113">
        <v>6568.181549204162</v>
      </c>
      <c r="AP99" s="112">
        <v>3552.1200000000003</v>
      </c>
      <c r="AQ99" s="112">
        <v>68.0</v>
      </c>
      <c r="AR99" s="113">
        <v>7175.7044430214755</v>
      </c>
      <c r="AS99" s="54">
        <f t="shared" si="1"/>
        <v>0</v>
      </c>
      <c r="AT99" s="115">
        <f t="shared" si="2"/>
        <v>0</v>
      </c>
      <c r="AU99" s="115">
        <f t="shared" si="3"/>
        <v>0</v>
      </c>
      <c r="AV99" s="115" t="str">
        <f t="shared" si="4"/>
        <v>Performance</v>
      </c>
      <c r="AW99" s="116">
        <f t="shared" si="5"/>
        <v>23.4539455</v>
      </c>
      <c r="AX99" s="54">
        <f t="shared" si="6"/>
        <v>3.8</v>
      </c>
      <c r="AY99" s="117">
        <f t="shared" si="7"/>
        <v>0.05024190547</v>
      </c>
      <c r="AZ99" s="117">
        <f t="shared" si="8"/>
        <v>0.01838235294</v>
      </c>
      <c r="BA99" s="118">
        <f t="shared" si="9"/>
        <v>0.006273102918</v>
      </c>
      <c r="BB99" s="116">
        <f t="shared" si="10"/>
        <v>25.62331441</v>
      </c>
      <c r="BC99" s="54">
        <f t="shared" si="11"/>
        <v>4.118322231</v>
      </c>
      <c r="BD99" s="117">
        <f t="shared" si="12"/>
        <v>0.04635849992</v>
      </c>
      <c r="BE99" s="210">
        <v>1341.41</v>
      </c>
      <c r="BF99" s="120">
        <v>274.60262162645466</v>
      </c>
      <c r="BG99" s="121">
        <v>5.443290052293776</v>
      </c>
      <c r="BH99" s="121">
        <v>5.443290052293776</v>
      </c>
      <c r="BI99" s="122">
        <f t="shared" si="13"/>
        <v>-0.11398089</v>
      </c>
      <c r="BJ99" s="123">
        <f t="shared" si="14"/>
        <v>-0.07729415348</v>
      </c>
    </row>
    <row r="100">
      <c r="D100" s="100"/>
      <c r="E100" s="48"/>
      <c r="U100" s="50"/>
      <c r="V100" s="50"/>
      <c r="AC100" s="6"/>
      <c r="AI100" s="110" t="s">
        <v>293</v>
      </c>
      <c r="AJ100" s="111">
        <v>592785.1364267534</v>
      </c>
      <c r="AK100" s="111">
        <v>3651.241871858302</v>
      </c>
      <c r="AL100" s="54">
        <v>295.60401788312333</v>
      </c>
      <c r="AM100" s="54">
        <v>77.79053102187457</v>
      </c>
      <c r="AN100" s="112">
        <v>1534.7935296000023</v>
      </c>
      <c r="AO100" s="113">
        <v>8340.868747535333</v>
      </c>
      <c r="AP100" s="112">
        <v>3280.6800000000003</v>
      </c>
      <c r="AQ100" s="112">
        <v>69.0</v>
      </c>
      <c r="AR100" s="113">
        <v>3559.511111086673</v>
      </c>
      <c r="AS100" s="54">
        <f t="shared" si="1"/>
        <v>0</v>
      </c>
      <c r="AT100" s="115">
        <f t="shared" si="2"/>
        <v>0</v>
      </c>
      <c r="AU100" s="115">
        <f t="shared" si="3"/>
        <v>0</v>
      </c>
      <c r="AV100" s="115" t="str">
        <f t="shared" si="4"/>
        <v>Performance</v>
      </c>
      <c r="AW100" s="116">
        <f t="shared" si="5"/>
        <v>28.21635784</v>
      </c>
      <c r="AX100" s="54">
        <f t="shared" si="6"/>
        <v>3.8</v>
      </c>
      <c r="AY100" s="117">
        <f t="shared" si="7"/>
        <v>0.05068468789</v>
      </c>
      <c r="AZ100" s="117">
        <f t="shared" si="8"/>
        <v>0.02130522539</v>
      </c>
      <c r="BA100" s="118">
        <f t="shared" si="9"/>
        <v>0.006159469338</v>
      </c>
      <c r="BB100" s="116">
        <f t="shared" si="10"/>
        <v>12.0414842</v>
      </c>
      <c r="BC100" s="54">
        <f t="shared" si="11"/>
        <v>4.284116201</v>
      </c>
      <c r="BD100" s="117">
        <f t="shared" si="12"/>
        <v>0.04495718718</v>
      </c>
      <c r="BE100" s="210">
        <v>1555.23</v>
      </c>
      <c r="BF100" s="120">
        <v>318.3741251609211</v>
      </c>
      <c r="BG100" s="121">
        <v>-22.770107277797763</v>
      </c>
      <c r="BH100" s="121">
        <v>-22.770107277797763</v>
      </c>
      <c r="BI100" s="122">
        <f t="shared" si="13"/>
        <v>-0.1014892699</v>
      </c>
      <c r="BJ100" s="123">
        <f t="shared" si="14"/>
        <v>-0.1130025841</v>
      </c>
    </row>
    <row r="101">
      <c r="D101" s="100"/>
      <c r="E101" s="48"/>
      <c r="U101" s="50"/>
      <c r="V101" s="50"/>
      <c r="AC101" s="6"/>
      <c r="AI101" s="110" t="s">
        <v>294</v>
      </c>
      <c r="AJ101" s="111">
        <v>1011723.9941258214</v>
      </c>
      <c r="AK101" s="111">
        <v>5310.227301861649</v>
      </c>
      <c r="AL101" s="54">
        <v>600.5428994888717</v>
      </c>
      <c r="AM101" s="54">
        <v>158.03760512865045</v>
      </c>
      <c r="AN101" s="112">
        <v>1918.833098539573</v>
      </c>
      <c r="AO101" s="113">
        <v>1099.4058028162312</v>
      </c>
      <c r="AP101" s="112">
        <v>5346.12</v>
      </c>
      <c r="AQ101" s="112">
        <v>136.0</v>
      </c>
      <c r="AR101" s="113">
        <v>7070.049697102283</v>
      </c>
      <c r="AS101" s="54">
        <f t="shared" si="1"/>
        <v>0</v>
      </c>
      <c r="AT101" s="115">
        <f t="shared" si="2"/>
        <v>0</v>
      </c>
      <c r="AU101" s="115">
        <f t="shared" si="3"/>
        <v>0</v>
      </c>
      <c r="AV101" s="115" t="str">
        <f t="shared" si="4"/>
        <v>Performance</v>
      </c>
      <c r="AW101" s="116">
        <f t="shared" si="5"/>
        <v>1.83068654</v>
      </c>
      <c r="AX101" s="54">
        <f t="shared" si="6"/>
        <v>3.8</v>
      </c>
      <c r="AY101" s="117">
        <f t="shared" si="7"/>
        <v>0.08236130868</v>
      </c>
      <c r="AZ101" s="117">
        <f t="shared" si="8"/>
        <v>0.02976098689</v>
      </c>
      <c r="BA101" s="118">
        <f t="shared" si="9"/>
        <v>0.005248691672</v>
      </c>
      <c r="BB101" s="116">
        <f t="shared" si="10"/>
        <v>11.77276378</v>
      </c>
      <c r="BC101" s="54">
        <f t="shared" si="11"/>
        <v>4.415756614</v>
      </c>
      <c r="BD101" s="117">
        <f t="shared" si="12"/>
        <v>0.07087640926</v>
      </c>
      <c r="BE101" s="210">
        <v>2246.54</v>
      </c>
      <c r="BF101" s="120">
        <v>459.89352516284754</v>
      </c>
      <c r="BG101" s="121">
        <v>140.6493743260242</v>
      </c>
      <c r="BH101" s="121">
        <v>140.6493743260242</v>
      </c>
      <c r="BI101" s="122">
        <f t="shared" si="13"/>
        <v>0.006759164175</v>
      </c>
      <c r="BJ101" s="123">
        <f t="shared" si="14"/>
        <v>-0.1394453245</v>
      </c>
    </row>
    <row r="102">
      <c r="D102" s="100"/>
      <c r="E102" s="48"/>
      <c r="U102" s="50"/>
      <c r="V102" s="50"/>
      <c r="AC102" s="6"/>
      <c r="AI102" s="110" t="s">
        <v>295</v>
      </c>
      <c r="AJ102" s="111">
        <v>979624.3456354162</v>
      </c>
      <c r="AK102" s="111">
        <v>5437.1486945815495</v>
      </c>
      <c r="AL102" s="54">
        <v>519.6407472261221</v>
      </c>
      <c r="AM102" s="54">
        <v>136.74756505950583</v>
      </c>
      <c r="AN102" s="112">
        <v>1849.2310444673692</v>
      </c>
      <c r="AO102" s="113">
        <v>782.9912340983379</v>
      </c>
      <c r="AP102" s="112">
        <v>5594.9400000000005</v>
      </c>
      <c r="AQ102" s="112">
        <v>132.0</v>
      </c>
      <c r="AR102" s="113">
        <v>7924.542658732863</v>
      </c>
      <c r="AS102" s="54">
        <f t="shared" si="1"/>
        <v>0</v>
      </c>
      <c r="AT102" s="115">
        <f t="shared" si="2"/>
        <v>0</v>
      </c>
      <c r="AU102" s="115">
        <f t="shared" si="3"/>
        <v>0</v>
      </c>
      <c r="AV102" s="115" t="str">
        <f t="shared" si="4"/>
        <v>Performance</v>
      </c>
      <c r="AW102" s="116">
        <f t="shared" si="5"/>
        <v>1.506793373</v>
      </c>
      <c r="AX102" s="54">
        <f t="shared" si="6"/>
        <v>3.8</v>
      </c>
      <c r="AY102" s="117">
        <f t="shared" si="7"/>
        <v>0.07394833948</v>
      </c>
      <c r="AZ102" s="117">
        <f t="shared" si="8"/>
        <v>0.02515060241</v>
      </c>
      <c r="BA102" s="118">
        <f t="shared" si="9"/>
        <v>0.005550238435</v>
      </c>
      <c r="BB102" s="116">
        <f t="shared" si="10"/>
        <v>15.25004092</v>
      </c>
      <c r="BC102" s="54">
        <f t="shared" si="11"/>
        <v>3.936672327</v>
      </c>
      <c r="BD102" s="117">
        <f t="shared" si="12"/>
        <v>0.07138102099</v>
      </c>
      <c r="BE102" s="210">
        <v>2255.93</v>
      </c>
      <c r="BF102" s="120">
        <v>461.8157701267829</v>
      </c>
      <c r="BG102" s="121">
        <v>57.82497709933921</v>
      </c>
      <c r="BH102" s="121">
        <v>57.82497709933921</v>
      </c>
      <c r="BI102" s="122">
        <f t="shared" si="13"/>
        <v>0.02902096564</v>
      </c>
      <c r="BJ102" s="123">
        <f t="shared" si="14"/>
        <v>-0.03471773013</v>
      </c>
    </row>
    <row r="103">
      <c r="D103" s="100"/>
      <c r="E103" s="48"/>
      <c r="U103" s="50"/>
      <c r="V103" s="50"/>
      <c r="AC103" s="6"/>
      <c r="AI103" s="110" t="s">
        <v>296</v>
      </c>
      <c r="AJ103" s="111">
        <v>854304.6190068711</v>
      </c>
      <c r="AK103" s="111">
        <v>5155.465087512866</v>
      </c>
      <c r="AL103" s="54">
        <v>609.8777632114967</v>
      </c>
      <c r="AM103" s="54">
        <v>160.49414821355177</v>
      </c>
      <c r="AN103" s="112">
        <v>2136.9195346324773</v>
      </c>
      <c r="AO103" s="113">
        <v>9595.202840363516</v>
      </c>
      <c r="AP103" s="112">
        <v>5258.76</v>
      </c>
      <c r="AQ103" s="112">
        <v>145.0</v>
      </c>
      <c r="AR103" s="113">
        <v>9942.527813787581</v>
      </c>
      <c r="AS103" s="54">
        <f t="shared" si="1"/>
        <v>0</v>
      </c>
      <c r="AT103" s="115">
        <f t="shared" si="2"/>
        <v>0</v>
      </c>
      <c r="AU103" s="115">
        <f t="shared" si="3"/>
        <v>0</v>
      </c>
      <c r="AV103" s="115" t="str">
        <f t="shared" si="4"/>
        <v>Performance</v>
      </c>
      <c r="AW103" s="116">
        <f t="shared" si="5"/>
        <v>15.73299343</v>
      </c>
      <c r="AX103" s="54">
        <f t="shared" si="6"/>
        <v>3.8</v>
      </c>
      <c r="AY103" s="117">
        <f t="shared" si="7"/>
        <v>0.07510537744</v>
      </c>
      <c r="AZ103" s="117">
        <f t="shared" si="8"/>
        <v>0.03113087675</v>
      </c>
      <c r="BA103" s="118">
        <f t="shared" si="9"/>
        <v>0.00603469181</v>
      </c>
      <c r="BB103" s="116">
        <f t="shared" si="10"/>
        <v>16.30249275</v>
      </c>
      <c r="BC103" s="54">
        <f t="shared" si="11"/>
        <v>4.206053539</v>
      </c>
      <c r="BD103" s="117">
        <f t="shared" si="12"/>
        <v>0.06785468411</v>
      </c>
      <c r="BE103" s="210">
        <v>1986.78</v>
      </c>
      <c r="BF103" s="120">
        <v>406.71755585168404</v>
      </c>
      <c r="BG103" s="121">
        <v>203.16020735981266</v>
      </c>
      <c r="BH103" s="121">
        <v>203.16020735981266</v>
      </c>
      <c r="BI103" s="122">
        <f t="shared" si="13"/>
        <v>0.02003600271</v>
      </c>
      <c r="BJ103" s="123">
        <f t="shared" si="14"/>
        <v>-0.09654026883</v>
      </c>
    </row>
    <row r="104">
      <c r="D104" s="100"/>
      <c r="E104" s="48"/>
      <c r="U104" s="50"/>
      <c r="V104" s="50"/>
      <c r="AC104" s="6"/>
      <c r="AI104" s="110" t="s">
        <v>297</v>
      </c>
      <c r="AJ104" s="111">
        <v>923214.7467768274</v>
      </c>
      <c r="AK104" s="111">
        <v>5580.447041200791</v>
      </c>
      <c r="AL104" s="54">
        <v>541.422095912247</v>
      </c>
      <c r="AM104" s="54">
        <v>142.47949892427553</v>
      </c>
      <c r="AN104" s="112">
        <v>1800.9190304643105</v>
      </c>
      <c r="AO104" s="113">
        <v>13846.323275524155</v>
      </c>
      <c r="AP104" s="112">
        <v>5540.34</v>
      </c>
      <c r="AQ104" s="112">
        <v>123.0</v>
      </c>
      <c r="AR104" s="113">
        <v>8911.97832218552</v>
      </c>
      <c r="AS104" s="54">
        <f t="shared" si="1"/>
        <v>0</v>
      </c>
      <c r="AT104" s="115">
        <f t="shared" si="2"/>
        <v>0</v>
      </c>
      <c r="AU104" s="115">
        <f t="shared" si="3"/>
        <v>0</v>
      </c>
      <c r="AV104" s="115" t="str">
        <f t="shared" si="4"/>
        <v>Performance</v>
      </c>
      <c r="AW104" s="116">
        <f t="shared" si="5"/>
        <v>25.57399002</v>
      </c>
      <c r="AX104" s="54">
        <f t="shared" si="6"/>
        <v>3.8</v>
      </c>
      <c r="AY104" s="117">
        <f t="shared" si="7"/>
        <v>0.0791148833</v>
      </c>
      <c r="AZ104" s="117">
        <f t="shared" si="8"/>
        <v>0.02553191489</v>
      </c>
      <c r="BA104" s="118">
        <f t="shared" si="9"/>
        <v>0.006044581784</v>
      </c>
      <c r="BB104" s="116">
        <f t="shared" si="10"/>
        <v>16.46031514</v>
      </c>
      <c r="BC104" s="54">
        <f t="shared" si="11"/>
        <v>4.401805658</v>
      </c>
      <c r="BD104" s="117">
        <f t="shared" si="12"/>
        <v>0.06829846202</v>
      </c>
      <c r="BE104" s="210">
        <v>2184.03</v>
      </c>
      <c r="BF104" s="120">
        <v>447.0969828097493</v>
      </c>
      <c r="BG104" s="121">
        <v>94.32511310249765</v>
      </c>
      <c r="BH104" s="121">
        <v>94.32511310249765</v>
      </c>
      <c r="BI104" s="122">
        <f t="shared" si="13"/>
        <v>-0.007187066001</v>
      </c>
      <c r="BJ104" s="123">
        <f t="shared" si="14"/>
        <v>-0.1367179073</v>
      </c>
    </row>
    <row r="105">
      <c r="D105" s="100"/>
      <c r="E105" s="48"/>
      <c r="U105" s="50"/>
      <c r="V105" s="50"/>
      <c r="AC105" s="6"/>
      <c r="AI105" s="110" t="s">
        <v>298</v>
      </c>
      <c r="AJ105" s="111">
        <v>900176.4668789284</v>
      </c>
      <c r="AK105" s="111">
        <v>5466.627211600365</v>
      </c>
      <c r="AL105" s="54">
        <v>600.5428994888717</v>
      </c>
      <c r="AM105" s="54">
        <v>158.03760512865045</v>
      </c>
      <c r="AN105" s="112">
        <v>1604.395583672206</v>
      </c>
      <c r="AO105" s="113">
        <v>4879.512266322539</v>
      </c>
      <c r="AP105" s="112">
        <v>5313.360000000001</v>
      </c>
      <c r="AQ105" s="112">
        <v>149.0</v>
      </c>
      <c r="AR105" s="113">
        <v>7513.852707607019</v>
      </c>
      <c r="AS105" s="54">
        <f t="shared" si="1"/>
        <v>0</v>
      </c>
      <c r="AT105" s="115">
        <f t="shared" si="2"/>
        <v>0</v>
      </c>
      <c r="AU105" s="115">
        <f t="shared" si="3"/>
        <v>0</v>
      </c>
      <c r="AV105" s="115" t="str">
        <f t="shared" si="4"/>
        <v>Performance</v>
      </c>
      <c r="AW105" s="116">
        <f t="shared" si="5"/>
        <v>8.125168527</v>
      </c>
      <c r="AX105" s="54">
        <f t="shared" si="6"/>
        <v>3.8</v>
      </c>
      <c r="AY105" s="117">
        <f t="shared" si="7"/>
        <v>0.09850289214</v>
      </c>
      <c r="AZ105" s="117">
        <f t="shared" si="8"/>
        <v>0.02890952666</v>
      </c>
      <c r="BA105" s="118">
        <f t="shared" si="9"/>
        <v>0.006072839507</v>
      </c>
      <c r="BB105" s="116">
        <f t="shared" si="10"/>
        <v>12.51176679</v>
      </c>
      <c r="BC105" s="54">
        <f t="shared" si="11"/>
        <v>4.030489258</v>
      </c>
      <c r="BD105" s="117">
        <f t="shared" si="12"/>
        <v>0.09286986421</v>
      </c>
      <c r="BE105" s="210">
        <v>2110.75</v>
      </c>
      <c r="BF105" s="120">
        <v>432.09569303795195</v>
      </c>
      <c r="BG105" s="121">
        <v>168.4472064509198</v>
      </c>
      <c r="BH105" s="121">
        <v>168.4472064509198</v>
      </c>
      <c r="BI105" s="122">
        <f t="shared" si="13"/>
        <v>-0.0280368874</v>
      </c>
      <c r="BJ105" s="123">
        <f t="shared" si="14"/>
        <v>-0.05718642168</v>
      </c>
    </row>
    <row r="106">
      <c r="D106" s="100"/>
      <c r="E106" s="48"/>
      <c r="U106" s="50"/>
      <c r="V106" s="50"/>
      <c r="AC106" s="6"/>
      <c r="AI106" s="110" t="s">
        <v>299</v>
      </c>
      <c r="AJ106" s="111">
        <v>581981.2599393574</v>
      </c>
      <c r="AK106" s="111">
        <v>3768.337092238598</v>
      </c>
      <c r="AL106" s="54">
        <v>404.51076131374776</v>
      </c>
      <c r="AM106" s="54">
        <v>106.4502003457231</v>
      </c>
      <c r="AN106" s="112">
        <v>1467.6480186127003</v>
      </c>
      <c r="AO106" s="113">
        <v>194.36241735049055</v>
      </c>
      <c r="AP106" s="112">
        <v>3229.2000000000003</v>
      </c>
      <c r="AQ106" s="112">
        <v>73.0</v>
      </c>
      <c r="AR106" s="113">
        <v>3668.1019241558247</v>
      </c>
      <c r="AS106" s="54">
        <f t="shared" si="1"/>
        <v>0</v>
      </c>
      <c r="AT106" s="115">
        <f t="shared" si="2"/>
        <v>0</v>
      </c>
      <c r="AU106" s="115">
        <f t="shared" si="3"/>
        <v>0</v>
      </c>
      <c r="AV106" s="115" t="str">
        <f t="shared" si="4"/>
        <v>Performance</v>
      </c>
      <c r="AW106" s="116">
        <f t="shared" si="5"/>
        <v>0.4804876308</v>
      </c>
      <c r="AX106" s="54">
        <f t="shared" si="6"/>
        <v>3.8</v>
      </c>
      <c r="AY106" s="117">
        <f t="shared" si="7"/>
        <v>0.0725311512</v>
      </c>
      <c r="AZ106" s="117">
        <f t="shared" si="8"/>
        <v>0.02824858757</v>
      </c>
      <c r="BA106" s="118">
        <f t="shared" si="9"/>
        <v>0.006475014492</v>
      </c>
      <c r="BB106" s="116">
        <f t="shared" si="10"/>
        <v>9.067995898</v>
      </c>
      <c r="BC106" s="54">
        <f t="shared" si="11"/>
        <v>5.541243306</v>
      </c>
      <c r="BD106" s="117">
        <f t="shared" si="12"/>
        <v>0.04973944643</v>
      </c>
      <c r="BE106" s="210">
        <v>1343.32</v>
      </c>
      <c r="BF106" s="120">
        <v>274.99362140080143</v>
      </c>
      <c r="BG106" s="121">
        <v>129.51713991294633</v>
      </c>
      <c r="BH106" s="121">
        <v>129.51713991294633</v>
      </c>
      <c r="BI106" s="122">
        <f t="shared" si="13"/>
        <v>-0.1430702931</v>
      </c>
      <c r="BJ106" s="123">
        <f t="shared" si="14"/>
        <v>-0.3142333245</v>
      </c>
    </row>
    <row r="107">
      <c r="D107" s="100"/>
      <c r="E107" s="48"/>
      <c r="U107" s="50"/>
      <c r="V107" s="50"/>
      <c r="AC107" s="6"/>
      <c r="AI107" s="110" t="s">
        <v>300</v>
      </c>
      <c r="AJ107" s="111">
        <v>513294.6775901271</v>
      </c>
      <c r="AK107" s="111">
        <v>3497.2985052044864</v>
      </c>
      <c r="AL107" s="54">
        <v>314.27374532837325</v>
      </c>
      <c r="AM107" s="54">
        <v>82.70361719167718</v>
      </c>
      <c r="AN107" s="112">
        <v>1562.0884527655726</v>
      </c>
      <c r="AO107" s="113">
        <v>9522.996022691686</v>
      </c>
      <c r="AP107" s="112">
        <v>3391.44</v>
      </c>
      <c r="AQ107" s="112">
        <v>69.0</v>
      </c>
      <c r="AR107" s="113">
        <v>4266.76400042581</v>
      </c>
      <c r="AS107" s="54">
        <f t="shared" si="1"/>
        <v>0</v>
      </c>
      <c r="AT107" s="115">
        <f t="shared" si="2"/>
        <v>0</v>
      </c>
      <c r="AU107" s="115">
        <f t="shared" si="3"/>
        <v>0</v>
      </c>
      <c r="AV107" s="115" t="str">
        <f t="shared" si="4"/>
        <v>Performance</v>
      </c>
      <c r="AW107" s="116">
        <f t="shared" si="5"/>
        <v>30.30159587</v>
      </c>
      <c r="AX107" s="54">
        <f t="shared" si="6"/>
        <v>3.8</v>
      </c>
      <c r="AY107" s="117">
        <f t="shared" si="7"/>
        <v>0.05294426</v>
      </c>
      <c r="AZ107" s="117">
        <f t="shared" si="8"/>
        <v>0.02364785764</v>
      </c>
      <c r="BA107" s="118">
        <f t="shared" si="9"/>
        <v>0.006813432241</v>
      </c>
      <c r="BB107" s="116">
        <f t="shared" si="10"/>
        <v>13.57658431</v>
      </c>
      <c r="BC107" s="54">
        <f t="shared" si="11"/>
        <v>4.554691961</v>
      </c>
      <c r="BD107" s="117">
        <f t="shared" si="12"/>
        <v>0.04417163438</v>
      </c>
      <c r="BE107" s="210">
        <v>1081.38</v>
      </c>
      <c r="BF107" s="120">
        <v>221.37138009588088</v>
      </c>
      <c r="BG107" s="121">
        <v>92.90236523249237</v>
      </c>
      <c r="BH107" s="121">
        <v>92.90236523249237</v>
      </c>
      <c r="BI107" s="122">
        <f t="shared" si="13"/>
        <v>-0.03026865023</v>
      </c>
      <c r="BJ107" s="123">
        <f t="shared" si="14"/>
        <v>-0.1656954999</v>
      </c>
    </row>
    <row r="108">
      <c r="D108" s="100"/>
      <c r="E108" s="48"/>
      <c r="U108" s="50"/>
      <c r="V108" s="50"/>
      <c r="AC108" s="6"/>
      <c r="AI108" s="110" t="s">
        <v>301</v>
      </c>
      <c r="AJ108" s="111">
        <v>456789.0</v>
      </c>
      <c r="AK108" s="111">
        <v>0.0</v>
      </c>
      <c r="AL108" s="54">
        <v>401.3991400728728</v>
      </c>
      <c r="AM108" s="54">
        <v>105.631352650756</v>
      </c>
      <c r="AN108" s="112">
        <v>2247.463973453036</v>
      </c>
      <c r="AO108" s="113">
        <v>12079.36801984107</v>
      </c>
      <c r="AP108" s="112">
        <v>1911.78</v>
      </c>
      <c r="AQ108" s="112">
        <v>80.0</v>
      </c>
      <c r="AR108" s="113">
        <v>5428.502615986928</v>
      </c>
      <c r="AS108" s="54">
        <f t="shared" si="1"/>
        <v>0</v>
      </c>
      <c r="AT108" s="115">
        <f t="shared" si="2"/>
        <v>0</v>
      </c>
      <c r="AU108" s="115">
        <f t="shared" si="3"/>
        <v>0</v>
      </c>
      <c r="AV108" s="115" t="str">
        <f t="shared" si="4"/>
        <v>Performance</v>
      </c>
      <c r="AW108" s="116">
        <f t="shared" si="5"/>
        <v>30.09315869</v>
      </c>
      <c r="AX108" s="54">
        <f t="shared" si="6"/>
        <v>3.8</v>
      </c>
      <c r="AY108" s="117">
        <f t="shared" si="7"/>
        <v>0.0470002429</v>
      </c>
      <c r="AZ108" s="117" t="str">
        <f t="shared" si="8"/>
        <v/>
      </c>
      <c r="BA108" s="118">
        <f t="shared" si="9"/>
        <v>0</v>
      </c>
      <c r="BB108" s="116">
        <f t="shared" si="10"/>
        <v>13.52395178</v>
      </c>
      <c r="BC108" s="54">
        <f t="shared" si="11"/>
        <v>5.017489251</v>
      </c>
      <c r="BD108" s="117">
        <f t="shared" si="12"/>
        <v>0.03559567626</v>
      </c>
      <c r="BE108" s="210">
        <v>1200.4</v>
      </c>
      <c r="BF108" s="120">
        <v>245.736193259627</v>
      </c>
      <c r="BG108" s="121">
        <v>155.6629468132458</v>
      </c>
      <c r="BH108" s="121">
        <v>155.6629468132458</v>
      </c>
      <c r="BI108" s="122" t="str">
        <f t="shared" si="13"/>
        <v/>
      </c>
      <c r="BJ108" s="123">
        <f t="shared" si="14"/>
        <v>-0.2426491</v>
      </c>
    </row>
    <row r="109">
      <c r="D109" s="100"/>
      <c r="E109" s="48"/>
      <c r="U109" s="50"/>
      <c r="V109" s="50"/>
      <c r="AC109" s="6"/>
      <c r="AI109" s="110" t="s">
        <v>302</v>
      </c>
      <c r="AJ109" s="111">
        <v>105249.76962490134</v>
      </c>
      <c r="AK109" s="111">
        <v>777.0864625237787</v>
      </c>
      <c r="AL109" s="54">
        <v>370.282927664123</v>
      </c>
      <c r="AM109" s="54">
        <v>97.442875701085</v>
      </c>
      <c r="AN109" s="112">
        <v>2095.158302189155</v>
      </c>
      <c r="AO109" s="113">
        <v>4985.203269594757</v>
      </c>
      <c r="AP109" s="112">
        <v>1453.14</v>
      </c>
      <c r="AQ109" s="112">
        <v>67.0</v>
      </c>
      <c r="AR109" s="113">
        <v>2137.2620431856776</v>
      </c>
      <c r="AS109" s="54">
        <f t="shared" si="1"/>
        <v>0</v>
      </c>
      <c r="AT109" s="115">
        <f t="shared" si="2"/>
        <v>0</v>
      </c>
      <c r="AU109" s="115">
        <f t="shared" si="3"/>
        <v>0</v>
      </c>
      <c r="AV109" s="115" t="str">
        <f t="shared" si="4"/>
        <v>Performance</v>
      </c>
      <c r="AW109" s="116">
        <f t="shared" si="5"/>
        <v>13.46322743</v>
      </c>
      <c r="AX109" s="54">
        <f t="shared" si="6"/>
        <v>3.8</v>
      </c>
      <c r="AY109" s="117">
        <f t="shared" si="7"/>
        <v>0.04650859823</v>
      </c>
      <c r="AZ109" s="117">
        <f t="shared" si="8"/>
        <v>0.1253951528</v>
      </c>
      <c r="BA109" s="118">
        <f t="shared" si="9"/>
        <v>0.00738326046</v>
      </c>
      <c r="BB109" s="116">
        <f t="shared" si="10"/>
        <v>5.771970252</v>
      </c>
      <c r="BC109" s="54">
        <f t="shared" si="11"/>
        <v>5.526610861</v>
      </c>
      <c r="BD109" s="117">
        <f t="shared" si="12"/>
        <v>0.03197849057</v>
      </c>
      <c r="BE109" s="210">
        <v>1985.14</v>
      </c>
      <c r="BF109" s="120">
        <v>406.3818282967476</v>
      </c>
      <c r="BG109" s="121">
        <v>-36.09890063262458</v>
      </c>
      <c r="BH109" s="121">
        <v>-36.09890063262458</v>
      </c>
      <c r="BI109" s="122">
        <f t="shared" si="13"/>
        <v>0.8699849632</v>
      </c>
      <c r="BJ109" s="123">
        <f t="shared" si="14"/>
        <v>-0.312417665</v>
      </c>
    </row>
    <row r="110">
      <c r="D110" s="100"/>
      <c r="E110" s="48"/>
      <c r="U110" s="50"/>
      <c r="V110" s="50"/>
      <c r="AC110" s="6"/>
      <c r="AI110" s="110" t="s">
        <v>151</v>
      </c>
      <c r="AJ110" s="111">
        <v>1392112.3211935333</v>
      </c>
      <c r="AK110" s="111">
        <v>9849.100075064287</v>
      </c>
      <c r="AL110" s="54">
        <v>840.1377350362453</v>
      </c>
      <c r="AM110" s="54">
        <v>221.0888776411172</v>
      </c>
      <c r="AN110" s="112">
        <v>2026.1021465802633</v>
      </c>
      <c r="AO110" s="113">
        <v>2979.388597793558</v>
      </c>
      <c r="AP110" s="112">
        <v>8253.18</v>
      </c>
      <c r="AQ110" s="112">
        <v>218.0</v>
      </c>
      <c r="AR110" s="113">
        <v>6514.521605049093</v>
      </c>
      <c r="AS110" s="54">
        <f t="shared" si="1"/>
        <v>0</v>
      </c>
      <c r="AT110" s="115">
        <f t="shared" si="2"/>
        <v>0</v>
      </c>
      <c r="AU110" s="115">
        <f t="shared" si="3"/>
        <v>0</v>
      </c>
      <c r="AV110" s="115" t="str">
        <f t="shared" si="4"/>
        <v>Performance</v>
      </c>
      <c r="AW110" s="116">
        <f t="shared" si="5"/>
        <v>3.546309698</v>
      </c>
      <c r="AX110" s="54">
        <f t="shared" si="6"/>
        <v>3.8</v>
      </c>
      <c r="AY110" s="117">
        <f t="shared" si="7"/>
        <v>0.1091203018</v>
      </c>
      <c r="AZ110" s="117">
        <f t="shared" si="8"/>
        <v>0.02244762221</v>
      </c>
      <c r="BA110" s="118">
        <f t="shared" si="9"/>
        <v>0.007074932048</v>
      </c>
      <c r="BB110" s="116">
        <f t="shared" si="10"/>
        <v>7.754111419</v>
      </c>
      <c r="BC110" s="54">
        <f t="shared" si="11"/>
        <v>3.853842821</v>
      </c>
      <c r="BD110" s="117">
        <f t="shared" si="12"/>
        <v>0.1075957599</v>
      </c>
      <c r="BE110" s="210">
        <v>2827.36</v>
      </c>
      <c r="BF110" s="120">
        <v>578.7943047105456</v>
      </c>
      <c r="BG110" s="121">
        <v>261.3434303256997</v>
      </c>
      <c r="BH110" s="121">
        <v>261.3434303256997</v>
      </c>
      <c r="BI110" s="122">
        <f t="shared" si="13"/>
        <v>-0.1620371468</v>
      </c>
      <c r="BJ110" s="123">
        <f t="shared" si="14"/>
        <v>-0.01397120323</v>
      </c>
    </row>
    <row r="111">
      <c r="D111" s="100"/>
      <c r="E111" s="48"/>
      <c r="U111" s="50"/>
      <c r="V111" s="50"/>
      <c r="AC111" s="6"/>
      <c r="AI111" s="110" t="s">
        <v>155</v>
      </c>
      <c r="AJ111" s="111">
        <v>1323898.213964299</v>
      </c>
      <c r="AK111" s="111">
        <v>7765.9515390679835</v>
      </c>
      <c r="AL111" s="54">
        <v>849.4725987588703</v>
      </c>
      <c r="AM111" s="54">
        <v>223.5454207260185</v>
      </c>
      <c r="AN111" s="112">
        <v>1929.7510678058006</v>
      </c>
      <c r="AO111" s="113">
        <v>3868.565120324495</v>
      </c>
      <c r="AP111" s="112">
        <v>7311.72</v>
      </c>
      <c r="AQ111" s="112">
        <v>204.0</v>
      </c>
      <c r="AR111" s="113">
        <v>7447.428387519893</v>
      </c>
      <c r="AS111" s="54">
        <f t="shared" si="1"/>
        <v>0</v>
      </c>
      <c r="AT111" s="115">
        <f t="shared" si="2"/>
        <v>0</v>
      </c>
      <c r="AU111" s="115">
        <f t="shared" si="3"/>
        <v>0</v>
      </c>
      <c r="AV111" s="115" t="str">
        <f t="shared" si="4"/>
        <v>Performance</v>
      </c>
      <c r="AW111" s="116">
        <f t="shared" si="5"/>
        <v>4.554078761</v>
      </c>
      <c r="AX111" s="54">
        <f t="shared" si="6"/>
        <v>3.8</v>
      </c>
      <c r="AY111" s="117">
        <f t="shared" si="7"/>
        <v>0.1158415842</v>
      </c>
      <c r="AZ111" s="117">
        <f t="shared" si="8"/>
        <v>0.02878532265</v>
      </c>
      <c r="BA111" s="118">
        <f t="shared" si="9"/>
        <v>0.005865973273</v>
      </c>
      <c r="BB111" s="116">
        <f t="shared" si="10"/>
        <v>8.767120209</v>
      </c>
      <c r="BC111" s="54">
        <f t="shared" si="11"/>
        <v>4.164081366</v>
      </c>
      <c r="BD111" s="117">
        <f t="shared" si="12"/>
        <v>0.1057131168</v>
      </c>
      <c r="BE111" s="210">
        <v>2640.72</v>
      </c>
      <c r="BF111" s="120">
        <v>540.5868712633805</v>
      </c>
      <c r="BG111" s="121">
        <v>308.88572749548973</v>
      </c>
      <c r="BH111" s="121">
        <v>308.88572749548973</v>
      </c>
      <c r="BI111" s="122">
        <f t="shared" si="13"/>
        <v>-0.05849013309</v>
      </c>
      <c r="BJ111" s="123">
        <f t="shared" si="14"/>
        <v>-0.08743377817</v>
      </c>
    </row>
    <row r="112">
      <c r="D112" s="100"/>
      <c r="E112" s="48"/>
      <c r="U112" s="50"/>
      <c r="V112" s="50"/>
      <c r="AC112" s="6"/>
      <c r="AI112" s="110" t="s">
        <v>159</v>
      </c>
      <c r="AJ112" s="111">
        <v>1110963.421669664</v>
      </c>
      <c r="AK112" s="111">
        <v>6198.677050900953</v>
      </c>
      <c r="AL112" s="54">
        <v>668.9985667881213</v>
      </c>
      <c r="AM112" s="54">
        <v>176.05225441792666</v>
      </c>
      <c r="AN112" s="112">
        <v>1690.1016424120955</v>
      </c>
      <c r="AO112" s="113">
        <v>9465.679449967945</v>
      </c>
      <c r="AP112" s="112">
        <v>6225.18</v>
      </c>
      <c r="AQ112" s="112">
        <v>182.0</v>
      </c>
      <c r="AR112" s="113">
        <v>7813.674210048527</v>
      </c>
      <c r="AS112" s="54">
        <f t="shared" si="1"/>
        <v>0</v>
      </c>
      <c r="AT112" s="115">
        <f t="shared" si="2"/>
        <v>0</v>
      </c>
      <c r="AU112" s="115">
        <f t="shared" si="3"/>
        <v>0</v>
      </c>
      <c r="AV112" s="115" t="str">
        <f t="shared" si="4"/>
        <v>Performance</v>
      </c>
      <c r="AW112" s="116">
        <f t="shared" si="5"/>
        <v>14.14902799</v>
      </c>
      <c r="AX112" s="54">
        <f t="shared" si="6"/>
        <v>3.8</v>
      </c>
      <c r="AY112" s="117">
        <f t="shared" si="7"/>
        <v>0.1041666667</v>
      </c>
      <c r="AZ112" s="117">
        <f t="shared" si="8"/>
        <v>0.0284015852</v>
      </c>
      <c r="BA112" s="118">
        <f t="shared" si="9"/>
        <v>0.005579550983</v>
      </c>
      <c r="BB112" s="116">
        <f t="shared" si="10"/>
        <v>11.67965762</v>
      </c>
      <c r="BC112" s="54">
        <f t="shared" si="11"/>
        <v>3.675816301</v>
      </c>
      <c r="BD112" s="117">
        <f t="shared" si="12"/>
        <v>0.1076858311</v>
      </c>
      <c r="BE112" s="210">
        <v>2337.36</v>
      </c>
      <c r="BF112" s="120">
        <v>478.4854620770756</v>
      </c>
      <c r="BG112" s="121">
        <v>190.51310471104563</v>
      </c>
      <c r="BH112" s="121">
        <v>190.51310471104563</v>
      </c>
      <c r="BI112" s="122">
        <f t="shared" si="13"/>
        <v>0.004275581528</v>
      </c>
      <c r="BJ112" s="123">
        <f t="shared" si="14"/>
        <v>0.03378397852</v>
      </c>
    </row>
    <row r="113">
      <c r="D113" s="100"/>
      <c r="E113" s="48"/>
      <c r="U113" s="50"/>
      <c r="V113" s="50"/>
      <c r="AC113" s="6"/>
      <c r="AI113" s="110" t="s">
        <v>161</v>
      </c>
      <c r="AJ113" s="111">
        <v>1032061.7143257192</v>
      </c>
      <c r="AK113" s="111">
        <v>6440.2371209162475</v>
      </c>
      <c r="AL113" s="54">
        <v>472.96642861299733</v>
      </c>
      <c r="AM113" s="54">
        <v>124.46484963499931</v>
      </c>
      <c r="AN113" s="112">
        <v>1481.0225309638297</v>
      </c>
      <c r="AO113" s="113">
        <v>6357.070962426607</v>
      </c>
      <c r="AP113" s="112">
        <v>5065.320000000001</v>
      </c>
      <c r="AQ113" s="112">
        <v>128.0</v>
      </c>
      <c r="AR113" s="113">
        <v>5434.24037650424</v>
      </c>
      <c r="AS113" s="54">
        <f t="shared" si="1"/>
        <v>0</v>
      </c>
      <c r="AT113" s="115">
        <f t="shared" si="2"/>
        <v>0</v>
      </c>
      <c r="AU113" s="115">
        <f t="shared" si="3"/>
        <v>0</v>
      </c>
      <c r="AV113" s="115" t="str">
        <f t="shared" si="4"/>
        <v>Performance</v>
      </c>
      <c r="AW113" s="116">
        <f t="shared" si="5"/>
        <v>13.4408503</v>
      </c>
      <c r="AX113" s="54">
        <f t="shared" si="6"/>
        <v>3.8</v>
      </c>
      <c r="AY113" s="117">
        <f t="shared" si="7"/>
        <v>0.08403980833</v>
      </c>
      <c r="AZ113" s="117">
        <f t="shared" si="8"/>
        <v>0.01932612842</v>
      </c>
      <c r="BA113" s="118">
        <f t="shared" si="9"/>
        <v>0.006240166679</v>
      </c>
      <c r="BB113" s="116">
        <f t="shared" si="10"/>
        <v>11.48969577</v>
      </c>
      <c r="BC113" s="54">
        <f t="shared" si="11"/>
        <v>3.695050224</v>
      </c>
      <c r="BD113" s="117">
        <f t="shared" si="12"/>
        <v>0.08642677429</v>
      </c>
      <c r="BE113" s="210">
        <v>2048.16</v>
      </c>
      <c r="BF113" s="120">
        <v>419.2827737309542</v>
      </c>
      <c r="BG113" s="121">
        <v>53.68365488204313</v>
      </c>
      <c r="BH113" s="121">
        <v>53.68365488204313</v>
      </c>
      <c r="BI113" s="122">
        <f t="shared" si="13"/>
        <v>-0.2134885867</v>
      </c>
      <c r="BJ113" s="123">
        <f t="shared" si="14"/>
        <v>0.02840280107</v>
      </c>
    </row>
    <row r="114">
      <c r="D114" s="100"/>
      <c r="E114" s="48"/>
      <c r="U114" s="50"/>
      <c r="V114" s="50"/>
      <c r="AC114" s="6"/>
      <c r="AI114" s="110" t="s">
        <v>166</v>
      </c>
      <c r="AJ114" s="111">
        <v>807640.945413781</v>
      </c>
      <c r="AK114" s="111">
        <v>4863.955308104578</v>
      </c>
      <c r="AL114" s="54">
        <v>298.7156391239983</v>
      </c>
      <c r="AM114" s="54">
        <v>78.60937871684166</v>
      </c>
      <c r="AN114" s="112">
        <v>1575.7359143483575</v>
      </c>
      <c r="AO114" s="113">
        <v>2871.422441631382</v>
      </c>
      <c r="AP114" s="112">
        <v>4165.9800000000005</v>
      </c>
      <c r="AQ114" s="112">
        <v>76.0</v>
      </c>
      <c r="AR114" s="113">
        <v>2839.660679628143</v>
      </c>
      <c r="AS114" s="54">
        <f t="shared" si="1"/>
        <v>0</v>
      </c>
      <c r="AT114" s="115">
        <f t="shared" si="2"/>
        <v>0</v>
      </c>
      <c r="AU114" s="115">
        <f t="shared" si="3"/>
        <v>0</v>
      </c>
      <c r="AV114" s="115" t="str">
        <f t="shared" si="4"/>
        <v>Performance</v>
      </c>
      <c r="AW114" s="116">
        <f t="shared" si="5"/>
        <v>9.612561465</v>
      </c>
      <c r="AX114" s="54">
        <f t="shared" si="6"/>
        <v>3.8</v>
      </c>
      <c r="AY114" s="117">
        <f t="shared" si="7"/>
        <v>0.04988740689</v>
      </c>
      <c r="AZ114" s="117">
        <f t="shared" si="8"/>
        <v>0.01616161616</v>
      </c>
      <c r="BA114" s="118">
        <f t="shared" si="9"/>
        <v>0.00602242288</v>
      </c>
      <c r="BB114" s="116">
        <f t="shared" si="10"/>
        <v>9.506233714</v>
      </c>
      <c r="BC114" s="54">
        <f t="shared" si="11"/>
        <v>3.930468936</v>
      </c>
      <c r="BD114" s="117">
        <f t="shared" si="12"/>
        <v>0.04823143225</v>
      </c>
      <c r="BE114" s="210">
        <v>1391.05</v>
      </c>
      <c r="BF114" s="120">
        <v>284.76452152099637</v>
      </c>
      <c r="BG114" s="121">
        <v>13.951117603001933</v>
      </c>
      <c r="BH114" s="121">
        <v>13.951117603001933</v>
      </c>
      <c r="BI114" s="122">
        <f t="shared" si="13"/>
        <v>-0.1434995315</v>
      </c>
      <c r="BJ114" s="123">
        <f t="shared" si="14"/>
        <v>-0.0331942417</v>
      </c>
    </row>
    <row r="115">
      <c r="D115" s="100"/>
      <c r="E115" s="48"/>
      <c r="U115" s="50"/>
      <c r="V115" s="50"/>
      <c r="AC115" s="6"/>
      <c r="AI115" s="110" t="s">
        <v>171</v>
      </c>
      <c r="AJ115" s="111">
        <v>1258586.9218137232</v>
      </c>
      <c r="AK115" s="111">
        <v>6481.99835335957</v>
      </c>
      <c r="AL115" s="54">
        <v>905.4817810946199</v>
      </c>
      <c r="AM115" s="54">
        <v>238.2846792354263</v>
      </c>
      <c r="AN115" s="112">
        <v>2186.3233455621594</v>
      </c>
      <c r="AO115" s="113">
        <v>7278.411127118052</v>
      </c>
      <c r="AP115" s="112">
        <v>7087.08</v>
      </c>
      <c r="AQ115" s="112">
        <v>208.0</v>
      </c>
      <c r="AR115" s="113">
        <v>5693.457481186528</v>
      </c>
      <c r="AS115" s="54">
        <f t="shared" si="1"/>
        <v>0</v>
      </c>
      <c r="AT115" s="115">
        <f t="shared" si="2"/>
        <v>0</v>
      </c>
      <c r="AU115" s="115">
        <f t="shared" si="3"/>
        <v>0</v>
      </c>
      <c r="AV115" s="115" t="str">
        <f t="shared" si="4"/>
        <v>Performance</v>
      </c>
      <c r="AW115" s="116">
        <f t="shared" si="5"/>
        <v>8.038164079</v>
      </c>
      <c r="AX115" s="54">
        <f t="shared" si="6"/>
        <v>3.8</v>
      </c>
      <c r="AY115" s="117">
        <f t="shared" si="7"/>
        <v>0.108988764</v>
      </c>
      <c r="AZ115" s="117">
        <f t="shared" si="8"/>
        <v>0.0367609904</v>
      </c>
      <c r="BA115" s="118">
        <f t="shared" si="9"/>
        <v>0.00515021906</v>
      </c>
      <c r="BB115" s="116">
        <f t="shared" si="10"/>
        <v>6.287765917</v>
      </c>
      <c r="BC115" s="54">
        <f t="shared" si="11"/>
        <v>4.353277794</v>
      </c>
      <c r="BD115" s="117">
        <f t="shared" si="12"/>
        <v>0.09513688834</v>
      </c>
      <c r="BE115" s="210">
        <v>2870.98</v>
      </c>
      <c r="BF115" s="120">
        <v>587.7238388241618</v>
      </c>
      <c r="BG115" s="121">
        <v>317.7579422704581</v>
      </c>
      <c r="BH115" s="121">
        <v>317.7579422704581</v>
      </c>
      <c r="BI115" s="122">
        <f t="shared" si="13"/>
        <v>0.09334800993</v>
      </c>
      <c r="BJ115" s="123">
        <f t="shared" si="14"/>
        <v>-0.1270945297</v>
      </c>
    </row>
    <row r="116">
      <c r="D116" s="100"/>
      <c r="E116" s="48"/>
      <c r="U116" s="50"/>
      <c r="V116" s="50"/>
      <c r="AC116" s="6"/>
      <c r="AI116" s="110" t="s">
        <v>175</v>
      </c>
      <c r="AJ116" s="111">
        <v>597677.7514041818</v>
      </c>
      <c r="AK116" s="111">
        <v>3555.436691547152</v>
      </c>
      <c r="AL116" s="54">
        <v>594.3196570071217</v>
      </c>
      <c r="AM116" s="54">
        <v>156.39990973871625</v>
      </c>
      <c r="AN116" s="112">
        <v>1965.5074171526974</v>
      </c>
      <c r="AO116" s="113">
        <v>6564.519248014408</v>
      </c>
      <c r="AP116" s="112">
        <v>4641.0</v>
      </c>
      <c r="AQ116" s="112">
        <v>142.0</v>
      </c>
      <c r="AR116" s="113">
        <v>4911.170271639729</v>
      </c>
      <c r="AS116" s="54">
        <f t="shared" si="1"/>
        <v>0</v>
      </c>
      <c r="AT116" s="115">
        <f t="shared" si="2"/>
        <v>0</v>
      </c>
      <c r="AU116" s="115">
        <f t="shared" si="3"/>
        <v>0</v>
      </c>
      <c r="AV116" s="115" t="str">
        <f t="shared" si="4"/>
        <v>Performance</v>
      </c>
      <c r="AW116" s="116">
        <f t="shared" si="5"/>
        <v>11.04543518</v>
      </c>
      <c r="AX116" s="54">
        <f t="shared" si="6"/>
        <v>3.8</v>
      </c>
      <c r="AY116" s="117">
        <f t="shared" si="7"/>
        <v>0.07957228163</v>
      </c>
      <c r="AZ116" s="117">
        <f t="shared" si="8"/>
        <v>0.04398894519</v>
      </c>
      <c r="BA116" s="118">
        <f t="shared" si="9"/>
        <v>0.005948751954</v>
      </c>
      <c r="BB116" s="116">
        <f t="shared" si="10"/>
        <v>8.263516466</v>
      </c>
      <c r="BC116" s="54">
        <f t="shared" si="11"/>
        <v>4.185349697</v>
      </c>
      <c r="BD116" s="117">
        <f t="shared" si="12"/>
        <v>0.07224597514</v>
      </c>
      <c r="BE116" s="210">
        <v>1038.51</v>
      </c>
      <c r="BF116" s="120">
        <v>212.59537992507097</v>
      </c>
      <c r="BG116" s="121">
        <v>381.7242770820507</v>
      </c>
      <c r="BH116" s="121">
        <v>381.7242770820507</v>
      </c>
      <c r="BI116" s="122">
        <f t="shared" si="13"/>
        <v>0.3053248877</v>
      </c>
      <c r="BJ116" s="123">
        <f t="shared" si="14"/>
        <v>-0.09207108727</v>
      </c>
    </row>
    <row r="117">
      <c r="D117" s="100"/>
      <c r="E117" s="48"/>
      <c r="U117" s="50"/>
      <c r="V117" s="50"/>
      <c r="AC117" s="6"/>
      <c r="AI117" s="110" t="s">
        <v>180</v>
      </c>
      <c r="AJ117" s="111">
        <v>550002.8009078072</v>
      </c>
      <c r="AK117" s="111">
        <v>3656.973805723072</v>
      </c>
      <c r="AL117" s="54">
        <v>709.449642919496</v>
      </c>
      <c r="AM117" s="54">
        <v>186.69727445249896</v>
      </c>
      <c r="AN117" s="112">
        <v>1845.4097552241894</v>
      </c>
      <c r="AO117" s="113">
        <v>8539.750178676888</v>
      </c>
      <c r="AP117" s="112">
        <v>4545.84</v>
      </c>
      <c r="AQ117" s="112">
        <v>164.0</v>
      </c>
      <c r="AR117" s="113">
        <v>11839.868827473314</v>
      </c>
      <c r="AS117" s="54">
        <f t="shared" si="1"/>
        <v>0</v>
      </c>
      <c r="AT117" s="115">
        <f t="shared" si="2"/>
        <v>0</v>
      </c>
      <c r="AU117" s="115">
        <f t="shared" si="3"/>
        <v>0</v>
      </c>
      <c r="AV117" s="115" t="str">
        <f t="shared" si="4"/>
        <v>Performance</v>
      </c>
      <c r="AW117" s="116">
        <f t="shared" si="5"/>
        <v>12.03714776</v>
      </c>
      <c r="AX117" s="54">
        <f t="shared" si="6"/>
        <v>3.8</v>
      </c>
      <c r="AY117" s="117">
        <f t="shared" si="7"/>
        <v>0.1011684662</v>
      </c>
      <c r="AZ117" s="117">
        <f t="shared" si="8"/>
        <v>0.05105239588</v>
      </c>
      <c r="BA117" s="118">
        <f t="shared" si="9"/>
        <v>0.006649009423</v>
      </c>
      <c r="BB117" s="116">
        <f t="shared" si="10"/>
        <v>16.68880793</v>
      </c>
      <c r="BC117" s="54">
        <f t="shared" si="11"/>
        <v>4.325912457</v>
      </c>
      <c r="BD117" s="117">
        <f t="shared" si="12"/>
        <v>0.08886915198</v>
      </c>
      <c r="BE117" s="210">
        <v>952.09</v>
      </c>
      <c r="BF117" s="120">
        <v>194.90417547530674</v>
      </c>
      <c r="BG117" s="121">
        <v>514.5454674441893</v>
      </c>
      <c r="BH117" s="121">
        <v>514.5454674441893</v>
      </c>
      <c r="BI117" s="122">
        <f t="shared" si="13"/>
        <v>0.2430605855</v>
      </c>
      <c r="BJ117" s="123">
        <f t="shared" si="14"/>
        <v>-0.1215726074</v>
      </c>
    </row>
    <row r="118">
      <c r="D118" s="100"/>
      <c r="E118" s="48"/>
      <c r="U118" s="50"/>
      <c r="V118" s="50"/>
      <c r="AC118" s="6"/>
      <c r="AI118" s="110" t="s">
        <v>182</v>
      </c>
      <c r="AJ118" s="111">
        <v>574606.7175984838</v>
      </c>
      <c r="AK118" s="111">
        <v>4155.652051958037</v>
      </c>
      <c r="AL118" s="54">
        <v>852.5842199997453</v>
      </c>
      <c r="AM118" s="54">
        <v>224.3642684209856</v>
      </c>
      <c r="AN118" s="112">
        <v>1890.4463784473794</v>
      </c>
      <c r="AO118" s="113">
        <v>19207.49138479289</v>
      </c>
      <c r="AP118" s="112">
        <v>4715.88</v>
      </c>
      <c r="AQ118" s="112">
        <v>193.0</v>
      </c>
      <c r="AR118" s="113">
        <v>8248.605191556646</v>
      </c>
      <c r="AS118" s="54">
        <f t="shared" si="1"/>
        <v>0</v>
      </c>
      <c r="AT118" s="115">
        <f t="shared" si="2"/>
        <v>0</v>
      </c>
      <c r="AU118" s="115">
        <f t="shared" si="3"/>
        <v>0</v>
      </c>
      <c r="AV118" s="115" t="str">
        <f t="shared" si="4"/>
        <v>Performance</v>
      </c>
      <c r="AW118" s="116">
        <f t="shared" si="5"/>
        <v>22.52855605</v>
      </c>
      <c r="AX118" s="54">
        <f t="shared" si="6"/>
        <v>3.8</v>
      </c>
      <c r="AY118" s="117">
        <f t="shared" si="7"/>
        <v>0.1186832226</v>
      </c>
      <c r="AZ118" s="117">
        <f t="shared" si="8"/>
        <v>0.05399014778</v>
      </c>
      <c r="BA118" s="118">
        <f t="shared" si="9"/>
        <v>0.007232167541</v>
      </c>
      <c r="BB118" s="116">
        <f t="shared" si="10"/>
        <v>9.674827422</v>
      </c>
      <c r="BC118" s="54">
        <f t="shared" si="11"/>
        <v>4.417534819</v>
      </c>
      <c r="BD118" s="117">
        <f t="shared" si="12"/>
        <v>0.1020922901</v>
      </c>
      <c r="BE118" s="210">
        <v>1029.81</v>
      </c>
      <c r="BF118" s="120">
        <v>210.8143861885175</v>
      </c>
      <c r="BG118" s="121">
        <v>641.7698338112278</v>
      </c>
      <c r="BH118" s="121">
        <v>641.7698338112278</v>
      </c>
      <c r="BI118" s="122">
        <f t="shared" si="13"/>
        <v>0.1348110816</v>
      </c>
      <c r="BJ118" s="123">
        <f t="shared" si="14"/>
        <v>-0.1397917264</v>
      </c>
    </row>
    <row r="119">
      <c r="D119" s="100"/>
      <c r="E119" s="48"/>
      <c r="U119" s="50"/>
      <c r="V119" s="50"/>
      <c r="AC119" s="6"/>
      <c r="AI119" s="110" t="s">
        <v>186</v>
      </c>
      <c r="AJ119" s="111">
        <v>474306.8822896585</v>
      </c>
      <c r="AK119" s="111">
        <v>3274.5719321734355</v>
      </c>
      <c r="AL119" s="54">
        <v>519.6407472261221</v>
      </c>
      <c r="AM119" s="54">
        <v>136.74756505950583</v>
      </c>
      <c r="AN119" s="112">
        <v>1610.9463652319428</v>
      </c>
      <c r="AO119" s="113">
        <v>10564.60687228442</v>
      </c>
      <c r="AP119" s="112">
        <v>3924.96</v>
      </c>
      <c r="AQ119" s="112">
        <v>123.0</v>
      </c>
      <c r="AR119" s="113">
        <v>5541.534482571235</v>
      </c>
      <c r="AS119" s="54">
        <f t="shared" si="1"/>
        <v>0</v>
      </c>
      <c r="AT119" s="115">
        <f t="shared" si="2"/>
        <v>0</v>
      </c>
      <c r="AU119" s="115">
        <f t="shared" si="3"/>
        <v>0</v>
      </c>
      <c r="AV119" s="115" t="str">
        <f t="shared" si="4"/>
        <v>Performance</v>
      </c>
      <c r="AW119" s="116">
        <f t="shared" si="5"/>
        <v>20.33059749</v>
      </c>
      <c r="AX119" s="54">
        <f t="shared" si="6"/>
        <v>3.8</v>
      </c>
      <c r="AY119" s="117">
        <f t="shared" si="7"/>
        <v>0.08488647916</v>
      </c>
      <c r="AZ119" s="117">
        <f t="shared" si="8"/>
        <v>0.04176044011</v>
      </c>
      <c r="BA119" s="118">
        <f t="shared" si="9"/>
        <v>0.006903909799</v>
      </c>
      <c r="BB119" s="116">
        <f t="shared" si="10"/>
        <v>10.66416464</v>
      </c>
      <c r="BC119" s="54">
        <f t="shared" si="11"/>
        <v>4.224721522</v>
      </c>
      <c r="BD119" s="117">
        <f t="shared" si="12"/>
        <v>0.07635263511</v>
      </c>
      <c r="BE119" s="210">
        <v>791.48</v>
      </c>
      <c r="BF119" s="120">
        <v>162.0253934031402</v>
      </c>
      <c r="BG119" s="121">
        <v>357.6153538229819</v>
      </c>
      <c r="BH119" s="121">
        <v>357.6153538229819</v>
      </c>
      <c r="BI119" s="122">
        <f t="shared" si="13"/>
        <v>0.1986177373</v>
      </c>
      <c r="BJ119" s="123">
        <f t="shared" si="14"/>
        <v>-0.1005324303</v>
      </c>
    </row>
    <row r="120">
      <c r="D120" s="100"/>
      <c r="E120" s="48"/>
      <c r="U120" s="50"/>
      <c r="V120" s="50"/>
      <c r="AC120" s="6"/>
      <c r="AI120" s="110" t="s">
        <v>189</v>
      </c>
      <c r="AJ120" s="111">
        <v>257046.9364702075</v>
      </c>
      <c r="AK120" s="111">
        <v>1842.4073136759764</v>
      </c>
      <c r="AL120" s="54">
        <v>451.18507992687245</v>
      </c>
      <c r="AM120" s="54">
        <v>118.7329157702296</v>
      </c>
      <c r="AN120" s="112">
        <v>1918.833098539573</v>
      </c>
      <c r="AO120" s="113">
        <v>12286.875169087154</v>
      </c>
      <c r="AP120" s="112">
        <v>2374.32</v>
      </c>
      <c r="AQ120" s="112">
        <v>93.0</v>
      </c>
      <c r="AR120" s="113">
        <v>6050.854790130498</v>
      </c>
      <c r="AS120" s="54">
        <f t="shared" si="1"/>
        <v>0</v>
      </c>
      <c r="AT120" s="115">
        <f t="shared" si="2"/>
        <v>0</v>
      </c>
      <c r="AU120" s="115">
        <f t="shared" si="3"/>
        <v>0</v>
      </c>
      <c r="AV120" s="115" t="str">
        <f t="shared" si="4"/>
        <v>Performance</v>
      </c>
      <c r="AW120" s="116">
        <f t="shared" si="5"/>
        <v>27.23245009</v>
      </c>
      <c r="AX120" s="54">
        <f t="shared" si="6"/>
        <v>3.8</v>
      </c>
      <c r="AY120" s="117">
        <f t="shared" si="7"/>
        <v>0.06187766714</v>
      </c>
      <c r="AZ120" s="117">
        <f t="shared" si="8"/>
        <v>0.06444444444</v>
      </c>
      <c r="BA120" s="118">
        <f t="shared" si="9"/>
        <v>0.00716759102</v>
      </c>
      <c r="BB120" s="116">
        <f t="shared" si="10"/>
        <v>13.41102589</v>
      </c>
      <c r="BC120" s="54">
        <f t="shared" si="11"/>
        <v>4.851452472</v>
      </c>
      <c r="BD120" s="117">
        <f t="shared" si="12"/>
        <v>0.04846695633</v>
      </c>
      <c r="BE120" s="210">
        <v>337.66</v>
      </c>
      <c r="BF120" s="120">
        <v>69.12302817064781</v>
      </c>
      <c r="BG120" s="121">
        <v>382.0620517562246</v>
      </c>
      <c r="BH120" s="121">
        <v>382.0620517562246</v>
      </c>
      <c r="BI120" s="122">
        <f t="shared" si="13"/>
        <v>0.2887052621</v>
      </c>
      <c r="BJ120" s="123">
        <f t="shared" si="14"/>
        <v>-0.2167294183</v>
      </c>
    </row>
    <row r="121">
      <c r="D121" s="100"/>
      <c r="E121" s="48"/>
      <c r="U121" s="50"/>
      <c r="V121" s="50"/>
      <c r="AC121" s="6"/>
      <c r="AI121" s="110" t="s">
        <v>193</v>
      </c>
      <c r="AJ121" s="111">
        <v>271990.08805566217</v>
      </c>
      <c r="AK121" s="111">
        <v>1850.5957906256476</v>
      </c>
      <c r="AL121" s="54">
        <v>326.7202302918732</v>
      </c>
      <c r="AM121" s="54">
        <v>85.97900797154558</v>
      </c>
      <c r="AN121" s="112">
        <v>1632.2364053010876</v>
      </c>
      <c r="AO121" s="113">
        <v>6400.425409138315</v>
      </c>
      <c r="AP121" s="112">
        <v>1990.5600000000002</v>
      </c>
      <c r="AQ121" s="112">
        <v>69.0</v>
      </c>
      <c r="AR121" s="113">
        <v>3852.9431401652246</v>
      </c>
      <c r="AS121" s="54">
        <f t="shared" si="1"/>
        <v>0</v>
      </c>
      <c r="AT121" s="115">
        <f t="shared" si="2"/>
        <v>0</v>
      </c>
      <c r="AU121" s="115">
        <f t="shared" si="3"/>
        <v>0</v>
      </c>
      <c r="AV121" s="115" t="str">
        <f t="shared" si="4"/>
        <v>Performance</v>
      </c>
      <c r="AW121" s="116">
        <f t="shared" si="5"/>
        <v>19.58992684</v>
      </c>
      <c r="AX121" s="54">
        <f t="shared" si="6"/>
        <v>3.8</v>
      </c>
      <c r="AY121" s="117">
        <f t="shared" si="7"/>
        <v>0.05267558528</v>
      </c>
      <c r="AZ121" s="117">
        <f t="shared" si="8"/>
        <v>0.04646017699</v>
      </c>
      <c r="BA121" s="118">
        <f t="shared" si="9"/>
        <v>0.006803908936</v>
      </c>
      <c r="BB121" s="116">
        <f t="shared" si="10"/>
        <v>11.79279023</v>
      </c>
      <c r="BC121" s="54">
        <f t="shared" si="11"/>
        <v>4.735075801</v>
      </c>
      <c r="BD121" s="117">
        <f t="shared" si="12"/>
        <v>0.04227328822</v>
      </c>
      <c r="BE121" s="210">
        <v>374.88</v>
      </c>
      <c r="BF121" s="120">
        <v>76.74240597231669</v>
      </c>
      <c r="BG121" s="121">
        <v>249.97782431955648</v>
      </c>
      <c r="BH121" s="121">
        <v>249.97782431955648</v>
      </c>
      <c r="BI121" s="122">
        <f t="shared" si="13"/>
        <v>0.07563197219</v>
      </c>
      <c r="BJ121" s="123">
        <f t="shared" si="14"/>
        <v>-0.1974785284</v>
      </c>
    </row>
    <row r="122">
      <c r="D122" s="100"/>
      <c r="E122" s="48"/>
      <c r="U122" s="50"/>
      <c r="V122" s="50"/>
      <c r="AC122" s="6"/>
      <c r="AI122" s="110" t="s">
        <v>195</v>
      </c>
      <c r="AJ122" s="111">
        <v>481331.7766647813</v>
      </c>
      <c r="AK122" s="111">
        <v>2942.93861571176</v>
      </c>
      <c r="AL122" s="54">
        <v>687.6682942333712</v>
      </c>
      <c r="AM122" s="54">
        <v>180.96534058772926</v>
      </c>
      <c r="AN122" s="112">
        <v>2041.9332020162938</v>
      </c>
      <c r="AO122" s="113">
        <v>8180.0572616448335</v>
      </c>
      <c r="AP122" s="112">
        <v>3785.34</v>
      </c>
      <c r="AQ122" s="112">
        <v>137.0</v>
      </c>
      <c r="AR122" s="113">
        <v>7887.253934059467</v>
      </c>
      <c r="AS122" s="54">
        <f t="shared" si="1"/>
        <v>0</v>
      </c>
      <c r="AT122" s="115">
        <f t="shared" si="2"/>
        <v>0</v>
      </c>
      <c r="AU122" s="115">
        <f t="shared" si="3"/>
        <v>0</v>
      </c>
      <c r="AV122" s="115" t="str">
        <f t="shared" si="4"/>
        <v>Performance</v>
      </c>
      <c r="AW122" s="116">
        <f t="shared" si="5"/>
        <v>11.89535323</v>
      </c>
      <c r="AX122" s="54">
        <f t="shared" si="6"/>
        <v>3.8</v>
      </c>
      <c r="AY122" s="117">
        <f t="shared" si="7"/>
        <v>0.08862451544</v>
      </c>
      <c r="AZ122" s="117">
        <f t="shared" si="8"/>
        <v>0.06149137451</v>
      </c>
      <c r="BA122" s="118">
        <f t="shared" si="9"/>
        <v>0.006114158172</v>
      </c>
      <c r="BB122" s="116">
        <f t="shared" si="10"/>
        <v>11.46956171</v>
      </c>
      <c r="BC122" s="54">
        <f t="shared" si="11"/>
        <v>5.0194766</v>
      </c>
      <c r="BD122" s="117">
        <f t="shared" si="12"/>
        <v>0.06709328193</v>
      </c>
      <c r="BE122" s="210">
        <v>743.45</v>
      </c>
      <c r="BF122" s="120">
        <v>152.19307970582275</v>
      </c>
      <c r="BG122" s="121">
        <v>535.4752145275484</v>
      </c>
      <c r="BH122" s="121">
        <v>535.4752145275484</v>
      </c>
      <c r="BI122" s="122">
        <f t="shared" si="13"/>
        <v>0.2862449729</v>
      </c>
      <c r="BJ122" s="123">
        <f t="shared" si="14"/>
        <v>-0.2429489561</v>
      </c>
    </row>
    <row r="123">
      <c r="D123" s="100"/>
      <c r="E123" s="48"/>
      <c r="U123" s="50"/>
      <c r="V123" s="50"/>
      <c r="AC123" s="6"/>
      <c r="AI123" s="110" t="s">
        <v>197</v>
      </c>
      <c r="AJ123" s="111">
        <v>551493.9225603424</v>
      </c>
      <c r="AK123" s="111">
        <v>3257.3761305791268</v>
      </c>
      <c r="AL123" s="54">
        <v>541.422095912247</v>
      </c>
      <c r="AM123" s="54">
        <v>142.47949892427553</v>
      </c>
      <c r="AN123" s="112">
        <v>1792.4576042829833</v>
      </c>
      <c r="AO123" s="113">
        <v>12268.91243606589</v>
      </c>
      <c r="AP123" s="112">
        <v>3949.1400000000003</v>
      </c>
      <c r="AQ123" s="112">
        <v>124.0</v>
      </c>
      <c r="AR123" s="113">
        <v>5272.296453051043</v>
      </c>
      <c r="AS123" s="54">
        <f t="shared" si="1"/>
        <v>0</v>
      </c>
      <c r="AT123" s="115">
        <f t="shared" si="2"/>
        <v>0</v>
      </c>
      <c r="AU123" s="115">
        <f t="shared" si="3"/>
        <v>0</v>
      </c>
      <c r="AV123" s="115" t="str">
        <f t="shared" si="4"/>
        <v>Performance</v>
      </c>
      <c r="AW123" s="116">
        <f t="shared" si="5"/>
        <v>22.66053146</v>
      </c>
      <c r="AX123" s="54">
        <f t="shared" si="6"/>
        <v>3.8</v>
      </c>
      <c r="AY123" s="117">
        <f t="shared" si="7"/>
        <v>0.07948835085</v>
      </c>
      <c r="AZ123" s="117">
        <f t="shared" si="8"/>
        <v>0.04374057315</v>
      </c>
      <c r="BA123" s="118">
        <f t="shared" si="9"/>
        <v>0.005906458797</v>
      </c>
      <c r="BB123" s="116">
        <f t="shared" si="10"/>
        <v>9.73786717</v>
      </c>
      <c r="BC123" s="54">
        <f t="shared" si="11"/>
        <v>4.366307225</v>
      </c>
      <c r="BD123" s="117">
        <f t="shared" si="12"/>
        <v>0.06917876311</v>
      </c>
      <c r="BE123" s="210">
        <v>872.96</v>
      </c>
      <c r="BF123" s="120">
        <v>178.70532094962007</v>
      </c>
      <c r="BG123" s="121">
        <v>362.7167749626269</v>
      </c>
      <c r="BH123" s="121">
        <v>362.7167749626269</v>
      </c>
      <c r="BI123" s="122">
        <f t="shared" si="13"/>
        <v>0.2123684345</v>
      </c>
      <c r="BJ123" s="123">
        <f t="shared" si="14"/>
        <v>-0.1296993537</v>
      </c>
    </row>
    <row r="124">
      <c r="D124" s="100"/>
      <c r="E124" s="48"/>
      <c r="U124" s="50"/>
      <c r="V124" s="50"/>
      <c r="AC124" s="6"/>
      <c r="AI124" s="110" t="s">
        <v>199</v>
      </c>
      <c r="AJ124" s="111">
        <v>624167.4743363674</v>
      </c>
      <c r="AK124" s="111">
        <v>3725.7570121003077</v>
      </c>
      <c r="AL124" s="54">
        <v>513.4175047443722</v>
      </c>
      <c r="AM124" s="54">
        <v>135.10986966957162</v>
      </c>
      <c r="AN124" s="112">
        <v>1668.5386531112956</v>
      </c>
      <c r="AO124" s="113">
        <v>11921.333846457095</v>
      </c>
      <c r="AP124" s="114">
        <v>3081.9</v>
      </c>
      <c r="AQ124" s="112">
        <v>120.0</v>
      </c>
      <c r="AR124" s="113">
        <v>4946.171282664246</v>
      </c>
      <c r="AS124" s="54">
        <f t="shared" si="1"/>
        <v>0</v>
      </c>
      <c r="AT124" s="115">
        <f t="shared" si="2"/>
        <v>0</v>
      </c>
      <c r="AU124" s="115">
        <f t="shared" si="3"/>
        <v>0</v>
      </c>
      <c r="AV124" s="115" t="str">
        <f t="shared" si="4"/>
        <v>Performance</v>
      </c>
      <c r="AW124" s="116">
        <f t="shared" si="5"/>
        <v>23.2195703</v>
      </c>
      <c r="AX124" s="54">
        <f t="shared" si="6"/>
        <v>3.8</v>
      </c>
      <c r="AY124" s="117">
        <f t="shared" si="7"/>
        <v>0.08097497137</v>
      </c>
      <c r="AZ124" s="117">
        <f t="shared" si="8"/>
        <v>0.03626373626</v>
      </c>
      <c r="BA124" s="118">
        <f t="shared" si="9"/>
        <v>0.005969162389</v>
      </c>
      <c r="BB124" s="116">
        <f t="shared" si="10"/>
        <v>9.633818943</v>
      </c>
      <c r="BC124" s="54">
        <f t="shared" si="11"/>
        <v>4.278479206</v>
      </c>
      <c r="BD124" s="117">
        <f t="shared" si="12"/>
        <v>0.07191922092</v>
      </c>
      <c r="BE124" s="210">
        <v>1052.95</v>
      </c>
      <c r="BF124" s="120">
        <v>215.55142010390222</v>
      </c>
      <c r="BG124" s="121">
        <v>297.86608464047</v>
      </c>
      <c r="BH124" s="121">
        <v>297.86608464047</v>
      </c>
      <c r="BI124" s="122">
        <f t="shared" si="13"/>
        <v>-0.1728124003</v>
      </c>
      <c r="BJ124" s="123">
        <f t="shared" si="14"/>
        <v>-0.1118339445</v>
      </c>
    </row>
    <row r="125">
      <c r="D125" s="100"/>
      <c r="E125" s="48"/>
      <c r="U125" s="50"/>
      <c r="V125" s="50"/>
      <c r="AC125" s="6"/>
      <c r="AI125" s="110" t="s">
        <v>201</v>
      </c>
      <c r="AJ125" s="111">
        <v>659609.6591176285</v>
      </c>
      <c r="AK125" s="111">
        <v>3730.6700982701113</v>
      </c>
      <c r="AL125" s="54">
        <v>500.97101978087227</v>
      </c>
      <c r="AM125" s="54">
        <v>131.83447888970323</v>
      </c>
      <c r="AN125" s="112">
        <v>1764.0708841907906</v>
      </c>
      <c r="AO125" s="113">
        <v>7720.414673366531</v>
      </c>
      <c r="AP125" s="114">
        <v>3154.28</v>
      </c>
      <c r="AQ125" s="112">
        <v>117.0</v>
      </c>
      <c r="AR125" s="113">
        <v>4393.921910906662</v>
      </c>
      <c r="AS125" s="54">
        <f t="shared" si="1"/>
        <v>0</v>
      </c>
      <c r="AT125" s="115">
        <f t="shared" si="2"/>
        <v>0</v>
      </c>
      <c r="AU125" s="115">
        <f t="shared" si="3"/>
        <v>0</v>
      </c>
      <c r="AV125" s="115" t="str">
        <f t="shared" si="4"/>
        <v>Performance</v>
      </c>
      <c r="AW125" s="116">
        <f t="shared" si="5"/>
        <v>15.41090077</v>
      </c>
      <c r="AX125" s="54">
        <f t="shared" si="6"/>
        <v>3.8</v>
      </c>
      <c r="AY125" s="117">
        <f t="shared" si="7"/>
        <v>0.07473309609</v>
      </c>
      <c r="AZ125" s="117">
        <f t="shared" si="8"/>
        <v>0.0353380158</v>
      </c>
      <c r="BA125" s="118">
        <f t="shared" si="9"/>
        <v>0.005655875481</v>
      </c>
      <c r="BB125" s="116">
        <f t="shared" si="10"/>
        <v>8.770810561</v>
      </c>
      <c r="BC125" s="54">
        <f t="shared" si="11"/>
        <v>4.281803588</v>
      </c>
      <c r="BD125" s="117">
        <f t="shared" si="12"/>
        <v>0.06632386547</v>
      </c>
      <c r="BE125" s="210">
        <v>1112.6</v>
      </c>
      <c r="BF125" s="120">
        <v>227.76248635509904</v>
      </c>
      <c r="BG125" s="121">
        <v>273.2085334257732</v>
      </c>
      <c r="BH125" s="121">
        <v>273.2085334257732</v>
      </c>
      <c r="BI125" s="122">
        <f t="shared" si="13"/>
        <v>-0.1545004203</v>
      </c>
      <c r="BJ125" s="123">
        <f t="shared" si="14"/>
        <v>-0.1125235144</v>
      </c>
    </row>
    <row r="126">
      <c r="D126" s="100"/>
      <c r="E126" s="48"/>
      <c r="U126" s="50"/>
      <c r="V126" s="50"/>
      <c r="AC126" s="6"/>
      <c r="AI126" s="110" t="s">
        <v>203</v>
      </c>
      <c r="AJ126" s="111">
        <v>535028.5331099438</v>
      </c>
      <c r="AK126" s="111">
        <v>3206.6075734911665</v>
      </c>
      <c r="AL126" s="54">
        <v>351.6132002188731</v>
      </c>
      <c r="AM126" s="54">
        <v>92.52978953128239</v>
      </c>
      <c r="AN126" s="112">
        <v>1488.938058681845</v>
      </c>
      <c r="AO126" s="113">
        <v>7627.716231533519</v>
      </c>
      <c r="AP126" s="114">
        <v>3046.82</v>
      </c>
      <c r="AQ126" s="112">
        <v>88.0</v>
      </c>
      <c r="AR126" s="113">
        <v>3586.456413843908</v>
      </c>
      <c r="AS126" s="54">
        <f t="shared" si="1"/>
        <v>0</v>
      </c>
      <c r="AT126" s="115">
        <f t="shared" si="2"/>
        <v>0</v>
      </c>
      <c r="AU126" s="115">
        <f t="shared" si="3"/>
        <v>0</v>
      </c>
      <c r="AV126" s="115" t="str">
        <f t="shared" si="4"/>
        <v>Performance</v>
      </c>
      <c r="AW126" s="116">
        <f t="shared" si="5"/>
        <v>21.69348656</v>
      </c>
      <c r="AX126" s="54">
        <f t="shared" si="6"/>
        <v>3.8</v>
      </c>
      <c r="AY126" s="117">
        <f t="shared" si="7"/>
        <v>0.06214482126</v>
      </c>
      <c r="AZ126" s="117">
        <f t="shared" si="8"/>
        <v>0.02885597549</v>
      </c>
      <c r="BA126" s="118">
        <f t="shared" si="9"/>
        <v>0.005993339374</v>
      </c>
      <c r="BB126" s="116">
        <f t="shared" si="10"/>
        <v>10.20000504</v>
      </c>
      <c r="BC126" s="54">
        <f t="shared" si="11"/>
        <v>3.995604548</v>
      </c>
      <c r="BD126" s="117">
        <f t="shared" si="12"/>
        <v>0.05910252578</v>
      </c>
      <c r="BE126" s="210">
        <v>883.35</v>
      </c>
      <c r="BF126" s="120">
        <v>180.8322778372971</v>
      </c>
      <c r="BG126" s="121">
        <v>170.78092238157598</v>
      </c>
      <c r="BH126" s="121">
        <v>170.78092238157598</v>
      </c>
      <c r="BI126" s="122">
        <f t="shared" si="13"/>
        <v>-0.04983072291</v>
      </c>
      <c r="BJ126" s="123">
        <f t="shared" si="14"/>
        <v>-0.04895493175</v>
      </c>
    </row>
    <row r="127">
      <c r="D127" s="100"/>
      <c r="E127" s="48"/>
      <c r="U127" s="50"/>
      <c r="V127" s="50"/>
      <c r="AC127" s="6"/>
      <c r="AI127" s="110" t="s">
        <v>206</v>
      </c>
      <c r="AJ127" s="111">
        <v>287535.9115446125</v>
      </c>
      <c r="AK127" s="111">
        <v>1927.5674739525552</v>
      </c>
      <c r="AL127" s="54">
        <v>283.1575329196234</v>
      </c>
      <c r="AM127" s="54">
        <v>74.51514024200617</v>
      </c>
      <c r="AN127" s="112">
        <v>1297.8735965228545</v>
      </c>
      <c r="AO127" s="113">
        <v>4656.965713928334</v>
      </c>
      <c r="AP127" s="112">
        <v>1977.3</v>
      </c>
      <c r="AQ127" s="112">
        <v>59.0</v>
      </c>
      <c r="AR127" s="113">
        <v>2374.1495845432732</v>
      </c>
      <c r="AS127" s="54">
        <f t="shared" si="1"/>
        <v>0</v>
      </c>
      <c r="AT127" s="115">
        <f t="shared" si="2"/>
        <v>0</v>
      </c>
      <c r="AU127" s="115">
        <f t="shared" si="3"/>
        <v>0</v>
      </c>
      <c r="AV127" s="115" t="str">
        <f t="shared" si="4"/>
        <v>Performance</v>
      </c>
      <c r="AW127" s="116">
        <f t="shared" si="5"/>
        <v>16.44655421</v>
      </c>
      <c r="AX127" s="54">
        <f t="shared" si="6"/>
        <v>3.8</v>
      </c>
      <c r="AY127" s="117">
        <f t="shared" si="7"/>
        <v>0.05741324921</v>
      </c>
      <c r="AZ127" s="117">
        <f t="shared" si="8"/>
        <v>0.03865760408</v>
      </c>
      <c r="BA127" s="118">
        <f t="shared" si="9"/>
        <v>0.006703745155</v>
      </c>
      <c r="BB127" s="116">
        <f t="shared" si="10"/>
        <v>8.384553856</v>
      </c>
      <c r="BC127" s="54">
        <f t="shared" si="11"/>
        <v>4.799280219</v>
      </c>
      <c r="BD127" s="117">
        <f t="shared" si="12"/>
        <v>0.0454589724</v>
      </c>
      <c r="BE127" s="210">
        <v>428.51</v>
      </c>
      <c r="BF127" s="120">
        <v>87.72110644258807</v>
      </c>
      <c r="BG127" s="121">
        <v>195.43642647703535</v>
      </c>
      <c r="BH127" s="121">
        <v>195.43642647703535</v>
      </c>
      <c r="BI127" s="122">
        <f t="shared" si="13"/>
        <v>0.02580066676</v>
      </c>
      <c r="BJ127" s="123">
        <f t="shared" si="14"/>
        <v>-0.2082146016</v>
      </c>
    </row>
    <row r="128">
      <c r="D128" s="100"/>
      <c r="E128" s="48"/>
      <c r="U128" s="50"/>
      <c r="V128" s="50"/>
      <c r="AC128" s="6"/>
      <c r="AI128" s="110" t="s">
        <v>208</v>
      </c>
      <c r="AJ128" s="111">
        <v>271306.3502303646</v>
      </c>
      <c r="AK128" s="111">
        <v>1717.9424640409775</v>
      </c>
      <c r="AL128" s="54">
        <v>245.81807802912363</v>
      </c>
      <c r="AM128" s="54">
        <v>64.68896790240096</v>
      </c>
      <c r="AN128" s="112">
        <v>1418.7901061463301</v>
      </c>
      <c r="AO128" s="113">
        <v>2115.8426303906076</v>
      </c>
      <c r="AP128" s="112">
        <v>1711.3200000000002</v>
      </c>
      <c r="AQ128" s="112">
        <v>46.0</v>
      </c>
      <c r="AR128" s="113">
        <v>2652.6963578535533</v>
      </c>
      <c r="AS128" s="54">
        <f t="shared" si="1"/>
        <v>0</v>
      </c>
      <c r="AT128" s="115">
        <f t="shared" si="2"/>
        <v>0</v>
      </c>
      <c r="AU128" s="115">
        <f t="shared" si="3"/>
        <v>0</v>
      </c>
      <c r="AV128" s="115" t="str">
        <f t="shared" si="4"/>
        <v>Performance</v>
      </c>
      <c r="AW128" s="116">
        <f t="shared" si="5"/>
        <v>8.607351613</v>
      </c>
      <c r="AX128" s="54">
        <f t="shared" si="6"/>
        <v>3.8</v>
      </c>
      <c r="AY128" s="117">
        <f t="shared" si="7"/>
        <v>0.04559445941</v>
      </c>
      <c r="AZ128" s="117">
        <f t="shared" si="8"/>
        <v>0.03765490944</v>
      </c>
      <c r="BA128" s="118">
        <f t="shared" si="9"/>
        <v>0.006332112988</v>
      </c>
      <c r="BB128" s="116">
        <f t="shared" si="10"/>
        <v>10.79129891</v>
      </c>
      <c r="BC128" s="54">
        <f t="shared" si="11"/>
        <v>5.343871262</v>
      </c>
      <c r="BD128" s="117">
        <f t="shared" si="12"/>
        <v>0.03242199096</v>
      </c>
      <c r="BE128" s="210">
        <v>381.06</v>
      </c>
      <c r="BF128" s="120">
        <v>78.00752566104086</v>
      </c>
      <c r="BG128" s="121">
        <v>167.81055236808277</v>
      </c>
      <c r="BH128" s="121">
        <v>167.81055236808277</v>
      </c>
      <c r="BI128" s="122">
        <f t="shared" si="13"/>
        <v>-0.003854881161</v>
      </c>
      <c r="BJ128" s="123">
        <f t="shared" si="14"/>
        <v>-0.2889050252</v>
      </c>
    </row>
    <row r="129">
      <c r="D129" s="100"/>
      <c r="E129" s="48"/>
      <c r="U129" s="50"/>
      <c r="V129" s="50"/>
      <c r="AC129" s="6"/>
      <c r="AI129" s="110" t="s">
        <v>210</v>
      </c>
      <c r="AJ129" s="111">
        <v>472003.46372371615</v>
      </c>
      <c r="AK129" s="111">
        <v>2645.6969024387026</v>
      </c>
      <c r="AL129" s="54">
        <v>457.40832240862255</v>
      </c>
      <c r="AM129" s="54">
        <v>120.37061116016383</v>
      </c>
      <c r="AN129" s="112">
        <v>1880.620206107775</v>
      </c>
      <c r="AO129" s="113">
        <v>1714.7912438431504</v>
      </c>
      <c r="AP129" s="114">
        <v>2069.46</v>
      </c>
      <c r="AQ129" s="112">
        <v>87.0</v>
      </c>
      <c r="AR129" s="113">
        <v>1432.7671757345452</v>
      </c>
      <c r="AS129" s="54">
        <f t="shared" si="1"/>
        <v>0</v>
      </c>
      <c r="AT129" s="115">
        <f t="shared" si="2"/>
        <v>0</v>
      </c>
      <c r="AU129" s="115">
        <f t="shared" si="3"/>
        <v>0</v>
      </c>
      <c r="AV129" s="115" t="str">
        <f t="shared" si="4"/>
        <v>Performance</v>
      </c>
      <c r="AW129" s="116">
        <f t="shared" si="5"/>
        <v>3.748928823</v>
      </c>
      <c r="AX129" s="54">
        <f t="shared" si="6"/>
        <v>3.8</v>
      </c>
      <c r="AY129" s="117">
        <f t="shared" si="7"/>
        <v>0.06400580552</v>
      </c>
      <c r="AZ129" s="117">
        <f t="shared" si="8"/>
        <v>0.04549675023</v>
      </c>
      <c r="BA129" s="118">
        <f t="shared" si="9"/>
        <v>0.005605248914</v>
      </c>
      <c r="BB129" s="116">
        <f t="shared" si="10"/>
        <v>3.132359219</v>
      </c>
      <c r="BC129" s="54">
        <f t="shared" si="11"/>
        <v>5.257566924</v>
      </c>
      <c r="BD129" s="117">
        <f t="shared" si="12"/>
        <v>0.04626133428</v>
      </c>
      <c r="BE129" s="210">
        <v>789.46</v>
      </c>
      <c r="BF129" s="120">
        <v>161.61187531718187</v>
      </c>
      <c r="BG129" s="121">
        <v>295.79644709144065</v>
      </c>
      <c r="BH129" s="121">
        <v>295.79644709144065</v>
      </c>
      <c r="BI129" s="122">
        <f t="shared" si="13"/>
        <v>-0.2178015561</v>
      </c>
      <c r="BJ129" s="123">
        <f t="shared" si="14"/>
        <v>-0.2772322151</v>
      </c>
    </row>
    <row r="130">
      <c r="D130" s="100"/>
      <c r="E130" s="48"/>
      <c r="U130" s="50"/>
      <c r="V130" s="50"/>
      <c r="AC130" s="6"/>
      <c r="AI130" s="110" t="s">
        <v>212</v>
      </c>
      <c r="AJ130" s="111">
        <v>572530.9386917421</v>
      </c>
      <c r="AK130" s="111">
        <v>3096.8819823655745</v>
      </c>
      <c r="AL130" s="54">
        <v>513.4175047443722</v>
      </c>
      <c r="AM130" s="54">
        <v>135.10986966957162</v>
      </c>
      <c r="AN130" s="112">
        <v>2040.0225573947039</v>
      </c>
      <c r="AO130" s="113">
        <v>8199.02410214257</v>
      </c>
      <c r="AP130" s="114">
        <v>3070.54</v>
      </c>
      <c r="AQ130" s="112">
        <v>105.0</v>
      </c>
      <c r="AR130" s="113">
        <v>4315.094890684924</v>
      </c>
      <c r="AS130" s="54">
        <f t="shared" si="1"/>
        <v>0</v>
      </c>
      <c r="AT130" s="115">
        <f t="shared" si="2"/>
        <v>0</v>
      </c>
      <c r="AU130" s="115">
        <f t="shared" si="3"/>
        <v>0</v>
      </c>
      <c r="AV130" s="115" t="str">
        <f t="shared" si="4"/>
        <v>Performance</v>
      </c>
      <c r="AW130" s="116">
        <f t="shared" si="5"/>
        <v>15.96950635</v>
      </c>
      <c r="AX130" s="54">
        <f t="shared" si="6"/>
        <v>3.8</v>
      </c>
      <c r="AY130" s="117">
        <f t="shared" si="7"/>
        <v>0.06622959593</v>
      </c>
      <c r="AZ130" s="117">
        <f t="shared" si="8"/>
        <v>0.04362771021</v>
      </c>
      <c r="BA130" s="118">
        <f t="shared" si="9"/>
        <v>0.005409108527</v>
      </c>
      <c r="BB130" s="116">
        <f t="shared" si="10"/>
        <v>8.404650895</v>
      </c>
      <c r="BC130" s="54">
        <f t="shared" si="11"/>
        <v>4.889690521</v>
      </c>
      <c r="BD130" s="117">
        <f t="shared" si="12"/>
        <v>0.0514700191</v>
      </c>
      <c r="BE130" s="210">
        <v>984.01</v>
      </c>
      <c r="BF130" s="120">
        <v>201.4385800811442</v>
      </c>
      <c r="BG130" s="121">
        <v>311.978924663228</v>
      </c>
      <c r="BH130" s="121">
        <v>311.978924663228</v>
      </c>
      <c r="BI130" s="122">
        <f t="shared" si="13"/>
        <v>-0.008505969073</v>
      </c>
      <c r="BJ130" s="123">
        <f t="shared" si="14"/>
        <v>-0.2228547015</v>
      </c>
    </row>
    <row r="131">
      <c r="D131" s="100"/>
      <c r="E131" s="48"/>
      <c r="U131" s="50"/>
      <c r="V131" s="50"/>
      <c r="AC131" s="6"/>
      <c r="AI131" s="110" t="s">
        <v>214</v>
      </c>
      <c r="AJ131" s="111">
        <v>1108768.9098471524</v>
      </c>
      <c r="AK131" s="111">
        <v>5376.553965153983</v>
      </c>
      <c r="AL131" s="54">
        <v>528.9756109487471</v>
      </c>
      <c r="AM131" s="54">
        <v>139.20410814440714</v>
      </c>
      <c r="AN131" s="112">
        <v>1836.402430579551</v>
      </c>
      <c r="AO131" s="113">
        <v>6403.340952466144</v>
      </c>
      <c r="AP131" s="112">
        <v>4901.52</v>
      </c>
      <c r="AQ131" s="112">
        <v>126.0</v>
      </c>
      <c r="AR131" s="113">
        <v>4069.1102442448455</v>
      </c>
      <c r="AS131" s="54">
        <f t="shared" si="1"/>
        <v>0</v>
      </c>
      <c r="AT131" s="115">
        <f t="shared" si="2"/>
        <v>0</v>
      </c>
      <c r="AU131" s="115">
        <f t="shared" si="3"/>
        <v>0</v>
      </c>
      <c r="AV131" s="115" t="str">
        <f t="shared" si="4"/>
        <v>Performance</v>
      </c>
      <c r="AW131" s="116">
        <f t="shared" si="5"/>
        <v>12.10517237</v>
      </c>
      <c r="AX131" s="54">
        <f t="shared" si="6"/>
        <v>3.8</v>
      </c>
      <c r="AY131" s="117">
        <f t="shared" si="7"/>
        <v>0.07580261593</v>
      </c>
      <c r="AZ131" s="117">
        <f t="shared" si="8"/>
        <v>0.0258909534</v>
      </c>
      <c r="BA131" s="118">
        <f t="shared" si="9"/>
        <v>0.004849120423</v>
      </c>
      <c r="BB131" s="116">
        <f t="shared" si="10"/>
        <v>7.692434509</v>
      </c>
      <c r="BC131" s="54">
        <f t="shared" si="11"/>
        <v>4.198219135</v>
      </c>
      <c r="BD131" s="117">
        <f t="shared" si="12"/>
        <v>0.06861241191</v>
      </c>
      <c r="BE131" s="210">
        <v>2325.99</v>
      </c>
      <c r="BF131" s="120">
        <v>476.1578875041317</v>
      </c>
      <c r="BG131" s="121">
        <v>52.81772344461541</v>
      </c>
      <c r="BH131" s="121">
        <v>52.81772344461541</v>
      </c>
      <c r="BI131" s="122">
        <f t="shared" si="13"/>
        <v>-0.08835286844</v>
      </c>
      <c r="BJ131" s="123">
        <f t="shared" si="14"/>
        <v>-0.09485429935</v>
      </c>
    </row>
    <row r="132">
      <c r="D132" s="100"/>
      <c r="E132" s="48"/>
      <c r="U132" s="50"/>
      <c r="V132" s="50"/>
      <c r="AC132" s="6"/>
      <c r="AI132" s="110" t="s">
        <v>216</v>
      </c>
      <c r="AJ132" s="111">
        <v>967731.401713714</v>
      </c>
      <c r="AK132" s="111">
        <v>4818.918684881388</v>
      </c>
      <c r="AL132" s="54">
        <v>519.6407472261221</v>
      </c>
      <c r="AM132" s="54">
        <v>136.74756505950583</v>
      </c>
      <c r="AN132" s="112">
        <v>2273.121201228672</v>
      </c>
      <c r="AO132" s="113">
        <v>7110.118763669117</v>
      </c>
      <c r="AP132" s="112">
        <v>4509.18</v>
      </c>
      <c r="AQ132" s="112">
        <v>114.0</v>
      </c>
      <c r="AR132" s="113">
        <v>4416.426160148742</v>
      </c>
      <c r="AS132" s="54">
        <f t="shared" si="1"/>
        <v>0</v>
      </c>
      <c r="AT132" s="115">
        <f t="shared" si="2"/>
        <v>0</v>
      </c>
      <c r="AU132" s="115">
        <f t="shared" si="3"/>
        <v>0</v>
      </c>
      <c r="AV132" s="115" t="str">
        <f t="shared" si="4"/>
        <v>Performance</v>
      </c>
      <c r="AW132" s="116">
        <f t="shared" si="5"/>
        <v>13.68275833</v>
      </c>
      <c r="AX132" s="54">
        <f t="shared" si="6"/>
        <v>3.8</v>
      </c>
      <c r="AY132" s="117">
        <f t="shared" si="7"/>
        <v>0.06015850144</v>
      </c>
      <c r="AZ132" s="117">
        <f t="shared" si="8"/>
        <v>0.02837723025</v>
      </c>
      <c r="BA132" s="118">
        <f t="shared" si="9"/>
        <v>0.00497960351</v>
      </c>
      <c r="BB132" s="116">
        <f t="shared" si="10"/>
        <v>8.498998941</v>
      </c>
      <c r="BC132" s="54">
        <f t="shared" si="11"/>
        <v>4.558252169</v>
      </c>
      <c r="BD132" s="117">
        <f t="shared" si="12"/>
        <v>0.05015130735</v>
      </c>
      <c r="BE132" s="210">
        <v>2107.57</v>
      </c>
      <c r="BF132" s="120">
        <v>431.4447091204532</v>
      </c>
      <c r="BG132" s="121">
        <v>88.19603810566895</v>
      </c>
      <c r="BH132" s="121">
        <v>88.19603810566895</v>
      </c>
      <c r="BI132" s="122">
        <f t="shared" si="13"/>
        <v>-0.06427555747</v>
      </c>
      <c r="BJ132" s="123">
        <f t="shared" si="14"/>
        <v>-0.1663471306</v>
      </c>
    </row>
    <row r="133">
      <c r="D133" s="100"/>
      <c r="E133" s="48"/>
      <c r="U133" s="50"/>
      <c r="V133" s="50"/>
      <c r="AC133" s="6"/>
      <c r="AI133" s="110" t="s">
        <v>218</v>
      </c>
      <c r="AJ133" s="111">
        <v>995320.8371002404</v>
      </c>
      <c r="AK133" s="111">
        <v>5493.649185534278</v>
      </c>
      <c r="AL133" s="54">
        <v>522.752368466997</v>
      </c>
      <c r="AM133" s="54">
        <v>137.5664127544729</v>
      </c>
      <c r="AN133" s="112">
        <v>2078.2354498265017</v>
      </c>
      <c r="AO133" s="113">
        <v>4899.778081663707</v>
      </c>
      <c r="AP133" s="112">
        <v>4913.22</v>
      </c>
      <c r="AQ133" s="112">
        <v>114.0</v>
      </c>
      <c r="AR133" s="113">
        <v>4042.8972786028185</v>
      </c>
      <c r="AS133" s="54">
        <f t="shared" si="1"/>
        <v>0</v>
      </c>
      <c r="AT133" s="115">
        <f t="shared" si="2"/>
        <v>0</v>
      </c>
      <c r="AU133" s="115">
        <f t="shared" si="3"/>
        <v>0</v>
      </c>
      <c r="AV133" s="115" t="str">
        <f t="shared" si="4"/>
        <v>Performance</v>
      </c>
      <c r="AW133" s="116">
        <f t="shared" si="5"/>
        <v>9.373038512</v>
      </c>
      <c r="AX133" s="54">
        <f t="shared" si="6"/>
        <v>3.8</v>
      </c>
      <c r="AY133" s="117">
        <f t="shared" si="7"/>
        <v>0.06619385343</v>
      </c>
      <c r="AZ133" s="117">
        <f t="shared" si="8"/>
        <v>0.02504098972</v>
      </c>
      <c r="BA133" s="118">
        <f t="shared" si="9"/>
        <v>0.005519475712</v>
      </c>
      <c r="BB133" s="116">
        <f t="shared" si="10"/>
        <v>7.733866975</v>
      </c>
      <c r="BC133" s="54">
        <f t="shared" si="11"/>
        <v>4.585547092</v>
      </c>
      <c r="BD133" s="117">
        <f t="shared" si="12"/>
        <v>0.05485422742</v>
      </c>
      <c r="BE133" s="210">
        <v>1010.23</v>
      </c>
      <c r="BF133" s="120">
        <v>206.80612672165358</v>
      </c>
      <c r="BG133" s="121">
        <v>315.94624174534346</v>
      </c>
      <c r="BH133" s="121">
        <v>315.94624174534346</v>
      </c>
      <c r="BI133" s="122">
        <f t="shared" si="13"/>
        <v>-0.1056545778</v>
      </c>
      <c r="BJ133" s="123">
        <f t="shared" si="14"/>
        <v>-0.17130935</v>
      </c>
    </row>
    <row r="134">
      <c r="D134" s="100"/>
      <c r="E134" s="48"/>
      <c r="U134" s="50"/>
      <c r="V134" s="50"/>
      <c r="AC134" s="6"/>
      <c r="AI134" s="110" t="s">
        <v>220</v>
      </c>
      <c r="AJ134" s="111">
        <v>553329.7790924587</v>
      </c>
      <c r="AK134" s="111">
        <v>3410.5006495379744</v>
      </c>
      <c r="AL134" s="54">
        <v>392.0642763502478</v>
      </c>
      <c r="AM134" s="54">
        <v>103.17480956585469</v>
      </c>
      <c r="AN134" s="112">
        <v>1612.8570098535326</v>
      </c>
      <c r="AO134" s="113">
        <v>10040.716475428306</v>
      </c>
      <c r="AP134" s="112">
        <v>2886.78</v>
      </c>
      <c r="AQ134" s="112">
        <v>86.0</v>
      </c>
      <c r="AR134" s="113">
        <v>4312.988581642563</v>
      </c>
      <c r="AS134" s="54">
        <f t="shared" si="1"/>
        <v>0</v>
      </c>
      <c r="AT134" s="115">
        <f t="shared" si="2"/>
        <v>0</v>
      </c>
      <c r="AU134" s="115">
        <f t="shared" si="3"/>
        <v>0</v>
      </c>
      <c r="AV134" s="115" t="str">
        <f t="shared" si="4"/>
        <v>Performance</v>
      </c>
      <c r="AW134" s="116">
        <f t="shared" si="5"/>
        <v>25.60987338</v>
      </c>
      <c r="AX134" s="54">
        <f t="shared" si="6"/>
        <v>3.8</v>
      </c>
      <c r="AY134" s="117">
        <f t="shared" si="7"/>
        <v>0.06397021493</v>
      </c>
      <c r="AZ134" s="117">
        <f t="shared" si="8"/>
        <v>0.03025210084</v>
      </c>
      <c r="BA134" s="118">
        <f t="shared" si="9"/>
        <v>0.006163594982</v>
      </c>
      <c r="BB134" s="116">
        <f t="shared" si="10"/>
        <v>11.0007181</v>
      </c>
      <c r="BC134" s="54">
        <f t="shared" si="11"/>
        <v>4.558886934</v>
      </c>
      <c r="BD134" s="117">
        <f t="shared" si="12"/>
        <v>0.05332152787</v>
      </c>
      <c r="BE134" s="210">
        <v>943.22</v>
      </c>
      <c r="BF134" s="120">
        <v>193.08838071171718</v>
      </c>
      <c r="BG134" s="121">
        <v>198.9758956385306</v>
      </c>
      <c r="BH134" s="121">
        <v>198.9758956385306</v>
      </c>
      <c r="BI134" s="122">
        <f t="shared" si="13"/>
        <v>-0.1535612226</v>
      </c>
      <c r="BJ134" s="123">
        <f t="shared" si="14"/>
        <v>-0.1664632059</v>
      </c>
    </row>
    <row r="135">
      <c r="D135" s="100"/>
      <c r="E135" s="48"/>
      <c r="U135" s="50"/>
      <c r="V135" s="50"/>
      <c r="AC135" s="6"/>
      <c r="AI135" s="110" t="s">
        <v>222</v>
      </c>
      <c r="AJ135" s="111">
        <v>537720.0854833008</v>
      </c>
      <c r="AK135" s="111">
        <v>3218.0714412207058</v>
      </c>
      <c r="AL135" s="54">
        <v>385.84103386849785</v>
      </c>
      <c r="AM135" s="54">
        <v>101.5371141759205</v>
      </c>
      <c r="AN135" s="112">
        <v>1682.7320131573922</v>
      </c>
      <c r="AO135" s="113">
        <v>13120.67595405555</v>
      </c>
      <c r="AP135" s="112">
        <v>2795.52</v>
      </c>
      <c r="AQ135" s="112">
        <v>79.0</v>
      </c>
      <c r="AR135" s="113">
        <v>5595.75094450853</v>
      </c>
      <c r="AS135" s="54">
        <f t="shared" si="1"/>
        <v>0</v>
      </c>
      <c r="AT135" s="115">
        <f t="shared" si="2"/>
        <v>0</v>
      </c>
      <c r="AU135" s="115">
        <f t="shared" si="3"/>
        <v>0</v>
      </c>
      <c r="AV135" s="115" t="str">
        <f t="shared" si="4"/>
        <v>Performance</v>
      </c>
      <c r="AW135" s="116">
        <f t="shared" si="5"/>
        <v>34.0053929</v>
      </c>
      <c r="AX135" s="54">
        <f t="shared" si="6"/>
        <v>3.8</v>
      </c>
      <c r="AY135" s="117">
        <f t="shared" si="7"/>
        <v>0.0603406326</v>
      </c>
      <c r="AZ135" s="117">
        <f t="shared" si="8"/>
        <v>0.03155216285</v>
      </c>
      <c r="BA135" s="118">
        <f t="shared" si="9"/>
        <v>0.005984659171</v>
      </c>
      <c r="BB135" s="116">
        <f t="shared" si="10"/>
        <v>14.50273676</v>
      </c>
      <c r="BC135" s="54">
        <f t="shared" si="11"/>
        <v>4.88406372</v>
      </c>
      <c r="BD135" s="117">
        <f t="shared" si="12"/>
        <v>0.04694746364</v>
      </c>
      <c r="BE135" s="210">
        <v>903.87</v>
      </c>
      <c r="BF135" s="120">
        <v>185.03296651247837</v>
      </c>
      <c r="BG135" s="121">
        <v>200.80806735601948</v>
      </c>
      <c r="BH135" s="121">
        <v>200.80806735601948</v>
      </c>
      <c r="BI135" s="122">
        <f t="shared" si="13"/>
        <v>-0.1313057988</v>
      </c>
      <c r="BJ135" s="123">
        <f t="shared" si="14"/>
        <v>-0.2219593728</v>
      </c>
    </row>
    <row r="136">
      <c r="D136" s="100"/>
      <c r="E136" s="48"/>
      <c r="U136" s="50"/>
      <c r="V136" s="50"/>
      <c r="AC136" s="6"/>
      <c r="AI136" s="110" t="s">
        <v>224</v>
      </c>
      <c r="AJ136" s="111">
        <v>1094660.1640628693</v>
      </c>
      <c r="AK136" s="111">
        <v>6098.777632114965</v>
      </c>
      <c r="AL136" s="54">
        <v>609.8777632114967</v>
      </c>
      <c r="AM136" s="54">
        <v>160.49414821355177</v>
      </c>
      <c r="AN136" s="112">
        <v>2104.1656268337933</v>
      </c>
      <c r="AO136" s="113">
        <v>12300.476491954607</v>
      </c>
      <c r="AP136" s="112">
        <v>5599.62</v>
      </c>
      <c r="AQ136" s="112">
        <v>153.0</v>
      </c>
      <c r="AR136" s="113">
        <v>7488.173877750853</v>
      </c>
      <c r="AS136" s="54">
        <f t="shared" si="1"/>
        <v>0</v>
      </c>
      <c r="AT136" s="115">
        <f t="shared" si="2"/>
        <v>0</v>
      </c>
      <c r="AU136" s="115">
        <f t="shared" si="3"/>
        <v>0</v>
      </c>
      <c r="AV136" s="115" t="str">
        <f t="shared" si="4"/>
        <v>Performance</v>
      </c>
      <c r="AW136" s="116">
        <f t="shared" si="5"/>
        <v>20.16875714</v>
      </c>
      <c r="AX136" s="54">
        <f t="shared" si="6"/>
        <v>3.8</v>
      </c>
      <c r="AY136" s="117">
        <f t="shared" si="7"/>
        <v>0.07627448437</v>
      </c>
      <c r="AZ136" s="117">
        <f t="shared" si="8"/>
        <v>0.02631578947</v>
      </c>
      <c r="BA136" s="118">
        <f t="shared" si="9"/>
        <v>0.005571389032</v>
      </c>
      <c r="BB136" s="116">
        <f t="shared" si="10"/>
        <v>12.27815528</v>
      </c>
      <c r="BC136" s="54">
        <f t="shared" si="11"/>
        <v>3.986129171</v>
      </c>
      <c r="BD136" s="117">
        <f t="shared" si="12"/>
        <v>0.07271290722</v>
      </c>
      <c r="BE136" s="210">
        <v>2082.79</v>
      </c>
      <c r="BF136" s="120">
        <v>426.3719476501319</v>
      </c>
      <c r="BG136" s="121">
        <v>183.50581556136478</v>
      </c>
      <c r="BH136" s="121">
        <v>183.50581556136478</v>
      </c>
      <c r="BI136" s="122">
        <f t="shared" si="13"/>
        <v>-0.08184552089</v>
      </c>
      <c r="BJ136" s="123">
        <f t="shared" si="14"/>
        <v>-0.04669421469</v>
      </c>
    </row>
    <row r="137">
      <c r="D137" s="100"/>
      <c r="E137" s="48"/>
      <c r="U137" s="50"/>
      <c r="V137" s="50"/>
      <c r="AC137" s="6"/>
      <c r="AI137" s="110" t="s">
        <v>226</v>
      </c>
      <c r="AJ137" s="111">
        <v>1280649.1352592218</v>
      </c>
      <c r="AK137" s="111">
        <v>7250.896338933678</v>
      </c>
      <c r="AL137" s="54">
        <v>697.0031579559961</v>
      </c>
      <c r="AM137" s="54">
        <v>183.42188367263057</v>
      </c>
      <c r="AN137" s="112">
        <v>2066.225683633651</v>
      </c>
      <c r="AO137" s="113">
        <v>10474.838203636096</v>
      </c>
      <c r="AP137" s="112">
        <v>6725.16</v>
      </c>
      <c r="AQ137" s="112">
        <v>156.0</v>
      </c>
      <c r="AR137" s="113">
        <v>5921.086668922511</v>
      </c>
      <c r="AS137" s="54">
        <f t="shared" si="1"/>
        <v>0</v>
      </c>
      <c r="AT137" s="115">
        <f t="shared" si="2"/>
        <v>0</v>
      </c>
      <c r="AU137" s="115">
        <f t="shared" si="3"/>
        <v>0</v>
      </c>
      <c r="AV137" s="115" t="str">
        <f t="shared" si="4"/>
        <v>Performance</v>
      </c>
      <c r="AW137" s="116">
        <f t="shared" si="5"/>
        <v>15.02839418</v>
      </c>
      <c r="AX137" s="54">
        <f t="shared" si="6"/>
        <v>3.8</v>
      </c>
      <c r="AY137" s="117">
        <f t="shared" si="7"/>
        <v>0.08877146631</v>
      </c>
      <c r="AZ137" s="117">
        <f t="shared" si="8"/>
        <v>0.02529644269</v>
      </c>
      <c r="BA137" s="118">
        <f t="shared" si="9"/>
        <v>0.005661891411</v>
      </c>
      <c r="BB137" s="116">
        <f t="shared" si="10"/>
        <v>8.495064336</v>
      </c>
      <c r="BC137" s="54">
        <f t="shared" si="11"/>
        <v>4.467968961</v>
      </c>
      <c r="BD137" s="117">
        <f t="shared" si="12"/>
        <v>0.07549998107</v>
      </c>
      <c r="BE137" s="210">
        <v>2558.92</v>
      </c>
      <c r="BF137" s="120">
        <v>523.8414359013034</v>
      </c>
      <c r="BG137" s="121">
        <v>173.16172205469275</v>
      </c>
      <c r="BH137" s="121">
        <v>173.16172205469275</v>
      </c>
      <c r="BI137" s="122">
        <f t="shared" si="13"/>
        <v>-0.07250639291</v>
      </c>
      <c r="BJ137" s="123">
        <f t="shared" si="14"/>
        <v>-0.1495017013</v>
      </c>
    </row>
    <row r="138">
      <c r="D138" s="100"/>
      <c r="E138" s="48"/>
      <c r="U138" s="50"/>
      <c r="V138" s="50"/>
      <c r="AC138" s="6"/>
      <c r="AI138" s="110" t="s">
        <v>228</v>
      </c>
      <c r="AJ138" s="111">
        <v>1143904.8455904957</v>
      </c>
      <c r="AK138" s="111">
        <v>6285.474906567465</v>
      </c>
      <c r="AL138" s="54">
        <v>768.5704464961207</v>
      </c>
      <c r="AM138" s="54">
        <v>202.25538065687388</v>
      </c>
      <c r="AN138" s="112">
        <v>2111.8082053201524</v>
      </c>
      <c r="AO138" s="113">
        <v>3053.869159416121</v>
      </c>
      <c r="AP138" s="112">
        <v>6093.360000000001</v>
      </c>
      <c r="AQ138" s="112">
        <v>164.0</v>
      </c>
      <c r="AR138" s="113">
        <v>6614.368044215102</v>
      </c>
      <c r="AS138" s="54">
        <f t="shared" si="1"/>
        <v>0</v>
      </c>
      <c r="AT138" s="115">
        <f t="shared" si="2"/>
        <v>0</v>
      </c>
      <c r="AU138" s="115">
        <f t="shared" si="3"/>
        <v>0</v>
      </c>
      <c r="AV138" s="115" t="str">
        <f t="shared" si="4"/>
        <v>Performance</v>
      </c>
      <c r="AW138" s="116">
        <f t="shared" si="5"/>
        <v>3.973440787</v>
      </c>
      <c r="AX138" s="54">
        <f t="shared" si="6"/>
        <v>3.8</v>
      </c>
      <c r="AY138" s="117">
        <f t="shared" si="7"/>
        <v>0.09577355564</v>
      </c>
      <c r="AZ138" s="117">
        <f t="shared" si="8"/>
        <v>0.03217821782</v>
      </c>
      <c r="BA138" s="118">
        <f t="shared" si="9"/>
        <v>0.005494753284</v>
      </c>
      <c r="BB138" s="116">
        <f t="shared" si="10"/>
        <v>8.606066073</v>
      </c>
      <c r="BC138" s="54">
        <f t="shared" si="11"/>
        <v>4.686405162</v>
      </c>
      <c r="BD138" s="117">
        <f t="shared" si="12"/>
        <v>0.07765856747</v>
      </c>
      <c r="BE138" s="210">
        <v>2063.95</v>
      </c>
      <c r="BF138" s="120">
        <v>422.5151750068368</v>
      </c>
      <c r="BG138" s="121">
        <v>346.0552714892839</v>
      </c>
      <c r="BH138" s="121">
        <v>346.0552714892839</v>
      </c>
      <c r="BI138" s="122">
        <f t="shared" si="13"/>
        <v>-0.03056489914</v>
      </c>
      <c r="BJ138" s="123">
        <f t="shared" si="14"/>
        <v>-0.1891439453</v>
      </c>
    </row>
    <row r="139">
      <c r="D139" s="100"/>
      <c r="E139" s="48"/>
      <c r="U139" s="50"/>
      <c r="V139" s="50"/>
      <c r="AC139" s="6"/>
      <c r="AI139" s="110" t="s">
        <v>230</v>
      </c>
      <c r="AJ139" s="111">
        <v>1219690.8374550908</v>
      </c>
      <c r="AK139" s="111">
        <v>6818.544755991048</v>
      </c>
      <c r="AL139" s="54">
        <v>777.9053102187456</v>
      </c>
      <c r="AM139" s="54">
        <v>204.71192374177517</v>
      </c>
      <c r="AN139" s="112">
        <v>2189.5987363420277</v>
      </c>
      <c r="AO139" s="113">
        <v>14932.59891712989</v>
      </c>
      <c r="AP139" s="112">
        <v>6281.34</v>
      </c>
      <c r="AQ139" s="112">
        <v>204.0</v>
      </c>
      <c r="AR139" s="113">
        <v>7726.505937271471</v>
      </c>
      <c r="AS139" s="54">
        <f t="shared" si="1"/>
        <v>0</v>
      </c>
      <c r="AT139" s="115">
        <f t="shared" si="2"/>
        <v>0</v>
      </c>
      <c r="AU139" s="115">
        <f t="shared" si="3"/>
        <v>0</v>
      </c>
      <c r="AV139" s="115" t="str">
        <f t="shared" si="4"/>
        <v>Performance</v>
      </c>
      <c r="AW139" s="116">
        <f t="shared" si="5"/>
        <v>19.19590819</v>
      </c>
      <c r="AX139" s="54">
        <f t="shared" si="6"/>
        <v>3.8</v>
      </c>
      <c r="AY139" s="117">
        <f t="shared" si="7"/>
        <v>0.09349289454</v>
      </c>
      <c r="AZ139" s="117">
        <f t="shared" si="8"/>
        <v>0.03002281734</v>
      </c>
      <c r="BA139" s="118">
        <f t="shared" si="9"/>
        <v>0.005590387782</v>
      </c>
      <c r="BB139" s="116">
        <f t="shared" si="10"/>
        <v>9.932450436</v>
      </c>
      <c r="BC139" s="54">
        <f t="shared" si="11"/>
        <v>3.813261325</v>
      </c>
      <c r="BD139" s="117">
        <f t="shared" si="12"/>
        <v>0.09316775563</v>
      </c>
      <c r="BE139" s="210">
        <v>2498.53</v>
      </c>
      <c r="BF139" s="120">
        <v>511.47888282653764</v>
      </c>
      <c r="BG139" s="121">
        <v>266.426427392208</v>
      </c>
      <c r="BH139" s="121">
        <v>266.426427392208</v>
      </c>
      <c r="BI139" s="122">
        <f t="shared" si="13"/>
        <v>-0.07878583704</v>
      </c>
      <c r="BJ139" s="123">
        <f t="shared" si="14"/>
        <v>-0.003477685758</v>
      </c>
    </row>
    <row r="140">
      <c r="D140" s="100"/>
      <c r="E140" s="48"/>
      <c r="U140" s="50"/>
      <c r="V140" s="50"/>
      <c r="AC140" s="6"/>
      <c r="AI140" s="110" t="s">
        <v>232</v>
      </c>
      <c r="AJ140" s="111">
        <v>1062730.8358930172</v>
      </c>
      <c r="AK140" s="111">
        <v>5700.8176523609545</v>
      </c>
      <c r="AL140" s="54">
        <v>818.3563863501205</v>
      </c>
      <c r="AM140" s="54">
        <v>215.3569437763475</v>
      </c>
      <c r="AN140" s="112">
        <v>1917.7413016129497</v>
      </c>
      <c r="AO140" s="113">
        <v>3586.236265865789</v>
      </c>
      <c r="AP140" s="112">
        <v>5525.52</v>
      </c>
      <c r="AQ140" s="112">
        <v>180.0</v>
      </c>
      <c r="AR140" s="113">
        <v>7234.237662725012</v>
      </c>
      <c r="AS140" s="54">
        <f t="shared" si="1"/>
        <v>0</v>
      </c>
      <c r="AT140" s="115">
        <f t="shared" si="2"/>
        <v>0</v>
      </c>
      <c r="AU140" s="115">
        <f t="shared" si="3"/>
        <v>0</v>
      </c>
      <c r="AV140" s="115" t="str">
        <f t="shared" si="4"/>
        <v>Performance</v>
      </c>
      <c r="AW140" s="116">
        <f t="shared" si="5"/>
        <v>4.382242658</v>
      </c>
      <c r="AX140" s="54">
        <f t="shared" si="6"/>
        <v>3.8</v>
      </c>
      <c r="AY140" s="117">
        <f t="shared" si="7"/>
        <v>0.1122971819</v>
      </c>
      <c r="AZ140" s="117">
        <f t="shared" si="8"/>
        <v>0.03777650101</v>
      </c>
      <c r="BA140" s="118">
        <f t="shared" si="9"/>
        <v>0.005364310002</v>
      </c>
      <c r="BB140" s="116">
        <f t="shared" si="10"/>
        <v>8.839959929</v>
      </c>
      <c r="BC140" s="54">
        <f t="shared" si="11"/>
        <v>4.546424369</v>
      </c>
      <c r="BD140" s="117">
        <f t="shared" si="12"/>
        <v>0.0938604179</v>
      </c>
      <c r="BE140" s="210">
        <v>2051.62</v>
      </c>
      <c r="BF140" s="120">
        <v>419.99107698710077</v>
      </c>
      <c r="BG140" s="121">
        <v>398.3653093630197</v>
      </c>
      <c r="BH140" s="121">
        <v>398.3653093630197</v>
      </c>
      <c r="BI140" s="122">
        <f t="shared" si="13"/>
        <v>-0.03074956314</v>
      </c>
      <c r="BJ140" s="123">
        <f t="shared" si="14"/>
        <v>-0.1641783318</v>
      </c>
    </row>
    <row r="141">
      <c r="D141" s="100"/>
      <c r="E141" s="48"/>
      <c r="U141" s="50"/>
      <c r="V141" s="50"/>
      <c r="AC141" s="6"/>
      <c r="AI141" s="110" t="s">
        <v>303</v>
      </c>
      <c r="AJ141" s="111">
        <v>862620.0173492621</v>
      </c>
      <c r="AK141" s="111">
        <v>6154.45927537273</v>
      </c>
      <c r="AL141" s="54">
        <v>423.1804887589976</v>
      </c>
      <c r="AM141" s="54">
        <v>111.3632865155257</v>
      </c>
      <c r="AN141" s="112">
        <v>1517.5977280056934</v>
      </c>
      <c r="AO141" s="113">
        <v>5485.804216331537</v>
      </c>
      <c r="AP141" s="112">
        <v>4527.12</v>
      </c>
      <c r="AQ141" s="112">
        <v>89.0</v>
      </c>
      <c r="AR141" s="113">
        <v>3240.071036384567</v>
      </c>
      <c r="AS141" s="54">
        <f t="shared" si="1"/>
        <v>0</v>
      </c>
      <c r="AT141" s="115">
        <f t="shared" si="2"/>
        <v>0</v>
      </c>
      <c r="AU141" s="115">
        <f t="shared" si="3"/>
        <v>0</v>
      </c>
      <c r="AV141" s="115" t="str">
        <f t="shared" si="4"/>
        <v>Performance</v>
      </c>
      <c r="AW141" s="116">
        <f t="shared" si="5"/>
        <v>12.96327303</v>
      </c>
      <c r="AX141" s="54">
        <f t="shared" si="6"/>
        <v>3.8</v>
      </c>
      <c r="AY141" s="117">
        <f t="shared" si="7"/>
        <v>0.07338129496</v>
      </c>
      <c r="AZ141" s="117">
        <f t="shared" si="8"/>
        <v>0.01809473124</v>
      </c>
      <c r="BA141" s="118">
        <f t="shared" si="9"/>
        <v>0.007134612172</v>
      </c>
      <c r="BB141" s="116">
        <f t="shared" si="10"/>
        <v>7.656475481</v>
      </c>
      <c r="BC141" s="54">
        <f t="shared" si="11"/>
        <v>4.754836952</v>
      </c>
      <c r="BD141" s="117">
        <f t="shared" si="12"/>
        <v>0.05864531711</v>
      </c>
      <c r="BE141" s="210">
        <v>1093.41</v>
      </c>
      <c r="BF141" s="120">
        <v>223.83406453849443</v>
      </c>
      <c r="BG141" s="121">
        <v>199.3464242205032</v>
      </c>
      <c r="BH141" s="121">
        <v>199.3464242205032</v>
      </c>
      <c r="BI141" s="122">
        <f t="shared" si="13"/>
        <v>-0.2644162879</v>
      </c>
      <c r="BJ141" s="123">
        <f t="shared" si="14"/>
        <v>-0.2008138159</v>
      </c>
    </row>
    <row r="142">
      <c r="D142" s="100"/>
      <c r="E142" s="48"/>
      <c r="U142" s="50"/>
      <c r="V142" s="50"/>
      <c r="AC142" s="6"/>
      <c r="AI142" s="110" t="s">
        <v>304</v>
      </c>
      <c r="AJ142" s="111">
        <v>796588.1392271152</v>
      </c>
      <c r="AK142" s="111">
        <v>5609.10671052464</v>
      </c>
      <c r="AL142" s="54">
        <v>354.724821459748</v>
      </c>
      <c r="AM142" s="54">
        <v>93.34863722624948</v>
      </c>
      <c r="AN142" s="112">
        <v>1569.4580820202764</v>
      </c>
      <c r="AO142" s="113">
        <v>14098.831390337475</v>
      </c>
      <c r="AP142" s="112">
        <v>4201.860000000001</v>
      </c>
      <c r="AQ142" s="112">
        <v>81.0</v>
      </c>
      <c r="AR142" s="113">
        <v>6176.628650650499</v>
      </c>
      <c r="AS142" s="54">
        <f t="shared" si="1"/>
        <v>0</v>
      </c>
      <c r="AT142" s="115">
        <f t="shared" si="2"/>
        <v>0</v>
      </c>
      <c r="AU142" s="115">
        <f t="shared" si="3"/>
        <v>0</v>
      </c>
      <c r="AV142" s="115" t="str">
        <f t="shared" si="4"/>
        <v>Performance</v>
      </c>
      <c r="AW142" s="116">
        <f t="shared" si="5"/>
        <v>39.74582701</v>
      </c>
      <c r="AX142" s="54">
        <f t="shared" si="6"/>
        <v>3.8</v>
      </c>
      <c r="AY142" s="117">
        <f t="shared" si="7"/>
        <v>0.05947826087</v>
      </c>
      <c r="AZ142" s="117">
        <f t="shared" si="8"/>
        <v>0.01664233577</v>
      </c>
      <c r="BA142" s="118">
        <f t="shared" si="9"/>
        <v>0.007041413793</v>
      </c>
      <c r="BB142" s="116">
        <f t="shared" si="10"/>
        <v>17.41245122</v>
      </c>
      <c r="BC142" s="54">
        <f t="shared" si="11"/>
        <v>4.379318783</v>
      </c>
      <c r="BD142" s="117">
        <f t="shared" si="12"/>
        <v>0.05161017101</v>
      </c>
      <c r="BE142" s="210">
        <v>957.76</v>
      </c>
      <c r="BF142" s="120">
        <v>196.0648920829226</v>
      </c>
      <c r="BG142" s="121">
        <v>158.6599293768254</v>
      </c>
      <c r="BH142" s="121">
        <v>158.6599293768254</v>
      </c>
      <c r="BI142" s="122">
        <f t="shared" si="13"/>
        <v>-0.250886065</v>
      </c>
      <c r="BJ142" s="123">
        <f t="shared" si="14"/>
        <v>-0.1322851366</v>
      </c>
    </row>
    <row r="143">
      <c r="D143" s="100"/>
      <c r="E143" s="48"/>
      <c r="U143" s="50"/>
      <c r="V143" s="50"/>
      <c r="AC143" s="6"/>
      <c r="AI143" s="110" t="s">
        <v>305</v>
      </c>
      <c r="AJ143" s="111">
        <v>1359839.0769917949</v>
      </c>
      <c r="AK143" s="111">
        <v>7206.678563405454</v>
      </c>
      <c r="AL143" s="54">
        <v>678.3334305107462</v>
      </c>
      <c r="AM143" s="54">
        <v>178.50879750282795</v>
      </c>
      <c r="AN143" s="112">
        <v>1958.1377878979936</v>
      </c>
      <c r="AO143" s="113">
        <v>6675.151714038848</v>
      </c>
      <c r="AP143" s="112">
        <v>6990.360000000001</v>
      </c>
      <c r="AQ143" s="112">
        <v>166.0</v>
      </c>
      <c r="AR143" s="113">
        <v>9846.232201826957</v>
      </c>
      <c r="AS143" s="54">
        <f t="shared" si="1"/>
        <v>0</v>
      </c>
      <c r="AT143" s="115">
        <f t="shared" si="2"/>
        <v>0</v>
      </c>
      <c r="AU143" s="115">
        <f t="shared" si="3"/>
        <v>0</v>
      </c>
      <c r="AV143" s="115" t="str">
        <f t="shared" si="4"/>
        <v>Performance</v>
      </c>
      <c r="AW143" s="116">
        <f t="shared" si="5"/>
        <v>9.840517088</v>
      </c>
      <c r="AX143" s="54">
        <f t="shared" si="6"/>
        <v>3.8</v>
      </c>
      <c r="AY143" s="117">
        <f t="shared" si="7"/>
        <v>0.09116253136</v>
      </c>
      <c r="AZ143" s="117">
        <f t="shared" si="8"/>
        <v>0.02476991251</v>
      </c>
      <c r="BA143" s="118">
        <f t="shared" si="9"/>
        <v>0.005299655441</v>
      </c>
      <c r="BB143" s="116">
        <f t="shared" si="10"/>
        <v>14.51532795</v>
      </c>
      <c r="BC143" s="54">
        <f t="shared" si="11"/>
        <v>4.086345967</v>
      </c>
      <c r="BD143" s="117">
        <f t="shared" si="12"/>
        <v>0.08477442243</v>
      </c>
      <c r="BE143" s="210">
        <v>2305.09</v>
      </c>
      <c r="BF143" s="120">
        <v>471.87940829792865</v>
      </c>
      <c r="BG143" s="121">
        <v>206.45402221281756</v>
      </c>
      <c r="BH143" s="121">
        <v>206.45402221281756</v>
      </c>
      <c r="BI143" s="122">
        <f t="shared" si="13"/>
        <v>-0.03001640236</v>
      </c>
      <c r="BJ143" s="123">
        <f t="shared" si="14"/>
        <v>-0.07007384329</v>
      </c>
    </row>
    <row r="144">
      <c r="D144" s="100"/>
      <c r="E144" s="48"/>
      <c r="U144" s="50"/>
      <c r="V144" s="50"/>
      <c r="AC144" s="6"/>
      <c r="AI144" s="110" t="s">
        <v>306</v>
      </c>
      <c r="AJ144" s="111">
        <v>1471445.5612727262</v>
      </c>
      <c r="AK144" s="111">
        <v>7349.976910024696</v>
      </c>
      <c r="AL144" s="54">
        <v>802.7982801457456</v>
      </c>
      <c r="AM144" s="54">
        <v>211.262705301512</v>
      </c>
      <c r="AN144" s="112">
        <v>2173.2217824426853</v>
      </c>
      <c r="AO144" s="113">
        <v>16074.548595681685</v>
      </c>
      <c r="AP144" s="112">
        <v>6933.42</v>
      </c>
      <c r="AQ144" s="112">
        <v>181.0</v>
      </c>
      <c r="AR144" s="113">
        <v>9140.302894246495</v>
      </c>
      <c r="AS144" s="54">
        <f t="shared" si="1"/>
        <v>0</v>
      </c>
      <c r="AT144" s="115">
        <f t="shared" si="2"/>
        <v>0</v>
      </c>
      <c r="AU144" s="115">
        <f t="shared" si="3"/>
        <v>0</v>
      </c>
      <c r="AV144" s="115" t="str">
        <f t="shared" si="4"/>
        <v>Performance</v>
      </c>
      <c r="AW144" s="116">
        <f t="shared" si="5"/>
        <v>20.02314777</v>
      </c>
      <c r="AX144" s="54">
        <f t="shared" si="6"/>
        <v>3.8</v>
      </c>
      <c r="AY144" s="117">
        <f t="shared" si="7"/>
        <v>0.09721175584</v>
      </c>
      <c r="AZ144" s="117">
        <f t="shared" si="8"/>
        <v>0.02874331551</v>
      </c>
      <c r="BA144" s="118">
        <f t="shared" si="9"/>
        <v>0.004995072263</v>
      </c>
      <c r="BB144" s="116">
        <f t="shared" si="10"/>
        <v>11.38555366</v>
      </c>
      <c r="BC144" s="54">
        <f t="shared" si="11"/>
        <v>4.435349614</v>
      </c>
      <c r="BD144" s="117">
        <f t="shared" si="12"/>
        <v>0.08328648344</v>
      </c>
      <c r="BE144" s="210">
        <v>2504.0</v>
      </c>
      <c r="BF144" s="120">
        <v>512.5986570494051</v>
      </c>
      <c r="BG144" s="121">
        <v>290.1996230963405</v>
      </c>
      <c r="BH144" s="121">
        <v>290.1996230963405</v>
      </c>
      <c r="BI144" s="122">
        <f t="shared" si="13"/>
        <v>-0.05667458757</v>
      </c>
      <c r="BJ144" s="123">
        <f t="shared" si="14"/>
        <v>-0.1432467944</v>
      </c>
    </row>
    <row r="145">
      <c r="D145" s="100"/>
      <c r="E145" s="48"/>
      <c r="U145" s="50"/>
      <c r="V145" s="50"/>
      <c r="AC145" s="6"/>
      <c r="AI145" s="110" t="s">
        <v>307</v>
      </c>
      <c r="AJ145" s="111">
        <v>1436841.8765311113</v>
      </c>
      <c r="AK145" s="111">
        <v>7148.54037706279</v>
      </c>
      <c r="AL145" s="54">
        <v>849.4725987588703</v>
      </c>
      <c r="AM145" s="54">
        <v>223.5454207260185</v>
      </c>
      <c r="AN145" s="112">
        <v>2066.7715820969624</v>
      </c>
      <c r="AO145" s="113">
        <v>14470.035934715648</v>
      </c>
      <c r="AP145" s="112">
        <v>6873.360000000001</v>
      </c>
      <c r="AQ145" s="112">
        <v>221.0</v>
      </c>
      <c r="AR145" s="113">
        <v>7457.8927458404005</v>
      </c>
      <c r="AS145" s="54">
        <f t="shared" si="1"/>
        <v>0</v>
      </c>
      <c r="AT145" s="115">
        <f t="shared" si="2"/>
        <v>0</v>
      </c>
      <c r="AU145" s="115">
        <f t="shared" si="3"/>
        <v>0</v>
      </c>
      <c r="AV145" s="115" t="str">
        <f t="shared" si="4"/>
        <v>Performance</v>
      </c>
      <c r="AW145" s="116">
        <f t="shared" si="5"/>
        <v>17.0341409</v>
      </c>
      <c r="AX145" s="54">
        <f t="shared" si="6"/>
        <v>3.8</v>
      </c>
      <c r="AY145" s="117">
        <f t="shared" si="7"/>
        <v>0.1081616482</v>
      </c>
      <c r="AZ145" s="117">
        <f t="shared" si="8"/>
        <v>0.03127147766</v>
      </c>
      <c r="BA145" s="118">
        <f t="shared" si="9"/>
        <v>0.004975175413</v>
      </c>
      <c r="BB145" s="116">
        <f t="shared" si="10"/>
        <v>8.779438862</v>
      </c>
      <c r="BC145" s="54">
        <f t="shared" si="11"/>
        <v>3.843767415</v>
      </c>
      <c r="BD145" s="117">
        <f t="shared" si="12"/>
        <v>0.1069300555</v>
      </c>
      <c r="BE145" s="210">
        <v>2449.35</v>
      </c>
      <c r="BF145" s="120">
        <v>501.411150416917</v>
      </c>
      <c r="BG145" s="121">
        <v>348.0614483419533</v>
      </c>
      <c r="BH145" s="121">
        <v>348.0614483419533</v>
      </c>
      <c r="BI145" s="122">
        <f t="shared" si="13"/>
        <v>-0.03849462443</v>
      </c>
      <c r="BJ145" s="123">
        <f t="shared" si="14"/>
        <v>-0.01138659301</v>
      </c>
    </row>
    <row r="146">
      <c r="D146" s="100"/>
      <c r="E146" s="48"/>
      <c r="U146" s="50"/>
      <c r="V146" s="50"/>
      <c r="AC146" s="6"/>
      <c r="AI146" s="110" t="s">
        <v>308</v>
      </c>
      <c r="AJ146" s="111">
        <v>1508232.293969123</v>
      </c>
      <c r="AK146" s="111">
        <v>7894.510627177819</v>
      </c>
      <c r="AL146" s="54">
        <v>700.1147791968713</v>
      </c>
      <c r="AM146" s="54">
        <v>184.2407313675977</v>
      </c>
      <c r="AN146" s="112">
        <v>2013.5464819241008</v>
      </c>
      <c r="AO146" s="113">
        <v>11392.263439480499</v>
      </c>
      <c r="AP146" s="112">
        <v>7264.14</v>
      </c>
      <c r="AQ146" s="112">
        <v>195.0</v>
      </c>
      <c r="AR146" s="113">
        <v>7587.08977847231</v>
      </c>
      <c r="AS146" s="54">
        <f t="shared" si="1"/>
        <v>0</v>
      </c>
      <c r="AT146" s="115">
        <f t="shared" si="2"/>
        <v>0</v>
      </c>
      <c r="AU146" s="115">
        <f t="shared" si="3"/>
        <v>0</v>
      </c>
      <c r="AV146" s="115" t="str">
        <f t="shared" si="4"/>
        <v>Performance</v>
      </c>
      <c r="AW146" s="116">
        <f t="shared" si="5"/>
        <v>16.27199393</v>
      </c>
      <c r="AX146" s="54">
        <f t="shared" si="6"/>
        <v>3.8</v>
      </c>
      <c r="AY146" s="117">
        <f t="shared" si="7"/>
        <v>0.09150061</v>
      </c>
      <c r="AZ146" s="117">
        <f t="shared" si="8"/>
        <v>0.02333782803</v>
      </c>
      <c r="BA146" s="118">
        <f t="shared" si="9"/>
        <v>0.005234280329</v>
      </c>
      <c r="BB146" s="116">
        <f t="shared" si="10"/>
        <v>10.83692275</v>
      </c>
      <c r="BC146" s="54">
        <f t="shared" si="11"/>
        <v>3.590332201</v>
      </c>
      <c r="BD146" s="117">
        <f t="shared" si="12"/>
        <v>0.0968440519</v>
      </c>
      <c r="BE146" s="210">
        <v>2714.25</v>
      </c>
      <c r="BF146" s="120">
        <v>555.6393390161132</v>
      </c>
      <c r="BG146" s="121">
        <v>144.47544018075803</v>
      </c>
      <c r="BH146" s="121">
        <v>144.47544018075803</v>
      </c>
      <c r="BI146" s="122">
        <f t="shared" si="13"/>
        <v>-0.0798492341</v>
      </c>
      <c r="BJ146" s="123">
        <f t="shared" si="14"/>
        <v>0.05839788277</v>
      </c>
    </row>
    <row r="147">
      <c r="D147" s="100"/>
      <c r="E147" s="48"/>
      <c r="U147" s="50"/>
      <c r="V147" s="50"/>
      <c r="AC147" s="6"/>
      <c r="AI147" s="110" t="s">
        <v>309</v>
      </c>
      <c r="AJ147" s="111">
        <v>1356693.0641477315</v>
      </c>
      <c r="AK147" s="111">
        <v>7250.896338933678</v>
      </c>
      <c r="AL147" s="54">
        <v>678.3334305107462</v>
      </c>
      <c r="AM147" s="54">
        <v>178.50879750282795</v>
      </c>
      <c r="AN147" s="112">
        <v>1795.732995062852</v>
      </c>
      <c r="AO147" s="113">
        <v>3171.060084724773</v>
      </c>
      <c r="AP147" s="112">
        <v>6537.18</v>
      </c>
      <c r="AQ147" s="112">
        <v>184.0</v>
      </c>
      <c r="AR147" s="113">
        <v>5784.609936617875</v>
      </c>
      <c r="AS147" s="54">
        <f t="shared" si="1"/>
        <v>0</v>
      </c>
      <c r="AT147" s="115">
        <f t="shared" si="2"/>
        <v>0</v>
      </c>
      <c r="AU147" s="115">
        <f t="shared" si="3"/>
        <v>0</v>
      </c>
      <c r="AV147" s="115" t="str">
        <f t="shared" si="4"/>
        <v>Performance</v>
      </c>
      <c r="AW147" s="116">
        <f t="shared" si="5"/>
        <v>4.674780782</v>
      </c>
      <c r="AX147" s="54">
        <f t="shared" si="6"/>
        <v>3.8</v>
      </c>
      <c r="AY147" s="117">
        <f t="shared" si="7"/>
        <v>0.09940720474</v>
      </c>
      <c r="AZ147" s="117">
        <f t="shared" si="8"/>
        <v>0.0246188594</v>
      </c>
      <c r="BA147" s="118">
        <f t="shared" si="9"/>
        <v>0.005344537044</v>
      </c>
      <c r="BB147" s="116">
        <f t="shared" si="10"/>
        <v>8.527679275</v>
      </c>
      <c r="BC147" s="54">
        <f t="shared" si="11"/>
        <v>3.686594731</v>
      </c>
      <c r="BD147" s="117">
        <f t="shared" si="12"/>
        <v>0.1024651218</v>
      </c>
      <c r="BE147" s="210">
        <v>2328.96</v>
      </c>
      <c r="BF147" s="120">
        <v>476.7658819176448</v>
      </c>
      <c r="BG147" s="121">
        <v>201.56754859310144</v>
      </c>
      <c r="BH147" s="121">
        <v>201.56754859310144</v>
      </c>
      <c r="BI147" s="122">
        <f t="shared" si="13"/>
        <v>-0.09843146358</v>
      </c>
      <c r="BJ147" s="123">
        <f t="shared" si="14"/>
        <v>0.0307615231</v>
      </c>
    </row>
    <row r="148">
      <c r="D148" s="100"/>
      <c r="E148" s="48"/>
      <c r="U148" s="50"/>
      <c r="V148" s="50"/>
      <c r="AC148" s="6"/>
      <c r="AI148" s="110" t="s">
        <v>310</v>
      </c>
      <c r="AJ148" s="111">
        <v>817900.2881840237</v>
      </c>
      <c r="AK148" s="111">
        <v>4732.120829214875</v>
      </c>
      <c r="AL148" s="54">
        <v>429.40373124074756</v>
      </c>
      <c r="AM148" s="54">
        <v>113.0009819054599</v>
      </c>
      <c r="AN148" s="112">
        <v>1508.5904033610552</v>
      </c>
      <c r="AO148" s="113">
        <v>314.88602496560327</v>
      </c>
      <c r="AP148" s="112">
        <v>3995.94</v>
      </c>
      <c r="AQ148" s="112">
        <v>89.0</v>
      </c>
      <c r="AR148" s="113">
        <v>3953.733555154051</v>
      </c>
      <c r="AS148" s="54">
        <f t="shared" si="1"/>
        <v>0</v>
      </c>
      <c r="AT148" s="115">
        <f t="shared" si="2"/>
        <v>0</v>
      </c>
      <c r="AU148" s="115">
        <f t="shared" si="3"/>
        <v>0</v>
      </c>
      <c r="AV148" s="115" t="str">
        <f t="shared" si="4"/>
        <v>Performance</v>
      </c>
      <c r="AW148" s="116">
        <f t="shared" si="5"/>
        <v>0.7333099413</v>
      </c>
      <c r="AX148" s="54">
        <f t="shared" si="6"/>
        <v>3.8</v>
      </c>
      <c r="AY148" s="117">
        <f t="shared" si="7"/>
        <v>0.07490501176</v>
      </c>
      <c r="AZ148" s="117">
        <f t="shared" si="8"/>
        <v>0.02387956394</v>
      </c>
      <c r="BA148" s="118">
        <f t="shared" si="9"/>
        <v>0.005785694048</v>
      </c>
      <c r="BB148" s="116">
        <f t="shared" si="10"/>
        <v>9.207496972</v>
      </c>
      <c r="BC148" s="54">
        <f t="shared" si="11"/>
        <v>4.824761025</v>
      </c>
      <c r="BD148" s="117">
        <f t="shared" si="12"/>
        <v>0.05899547008</v>
      </c>
      <c r="BE148" s="210">
        <v>1199.52</v>
      </c>
      <c r="BF148" s="120">
        <v>245.55604676673417</v>
      </c>
      <c r="BG148" s="121">
        <v>183.8476844740134</v>
      </c>
      <c r="BH148" s="121">
        <v>183.8476844740134</v>
      </c>
      <c r="BI148" s="122">
        <f t="shared" si="13"/>
        <v>-0.1555710126</v>
      </c>
      <c r="BJ148" s="123">
        <f t="shared" si="14"/>
        <v>-0.2123962244</v>
      </c>
    </row>
    <row r="149">
      <c r="D149" s="100"/>
      <c r="E149" s="48"/>
      <c r="U149" s="50"/>
      <c r="V149" s="50"/>
      <c r="AC149" s="6"/>
      <c r="AI149" s="110" t="s">
        <v>311</v>
      </c>
      <c r="AJ149" s="111">
        <v>762829.5053067064</v>
      </c>
      <c r="AK149" s="111">
        <v>4487.285368419712</v>
      </c>
      <c r="AL149" s="54">
        <v>404.51076131374776</v>
      </c>
      <c r="AM149" s="54">
        <v>106.4502003457231</v>
      </c>
      <c r="AN149" s="112">
        <v>1669.903399269574</v>
      </c>
      <c r="AO149" s="113">
        <v>9218.156006046755</v>
      </c>
      <c r="AP149" s="112">
        <v>3751.02</v>
      </c>
      <c r="AQ149" s="112">
        <v>91.0</v>
      </c>
      <c r="AR149" s="113">
        <v>3903.7599454025667</v>
      </c>
      <c r="AS149" s="54">
        <f t="shared" si="1"/>
        <v>0</v>
      </c>
      <c r="AT149" s="115">
        <f t="shared" si="2"/>
        <v>0</v>
      </c>
      <c r="AU149" s="115">
        <f t="shared" si="3"/>
        <v>0</v>
      </c>
      <c r="AV149" s="115" t="str">
        <f t="shared" si="4"/>
        <v>Performance</v>
      </c>
      <c r="AW149" s="116">
        <f t="shared" si="5"/>
        <v>22.78840735</v>
      </c>
      <c r="AX149" s="54">
        <f t="shared" si="6"/>
        <v>3.8</v>
      </c>
      <c r="AY149" s="117">
        <f t="shared" si="7"/>
        <v>0.06374632233</v>
      </c>
      <c r="AZ149" s="117">
        <f t="shared" si="8"/>
        <v>0.02372262774</v>
      </c>
      <c r="BA149" s="118">
        <f t="shared" si="9"/>
        <v>0.005882422399</v>
      </c>
      <c r="BB149" s="116">
        <f t="shared" si="10"/>
        <v>9.650571304</v>
      </c>
      <c r="BC149" s="54">
        <f t="shared" si="11"/>
        <v>4.445173201</v>
      </c>
      <c r="BD149" s="117">
        <f t="shared" si="12"/>
        <v>0.05449417017</v>
      </c>
      <c r="BE149" s="210">
        <v>1139.72</v>
      </c>
      <c r="BF149" s="120">
        <v>233.31427372697598</v>
      </c>
      <c r="BG149" s="121">
        <v>171.19648758677178</v>
      </c>
      <c r="BH149" s="121">
        <v>171.19648758677178</v>
      </c>
      <c r="BI149" s="122">
        <f t="shared" si="13"/>
        <v>-0.1640781247</v>
      </c>
      <c r="BJ149" s="123">
        <f t="shared" si="14"/>
        <v>-0.1451401716</v>
      </c>
    </row>
    <row r="150">
      <c r="D150" s="100"/>
      <c r="E150" s="48"/>
      <c r="U150" s="50"/>
      <c r="V150" s="50"/>
      <c r="AC150" s="6"/>
      <c r="AI150" s="110" t="s">
        <v>312</v>
      </c>
      <c r="AJ150" s="111">
        <v>655087.1632983253</v>
      </c>
      <c r="AK150" s="111">
        <v>3607.0240963300785</v>
      </c>
      <c r="AL150" s="54">
        <v>737.4542340873709</v>
      </c>
      <c r="AM150" s="54">
        <v>194.06690370720287</v>
      </c>
      <c r="AN150" s="112">
        <v>2047.3921866494077</v>
      </c>
      <c r="AO150" s="113">
        <v>2473.1677097197276</v>
      </c>
      <c r="AP150" s="112">
        <v>4594.9800000000005</v>
      </c>
      <c r="AQ150" s="112">
        <v>155.0</v>
      </c>
      <c r="AR150" s="113">
        <v>7460.2274903131965</v>
      </c>
      <c r="AS150" s="54">
        <f t="shared" si="1"/>
        <v>0</v>
      </c>
      <c r="AT150" s="115">
        <f t="shared" si="2"/>
        <v>0</v>
      </c>
      <c r="AU150" s="115">
        <f t="shared" si="3"/>
        <v>0</v>
      </c>
      <c r="AV150" s="115" t="str">
        <f t="shared" si="4"/>
        <v>Performance</v>
      </c>
      <c r="AW150" s="116">
        <f t="shared" si="5"/>
        <v>3.353655855</v>
      </c>
      <c r="AX150" s="54">
        <f t="shared" si="6"/>
        <v>3.8</v>
      </c>
      <c r="AY150" s="117">
        <f t="shared" si="7"/>
        <v>0.09478736169</v>
      </c>
      <c r="AZ150" s="117">
        <f t="shared" si="8"/>
        <v>0.05380249716</v>
      </c>
      <c r="BA150" s="118">
        <f t="shared" si="9"/>
        <v>0.00550617429</v>
      </c>
      <c r="BB150" s="116">
        <f t="shared" si="10"/>
        <v>10.11619046</v>
      </c>
      <c r="BC150" s="54">
        <f t="shared" si="11"/>
        <v>4.757769252</v>
      </c>
      <c r="BD150" s="117">
        <f t="shared" si="12"/>
        <v>0.07570606209</v>
      </c>
      <c r="BE150" s="210">
        <v>1275.81</v>
      </c>
      <c r="BF150" s="120">
        <v>261.1735194289942</v>
      </c>
      <c r="BG150" s="121">
        <v>476.28071465837667</v>
      </c>
      <c r="BH150" s="121">
        <v>476.28071465837667</v>
      </c>
      <c r="BI150" s="122">
        <f t="shared" si="13"/>
        <v>0.2738977831</v>
      </c>
      <c r="BJ150" s="123">
        <f t="shared" si="14"/>
        <v>-0.2013063689</v>
      </c>
    </row>
    <row r="151">
      <c r="D151" s="100"/>
      <c r="E151" s="48"/>
      <c r="U151" s="50"/>
      <c r="V151" s="50"/>
      <c r="AC151" s="6"/>
      <c r="AI151" s="110" t="s">
        <v>313</v>
      </c>
      <c r="AJ151" s="111">
        <v>1549216.4399499213</v>
      </c>
      <c r="AK151" s="111">
        <v>8511.921789183014</v>
      </c>
      <c r="AL151" s="54">
        <v>1512.2479230652416</v>
      </c>
      <c r="AM151" s="54">
        <v>397.959979754011</v>
      </c>
      <c r="AN151" s="112">
        <v>3493.4772159613076</v>
      </c>
      <c r="AO151" s="113">
        <v>21058.46891460313</v>
      </c>
      <c r="AP151" s="112">
        <v>7700.16</v>
      </c>
      <c r="AQ151" s="112">
        <v>264.0</v>
      </c>
      <c r="AR151" s="113">
        <v>8954.900667694708</v>
      </c>
      <c r="AS151" s="54">
        <f t="shared" si="1"/>
        <v>0</v>
      </c>
      <c r="AT151" s="115">
        <f t="shared" si="2"/>
        <v>0</v>
      </c>
      <c r="AU151" s="115">
        <f t="shared" si="3"/>
        <v>0</v>
      </c>
      <c r="AV151" s="115" t="str">
        <f t="shared" si="4"/>
        <v>Performance</v>
      </c>
      <c r="AW151" s="116">
        <f t="shared" si="5"/>
        <v>13.92527547</v>
      </c>
      <c r="AX151" s="54">
        <f t="shared" si="6"/>
        <v>3.8</v>
      </c>
      <c r="AY151" s="117">
        <f t="shared" si="7"/>
        <v>0.1139151496</v>
      </c>
      <c r="AZ151" s="117">
        <f t="shared" si="8"/>
        <v>0.04675324675</v>
      </c>
      <c r="BA151" s="118">
        <f t="shared" si="9"/>
        <v>0.005494339958</v>
      </c>
      <c r="BB151" s="116">
        <f t="shared" si="10"/>
        <v>5.921582388</v>
      </c>
      <c r="BC151" s="54">
        <f t="shared" si="11"/>
        <v>5.72821183</v>
      </c>
      <c r="BD151" s="117">
        <f t="shared" si="12"/>
        <v>0.07556940655</v>
      </c>
      <c r="BE151" s="210">
        <v>3093.49</v>
      </c>
      <c r="BF151" s="120">
        <v>633.274288975944</v>
      </c>
      <c r="BG151" s="121">
        <v>878.9736340892975</v>
      </c>
      <c r="BH151" s="121">
        <v>878.9736340892975</v>
      </c>
      <c r="BI151" s="122">
        <f t="shared" si="13"/>
        <v>-0.09536762782</v>
      </c>
      <c r="BJ151" s="123">
        <f t="shared" si="14"/>
        <v>-0.3366167117</v>
      </c>
    </row>
    <row r="152">
      <c r="D152" s="100"/>
      <c r="E152" s="48"/>
      <c r="U152" s="50"/>
      <c r="V152" s="50"/>
      <c r="AC152" s="6"/>
      <c r="AI152" s="110" t="s">
        <v>314</v>
      </c>
      <c r="AJ152" s="111">
        <v>1974025.6167742084</v>
      </c>
      <c r="AK152" s="111">
        <v>10283.90820109182</v>
      </c>
      <c r="AL152" s="54">
        <v>1194.8625564959932</v>
      </c>
      <c r="AM152" s="54">
        <v>314.43751486736664</v>
      </c>
      <c r="AN152" s="112">
        <v>2810.0123398954343</v>
      </c>
      <c r="AO152" s="113">
        <v>24777.782388056898</v>
      </c>
      <c r="AP152" s="112">
        <v>9347.52</v>
      </c>
      <c r="AQ152" s="112">
        <v>266.0</v>
      </c>
      <c r="AR152" s="113">
        <v>13090.549449741897</v>
      </c>
      <c r="AS152" s="54">
        <f t="shared" si="1"/>
        <v>0</v>
      </c>
      <c r="AT152" s="115">
        <f t="shared" si="2"/>
        <v>0</v>
      </c>
      <c r="AU152" s="115">
        <f t="shared" si="3"/>
        <v>0</v>
      </c>
      <c r="AV152" s="115" t="str">
        <f t="shared" si="4"/>
        <v>Performance</v>
      </c>
      <c r="AW152" s="116">
        <f t="shared" si="5"/>
        <v>20.736931</v>
      </c>
      <c r="AX152" s="54">
        <f t="shared" si="6"/>
        <v>3.8</v>
      </c>
      <c r="AY152" s="117">
        <f t="shared" si="7"/>
        <v>0.1118989801</v>
      </c>
      <c r="AZ152" s="117">
        <f t="shared" si="8"/>
        <v>0.03057568278</v>
      </c>
      <c r="BA152" s="118">
        <f t="shared" si="9"/>
        <v>0.005209612334</v>
      </c>
      <c r="BB152" s="116">
        <f t="shared" si="10"/>
        <v>10.95569476</v>
      </c>
      <c r="BC152" s="54">
        <f t="shared" si="11"/>
        <v>4.491964498</v>
      </c>
      <c r="BD152" s="117">
        <f t="shared" si="12"/>
        <v>0.09466150601</v>
      </c>
      <c r="BE152" s="210">
        <v>4126.24</v>
      </c>
      <c r="BF152" s="120">
        <v>844.6905282202624</v>
      </c>
      <c r="BG152" s="121">
        <v>350.1720282757308</v>
      </c>
      <c r="BH152" s="121">
        <v>350.1720282757308</v>
      </c>
      <c r="BI152" s="122">
        <f t="shared" si="13"/>
        <v>-0.09105373004</v>
      </c>
      <c r="BJ152" s="123">
        <f t="shared" si="14"/>
        <v>-0.1540449615</v>
      </c>
    </row>
    <row r="153">
      <c r="D153" s="100"/>
      <c r="E153" s="48"/>
      <c r="U153" s="50"/>
      <c r="V153" s="50"/>
      <c r="AC153" s="6"/>
      <c r="AI153" s="110" t="s">
        <v>315</v>
      </c>
      <c r="AJ153" s="111">
        <v>1968629.4104643753</v>
      </c>
      <c r="AK153" s="111">
        <v>10962.732940219545</v>
      </c>
      <c r="AL153" s="54">
        <v>1176.1928290507435</v>
      </c>
      <c r="AM153" s="54">
        <v>309.5244286975641</v>
      </c>
      <c r="AN153" s="112">
        <v>2540.338499019602</v>
      </c>
      <c r="AO153" s="113">
        <v>21786.88688688786</v>
      </c>
      <c r="AP153" s="112">
        <v>10061.220000000001</v>
      </c>
      <c r="AQ153" s="112">
        <v>296.0</v>
      </c>
      <c r="AR153" s="113">
        <v>12940.541277528753</v>
      </c>
      <c r="AS153" s="54">
        <f t="shared" si="1"/>
        <v>0</v>
      </c>
      <c r="AT153" s="115">
        <f t="shared" si="2"/>
        <v>0</v>
      </c>
      <c r="AU153" s="115">
        <f t="shared" si="3"/>
        <v>0</v>
      </c>
      <c r="AV153" s="115" t="str">
        <f t="shared" si="4"/>
        <v>Performance</v>
      </c>
      <c r="AW153" s="116">
        <f t="shared" si="5"/>
        <v>18.5232271</v>
      </c>
      <c r="AX153" s="54">
        <f t="shared" si="6"/>
        <v>3.8</v>
      </c>
      <c r="AY153" s="117">
        <f t="shared" si="7"/>
        <v>0.1218437735</v>
      </c>
      <c r="AZ153" s="117">
        <f t="shared" si="8"/>
        <v>0.02823423962</v>
      </c>
      <c r="BA153" s="118">
        <f t="shared" si="9"/>
        <v>0.005568713381</v>
      </c>
      <c r="BB153" s="116">
        <f t="shared" si="10"/>
        <v>11.00205762</v>
      </c>
      <c r="BC153" s="54">
        <f t="shared" si="11"/>
        <v>3.973624422</v>
      </c>
      <c r="BD153" s="117">
        <f t="shared" si="12"/>
        <v>0.1165199048</v>
      </c>
      <c r="BE153" s="210">
        <v>4075.84</v>
      </c>
      <c r="BF153" s="120">
        <v>834.3730472636771</v>
      </c>
      <c r="BG153" s="121">
        <v>341.8197817870664</v>
      </c>
      <c r="BH153" s="121">
        <v>341.8197817870664</v>
      </c>
      <c r="BI153" s="122">
        <f t="shared" si="13"/>
        <v>-0.0822343247</v>
      </c>
      <c r="BJ153" s="123">
        <f t="shared" si="14"/>
        <v>-0.04369422069</v>
      </c>
    </row>
    <row r="154">
      <c r="D154" s="100"/>
      <c r="E154" s="48"/>
      <c r="U154" s="50"/>
      <c r="V154" s="50"/>
      <c r="AC154" s="6"/>
      <c r="AI154" s="110" t="s">
        <v>316</v>
      </c>
      <c r="AJ154" s="111">
        <v>1770326.6076311078</v>
      </c>
      <c r="AK154" s="111">
        <v>10178.276848441063</v>
      </c>
      <c r="AL154" s="54">
        <v>1095.290676787994</v>
      </c>
      <c r="AM154" s="54">
        <v>288.2343886284195</v>
      </c>
      <c r="AN154" s="112">
        <v>2484.383906530184</v>
      </c>
      <c r="AO154" s="113">
        <v>8986.464730795653</v>
      </c>
      <c r="AP154" s="112">
        <v>8967.66</v>
      </c>
      <c r="AQ154" s="112">
        <v>268.0</v>
      </c>
      <c r="AR154" s="113">
        <v>7700.0443801316205</v>
      </c>
      <c r="AS154" s="54">
        <f t="shared" si="1"/>
        <v>0</v>
      </c>
      <c r="AT154" s="115">
        <f t="shared" si="2"/>
        <v>0</v>
      </c>
      <c r="AU154" s="115">
        <f t="shared" si="3"/>
        <v>0</v>
      </c>
      <c r="AV154" s="115" t="str">
        <f t="shared" si="4"/>
        <v>Performance</v>
      </c>
      <c r="AW154" s="116">
        <f t="shared" si="5"/>
        <v>8.204639117</v>
      </c>
      <c r="AX154" s="54">
        <f t="shared" si="6"/>
        <v>3.8</v>
      </c>
      <c r="AY154" s="117">
        <f t="shared" si="7"/>
        <v>0.1160184575</v>
      </c>
      <c r="AZ154" s="117">
        <f t="shared" si="8"/>
        <v>0.02831858407</v>
      </c>
      <c r="BA154" s="118">
        <f t="shared" si="9"/>
        <v>0.005749377999</v>
      </c>
      <c r="BB154" s="116">
        <f t="shared" si="10"/>
        <v>7.030137792</v>
      </c>
      <c r="BC154" s="54">
        <f t="shared" si="11"/>
        <v>4.08690551</v>
      </c>
      <c r="BD154" s="117">
        <f t="shared" si="12"/>
        <v>0.1078738271</v>
      </c>
      <c r="BE154" s="210">
        <v>3499.05</v>
      </c>
      <c r="BF154" s="120">
        <v>716.2972567686585</v>
      </c>
      <c r="BG154" s="121">
        <v>378.99342001933553</v>
      </c>
      <c r="BH154" s="121">
        <v>378.99342001933553</v>
      </c>
      <c r="BI154" s="122">
        <f t="shared" si="13"/>
        <v>-0.1189412379</v>
      </c>
      <c r="BJ154" s="123">
        <f t="shared" si="14"/>
        <v>-0.07020116068</v>
      </c>
    </row>
    <row r="155">
      <c r="D155" s="100"/>
      <c r="E155" s="48"/>
      <c r="U155" s="50"/>
      <c r="V155" s="50"/>
      <c r="AC155" s="6"/>
      <c r="AI155" s="110" t="s">
        <v>317</v>
      </c>
      <c r="AJ155" s="111">
        <v>1070315.8220914972</v>
      </c>
      <c r="AK155" s="111">
        <v>7016.705898173087</v>
      </c>
      <c r="AL155" s="54">
        <v>625.4358694158716</v>
      </c>
      <c r="AM155" s="54">
        <v>164.58838668838726</v>
      </c>
      <c r="AN155" s="112">
        <v>1815.3853397420623</v>
      </c>
      <c r="AO155" s="113">
        <v>4828.09171398613</v>
      </c>
      <c r="AP155" s="112">
        <v>5624.58</v>
      </c>
      <c r="AQ155" s="112">
        <v>156.0</v>
      </c>
      <c r="AR155" s="113">
        <v>6799.820660935365</v>
      </c>
      <c r="AS155" s="54">
        <f t="shared" si="1"/>
        <v>0</v>
      </c>
      <c r="AT155" s="115">
        <f t="shared" si="2"/>
        <v>0</v>
      </c>
      <c r="AU155" s="115">
        <f t="shared" si="3"/>
        <v>0</v>
      </c>
      <c r="AV155" s="115" t="str">
        <f t="shared" si="4"/>
        <v>Performance</v>
      </c>
      <c r="AW155" s="116">
        <f t="shared" si="5"/>
        <v>7.719563188</v>
      </c>
      <c r="AX155" s="54">
        <f t="shared" si="6"/>
        <v>3.8</v>
      </c>
      <c r="AY155" s="117">
        <f t="shared" si="7"/>
        <v>0.09066305819</v>
      </c>
      <c r="AZ155" s="117">
        <f t="shared" si="8"/>
        <v>0.02345664605</v>
      </c>
      <c r="BA155" s="118">
        <f t="shared" si="9"/>
        <v>0.006555734068</v>
      </c>
      <c r="BB155" s="116">
        <f t="shared" si="10"/>
        <v>10.87213093</v>
      </c>
      <c r="BC155" s="54">
        <f t="shared" si="11"/>
        <v>4.009204291</v>
      </c>
      <c r="BD155" s="117">
        <f t="shared" si="12"/>
        <v>0.0859321691</v>
      </c>
      <c r="BE155" s="210">
        <v>1638.65</v>
      </c>
      <c r="BF155" s="120">
        <v>335.45119383945996</v>
      </c>
      <c r="BG155" s="121">
        <v>289.98467557641163</v>
      </c>
      <c r="BH155" s="121">
        <v>289.98467557641163</v>
      </c>
      <c r="BI155" s="122">
        <f t="shared" si="13"/>
        <v>-0.1984016315</v>
      </c>
      <c r="BJ155" s="123">
        <f t="shared" si="14"/>
        <v>-0.0521810005</v>
      </c>
    </row>
    <row r="156">
      <c r="D156" s="100"/>
      <c r="E156" s="48"/>
      <c r="U156" s="50"/>
      <c r="V156" s="50"/>
      <c r="AC156" s="6"/>
      <c r="AI156" s="110" t="s">
        <v>318</v>
      </c>
      <c r="AJ156" s="111">
        <v>993672.4966902718</v>
      </c>
      <c r="AK156" s="111">
        <v>6332.149225180589</v>
      </c>
      <c r="AL156" s="54">
        <v>476.07804985387236</v>
      </c>
      <c r="AM156" s="54">
        <v>125.28369732996642</v>
      </c>
      <c r="AN156" s="112">
        <v>1879.255459949496</v>
      </c>
      <c r="AO156" s="113">
        <v>9771.233697232221</v>
      </c>
      <c r="AP156" s="112">
        <v>4900.74</v>
      </c>
      <c r="AQ156" s="112">
        <v>109.0</v>
      </c>
      <c r="AR156" s="113">
        <v>5235.548582852638</v>
      </c>
      <c r="AS156" s="54">
        <f t="shared" si="1"/>
        <v>0</v>
      </c>
      <c r="AT156" s="115">
        <f t="shared" si="2"/>
        <v>0</v>
      </c>
      <c r="AU156" s="115">
        <f t="shared" si="3"/>
        <v>0</v>
      </c>
      <c r="AV156" s="115" t="str">
        <f t="shared" si="4"/>
        <v>Performance</v>
      </c>
      <c r="AW156" s="116">
        <f t="shared" si="5"/>
        <v>20.52443649</v>
      </c>
      <c r="AX156" s="54">
        <f t="shared" si="6"/>
        <v>3.8</v>
      </c>
      <c r="AY156" s="117">
        <f t="shared" si="7"/>
        <v>0.06666666667</v>
      </c>
      <c r="AZ156" s="117">
        <f t="shared" si="8"/>
        <v>0.01978533557</v>
      </c>
      <c r="BA156" s="118">
        <f t="shared" si="9"/>
        <v>0.006372471057</v>
      </c>
      <c r="BB156" s="116">
        <f t="shared" si="10"/>
        <v>10.99724842</v>
      </c>
      <c r="BC156" s="54">
        <f t="shared" si="11"/>
        <v>4.367688531</v>
      </c>
      <c r="BD156" s="117">
        <f t="shared" si="12"/>
        <v>0.05800169393</v>
      </c>
      <c r="BE156" s="210">
        <v>1558.1</v>
      </c>
      <c r="BF156" s="120">
        <v>318.9616483820599</v>
      </c>
      <c r="BG156" s="121">
        <v>157.11640147181248</v>
      </c>
      <c r="BH156" s="121">
        <v>157.11640147181248</v>
      </c>
      <c r="BI156" s="122">
        <f t="shared" si="13"/>
        <v>-0.226054247</v>
      </c>
      <c r="BJ156" s="123">
        <f t="shared" si="14"/>
        <v>-0.1299745911</v>
      </c>
    </row>
    <row r="157">
      <c r="D157" s="100"/>
      <c r="E157" s="48"/>
      <c r="U157" s="50"/>
      <c r="V157" s="50"/>
      <c r="AC157" s="6"/>
      <c r="AI157" s="110" t="s">
        <v>319</v>
      </c>
      <c r="AJ157" s="111">
        <v>1626310.9504310738</v>
      </c>
      <c r="AK157" s="111">
        <v>9126.876408103304</v>
      </c>
      <c r="AL157" s="54">
        <v>1061.0628431383689</v>
      </c>
      <c r="AM157" s="54">
        <v>279.2270639837813</v>
      </c>
      <c r="AN157" s="112">
        <v>2466.096308009252</v>
      </c>
      <c r="AO157" s="113">
        <v>27985.709368458425</v>
      </c>
      <c r="AP157" s="112">
        <v>8775.0</v>
      </c>
      <c r="AQ157" s="112">
        <v>270.0</v>
      </c>
      <c r="AR157" s="113">
        <v>13389.101119937774</v>
      </c>
      <c r="AS157" s="54">
        <f t="shared" si="1"/>
        <v>0</v>
      </c>
      <c r="AT157" s="115">
        <f t="shared" si="2"/>
        <v>0</v>
      </c>
      <c r="AU157" s="115">
        <f t="shared" si="3"/>
        <v>0</v>
      </c>
      <c r="AV157" s="115" t="str">
        <f t="shared" si="4"/>
        <v>Performance</v>
      </c>
      <c r="AW157" s="116">
        <f t="shared" si="5"/>
        <v>26.3751667</v>
      </c>
      <c r="AX157" s="54">
        <f t="shared" si="6"/>
        <v>3.8</v>
      </c>
      <c r="AY157" s="117">
        <f t="shared" si="7"/>
        <v>0.113226342</v>
      </c>
      <c r="AZ157" s="117">
        <f t="shared" si="8"/>
        <v>0.03059393504</v>
      </c>
      <c r="BA157" s="118">
        <f t="shared" si="9"/>
        <v>0.005612011901</v>
      </c>
      <c r="BB157" s="116">
        <f t="shared" si="10"/>
        <v>12.61857505</v>
      </c>
      <c r="BC157" s="54">
        <f t="shared" si="11"/>
        <v>3.929862382</v>
      </c>
      <c r="BD157" s="117">
        <f t="shared" si="12"/>
        <v>0.1094847752</v>
      </c>
      <c r="BE157" s="210">
        <v>3436.3</v>
      </c>
      <c r="BF157" s="120">
        <v>703.4515835538621</v>
      </c>
      <c r="BG157" s="121">
        <v>357.6112595845068</v>
      </c>
      <c r="BH157" s="121">
        <v>357.6112595845068</v>
      </c>
      <c r="BI157" s="122">
        <f t="shared" si="13"/>
        <v>-0.03855387017</v>
      </c>
      <c r="BJ157" s="123">
        <f t="shared" si="14"/>
        <v>-0.03304502025</v>
      </c>
    </row>
    <row r="158">
      <c r="D158" s="100"/>
      <c r="E158" s="48"/>
      <c r="U158" s="50"/>
      <c r="V158" s="50"/>
      <c r="AC158" s="6"/>
      <c r="AI158" s="110" t="s">
        <v>320</v>
      </c>
      <c r="AJ158" s="111">
        <v>1614449.1227217808</v>
      </c>
      <c r="AK158" s="111">
        <v>9022.882750842482</v>
      </c>
      <c r="AL158" s="54">
        <v>1029.9466307296193</v>
      </c>
      <c r="AM158" s="54">
        <v>271.0385870341104</v>
      </c>
      <c r="AN158" s="112">
        <v>2333.715930656237</v>
      </c>
      <c r="AO158" s="113">
        <v>4614.66428936057</v>
      </c>
      <c r="AP158" s="112">
        <v>8925.54</v>
      </c>
      <c r="AQ158" s="112">
        <v>245.0</v>
      </c>
      <c r="AR158" s="113">
        <v>11556.35022420658</v>
      </c>
      <c r="AS158" s="54">
        <f t="shared" si="1"/>
        <v>0</v>
      </c>
      <c r="AT158" s="115">
        <f t="shared" si="2"/>
        <v>0</v>
      </c>
      <c r="AU158" s="115">
        <f t="shared" si="3"/>
        <v>0</v>
      </c>
      <c r="AV158" s="115" t="str">
        <f t="shared" si="4"/>
        <v>Performance</v>
      </c>
      <c r="AW158" s="116">
        <f t="shared" si="5"/>
        <v>4.480488747</v>
      </c>
      <c r="AX158" s="54">
        <f t="shared" si="6"/>
        <v>3.8</v>
      </c>
      <c r="AY158" s="117">
        <f t="shared" si="7"/>
        <v>0.1161403509</v>
      </c>
      <c r="AZ158" s="117">
        <f t="shared" si="8"/>
        <v>0.0300390235</v>
      </c>
      <c r="BA158" s="118">
        <f t="shared" si="9"/>
        <v>0.005588830657</v>
      </c>
      <c r="BB158" s="116">
        <f t="shared" si="10"/>
        <v>11.22033888</v>
      </c>
      <c r="BC158" s="54">
        <f t="shared" si="11"/>
        <v>4.203863799</v>
      </c>
      <c r="BD158" s="117">
        <f t="shared" si="12"/>
        <v>0.1049827859</v>
      </c>
      <c r="BE158" s="210">
        <v>3537.74</v>
      </c>
      <c r="BF158" s="120">
        <v>724.2175610982277</v>
      </c>
      <c r="BG158" s="121">
        <v>305.72906963139155</v>
      </c>
      <c r="BH158" s="121">
        <v>305.72906963139155</v>
      </c>
      <c r="BI158" s="122">
        <f t="shared" si="13"/>
        <v>-0.01078843132</v>
      </c>
      <c r="BJ158" s="123">
        <f t="shared" si="14"/>
        <v>-0.09606966786</v>
      </c>
    </row>
    <row r="159">
      <c r="D159" s="100"/>
      <c r="E159" s="48"/>
      <c r="U159" s="50"/>
      <c r="V159" s="50"/>
      <c r="AC159" s="6"/>
      <c r="AI159" s="110" t="s">
        <v>321</v>
      </c>
      <c r="AJ159" s="111">
        <v>1646835.3679054244</v>
      </c>
      <c r="AK159" s="111">
        <v>9664.85934369669</v>
      </c>
      <c r="AL159" s="54">
        <v>1023.7233882478691</v>
      </c>
      <c r="AM159" s="54">
        <v>269.4008916441761</v>
      </c>
      <c r="AN159" s="112">
        <v>1983.522066441974</v>
      </c>
      <c r="AO159" s="113">
        <v>11691.891723394981</v>
      </c>
      <c r="AP159" s="112">
        <v>8980.92</v>
      </c>
      <c r="AQ159" s="112">
        <v>244.0</v>
      </c>
      <c r="AR159" s="113">
        <v>9326.407223812399</v>
      </c>
      <c r="AS159" s="54">
        <f t="shared" si="1"/>
        <v>0</v>
      </c>
      <c r="AT159" s="115">
        <f t="shared" si="2"/>
        <v>0</v>
      </c>
      <c r="AU159" s="115">
        <f t="shared" si="3"/>
        <v>0</v>
      </c>
      <c r="AV159" s="115" t="str">
        <f t="shared" si="4"/>
        <v>Performance</v>
      </c>
      <c r="AW159" s="116">
        <f t="shared" si="5"/>
        <v>11.42094814</v>
      </c>
      <c r="AX159" s="54">
        <f t="shared" si="6"/>
        <v>3.8</v>
      </c>
      <c r="AY159" s="117">
        <f t="shared" si="7"/>
        <v>0.1358194578</v>
      </c>
      <c r="AZ159" s="117">
        <f t="shared" si="8"/>
        <v>0.02787426925</v>
      </c>
      <c r="BA159" s="118">
        <f t="shared" si="9"/>
        <v>0.005868746526</v>
      </c>
      <c r="BB159" s="116">
        <f t="shared" si="10"/>
        <v>9.110280502</v>
      </c>
      <c r="BC159" s="54">
        <f t="shared" si="11"/>
        <v>4.195587657</v>
      </c>
      <c r="BD159" s="117">
        <f t="shared" si="12"/>
        <v>0.1230135042</v>
      </c>
      <c r="BE159" s="210">
        <v>3396.09</v>
      </c>
      <c r="BF159" s="120">
        <v>695.2201171002054</v>
      </c>
      <c r="BG159" s="121">
        <v>328.5032711476638</v>
      </c>
      <c r="BH159" s="121">
        <v>328.5032711476638</v>
      </c>
      <c r="BI159" s="122">
        <f t="shared" si="13"/>
        <v>-0.07076557655</v>
      </c>
      <c r="BJ159" s="123">
        <f t="shared" si="14"/>
        <v>-0.09428659085</v>
      </c>
    </row>
    <row r="160">
      <c r="D160" s="100"/>
      <c r="E160" s="48"/>
      <c r="U160" s="50"/>
      <c r="V160" s="50"/>
      <c r="AC160" s="6"/>
      <c r="AI160" s="110" t="s">
        <v>322</v>
      </c>
      <c r="AJ160" s="111">
        <v>1700500.1892904832</v>
      </c>
      <c r="AK160" s="111">
        <v>9921.158672221392</v>
      </c>
      <c r="AL160" s="54">
        <v>846.3609775179953</v>
      </c>
      <c r="AM160" s="54">
        <v>222.7265730310514</v>
      </c>
      <c r="AN160" s="112">
        <v>1892.6299723006252</v>
      </c>
      <c r="AO160" s="113">
        <v>3849.8354296127877</v>
      </c>
      <c r="AP160" s="112">
        <v>9099.48</v>
      </c>
      <c r="AQ160" s="112">
        <v>190.0</v>
      </c>
      <c r="AR160" s="113">
        <v>6806.001854935282</v>
      </c>
      <c r="AS160" s="54">
        <f t="shared" si="1"/>
        <v>0</v>
      </c>
      <c r="AT160" s="115">
        <f t="shared" si="2"/>
        <v>0</v>
      </c>
      <c r="AU160" s="115">
        <f t="shared" si="3"/>
        <v>0</v>
      </c>
      <c r="AV160" s="115" t="str">
        <f t="shared" si="4"/>
        <v>Performance</v>
      </c>
      <c r="AW160" s="116">
        <f t="shared" si="5"/>
        <v>4.548692026</v>
      </c>
      <c r="AX160" s="54">
        <f t="shared" si="6"/>
        <v>3.8</v>
      </c>
      <c r="AY160" s="117">
        <f t="shared" si="7"/>
        <v>0.1176809922</v>
      </c>
      <c r="AZ160" s="117">
        <f t="shared" si="8"/>
        <v>0.02244965335</v>
      </c>
      <c r="BA160" s="118">
        <f t="shared" si="9"/>
        <v>0.005834259081</v>
      </c>
      <c r="BB160" s="116">
        <f t="shared" si="10"/>
        <v>8.041488249</v>
      </c>
      <c r="BC160" s="54">
        <f t="shared" si="11"/>
        <v>4.454531461</v>
      </c>
      <c r="BD160" s="117">
        <f t="shared" si="12"/>
        <v>0.1003894067</v>
      </c>
      <c r="BE160" s="210">
        <v>3527.15</v>
      </c>
      <c r="BF160" s="120">
        <v>722.0496618258022</v>
      </c>
      <c r="BG160" s="121">
        <v>124.31131569219303</v>
      </c>
      <c r="BH160" s="121">
        <v>124.31131569219303</v>
      </c>
      <c r="BI160" s="122">
        <f t="shared" si="13"/>
        <v>-0.0828208377</v>
      </c>
      <c r="BJ160" s="123">
        <f t="shared" si="14"/>
        <v>-0.1469360956</v>
      </c>
    </row>
    <row r="161">
      <c r="D161" s="100"/>
      <c r="E161" s="48"/>
      <c r="U161" s="50"/>
      <c r="V161" s="50"/>
      <c r="AC161" s="6"/>
      <c r="AI161" s="110" t="s">
        <v>323</v>
      </c>
      <c r="AJ161" s="111">
        <v>1371388.1048816112</v>
      </c>
      <c r="AK161" s="111">
        <v>8131.157611023311</v>
      </c>
      <c r="AL161" s="54">
        <v>809.0215226274955</v>
      </c>
      <c r="AM161" s="54">
        <v>212.9004006914462</v>
      </c>
      <c r="AN161" s="112">
        <v>1689.2827947171288</v>
      </c>
      <c r="AO161" s="113">
        <v>10037.2379665858</v>
      </c>
      <c r="AP161" s="112">
        <v>7722.780000000001</v>
      </c>
      <c r="AQ161" s="112">
        <v>193.0</v>
      </c>
      <c r="AR161" s="113">
        <v>8383.254440417828</v>
      </c>
      <c r="AS161" s="54">
        <f t="shared" si="1"/>
        <v>0</v>
      </c>
      <c r="AT161" s="115">
        <f t="shared" si="2"/>
        <v>0</v>
      </c>
      <c r="AU161" s="115">
        <f t="shared" si="3"/>
        <v>0</v>
      </c>
      <c r="AV161" s="115" t="str">
        <f t="shared" si="4"/>
        <v>Performance</v>
      </c>
      <c r="AW161" s="116">
        <f t="shared" si="5"/>
        <v>12.40663899</v>
      </c>
      <c r="AX161" s="54">
        <f t="shared" si="6"/>
        <v>3.8</v>
      </c>
      <c r="AY161" s="117">
        <f t="shared" si="7"/>
        <v>0.1260300533</v>
      </c>
      <c r="AZ161" s="117">
        <f t="shared" si="8"/>
        <v>0.02618328298</v>
      </c>
      <c r="BA161" s="118">
        <f t="shared" si="9"/>
        <v>0.005929144042</v>
      </c>
      <c r="BB161" s="116">
        <f t="shared" si="10"/>
        <v>10.36221436</v>
      </c>
      <c r="BC161" s="54">
        <f t="shared" si="11"/>
        <v>4.191821361</v>
      </c>
      <c r="BD161" s="117">
        <f t="shared" si="12"/>
        <v>0.1142496689</v>
      </c>
      <c r="BE161" s="210">
        <v>3142.7</v>
      </c>
      <c r="BF161" s="120">
        <v>643.3481627432768</v>
      </c>
      <c r="BG161" s="121">
        <v>165.6733598842187</v>
      </c>
      <c r="BH161" s="121">
        <v>165.6733598842187</v>
      </c>
      <c r="BI161" s="122">
        <f t="shared" si="13"/>
        <v>-0.05022379722</v>
      </c>
      <c r="BJ161" s="123">
        <f t="shared" si="14"/>
        <v>-0.09347281934</v>
      </c>
    </row>
    <row r="162">
      <c r="D162" s="100"/>
      <c r="E162" s="48"/>
      <c r="U162" s="50"/>
      <c r="V162" s="50"/>
      <c r="AC162" s="6"/>
      <c r="AI162" s="110" t="s">
        <v>324</v>
      </c>
      <c r="AJ162" s="111">
        <v>879735.5718694644</v>
      </c>
      <c r="AK162" s="111">
        <v>5668.882592257239</v>
      </c>
      <c r="AL162" s="54">
        <v>485.4129135764973</v>
      </c>
      <c r="AM162" s="54">
        <v>127.74024041486773</v>
      </c>
      <c r="AN162" s="112">
        <v>1774.1700057620517</v>
      </c>
      <c r="AO162" s="113">
        <v>3801.178758826288</v>
      </c>
      <c r="AP162" s="112">
        <v>4750.2</v>
      </c>
      <c r="AQ162" s="112">
        <v>114.0</v>
      </c>
      <c r="AR162" s="113">
        <v>4844.1983783884825</v>
      </c>
      <c r="AS162" s="54">
        <f t="shared" si="1"/>
        <v>0</v>
      </c>
      <c r="AT162" s="115">
        <f t="shared" si="2"/>
        <v>0</v>
      </c>
      <c r="AU162" s="115">
        <f t="shared" si="3"/>
        <v>0</v>
      </c>
      <c r="AV162" s="115" t="str">
        <f t="shared" si="4"/>
        <v>Performance</v>
      </c>
      <c r="AW162" s="116">
        <f t="shared" si="5"/>
        <v>7.83081507</v>
      </c>
      <c r="AX162" s="54">
        <f t="shared" si="6"/>
        <v>3.8</v>
      </c>
      <c r="AY162" s="117">
        <f t="shared" si="7"/>
        <v>0.072</v>
      </c>
      <c r="AZ162" s="117">
        <f t="shared" si="8"/>
        <v>0.02253358371</v>
      </c>
      <c r="BA162" s="118">
        <f t="shared" si="9"/>
        <v>0.006443848326</v>
      </c>
      <c r="BB162" s="116">
        <f t="shared" si="10"/>
        <v>9.979541629</v>
      </c>
      <c r="BC162" s="54">
        <f t="shared" si="11"/>
        <v>4.258008014</v>
      </c>
      <c r="BD162" s="117">
        <f t="shared" si="12"/>
        <v>0.06425539809</v>
      </c>
      <c r="BE162" s="210">
        <v>1615.39</v>
      </c>
      <c r="BF162" s="120">
        <v>330.68959449322625</v>
      </c>
      <c r="BG162" s="121">
        <v>154.72331908327106</v>
      </c>
      <c r="BH162" s="121">
        <v>154.72331908327106</v>
      </c>
      <c r="BI162" s="122">
        <f t="shared" si="13"/>
        <v>-0.1620570857</v>
      </c>
      <c r="BJ162" s="123">
        <f t="shared" si="14"/>
        <v>-0.1075639154</v>
      </c>
    </row>
    <row r="163">
      <c r="D163" s="100"/>
      <c r="E163" s="48"/>
      <c r="U163" s="50"/>
      <c r="V163" s="50"/>
      <c r="AC163" s="6"/>
      <c r="AI163" s="110" t="s">
        <v>325</v>
      </c>
      <c r="AJ163" s="111">
        <v>717916.528085456</v>
      </c>
      <c r="AK163" s="111">
        <v>4347.262412580338</v>
      </c>
      <c r="AL163" s="54">
        <v>382.7294126276229</v>
      </c>
      <c r="AM163" s="54">
        <v>100.71826648095339</v>
      </c>
      <c r="AN163" s="112">
        <v>1372.934635228172</v>
      </c>
      <c r="AO163" s="113">
        <v>2003.6173875633733</v>
      </c>
      <c r="AP163" s="112">
        <v>3769.7400000000002</v>
      </c>
      <c r="AQ163" s="112">
        <v>86.0</v>
      </c>
      <c r="AR163" s="113">
        <v>4097.174208742285</v>
      </c>
      <c r="AS163" s="54">
        <f t="shared" si="1"/>
        <v>0</v>
      </c>
      <c r="AT163" s="115">
        <f t="shared" si="2"/>
        <v>0</v>
      </c>
      <c r="AU163" s="115">
        <f t="shared" si="3"/>
        <v>0</v>
      </c>
      <c r="AV163" s="115" t="str">
        <f t="shared" si="4"/>
        <v>Performance</v>
      </c>
      <c r="AW163" s="116">
        <f t="shared" si="5"/>
        <v>5.235075543</v>
      </c>
      <c r="AX163" s="54">
        <f t="shared" si="6"/>
        <v>3.8</v>
      </c>
      <c r="AY163" s="117">
        <f t="shared" si="7"/>
        <v>0.07335984095</v>
      </c>
      <c r="AZ163" s="117">
        <f t="shared" si="8"/>
        <v>0.02316820494</v>
      </c>
      <c r="BA163" s="118">
        <f t="shared" si="9"/>
        <v>0.006055387002</v>
      </c>
      <c r="BB163" s="116">
        <f t="shared" si="10"/>
        <v>10.70514592</v>
      </c>
      <c r="BC163" s="54">
        <f t="shared" si="11"/>
        <v>4.450342007</v>
      </c>
      <c r="BD163" s="117">
        <f t="shared" si="12"/>
        <v>0.06263954437</v>
      </c>
      <c r="BE163" s="210">
        <v>1257.4</v>
      </c>
      <c r="BF163" s="120">
        <v>257.40477291290813</v>
      </c>
      <c r="BG163" s="121">
        <v>125.32463971471475</v>
      </c>
      <c r="BH163" s="121">
        <v>125.32463971471475</v>
      </c>
      <c r="BI163" s="122">
        <f t="shared" si="13"/>
        <v>-0.1328473779</v>
      </c>
      <c r="BJ163" s="123">
        <f t="shared" si="14"/>
        <v>-0.1461330402</v>
      </c>
    </row>
    <row r="164">
      <c r="D164" s="100"/>
      <c r="E164" s="48"/>
      <c r="U164" s="50"/>
      <c r="V164" s="50"/>
      <c r="AC164" s="6"/>
      <c r="AI164" s="110" t="s">
        <v>326</v>
      </c>
      <c r="AJ164" s="111">
        <v>661348.0727740437</v>
      </c>
      <c r="AK164" s="111">
        <v>3874.787292584321</v>
      </c>
      <c r="AL164" s="54">
        <v>401.3991400728728</v>
      </c>
      <c r="AM164" s="54">
        <v>105.631352650756</v>
      </c>
      <c r="AN164" s="112">
        <v>1417.4253599880515</v>
      </c>
      <c r="AO164" s="113">
        <v>6193.489030860324</v>
      </c>
      <c r="AP164" s="112">
        <v>3743.2200000000003</v>
      </c>
      <c r="AQ164" s="112">
        <v>80.0</v>
      </c>
      <c r="AR164" s="113">
        <v>4437.674014523449</v>
      </c>
      <c r="AS164" s="54">
        <f t="shared" si="1"/>
        <v>0</v>
      </c>
      <c r="AT164" s="115">
        <f t="shared" si="2"/>
        <v>0</v>
      </c>
      <c r="AU164" s="115">
        <f t="shared" si="3"/>
        <v>0</v>
      </c>
      <c r="AV164" s="115" t="str">
        <f t="shared" si="4"/>
        <v>Performance</v>
      </c>
      <c r="AW164" s="116">
        <f t="shared" si="5"/>
        <v>15.42975162</v>
      </c>
      <c r="AX164" s="54">
        <f t="shared" si="6"/>
        <v>3.8</v>
      </c>
      <c r="AY164" s="117">
        <f t="shared" si="7"/>
        <v>0.07452339688</v>
      </c>
      <c r="AZ164" s="117">
        <f t="shared" si="8"/>
        <v>0.02726120034</v>
      </c>
      <c r="BA164" s="118">
        <f t="shared" si="9"/>
        <v>0.005858922785</v>
      </c>
      <c r="BB164" s="116">
        <f t="shared" si="10"/>
        <v>11.0555145</v>
      </c>
      <c r="BC164" s="54">
        <f t="shared" si="11"/>
        <v>5.017489251</v>
      </c>
      <c r="BD164" s="117">
        <f t="shared" si="12"/>
        <v>0.0564403617</v>
      </c>
      <c r="BE164" s="210">
        <v>1136.99</v>
      </c>
      <c r="BF164" s="120">
        <v>232.75541017516096</v>
      </c>
      <c r="BG164" s="121">
        <v>168.64372989771184</v>
      </c>
      <c r="BH164" s="121">
        <v>168.64372989771184</v>
      </c>
      <c r="BI164" s="122">
        <f t="shared" si="13"/>
        <v>-0.03395471355</v>
      </c>
      <c r="BJ164" s="123">
        <f t="shared" si="14"/>
        <v>-0.2426491</v>
      </c>
    </row>
    <row r="165">
      <c r="D165" s="100"/>
      <c r="E165" s="48"/>
      <c r="U165" s="50"/>
      <c r="V165" s="50"/>
      <c r="AC165" s="6"/>
      <c r="AI165" s="110" t="s">
        <v>327</v>
      </c>
      <c r="AJ165" s="111">
        <v>1247683.9647552362</v>
      </c>
      <c r="AK165" s="111">
        <v>6594.99933526503</v>
      </c>
      <c r="AL165" s="54">
        <v>942.8212359851198</v>
      </c>
      <c r="AM165" s="54">
        <v>248.11085157503152</v>
      </c>
      <c r="AN165" s="112">
        <v>2242.2779380515776</v>
      </c>
      <c r="AO165" s="113">
        <v>3199.4877398553417</v>
      </c>
      <c r="AP165" s="112">
        <v>6814.08</v>
      </c>
      <c r="AQ165" s="112">
        <v>187.0</v>
      </c>
      <c r="AR165" s="113">
        <v>7777.2085247935975</v>
      </c>
      <c r="AS165" s="54">
        <f t="shared" si="1"/>
        <v>0</v>
      </c>
      <c r="AT165" s="115">
        <f t="shared" si="2"/>
        <v>0</v>
      </c>
      <c r="AU165" s="115">
        <f t="shared" si="3"/>
        <v>0</v>
      </c>
      <c r="AV165" s="115" t="str">
        <f t="shared" si="4"/>
        <v>Performance</v>
      </c>
      <c r="AW165" s="116">
        <f t="shared" si="5"/>
        <v>3.393525324</v>
      </c>
      <c r="AX165" s="54">
        <f t="shared" si="6"/>
        <v>3.8</v>
      </c>
      <c r="AY165" s="117">
        <f t="shared" si="7"/>
        <v>0.1106512477</v>
      </c>
      <c r="AZ165" s="117">
        <f t="shared" si="8"/>
        <v>0.03762105786</v>
      </c>
      <c r="BA165" s="118">
        <f t="shared" si="9"/>
        <v>0.005285793135</v>
      </c>
      <c r="BB165" s="116">
        <f t="shared" si="10"/>
        <v>8.248868638</v>
      </c>
      <c r="BC165" s="54">
        <f t="shared" si="11"/>
        <v>5.041824791</v>
      </c>
      <c r="BD165" s="117">
        <f t="shared" si="12"/>
        <v>0.08339733305</v>
      </c>
      <c r="BE165" s="210">
        <v>2871.72</v>
      </c>
      <c r="BF165" s="120">
        <v>587.8753256477305</v>
      </c>
      <c r="BG165" s="121">
        <v>354.94591033738925</v>
      </c>
      <c r="BH165" s="121">
        <v>354.94591033738925</v>
      </c>
      <c r="BI165" s="122">
        <f t="shared" si="13"/>
        <v>0.03321920952</v>
      </c>
      <c r="BJ165" s="123">
        <f t="shared" si="14"/>
        <v>-0.2463046303</v>
      </c>
    </row>
    <row r="166">
      <c r="D166" s="100"/>
      <c r="E166" s="48"/>
      <c r="U166" s="50"/>
      <c r="V166" s="50"/>
      <c r="AC166" s="6"/>
      <c r="AI166" s="110" t="s">
        <v>328</v>
      </c>
      <c r="AJ166" s="111">
        <v>1373735.7412230817</v>
      </c>
      <c r="AK166" s="111">
        <v>7300.846048326669</v>
      </c>
      <c r="AL166" s="54">
        <v>939.7096147442447</v>
      </c>
      <c r="AM166" s="54">
        <v>247.2920038800644</v>
      </c>
      <c r="AN166" s="112">
        <v>2380.117300037706</v>
      </c>
      <c r="AO166" s="113">
        <v>17099.763785348114</v>
      </c>
      <c r="AP166" s="112">
        <v>7348.38</v>
      </c>
      <c r="AQ166" s="112">
        <v>203.0</v>
      </c>
      <c r="AR166" s="113">
        <v>9177.023889688378</v>
      </c>
      <c r="AS166" s="54">
        <f t="shared" si="1"/>
        <v>0</v>
      </c>
      <c r="AT166" s="115">
        <f t="shared" si="2"/>
        <v>0</v>
      </c>
      <c r="AU166" s="115">
        <f t="shared" si="3"/>
        <v>0</v>
      </c>
      <c r="AV166" s="115" t="str">
        <f t="shared" si="4"/>
        <v>Performance</v>
      </c>
      <c r="AW166" s="116">
        <f t="shared" si="5"/>
        <v>18.19685945</v>
      </c>
      <c r="AX166" s="54">
        <f t="shared" si="6"/>
        <v>3.8</v>
      </c>
      <c r="AY166" s="117">
        <f t="shared" si="7"/>
        <v>0.1038990826</v>
      </c>
      <c r="AZ166" s="117">
        <f t="shared" si="8"/>
        <v>0.03387169134</v>
      </c>
      <c r="BA166" s="118">
        <f t="shared" si="9"/>
        <v>0.005314592777</v>
      </c>
      <c r="BB166" s="116">
        <f t="shared" si="10"/>
        <v>9.76580823</v>
      </c>
      <c r="BC166" s="54">
        <f t="shared" si="11"/>
        <v>4.629111403</v>
      </c>
      <c r="BD166" s="117">
        <f t="shared" si="12"/>
        <v>0.08528991407</v>
      </c>
      <c r="BE166" s="210">
        <v>3145.11</v>
      </c>
      <c r="BF166" s="120">
        <v>643.8415184794945</v>
      </c>
      <c r="BG166" s="121">
        <v>295.8680962647502</v>
      </c>
      <c r="BH166" s="121">
        <v>295.8680962647502</v>
      </c>
      <c r="BI166" s="122">
        <f t="shared" si="13"/>
        <v>0.006510745653</v>
      </c>
      <c r="BJ166" s="123">
        <f t="shared" si="14"/>
        <v>-0.1791081118</v>
      </c>
    </row>
    <row r="167">
      <c r="D167" s="100"/>
      <c r="E167" s="48"/>
      <c r="U167" s="50"/>
      <c r="V167" s="50"/>
      <c r="AC167" s="6"/>
      <c r="AI167" s="110" t="s">
        <v>329</v>
      </c>
      <c r="AJ167" s="111">
        <v>1207725.8349362316</v>
      </c>
      <c r="AK167" s="111">
        <v>6614.65167994424</v>
      </c>
      <c r="AL167" s="54">
        <v>1014.3885245252443</v>
      </c>
      <c r="AM167" s="54">
        <v>266.94434855927483</v>
      </c>
      <c r="AN167" s="112">
        <v>2334.80772758286</v>
      </c>
      <c r="AO167" s="113">
        <v>5377.136790545305</v>
      </c>
      <c r="AP167" s="112">
        <v>6846.06</v>
      </c>
      <c r="AQ167" s="112">
        <v>188.0</v>
      </c>
      <c r="AR167" s="113">
        <v>6751.953360226243</v>
      </c>
      <c r="AS167" s="54">
        <f t="shared" si="1"/>
        <v>0</v>
      </c>
      <c r="AT167" s="115">
        <f t="shared" si="2"/>
        <v>0</v>
      </c>
      <c r="AU167" s="115">
        <f t="shared" si="3"/>
        <v>0</v>
      </c>
      <c r="AV167" s="115" t="str">
        <f t="shared" si="4"/>
        <v>Performance</v>
      </c>
      <c r="AW167" s="116">
        <f t="shared" si="5"/>
        <v>5.300865162</v>
      </c>
      <c r="AX167" s="54">
        <f t="shared" si="6"/>
        <v>3.8</v>
      </c>
      <c r="AY167" s="117">
        <f t="shared" si="7"/>
        <v>0.114332476</v>
      </c>
      <c r="AZ167" s="117">
        <f t="shared" si="8"/>
        <v>0.04035652389</v>
      </c>
      <c r="BA167" s="118">
        <f t="shared" si="9"/>
        <v>0.005476948069</v>
      </c>
      <c r="BB167" s="116">
        <f t="shared" si="10"/>
        <v>6.65618074</v>
      </c>
      <c r="BC167" s="54">
        <f t="shared" si="11"/>
        <v>5.395683641</v>
      </c>
      <c r="BD167" s="117">
        <f t="shared" si="12"/>
        <v>0.08052054899</v>
      </c>
      <c r="BE167" s="210">
        <v>2832.49</v>
      </c>
      <c r="BF167" s="120">
        <v>579.8444768793407</v>
      </c>
      <c r="BG167" s="121">
        <v>434.54404764590356</v>
      </c>
      <c r="BH167" s="121">
        <v>434.54404764590356</v>
      </c>
      <c r="BI167" s="122">
        <f t="shared" si="13"/>
        <v>0.03498420344</v>
      </c>
      <c r="BJ167" s="123">
        <f t="shared" si="14"/>
        <v>-0.2957333579</v>
      </c>
    </row>
    <row r="168">
      <c r="D168" s="100"/>
      <c r="E168" s="48"/>
      <c r="U168" s="50"/>
      <c r="V168" s="50"/>
      <c r="AC168" s="6"/>
      <c r="AI168" s="110" t="s">
        <v>330</v>
      </c>
      <c r="AJ168" s="111">
        <v>906976.1781379351</v>
      </c>
      <c r="AK168" s="111">
        <v>4936.013905261683</v>
      </c>
      <c r="AL168" s="54">
        <v>833.9144925544955</v>
      </c>
      <c r="AM168" s="54">
        <v>219.45118225118304</v>
      </c>
      <c r="AN168" s="112">
        <v>2207.613385631304</v>
      </c>
      <c r="AO168" s="113">
        <v>11057.895430924926</v>
      </c>
      <c r="AP168" s="112">
        <v>5197.92</v>
      </c>
      <c r="AQ168" s="112">
        <v>199.0</v>
      </c>
      <c r="AR168" s="113">
        <v>6920.746987247826</v>
      </c>
      <c r="AS168" s="54">
        <f t="shared" si="1"/>
        <v>0</v>
      </c>
      <c r="AT168" s="115">
        <f t="shared" si="2"/>
        <v>0</v>
      </c>
      <c r="AU168" s="115">
        <f t="shared" si="3"/>
        <v>0</v>
      </c>
      <c r="AV168" s="115" t="str">
        <f t="shared" si="4"/>
        <v>Performance</v>
      </c>
      <c r="AW168" s="116">
        <f t="shared" si="5"/>
        <v>13.26022695</v>
      </c>
      <c r="AX168" s="54">
        <f t="shared" si="6"/>
        <v>3.8</v>
      </c>
      <c r="AY168" s="117">
        <f t="shared" si="7"/>
        <v>0.09940652819</v>
      </c>
      <c r="AZ168" s="117">
        <f t="shared" si="8"/>
        <v>0.04445919044</v>
      </c>
      <c r="BA168" s="118">
        <f t="shared" si="9"/>
        <v>0.005442275138</v>
      </c>
      <c r="BB168" s="116">
        <f t="shared" si="10"/>
        <v>8.29910866</v>
      </c>
      <c r="BC168" s="54">
        <f t="shared" si="11"/>
        <v>4.190525088</v>
      </c>
      <c r="BD168" s="117">
        <f t="shared" si="12"/>
        <v>0.0901425953</v>
      </c>
      <c r="BE168" s="210">
        <v>2097.48</v>
      </c>
      <c r="BF168" s="120">
        <v>429.37916580989855</v>
      </c>
      <c r="BG168" s="121">
        <v>404.53532674459694</v>
      </c>
      <c r="BH168" s="121">
        <v>404.53532674459694</v>
      </c>
      <c r="BI168" s="122">
        <f t="shared" si="13"/>
        <v>0.05306024249</v>
      </c>
      <c r="BJ168" s="123">
        <f t="shared" si="14"/>
        <v>-0.09319239952</v>
      </c>
    </row>
    <row r="169">
      <c r="D169" s="100"/>
      <c r="E169" s="48"/>
      <c r="U169" s="50"/>
      <c r="V169" s="50"/>
      <c r="AC169" s="6"/>
      <c r="AI169" s="110" t="s">
        <v>331</v>
      </c>
      <c r="AJ169" s="111">
        <v>669380.9686616708</v>
      </c>
      <c r="AK169" s="111">
        <v>4060.6657193418528</v>
      </c>
      <c r="AL169" s="54">
        <v>416.95724627724775</v>
      </c>
      <c r="AM169" s="54">
        <v>109.72559112559152</v>
      </c>
      <c r="AN169" s="112">
        <v>1788.9092642714593</v>
      </c>
      <c r="AO169" s="113">
        <v>6360.1449253841165</v>
      </c>
      <c r="AP169" s="112">
        <v>3552.9</v>
      </c>
      <c r="AQ169" s="112">
        <v>87.0</v>
      </c>
      <c r="AR169" s="113">
        <v>3029.9944240016002</v>
      </c>
      <c r="AS169" s="54">
        <f t="shared" si="1"/>
        <v>0</v>
      </c>
      <c r="AT169" s="115">
        <f t="shared" si="2"/>
        <v>0</v>
      </c>
      <c r="AU169" s="115">
        <f t="shared" si="3"/>
        <v>0</v>
      </c>
      <c r="AV169" s="115" t="str">
        <f t="shared" si="4"/>
        <v>Performance</v>
      </c>
      <c r="AW169" s="116">
        <f t="shared" si="5"/>
        <v>15.25371002</v>
      </c>
      <c r="AX169" s="54">
        <f t="shared" si="6"/>
        <v>3.8</v>
      </c>
      <c r="AY169" s="117">
        <f t="shared" si="7"/>
        <v>0.06133658834</v>
      </c>
      <c r="AZ169" s="117">
        <f t="shared" si="8"/>
        <v>0.02702157693</v>
      </c>
      <c r="BA169" s="118">
        <f t="shared" si="9"/>
        <v>0.006066299924</v>
      </c>
      <c r="BB169" s="116">
        <f t="shared" si="10"/>
        <v>7.266918733</v>
      </c>
      <c r="BC169" s="54">
        <f t="shared" si="11"/>
        <v>4.792612026</v>
      </c>
      <c r="BD169" s="117">
        <f t="shared" si="12"/>
        <v>0.04863298644</v>
      </c>
      <c r="BE169" s="210">
        <v>1168.43</v>
      </c>
      <c r="BF169" s="120">
        <v>239.1915530576024</v>
      </c>
      <c r="BG169" s="121">
        <v>177.76569321964536</v>
      </c>
      <c r="BH169" s="121">
        <v>177.76569321964536</v>
      </c>
      <c r="BI169" s="122">
        <f t="shared" si="13"/>
        <v>-0.1250449445</v>
      </c>
      <c r="BJ169" s="123">
        <f t="shared" si="14"/>
        <v>-0.2071129523</v>
      </c>
    </row>
    <row r="170">
      <c r="D170" s="100"/>
      <c r="E170" s="48"/>
      <c r="U170" s="50"/>
      <c r="V170" s="50"/>
      <c r="AC170" s="6"/>
      <c r="AI170" s="110" t="s">
        <v>332</v>
      </c>
      <c r="AJ170" s="111">
        <v>642710.2803888974</v>
      </c>
      <c r="AK170" s="111">
        <v>3880.5192264490906</v>
      </c>
      <c r="AL170" s="54">
        <v>404.51076131374776</v>
      </c>
      <c r="AM170" s="54">
        <v>106.4502003457231</v>
      </c>
      <c r="AN170" s="112">
        <v>1883.349698424332</v>
      </c>
      <c r="AO170" s="113">
        <v>3009.6549376002627</v>
      </c>
      <c r="AP170" s="112">
        <v>3247.92</v>
      </c>
      <c r="AQ170" s="112">
        <v>85.0</v>
      </c>
      <c r="AR170" s="113">
        <v>2160.874876134264</v>
      </c>
      <c r="AS170" s="54">
        <f t="shared" si="1"/>
        <v>0</v>
      </c>
      <c r="AT170" s="115">
        <f t="shared" si="2"/>
        <v>0</v>
      </c>
      <c r="AU170" s="115">
        <f t="shared" si="3"/>
        <v>0</v>
      </c>
      <c r="AV170" s="115" t="str">
        <f t="shared" si="4"/>
        <v>Performance</v>
      </c>
      <c r="AW170" s="116">
        <f t="shared" si="5"/>
        <v>7.440234539</v>
      </c>
      <c r="AX170" s="54">
        <f t="shared" si="6"/>
        <v>3.8</v>
      </c>
      <c r="AY170" s="117">
        <f t="shared" si="7"/>
        <v>0.05652173913</v>
      </c>
      <c r="AZ170" s="117">
        <f t="shared" si="8"/>
        <v>0.02743194767</v>
      </c>
      <c r="BA170" s="118">
        <f t="shared" si="9"/>
        <v>0.00603774258</v>
      </c>
      <c r="BB170" s="116">
        <f t="shared" si="10"/>
        <v>5.341946575</v>
      </c>
      <c r="BC170" s="54">
        <f t="shared" si="11"/>
        <v>4.758950133</v>
      </c>
      <c r="BD170" s="117">
        <f t="shared" si="12"/>
        <v>0.04513235119</v>
      </c>
      <c r="BE170" s="210">
        <v>1089.57</v>
      </c>
      <c r="BF170" s="120">
        <v>223.04797075132595</v>
      </c>
      <c r="BG170" s="121">
        <v>181.46279056242182</v>
      </c>
      <c r="BH170" s="121">
        <v>181.46279056242182</v>
      </c>
      <c r="BI170" s="122">
        <f t="shared" si="13"/>
        <v>-0.1630192223</v>
      </c>
      <c r="BJ170" s="123">
        <f t="shared" si="14"/>
        <v>-0.2015045559</v>
      </c>
    </row>
    <row r="171">
      <c r="D171" s="100"/>
      <c r="E171" s="48"/>
      <c r="U171" s="50"/>
      <c r="V171" s="50"/>
      <c r="AC171" s="6"/>
      <c r="AI171" s="110" t="s">
        <v>333</v>
      </c>
      <c r="AJ171" s="111">
        <v>665490.6232628822</v>
      </c>
      <c r="AK171" s="111">
        <v>3968.954777505537</v>
      </c>
      <c r="AL171" s="54">
        <v>457.40832240862255</v>
      </c>
      <c r="AM171" s="54">
        <v>120.37061116016383</v>
      </c>
      <c r="AN171" s="112">
        <v>1673.1787900494421</v>
      </c>
      <c r="AO171" s="113">
        <v>6294.4321904872695</v>
      </c>
      <c r="AP171" s="112">
        <v>3483.48</v>
      </c>
      <c r="AQ171" s="112">
        <v>87.0</v>
      </c>
      <c r="AR171" s="113">
        <v>6101.92354621023</v>
      </c>
      <c r="AS171" s="54">
        <f t="shared" si="1"/>
        <v>1</v>
      </c>
      <c r="AT171" s="115">
        <f t="shared" si="2"/>
        <v>1</v>
      </c>
      <c r="AU171" s="115">
        <f t="shared" si="3"/>
        <v>1</v>
      </c>
      <c r="AV171" s="115" t="str">
        <f t="shared" si="4"/>
        <v>Performance</v>
      </c>
      <c r="AW171" s="116">
        <f t="shared" si="5"/>
        <v>13.76107929</v>
      </c>
      <c r="AX171" s="54">
        <f t="shared" si="6"/>
        <v>3.8</v>
      </c>
      <c r="AY171" s="117">
        <f t="shared" si="7"/>
        <v>0.07194127243</v>
      </c>
      <c r="AZ171" s="117">
        <f t="shared" si="8"/>
        <v>0.03032803796</v>
      </c>
      <c r="BA171" s="118">
        <f t="shared" si="9"/>
        <v>0.005963952968</v>
      </c>
      <c r="BB171" s="116">
        <f t="shared" si="10"/>
        <v>13.34021103</v>
      </c>
      <c r="BC171" s="54">
        <f t="shared" si="11"/>
        <v>5.257566924</v>
      </c>
      <c r="BD171" s="117">
        <f t="shared" si="12"/>
        <v>0.05199683412</v>
      </c>
      <c r="BE171" s="210">
        <v>1203.66</v>
      </c>
      <c r="BF171" s="120">
        <v>246.40355413102512</v>
      </c>
      <c r="BG171" s="121">
        <v>211.00476827759744</v>
      </c>
      <c r="BH171" s="121">
        <v>211.00476827759744</v>
      </c>
      <c r="BI171" s="122">
        <f t="shared" si="13"/>
        <v>-0.1223180421</v>
      </c>
      <c r="BJ171" s="123">
        <f t="shared" si="14"/>
        <v>-0.2772322151</v>
      </c>
    </row>
    <row r="172">
      <c r="D172" s="100"/>
      <c r="E172" s="48"/>
      <c r="U172" s="50"/>
      <c r="V172" s="50"/>
      <c r="AC172" s="6"/>
      <c r="AI172" s="110" t="s">
        <v>334</v>
      </c>
      <c r="AJ172" s="111">
        <v>1201504.2301498717</v>
      </c>
      <c r="AK172" s="111">
        <v>5998.87821332898</v>
      </c>
      <c r="AL172" s="54">
        <v>905.4817810946199</v>
      </c>
      <c r="AM172" s="54">
        <v>238.2846792354263</v>
      </c>
      <c r="AN172" s="112">
        <v>2186.5962947938146</v>
      </c>
      <c r="AO172" s="113">
        <v>3371.678507624563</v>
      </c>
      <c r="AP172" s="112">
        <v>6061.38</v>
      </c>
      <c r="AQ172" s="112">
        <v>182.0</v>
      </c>
      <c r="AR172" s="113">
        <v>7843.186052053554</v>
      </c>
      <c r="AS172" s="54">
        <f t="shared" si="1"/>
        <v>1</v>
      </c>
      <c r="AT172" s="115">
        <f t="shared" si="2"/>
        <v>1</v>
      </c>
      <c r="AU172" s="115">
        <f t="shared" si="3"/>
        <v>1</v>
      </c>
      <c r="AV172" s="115" t="str">
        <f t="shared" si="4"/>
        <v>Performance</v>
      </c>
      <c r="AW172" s="116">
        <f t="shared" si="5"/>
        <v>3.723629319</v>
      </c>
      <c r="AX172" s="54">
        <f t="shared" si="6"/>
        <v>3.8</v>
      </c>
      <c r="AY172" s="117">
        <f t="shared" si="7"/>
        <v>0.1089751592</v>
      </c>
      <c r="AZ172" s="117">
        <f t="shared" si="8"/>
        <v>0.03972153972</v>
      </c>
      <c r="BA172" s="118">
        <f t="shared" si="9"/>
        <v>0.004992806569</v>
      </c>
      <c r="BB172" s="116">
        <f t="shared" si="10"/>
        <v>8.661892725</v>
      </c>
      <c r="BC172" s="54">
        <f t="shared" si="11"/>
        <v>4.975174621</v>
      </c>
      <c r="BD172" s="117">
        <f t="shared" si="12"/>
        <v>0.08323438599</v>
      </c>
      <c r="BE172" s="210">
        <v>2718.83</v>
      </c>
      <c r="BF172" s="120">
        <v>556.5769196268506</v>
      </c>
      <c r="BG172" s="121">
        <v>348.90486146776936</v>
      </c>
      <c r="BH172" s="121">
        <v>348.90486146776936</v>
      </c>
      <c r="BI172" s="122">
        <f t="shared" si="13"/>
        <v>0.01041891241</v>
      </c>
      <c r="BJ172" s="123">
        <f t="shared" si="14"/>
        <v>-0.2362077135</v>
      </c>
    </row>
    <row r="173">
      <c r="D173" s="100"/>
      <c r="E173" s="48"/>
      <c r="U173" s="50"/>
      <c r="V173" s="50"/>
      <c r="AC173" s="6"/>
      <c r="AI173" s="110" t="s">
        <v>335</v>
      </c>
      <c r="AJ173" s="111">
        <v>1243025.5402185684</v>
      </c>
      <c r="AK173" s="111">
        <v>6706.362621780556</v>
      </c>
      <c r="AL173" s="54">
        <v>796.5750376639955</v>
      </c>
      <c r="AM173" s="54">
        <v>209.6250099115778</v>
      </c>
      <c r="AN173" s="112">
        <v>2074.414160583322</v>
      </c>
      <c r="AO173" s="113">
        <v>2847.490537955205</v>
      </c>
      <c r="AP173" s="112">
        <v>6395.22</v>
      </c>
      <c r="AQ173" s="112">
        <v>88.0</v>
      </c>
      <c r="AR173" s="113">
        <v>2338.463267227462</v>
      </c>
      <c r="AS173" s="54">
        <f t="shared" si="1"/>
        <v>1</v>
      </c>
      <c r="AT173" s="115">
        <f t="shared" si="2"/>
        <v>1</v>
      </c>
      <c r="AU173" s="115">
        <f t="shared" si="3"/>
        <v>1</v>
      </c>
      <c r="AV173" s="115" t="str">
        <f t="shared" si="4"/>
        <v>Performance</v>
      </c>
      <c r="AW173" s="116">
        <f t="shared" si="5"/>
        <v>3.574667047</v>
      </c>
      <c r="AX173" s="54">
        <f t="shared" si="6"/>
        <v>3.8</v>
      </c>
      <c r="AY173" s="117">
        <f t="shared" si="7"/>
        <v>0.1010526316</v>
      </c>
      <c r="AZ173" s="117">
        <f t="shared" si="8"/>
        <v>0.03125763126</v>
      </c>
      <c r="BA173" s="118">
        <f t="shared" si="9"/>
        <v>0.005395192942</v>
      </c>
      <c r="BB173" s="116">
        <f t="shared" si="10"/>
        <v>2.935647185</v>
      </c>
      <c r="BC173" s="54">
        <f t="shared" si="11"/>
        <v>9.051989064</v>
      </c>
      <c r="BD173" s="117">
        <f t="shared" si="12"/>
        <v>0.04242161554</v>
      </c>
      <c r="BE173" s="210">
        <v>2657.84</v>
      </c>
      <c r="BF173" s="120">
        <v>544.0915393978398</v>
      </c>
      <c r="BG173" s="121">
        <v>252.48349826615572</v>
      </c>
      <c r="BH173" s="121">
        <v>252.48349826615572</v>
      </c>
      <c r="BI173" s="122">
        <f t="shared" si="13"/>
        <v>-0.04639513837</v>
      </c>
      <c r="BJ173" s="123">
        <f t="shared" si="14"/>
        <v>-0.5802027628</v>
      </c>
    </row>
    <row r="174">
      <c r="D174" s="100"/>
      <c r="E174" s="48"/>
      <c r="U174" s="50"/>
      <c r="V174" s="50"/>
      <c r="AC174" s="6"/>
      <c r="AI174" s="110" t="s">
        <v>336</v>
      </c>
      <c r="AJ174" s="111">
        <v>1363071.0688438301</v>
      </c>
      <c r="AK174" s="111">
        <v>7489.1810181691035</v>
      </c>
      <c r="AL174" s="54">
        <v>840.1377350362453</v>
      </c>
      <c r="AM174" s="54">
        <v>221.0888776411172</v>
      </c>
      <c r="AN174" s="112">
        <v>2063.223242085438</v>
      </c>
      <c r="AO174" s="113">
        <v>6640.811952864437</v>
      </c>
      <c r="AP174" s="112">
        <v>7002.84</v>
      </c>
      <c r="AQ174" s="112">
        <v>135.0</v>
      </c>
      <c r="AR174" s="113">
        <v>3129.017823749145</v>
      </c>
      <c r="AS174" s="54">
        <f t="shared" si="1"/>
        <v>1</v>
      </c>
      <c r="AT174" s="115">
        <f t="shared" si="2"/>
        <v>1</v>
      </c>
      <c r="AU174" s="115">
        <f t="shared" si="3"/>
        <v>1</v>
      </c>
      <c r="AV174" s="115" t="str">
        <f t="shared" si="4"/>
        <v>Performance</v>
      </c>
      <c r="AW174" s="116">
        <f t="shared" si="5"/>
        <v>7.904432423</v>
      </c>
      <c r="AX174" s="54">
        <f t="shared" si="6"/>
        <v>3.8</v>
      </c>
      <c r="AY174" s="117">
        <f t="shared" si="7"/>
        <v>0.1071570314</v>
      </c>
      <c r="AZ174" s="117">
        <f t="shared" si="8"/>
        <v>0.02952110212</v>
      </c>
      <c r="BA174" s="118">
        <f t="shared" si="9"/>
        <v>0.005494343758</v>
      </c>
      <c r="BB174" s="116">
        <f t="shared" si="10"/>
        <v>3.724410526</v>
      </c>
      <c r="BC174" s="54">
        <f t="shared" si="11"/>
        <v>6.223242482</v>
      </c>
      <c r="BD174" s="117">
        <f t="shared" si="12"/>
        <v>0.06543160102</v>
      </c>
      <c r="BE174" s="210">
        <v>2800.32</v>
      </c>
      <c r="BF174" s="120">
        <v>573.2588942925679</v>
      </c>
      <c r="BG174" s="121">
        <v>266.8788407436774</v>
      </c>
      <c r="BH174" s="121">
        <v>266.8788407436774</v>
      </c>
      <c r="BI174" s="122">
        <f t="shared" si="13"/>
        <v>-0.06493914581</v>
      </c>
      <c r="BJ174" s="123">
        <f t="shared" si="14"/>
        <v>-0.3893858369</v>
      </c>
    </row>
    <row r="175">
      <c r="D175" s="100"/>
      <c r="E175" s="48"/>
      <c r="U175" s="50"/>
      <c r="V175" s="50"/>
      <c r="AC175" s="6"/>
      <c r="AI175" s="110" t="s">
        <v>337</v>
      </c>
      <c r="AJ175" s="111">
        <v>1270730.4331300852</v>
      </c>
      <c r="AK175" s="111">
        <v>6995.415858103942</v>
      </c>
      <c r="AL175" s="54">
        <v>790.3517951822457</v>
      </c>
      <c r="AM175" s="54">
        <v>207.9873145216436</v>
      </c>
      <c r="AN175" s="112">
        <v>1805.2862181708015</v>
      </c>
      <c r="AO175" s="113">
        <v>14835.191712838876</v>
      </c>
      <c r="AP175" s="112">
        <v>6506.76</v>
      </c>
      <c r="AQ175" s="112">
        <v>188.0</v>
      </c>
      <c r="AR175" s="113">
        <v>6609.392854914085</v>
      </c>
      <c r="AS175" s="54">
        <f t="shared" si="1"/>
        <v>1</v>
      </c>
      <c r="AT175" s="115">
        <f t="shared" si="2"/>
        <v>1</v>
      </c>
      <c r="AU175" s="115">
        <f t="shared" si="3"/>
        <v>1</v>
      </c>
      <c r="AV175" s="115" t="str">
        <f t="shared" si="4"/>
        <v>Performance</v>
      </c>
      <c r="AW175" s="116">
        <f t="shared" si="5"/>
        <v>18.77036505</v>
      </c>
      <c r="AX175" s="54">
        <f t="shared" si="6"/>
        <v>3.8</v>
      </c>
      <c r="AY175" s="117">
        <f t="shared" si="7"/>
        <v>0.1152101603</v>
      </c>
      <c r="AZ175" s="117">
        <f t="shared" si="8"/>
        <v>0.02973194428</v>
      </c>
      <c r="BA175" s="118">
        <f t="shared" si="9"/>
        <v>0.005505035274</v>
      </c>
      <c r="BB175" s="116">
        <f t="shared" si="10"/>
        <v>8.362596119</v>
      </c>
      <c r="BC175" s="54">
        <f t="shared" si="11"/>
        <v>4.203998911</v>
      </c>
      <c r="BD175" s="117">
        <f t="shared" si="12"/>
        <v>0.1041386114</v>
      </c>
      <c r="BE175" s="210">
        <v>2554.49</v>
      </c>
      <c r="BF175" s="120">
        <v>522.9345620791273</v>
      </c>
      <c r="BG175" s="121">
        <v>267.4172331031184</v>
      </c>
      <c r="BH175" s="121">
        <v>267.4172331031184</v>
      </c>
      <c r="BI175" s="122">
        <f t="shared" si="13"/>
        <v>-0.06985372536</v>
      </c>
      <c r="BJ175" s="123">
        <f t="shared" si="14"/>
        <v>-0.09609871913</v>
      </c>
    </row>
    <row r="176">
      <c r="D176" s="100"/>
      <c r="E176" s="48"/>
      <c r="U176" s="50"/>
      <c r="V176" s="50"/>
      <c r="AC176" s="6"/>
      <c r="AI176" s="110" t="s">
        <v>338</v>
      </c>
      <c r="AJ176" s="111">
        <v>935069.2048568663</v>
      </c>
      <c r="AK176" s="111">
        <v>5268.466069418326</v>
      </c>
      <c r="AL176" s="54">
        <v>532.087232189622</v>
      </c>
      <c r="AM176" s="54">
        <v>140.02295583937422</v>
      </c>
      <c r="AN176" s="112">
        <v>1640.4248822507582</v>
      </c>
      <c r="AO176" s="113">
        <v>1503.5482054980348</v>
      </c>
      <c r="AP176" s="112">
        <v>4399.2</v>
      </c>
      <c r="AQ176" s="112">
        <v>110.0</v>
      </c>
      <c r="AR176" s="113">
        <v>10072.161561212964</v>
      </c>
      <c r="AS176" s="54">
        <f t="shared" si="1"/>
        <v>1</v>
      </c>
      <c r="AT176" s="115">
        <f t="shared" si="2"/>
        <v>1</v>
      </c>
      <c r="AU176" s="115">
        <f t="shared" si="3"/>
        <v>1</v>
      </c>
      <c r="AV176" s="115" t="str">
        <f t="shared" si="4"/>
        <v>Performance</v>
      </c>
      <c r="AW176" s="116">
        <f t="shared" si="5"/>
        <v>2.825755092</v>
      </c>
      <c r="AX176" s="54">
        <f t="shared" si="6"/>
        <v>3.8</v>
      </c>
      <c r="AY176" s="117">
        <f t="shared" si="7"/>
        <v>0.0853577371</v>
      </c>
      <c r="AZ176" s="117">
        <f t="shared" si="8"/>
        <v>0.02657755673</v>
      </c>
      <c r="BA176" s="118">
        <f t="shared" si="9"/>
        <v>0.005634306041</v>
      </c>
      <c r="BB176" s="116">
        <f t="shared" si="10"/>
        <v>18.92953063</v>
      </c>
      <c r="BC176" s="54">
        <f t="shared" si="11"/>
        <v>4.837156656</v>
      </c>
      <c r="BD176" s="117">
        <f t="shared" si="12"/>
        <v>0.06705579828</v>
      </c>
      <c r="BE176" s="210">
        <v>1928.31</v>
      </c>
      <c r="BF176" s="120">
        <v>394.74804967050244</v>
      </c>
      <c r="BG176" s="121">
        <v>137.33918251911956</v>
      </c>
      <c r="BH176" s="121">
        <v>137.33918251911956</v>
      </c>
      <c r="BI176" s="122">
        <f t="shared" si="13"/>
        <v>-0.1649941478</v>
      </c>
      <c r="BJ176" s="123">
        <f t="shared" si="14"/>
        <v>-0.214414527</v>
      </c>
    </row>
    <row r="177">
      <c r="D177" s="100"/>
      <c r="E177" s="48"/>
      <c r="U177" s="50"/>
      <c r="V177" s="50"/>
      <c r="AC177" s="6"/>
      <c r="AI177" s="110" t="s">
        <v>339</v>
      </c>
      <c r="AJ177" s="111">
        <v>870779.8346296094</v>
      </c>
      <c r="AK177" s="111">
        <v>4920.4557990573085</v>
      </c>
      <c r="AL177" s="54">
        <v>550.7569596348719</v>
      </c>
      <c r="AM177" s="54">
        <v>144.93604200917682</v>
      </c>
      <c r="AN177" s="112">
        <v>1826.3033090082906</v>
      </c>
      <c r="AO177" s="213">
        <v>2011.16118695491</v>
      </c>
      <c r="AP177" s="112">
        <v>4168.32</v>
      </c>
      <c r="AQ177" s="112">
        <v>95.0</v>
      </c>
      <c r="AR177" s="113">
        <v>5634.057550585174</v>
      </c>
      <c r="AS177" s="54">
        <f t="shared" si="1"/>
        <v>1</v>
      </c>
      <c r="AT177" s="115">
        <f t="shared" si="2"/>
        <v>1</v>
      </c>
      <c r="AU177" s="115">
        <f t="shared" si="3"/>
        <v>1</v>
      </c>
      <c r="AV177" s="115" t="str">
        <f t="shared" si="4"/>
        <v>Performance</v>
      </c>
      <c r="AW177" s="116">
        <f t="shared" si="5"/>
        <v>3.651630999</v>
      </c>
      <c r="AX177" s="54">
        <f t="shared" si="6"/>
        <v>3.8</v>
      </c>
      <c r="AY177" s="117">
        <f t="shared" si="7"/>
        <v>0.07936033478</v>
      </c>
      <c r="AZ177" s="117">
        <f t="shared" si="8"/>
        <v>0.02945581628</v>
      </c>
      <c r="BA177" s="118">
        <f t="shared" si="9"/>
        <v>0.005650631312</v>
      </c>
      <c r="BB177" s="116">
        <f t="shared" si="10"/>
        <v>10.22966202</v>
      </c>
      <c r="BC177" s="54">
        <f t="shared" si="11"/>
        <v>5.79744168</v>
      </c>
      <c r="BD177" s="117">
        <f t="shared" si="12"/>
        <v>0.05201764654</v>
      </c>
      <c r="BE177" s="210">
        <v>1859.88</v>
      </c>
      <c r="BF177" s="120">
        <v>380.7396127288529</v>
      </c>
      <c r="BG177" s="121">
        <v>170.01734690601904</v>
      </c>
      <c r="BH177" s="121">
        <v>170.01734690601904</v>
      </c>
      <c r="BI177" s="122">
        <f t="shared" si="13"/>
        <v>-0.1528589687</v>
      </c>
      <c r="BJ177" s="123">
        <f t="shared" si="14"/>
        <v>-0.3445384689</v>
      </c>
    </row>
    <row r="178">
      <c r="D178" s="100"/>
      <c r="E178" s="48"/>
      <c r="U178" s="50"/>
      <c r="V178" s="50"/>
      <c r="AC178" s="6"/>
      <c r="AI178" s="110" t="s">
        <v>340</v>
      </c>
      <c r="AJ178" s="111">
        <v>1276671.1731570715</v>
      </c>
      <c r="AK178" s="111">
        <v>6396.838193082992</v>
      </c>
      <c r="AL178" s="54">
        <v>955.2677209486199</v>
      </c>
      <c r="AM178" s="54">
        <v>251.38624235489996</v>
      </c>
      <c r="AN178" s="112">
        <v>2259.4737396458863</v>
      </c>
      <c r="AO178" s="113">
        <v>23026.18728415175</v>
      </c>
      <c r="AP178" s="112">
        <v>6567.6</v>
      </c>
      <c r="AQ178" s="112">
        <v>198.0</v>
      </c>
      <c r="AR178" s="113">
        <v>9271.790999871853</v>
      </c>
      <c r="AS178" s="54">
        <f t="shared" si="1"/>
        <v>1</v>
      </c>
      <c r="AT178" s="115">
        <f t="shared" si="2"/>
        <v>1</v>
      </c>
      <c r="AU178" s="115">
        <f t="shared" si="3"/>
        <v>1</v>
      </c>
      <c r="AV178" s="115" t="str">
        <f t="shared" si="4"/>
        <v>Performance</v>
      </c>
      <c r="AW178" s="116">
        <f t="shared" si="5"/>
        <v>24.10443353</v>
      </c>
      <c r="AX178" s="54">
        <f t="shared" si="6"/>
        <v>3.8</v>
      </c>
      <c r="AY178" s="117">
        <f t="shared" si="7"/>
        <v>0.1112587582</v>
      </c>
      <c r="AZ178" s="117">
        <f t="shared" si="8"/>
        <v>0.0392985151</v>
      </c>
      <c r="BA178" s="118">
        <f t="shared" si="9"/>
        <v>0.005010560532</v>
      </c>
      <c r="BB178" s="116">
        <f t="shared" si="10"/>
        <v>9.705960744</v>
      </c>
      <c r="BC178" s="54">
        <f t="shared" si="11"/>
        <v>4.824584449</v>
      </c>
      <c r="BD178" s="117">
        <f t="shared" si="12"/>
        <v>0.0876310251</v>
      </c>
      <c r="BE178" s="210">
        <v>3531.02</v>
      </c>
      <c r="BF178" s="120">
        <v>722.8418969706829</v>
      </c>
      <c r="BG178" s="121">
        <v>232.42582397793694</v>
      </c>
      <c r="BH178" s="121">
        <v>232.42582397793694</v>
      </c>
      <c r="BI178" s="122">
        <f t="shared" si="13"/>
        <v>0.02669472039</v>
      </c>
      <c r="BJ178" s="123">
        <f t="shared" si="14"/>
        <v>-0.2123673987</v>
      </c>
    </row>
    <row r="179">
      <c r="D179" s="100"/>
      <c r="E179" s="48"/>
      <c r="U179" s="50"/>
      <c r="V179" s="50"/>
      <c r="AC179" s="6"/>
      <c r="AI179" s="110" t="s">
        <v>341</v>
      </c>
      <c r="AJ179" s="111">
        <v>949514.4970437807</v>
      </c>
      <c r="AK179" s="111">
        <v>4956.48509763586</v>
      </c>
      <c r="AL179" s="54">
        <v>868.1423262041203</v>
      </c>
      <c r="AM179" s="54">
        <v>228.45850689582113</v>
      </c>
      <c r="AN179" s="112">
        <v>3820.470395484837</v>
      </c>
      <c r="AO179" s="113">
        <v>4545.929906820719</v>
      </c>
      <c r="AP179" s="112">
        <v>5591.04</v>
      </c>
      <c r="AQ179" s="112">
        <v>180.0</v>
      </c>
      <c r="AR179" s="113">
        <v>7873.295857391183</v>
      </c>
      <c r="AS179" s="54">
        <f t="shared" si="1"/>
        <v>1</v>
      </c>
      <c r="AT179" s="115">
        <f t="shared" si="2"/>
        <v>1</v>
      </c>
      <c r="AU179" s="115">
        <f t="shared" si="3"/>
        <v>1</v>
      </c>
      <c r="AV179" s="115" t="str">
        <f t="shared" si="4"/>
        <v>Performance</v>
      </c>
      <c r="AW179" s="116">
        <f t="shared" si="5"/>
        <v>5.236387824</v>
      </c>
      <c r="AX179" s="54">
        <f t="shared" si="6"/>
        <v>3.8</v>
      </c>
      <c r="AY179" s="117">
        <f t="shared" si="7"/>
        <v>0.05979852826</v>
      </c>
      <c r="AZ179" s="117">
        <f t="shared" si="8"/>
        <v>0.04609284652</v>
      </c>
      <c r="BA179" s="118">
        <f t="shared" si="9"/>
        <v>0.005220020456</v>
      </c>
      <c r="BB179" s="116">
        <f t="shared" si="10"/>
        <v>9.069130279</v>
      </c>
      <c r="BC179" s="54">
        <f t="shared" si="11"/>
        <v>4.823012923</v>
      </c>
      <c r="BD179" s="117">
        <f t="shared" si="12"/>
        <v>0.04711461715</v>
      </c>
      <c r="BE179" s="210">
        <v>2883.97</v>
      </c>
      <c r="BF179" s="120">
        <v>590.3830467135674</v>
      </c>
      <c r="BG179" s="121">
        <v>277.7592794905529</v>
      </c>
      <c r="BH179" s="121">
        <v>277.7592794905529</v>
      </c>
      <c r="BI179" s="122">
        <f t="shared" si="13"/>
        <v>0.1280251811</v>
      </c>
      <c r="BJ179" s="123">
        <f t="shared" si="14"/>
        <v>-0.2121107572</v>
      </c>
    </row>
    <row r="180">
      <c r="D180" s="100"/>
      <c r="E180" s="48"/>
      <c r="U180" s="50"/>
      <c r="V180" s="50"/>
      <c r="AC180" s="6"/>
      <c r="AI180" s="110" t="s">
        <v>342</v>
      </c>
      <c r="AJ180" s="111">
        <v>709663.3621678826</v>
      </c>
      <c r="AK180" s="111">
        <v>4112.25312412478</v>
      </c>
      <c r="AL180" s="54">
        <v>687.6682942333712</v>
      </c>
      <c r="AM180" s="54">
        <v>180.96534058772926</v>
      </c>
      <c r="AN180" s="112">
        <v>3596.924974758818</v>
      </c>
      <c r="AO180" s="113">
        <v>11673.971671971749</v>
      </c>
      <c r="AP180" s="112">
        <v>3967.08</v>
      </c>
      <c r="AQ180" s="112">
        <v>106.0</v>
      </c>
      <c r="AR180" s="113">
        <v>5686.698479921403</v>
      </c>
      <c r="AS180" s="54">
        <f t="shared" si="1"/>
        <v>1</v>
      </c>
      <c r="AT180" s="115">
        <f t="shared" si="2"/>
        <v>1</v>
      </c>
      <c r="AU180" s="115">
        <f t="shared" si="3"/>
        <v>1</v>
      </c>
      <c r="AV180" s="115" t="str">
        <f t="shared" si="4"/>
        <v>Performance</v>
      </c>
      <c r="AW180" s="116">
        <f t="shared" si="5"/>
        <v>16.97616681</v>
      </c>
      <c r="AX180" s="54">
        <f t="shared" si="6"/>
        <v>3.8</v>
      </c>
      <c r="AY180" s="117">
        <f t="shared" si="7"/>
        <v>0.0503111246</v>
      </c>
      <c r="AZ180" s="117">
        <f t="shared" si="8"/>
        <v>0.04400637196</v>
      </c>
      <c r="BA180" s="118">
        <f t="shared" si="9"/>
        <v>0.005794653273</v>
      </c>
      <c r="BB180" s="116">
        <f t="shared" si="10"/>
        <v>8.269537112</v>
      </c>
      <c r="BC180" s="54">
        <f t="shared" si="11"/>
        <v>6.487436738</v>
      </c>
      <c r="BD180" s="117">
        <f t="shared" si="12"/>
        <v>0.02946961662</v>
      </c>
      <c r="BE180" s="210">
        <v>1185.13</v>
      </c>
      <c r="BF180" s="120">
        <v>242.61024218409003</v>
      </c>
      <c r="BG180" s="121">
        <v>445.0580520492812</v>
      </c>
      <c r="BH180" s="121">
        <v>445.0580520492812</v>
      </c>
      <c r="BI180" s="122">
        <f t="shared" si="13"/>
        <v>-0.03530257495</v>
      </c>
      <c r="BJ180" s="123">
        <f t="shared" si="14"/>
        <v>-0.414252477</v>
      </c>
    </row>
    <row r="181">
      <c r="D181" s="100"/>
      <c r="E181" s="48"/>
      <c r="U181" s="50"/>
      <c r="V181" s="50"/>
      <c r="AC181" s="6"/>
      <c r="AI181" s="110" t="s">
        <v>343</v>
      </c>
      <c r="AJ181" s="111">
        <v>1252001.7486507976</v>
      </c>
      <c r="AK181" s="111">
        <v>6913.531088607231</v>
      </c>
      <c r="AL181" s="54">
        <v>1036.1698732113693</v>
      </c>
      <c r="AM181" s="54">
        <v>272.6762824240446</v>
      </c>
      <c r="AN181" s="112">
        <v>2600.660279215512</v>
      </c>
      <c r="AO181" s="113">
        <v>27826.618531081338</v>
      </c>
      <c r="AP181" s="114">
        <v>2728.52</v>
      </c>
      <c r="AQ181" s="112">
        <v>204.0</v>
      </c>
      <c r="AR181" s="113">
        <v>12003.945934725394</v>
      </c>
      <c r="AS181" s="54">
        <f t="shared" si="1"/>
        <v>1</v>
      </c>
      <c r="AT181" s="115">
        <f t="shared" si="2"/>
        <v>1</v>
      </c>
      <c r="AU181" s="115">
        <f t="shared" si="3"/>
        <v>1</v>
      </c>
      <c r="AV181" s="115" t="str">
        <f t="shared" si="4"/>
        <v>Performance</v>
      </c>
      <c r="AW181" s="116">
        <f t="shared" si="5"/>
        <v>26.85526693</v>
      </c>
      <c r="AX181" s="54">
        <f t="shared" si="6"/>
        <v>3.8</v>
      </c>
      <c r="AY181" s="117">
        <f t="shared" si="7"/>
        <v>0.1048488665</v>
      </c>
      <c r="AZ181" s="117">
        <f t="shared" si="8"/>
        <v>0.03944095701</v>
      </c>
      <c r="BA181" s="118">
        <f t="shared" si="9"/>
        <v>0.005521981975</v>
      </c>
      <c r="BB181" s="116">
        <f t="shared" si="10"/>
        <v>11.58492082</v>
      </c>
      <c r="BC181" s="54">
        <f t="shared" si="11"/>
        <v>5.079264084</v>
      </c>
      <c r="BD181" s="117">
        <f t="shared" si="12"/>
        <v>0.07844161793</v>
      </c>
      <c r="BE181" s="210">
        <v>2615.87</v>
      </c>
      <c r="BF181" s="120">
        <v>535.4997799583974</v>
      </c>
      <c r="BG181" s="121">
        <v>500.6700932529719</v>
      </c>
      <c r="BH181" s="121">
        <v>500.6700932529719</v>
      </c>
      <c r="BI181" s="122">
        <f t="shared" si="13"/>
        <v>-0.6053362652</v>
      </c>
      <c r="BJ181" s="123">
        <f t="shared" si="14"/>
        <v>-0.2518601244</v>
      </c>
    </row>
    <row r="182">
      <c r="D182" s="100"/>
      <c r="E182" s="48"/>
      <c r="U182" s="50"/>
      <c r="V182" s="50"/>
      <c r="AC182" s="6"/>
      <c r="AI182" s="110" t="s">
        <v>344</v>
      </c>
      <c r="AJ182" s="111">
        <v>1132911.8152855625</v>
      </c>
      <c r="AK182" s="111">
        <v>6320.68535745105</v>
      </c>
      <c r="AL182" s="54">
        <v>827.6912500727456</v>
      </c>
      <c r="AM182" s="54">
        <v>217.81348686124883</v>
      </c>
      <c r="AN182" s="112">
        <v>1778.8101427001984</v>
      </c>
      <c r="AO182" s="113">
        <v>13052.489850533602</v>
      </c>
      <c r="AP182" s="114">
        <v>3638.04</v>
      </c>
      <c r="AQ182" s="112">
        <v>155.0</v>
      </c>
      <c r="AR182" s="113">
        <v>6819.46946729705</v>
      </c>
      <c r="AS182" s="54">
        <f t="shared" si="1"/>
        <v>1</v>
      </c>
      <c r="AT182" s="115">
        <f t="shared" si="2"/>
        <v>1</v>
      </c>
      <c r="AU182" s="115">
        <f t="shared" si="3"/>
        <v>1</v>
      </c>
      <c r="AV182" s="115" t="str">
        <f t="shared" si="4"/>
        <v>Performance</v>
      </c>
      <c r="AW182" s="116">
        <f t="shared" si="5"/>
        <v>15.76975696</v>
      </c>
      <c r="AX182" s="54">
        <f t="shared" si="6"/>
        <v>3.8</v>
      </c>
      <c r="AY182" s="117">
        <f t="shared" si="7"/>
        <v>0.1224489796</v>
      </c>
      <c r="AZ182" s="117">
        <f t="shared" si="8"/>
        <v>0.03446042233</v>
      </c>
      <c r="BA182" s="118">
        <f t="shared" si="9"/>
        <v>0.005579150356</v>
      </c>
      <c r="BB182" s="116">
        <f t="shared" si="10"/>
        <v>8.239146501</v>
      </c>
      <c r="BC182" s="54">
        <f t="shared" si="11"/>
        <v>5.339943549</v>
      </c>
      <c r="BD182" s="117">
        <f t="shared" si="12"/>
        <v>0.08713689914</v>
      </c>
      <c r="BE182" s="210">
        <v>2421.02</v>
      </c>
      <c r="BF182" s="120">
        <v>495.61166161731256</v>
      </c>
      <c r="BG182" s="121">
        <v>332.079588455433</v>
      </c>
      <c r="BH182" s="121">
        <v>332.079588455433</v>
      </c>
      <c r="BI182" s="122">
        <f t="shared" si="13"/>
        <v>-0.4244231766</v>
      </c>
      <c r="BJ182" s="123">
        <f t="shared" si="14"/>
        <v>-0.2883819903</v>
      </c>
    </row>
    <row r="183">
      <c r="D183" s="100"/>
      <c r="E183" s="48"/>
      <c r="U183" s="50"/>
      <c r="V183" s="50"/>
      <c r="AC183" s="6"/>
      <c r="AI183" s="110" t="s">
        <v>345</v>
      </c>
      <c r="AJ183" s="111">
        <v>633888.834171017</v>
      </c>
      <c r="AK183" s="111">
        <v>3946.027042046458</v>
      </c>
      <c r="AL183" s="54">
        <v>423.1804887589976</v>
      </c>
      <c r="AM183" s="54">
        <v>111.3632865155257</v>
      </c>
      <c r="AN183" s="112">
        <v>1540.525463464772</v>
      </c>
      <c r="AO183" s="113">
        <v>2027.3504226515752</v>
      </c>
      <c r="AP183" s="112">
        <v>3640.26</v>
      </c>
      <c r="AQ183" s="112">
        <v>83.0</v>
      </c>
      <c r="AR183" s="113">
        <v>4309.031273744791</v>
      </c>
      <c r="AS183" s="54">
        <f t="shared" si="1"/>
        <v>1</v>
      </c>
      <c r="AT183" s="115">
        <f t="shared" si="2"/>
        <v>1</v>
      </c>
      <c r="AU183" s="115">
        <f t="shared" si="3"/>
        <v>1</v>
      </c>
      <c r="AV183" s="115" t="str">
        <f t="shared" si="4"/>
        <v>Performance</v>
      </c>
      <c r="AW183" s="116">
        <f t="shared" si="5"/>
        <v>4.790746446</v>
      </c>
      <c r="AX183" s="54">
        <f t="shared" si="6"/>
        <v>3.8</v>
      </c>
      <c r="AY183" s="117">
        <f t="shared" si="7"/>
        <v>0.07228915663</v>
      </c>
      <c r="AZ183" s="117">
        <f t="shared" si="8"/>
        <v>0.02822162274</v>
      </c>
      <c r="BA183" s="118">
        <f t="shared" si="9"/>
        <v>0.00622510893</v>
      </c>
      <c r="BB183" s="116">
        <f t="shared" si="10"/>
        <v>10.18249042</v>
      </c>
      <c r="BC183" s="54">
        <f t="shared" si="11"/>
        <v>5.098560106</v>
      </c>
      <c r="BD183" s="117">
        <f t="shared" si="12"/>
        <v>0.05387772028</v>
      </c>
      <c r="BE183" s="210">
        <v>1135.74</v>
      </c>
      <c r="BF183" s="120">
        <v>232.49952027048374</v>
      </c>
      <c r="BG183" s="121">
        <v>190.68096848851388</v>
      </c>
      <c r="BH183" s="121">
        <v>190.68096848851388</v>
      </c>
      <c r="BI183" s="122">
        <f t="shared" si="13"/>
        <v>-0.07748731542</v>
      </c>
      <c r="BJ183" s="123">
        <f t="shared" si="14"/>
        <v>-0.2546915362</v>
      </c>
    </row>
    <row r="184">
      <c r="D184" s="100"/>
      <c r="E184" s="48"/>
      <c r="U184" s="50"/>
      <c r="V184" s="50"/>
      <c r="AC184" s="6"/>
      <c r="AI184" s="110" t="s">
        <v>346</v>
      </c>
      <c r="AJ184" s="111">
        <v>595457.036455431</v>
      </c>
      <c r="AK184" s="111">
        <v>3529.2335653082037</v>
      </c>
      <c r="AL184" s="54">
        <v>513.4175047443722</v>
      </c>
      <c r="AM184" s="54">
        <v>135.10986966957162</v>
      </c>
      <c r="AN184" s="112">
        <v>1697.1983224351443</v>
      </c>
      <c r="AO184" s="113">
        <v>4131.459290648679</v>
      </c>
      <c r="AP184" s="112">
        <v>3290.04</v>
      </c>
      <c r="AQ184" s="112">
        <v>106.0</v>
      </c>
      <c r="AR184" s="113">
        <v>6863.812815557307</v>
      </c>
      <c r="AS184" s="54">
        <f t="shared" si="1"/>
        <v>1</v>
      </c>
      <c r="AT184" s="115">
        <f t="shared" si="2"/>
        <v>1</v>
      </c>
      <c r="AU184" s="115">
        <f t="shared" si="3"/>
        <v>1</v>
      </c>
      <c r="AV184" s="115" t="str">
        <f t="shared" si="4"/>
        <v>Performance</v>
      </c>
      <c r="AW184" s="116">
        <f t="shared" si="5"/>
        <v>8.046977854</v>
      </c>
      <c r="AX184" s="54">
        <f t="shared" si="6"/>
        <v>3.8</v>
      </c>
      <c r="AY184" s="117">
        <f t="shared" si="7"/>
        <v>0.07960759087</v>
      </c>
      <c r="AZ184" s="117">
        <f t="shared" si="8"/>
        <v>0.03828306265</v>
      </c>
      <c r="BA184" s="118">
        <f t="shared" si="9"/>
        <v>0.005926932338</v>
      </c>
      <c r="BB184" s="116">
        <f t="shared" si="10"/>
        <v>13.36887183</v>
      </c>
      <c r="BC184" s="54">
        <f t="shared" si="11"/>
        <v>4.843561366</v>
      </c>
      <c r="BD184" s="117">
        <f t="shared" si="12"/>
        <v>0.0624558713</v>
      </c>
      <c r="BE184" s="210">
        <v>1022.81</v>
      </c>
      <c r="BF184" s="120">
        <v>209.38140272232505</v>
      </c>
      <c r="BG184" s="121">
        <v>304.03610202204715</v>
      </c>
      <c r="BH184" s="121">
        <v>304.03610202204715</v>
      </c>
      <c r="BI184" s="122">
        <f t="shared" si="13"/>
        <v>-0.06777493212</v>
      </c>
      <c r="BJ184" s="123">
        <f t="shared" si="14"/>
        <v>-0.2154533177</v>
      </c>
    </row>
    <row r="185">
      <c r="D185" s="100"/>
      <c r="E185" s="48"/>
      <c r="U185" s="50"/>
      <c r="V185" s="50"/>
      <c r="AC185" s="6"/>
      <c r="AI185" s="110" t="s">
        <v>347</v>
      </c>
      <c r="AJ185" s="111">
        <v>1131054.668713377</v>
      </c>
      <c r="AK185" s="111">
        <v>6004.61014719375</v>
      </c>
      <c r="AL185" s="54">
        <v>1092.1790555471189</v>
      </c>
      <c r="AM185" s="54">
        <v>287.41554093345235</v>
      </c>
      <c r="AN185" s="112">
        <v>2437.436638685403</v>
      </c>
      <c r="AO185" s="113">
        <v>8839.626865958566</v>
      </c>
      <c r="AP185" s="112">
        <v>6305.52</v>
      </c>
      <c r="AQ185" s="112">
        <v>218.0</v>
      </c>
      <c r="AR185" s="113">
        <v>10221.477708445682</v>
      </c>
      <c r="AS185" s="54">
        <f t="shared" si="1"/>
        <v>1</v>
      </c>
      <c r="AT185" s="115">
        <f t="shared" si="2"/>
        <v>1</v>
      </c>
      <c r="AU185" s="115">
        <f t="shared" si="3"/>
        <v>1</v>
      </c>
      <c r="AV185" s="115" t="str">
        <f t="shared" si="4"/>
        <v>Performance</v>
      </c>
      <c r="AW185" s="116">
        <f t="shared" si="5"/>
        <v>8.093569293</v>
      </c>
      <c r="AX185" s="54">
        <f t="shared" si="6"/>
        <v>3.8</v>
      </c>
      <c r="AY185" s="117">
        <f t="shared" si="7"/>
        <v>0.1179171333</v>
      </c>
      <c r="AZ185" s="117">
        <f t="shared" si="8"/>
        <v>0.04786581208</v>
      </c>
      <c r="BA185" s="118">
        <f t="shared" si="9"/>
        <v>0.005308859345</v>
      </c>
      <c r="BB185" s="116">
        <f t="shared" si="10"/>
        <v>9.358793008</v>
      </c>
      <c r="BC185" s="54">
        <f t="shared" si="11"/>
        <v>5.009995668</v>
      </c>
      <c r="BD185" s="117">
        <f t="shared" si="12"/>
        <v>0.08943822233</v>
      </c>
      <c r="BE185" s="210">
        <v>2467.34</v>
      </c>
      <c r="BF185" s="120">
        <v>505.09391792503163</v>
      </c>
      <c r="BG185" s="121">
        <v>587.0851376220872</v>
      </c>
      <c r="BH185" s="121">
        <v>587.0851376220872</v>
      </c>
      <c r="BI185" s="122">
        <f t="shared" si="13"/>
        <v>0.05011313731</v>
      </c>
      <c r="BJ185" s="123">
        <f t="shared" si="14"/>
        <v>-0.2415163102</v>
      </c>
    </row>
    <row r="186">
      <c r="D186" s="100"/>
      <c r="E186" s="48"/>
      <c r="U186" s="50"/>
      <c r="V186" s="50"/>
      <c r="AC186" s="6"/>
      <c r="AI186" s="110"/>
      <c r="AJ186" s="111"/>
      <c r="AK186" s="111"/>
      <c r="AL186" s="54"/>
      <c r="AM186" s="54"/>
      <c r="AN186" s="112"/>
      <c r="AO186" s="113"/>
      <c r="AP186" s="214"/>
      <c r="AQ186" s="114"/>
      <c r="AR186" s="113"/>
      <c r="AS186" s="54"/>
      <c r="AT186" s="115"/>
      <c r="AU186" s="115"/>
      <c r="AV186" s="115"/>
      <c r="AW186" s="116"/>
      <c r="AX186" s="54"/>
      <c r="AY186" s="117"/>
      <c r="AZ186" s="117"/>
      <c r="BA186" s="118"/>
      <c r="BB186" s="116"/>
      <c r="BC186" s="54"/>
      <c r="BD186" s="117"/>
      <c r="BE186" s="210"/>
      <c r="BF186" s="120"/>
      <c r="BG186" s="121"/>
      <c r="BH186" s="121"/>
      <c r="BI186" s="122"/>
      <c r="BJ186" s="123"/>
    </row>
    <row r="187">
      <c r="D187" s="100"/>
      <c r="E187" s="48"/>
      <c r="U187" s="50"/>
      <c r="V187" s="50"/>
      <c r="AC187" s="6"/>
      <c r="AI187" s="110"/>
      <c r="AJ187" s="111"/>
      <c r="AK187" s="111"/>
      <c r="AL187" s="54"/>
      <c r="AM187" s="54"/>
      <c r="AN187" s="112"/>
      <c r="AO187" s="113"/>
      <c r="AP187" s="215"/>
      <c r="AQ187" s="216"/>
      <c r="AR187" s="217"/>
      <c r="AS187" s="54"/>
      <c r="AT187" s="115"/>
      <c r="AU187" s="115"/>
      <c r="AV187" s="115"/>
      <c r="AW187" s="116"/>
      <c r="AX187" s="54"/>
      <c r="AY187" s="117"/>
      <c r="AZ187" s="117"/>
      <c r="BA187" s="118"/>
      <c r="BB187" s="116"/>
      <c r="BC187" s="54"/>
      <c r="BD187" s="117"/>
      <c r="BE187" s="218"/>
      <c r="BF187" s="120"/>
      <c r="BG187" s="121"/>
      <c r="BH187" s="121"/>
      <c r="BI187" s="122"/>
      <c r="BJ187" s="123"/>
    </row>
    <row r="188">
      <c r="D188" s="100"/>
      <c r="E188" s="48"/>
      <c r="U188" s="50"/>
      <c r="V188" s="50"/>
      <c r="AC188" s="6"/>
      <c r="AI188" s="110"/>
      <c r="AJ188" s="111"/>
      <c r="AK188" s="111"/>
      <c r="AL188" s="54"/>
      <c r="AM188" s="54"/>
      <c r="AN188" s="112"/>
      <c r="AO188" s="113"/>
      <c r="AP188" s="215"/>
      <c r="AQ188" s="216"/>
      <c r="AR188" s="217"/>
      <c r="AS188" s="54"/>
      <c r="AT188" s="115"/>
      <c r="AU188" s="115"/>
      <c r="AV188" s="115"/>
      <c r="AW188" s="116"/>
      <c r="AX188" s="54"/>
      <c r="AY188" s="117"/>
      <c r="AZ188" s="117"/>
      <c r="BA188" s="118"/>
      <c r="BB188" s="116"/>
      <c r="BC188" s="54"/>
      <c r="BD188" s="117"/>
      <c r="BE188" s="218"/>
      <c r="BF188" s="120"/>
      <c r="BG188" s="121"/>
      <c r="BH188" s="121"/>
      <c r="BI188" s="122"/>
      <c r="BJ188" s="123"/>
    </row>
    <row r="189">
      <c r="D189" s="100"/>
      <c r="E189" s="48"/>
      <c r="U189" s="50"/>
      <c r="V189" s="50"/>
      <c r="AC189" s="6"/>
      <c r="AI189" s="110"/>
      <c r="AJ189" s="111"/>
      <c r="AK189" s="111"/>
      <c r="AL189" s="54"/>
      <c r="AM189" s="54"/>
      <c r="AN189" s="112"/>
      <c r="AO189" s="113"/>
      <c r="AP189" s="215"/>
      <c r="AQ189" s="216"/>
      <c r="AR189" s="217"/>
      <c r="AS189" s="54"/>
      <c r="AT189" s="115"/>
      <c r="AU189" s="115"/>
      <c r="AV189" s="115"/>
      <c r="AW189" s="116"/>
      <c r="AX189" s="54"/>
      <c r="AY189" s="117"/>
      <c r="AZ189" s="117"/>
      <c r="BA189" s="118"/>
      <c r="BB189" s="116"/>
      <c r="BC189" s="54"/>
      <c r="BD189" s="117"/>
      <c r="BE189" s="218"/>
      <c r="BF189" s="120"/>
      <c r="BG189" s="121"/>
      <c r="BH189" s="121"/>
      <c r="BI189" s="122"/>
      <c r="BJ189" s="123"/>
    </row>
    <row r="190">
      <c r="D190" s="100"/>
      <c r="E190" s="48"/>
      <c r="U190" s="50"/>
      <c r="V190" s="50"/>
      <c r="AC190" s="6"/>
      <c r="AI190" s="110"/>
      <c r="AJ190" s="111"/>
      <c r="AK190" s="111"/>
      <c r="AL190" s="54"/>
      <c r="AM190" s="54"/>
      <c r="AN190" s="112"/>
      <c r="AO190" s="113"/>
      <c r="AP190" s="215"/>
      <c r="AQ190" s="216"/>
      <c r="AR190" s="217"/>
      <c r="AS190" s="54"/>
      <c r="AT190" s="115"/>
      <c r="AU190" s="115"/>
      <c r="AV190" s="115"/>
      <c r="AW190" s="116"/>
      <c r="AX190" s="54"/>
      <c r="AY190" s="117"/>
      <c r="AZ190" s="117"/>
      <c r="BA190" s="118"/>
      <c r="BB190" s="116"/>
      <c r="BC190" s="54"/>
      <c r="BD190" s="117"/>
      <c r="BE190" s="218"/>
      <c r="BF190" s="120"/>
      <c r="BG190" s="121"/>
      <c r="BH190" s="121"/>
      <c r="BI190" s="122"/>
      <c r="BJ190" s="123"/>
    </row>
    <row r="191">
      <c r="D191" s="100"/>
      <c r="E191" s="48"/>
      <c r="U191" s="50"/>
      <c r="V191" s="50"/>
      <c r="AC191" s="6"/>
      <c r="AI191" s="110"/>
      <c r="AJ191" s="111"/>
      <c r="AK191" s="111"/>
      <c r="AL191" s="54"/>
      <c r="AM191" s="54"/>
      <c r="AN191" s="112"/>
      <c r="AO191" s="113"/>
      <c r="AP191" s="215"/>
      <c r="AQ191" s="216"/>
      <c r="AR191" s="217"/>
      <c r="AS191" s="54"/>
      <c r="AT191" s="115"/>
      <c r="AU191" s="115"/>
      <c r="AV191" s="115"/>
      <c r="AW191" s="116"/>
      <c r="AX191" s="54"/>
      <c r="AY191" s="117"/>
      <c r="AZ191" s="117"/>
      <c r="BA191" s="118"/>
      <c r="BB191" s="116"/>
      <c r="BC191" s="54"/>
      <c r="BD191" s="117"/>
      <c r="BE191" s="218"/>
      <c r="BF191" s="120"/>
      <c r="BG191" s="121"/>
      <c r="BH191" s="121"/>
      <c r="BI191" s="122"/>
      <c r="BJ191" s="123"/>
    </row>
    <row r="192">
      <c r="D192" s="100"/>
      <c r="E192" s="48"/>
      <c r="U192" s="50"/>
      <c r="V192" s="50"/>
      <c r="AC192" s="6"/>
      <c r="AI192" s="110"/>
      <c r="AJ192" s="111"/>
      <c r="AK192" s="111"/>
      <c r="AL192" s="54"/>
      <c r="AM192" s="54"/>
      <c r="AN192" s="112"/>
      <c r="AO192" s="113"/>
      <c r="AP192" s="215"/>
      <c r="AQ192" s="216"/>
      <c r="AR192" s="217"/>
      <c r="AS192" s="54"/>
      <c r="AT192" s="115"/>
      <c r="AU192" s="115"/>
      <c r="AV192" s="115"/>
      <c r="AW192" s="116"/>
      <c r="AX192" s="54"/>
      <c r="AY192" s="117"/>
      <c r="AZ192" s="117"/>
      <c r="BA192" s="118"/>
      <c r="BB192" s="116"/>
      <c r="BC192" s="54"/>
      <c r="BD192" s="117"/>
      <c r="BE192" s="218"/>
      <c r="BF192" s="120"/>
      <c r="BG192" s="121"/>
      <c r="BH192" s="121"/>
      <c r="BI192" s="122"/>
      <c r="BJ192" s="123"/>
    </row>
    <row r="193">
      <c r="D193" s="100"/>
      <c r="E193" s="48"/>
      <c r="U193" s="50"/>
      <c r="V193" s="50"/>
      <c r="AC193" s="6"/>
      <c r="AI193" s="110"/>
      <c r="AJ193" s="111"/>
      <c r="AK193" s="111"/>
      <c r="AL193" s="54"/>
      <c r="AM193" s="54"/>
      <c r="AN193" s="112"/>
      <c r="AO193" s="113"/>
      <c r="AP193" s="215"/>
      <c r="AQ193" s="216"/>
      <c r="AR193" s="217"/>
      <c r="AS193" s="54"/>
      <c r="AT193" s="115"/>
      <c r="AU193" s="115"/>
      <c r="AV193" s="115"/>
      <c r="AW193" s="116"/>
      <c r="AX193" s="54"/>
      <c r="AY193" s="117"/>
      <c r="AZ193" s="117"/>
      <c r="BA193" s="118"/>
      <c r="BB193" s="116"/>
      <c r="BC193" s="54"/>
      <c r="BD193" s="117"/>
      <c r="BE193" s="218"/>
      <c r="BF193" s="120"/>
      <c r="BG193" s="121"/>
      <c r="BH193" s="121"/>
      <c r="BI193" s="122"/>
      <c r="BJ193" s="123"/>
    </row>
    <row r="194">
      <c r="D194" s="100"/>
      <c r="E194" s="48"/>
      <c r="U194" s="50"/>
      <c r="V194" s="50"/>
      <c r="AC194" s="6"/>
      <c r="AI194" s="110"/>
      <c r="AJ194" s="111"/>
      <c r="AK194" s="111"/>
      <c r="AL194" s="54"/>
      <c r="AM194" s="54"/>
      <c r="AN194" s="112"/>
      <c r="AO194" s="113"/>
      <c r="AP194" s="215"/>
      <c r="AQ194" s="216"/>
      <c r="AR194" s="217"/>
      <c r="AS194" s="54"/>
      <c r="AT194" s="115"/>
      <c r="AU194" s="115"/>
      <c r="AV194" s="115"/>
      <c r="AW194" s="116"/>
      <c r="AX194" s="54"/>
      <c r="AY194" s="117"/>
      <c r="AZ194" s="117"/>
      <c r="BA194" s="118"/>
      <c r="BB194" s="116"/>
      <c r="BC194" s="54"/>
      <c r="BD194" s="117"/>
      <c r="BE194" s="218"/>
      <c r="BF194" s="120"/>
      <c r="BG194" s="121"/>
      <c r="BH194" s="121"/>
      <c r="BI194" s="122"/>
      <c r="BJ194" s="123"/>
    </row>
    <row r="195">
      <c r="D195" s="100"/>
      <c r="E195" s="48"/>
      <c r="U195" s="50"/>
      <c r="V195" s="50"/>
      <c r="AC195" s="6"/>
      <c r="AI195" s="110"/>
      <c r="AJ195" s="111"/>
      <c r="AK195" s="111"/>
      <c r="AL195" s="54"/>
      <c r="AM195" s="54"/>
      <c r="AN195" s="112"/>
      <c r="AO195" s="113"/>
      <c r="AP195" s="215"/>
      <c r="AQ195" s="216"/>
      <c r="AR195" s="217"/>
      <c r="AS195" s="54"/>
      <c r="AT195" s="115"/>
      <c r="AU195" s="115"/>
      <c r="AV195" s="115"/>
      <c r="AW195" s="116"/>
      <c r="AX195" s="54"/>
      <c r="AY195" s="117"/>
      <c r="AZ195" s="117"/>
      <c r="BA195" s="118"/>
      <c r="BB195" s="116"/>
      <c r="BC195" s="54"/>
      <c r="BD195" s="117"/>
      <c r="BE195" s="218"/>
      <c r="BF195" s="120"/>
      <c r="BG195" s="121"/>
      <c r="BH195" s="121"/>
      <c r="BI195" s="122"/>
      <c r="BJ195" s="123"/>
    </row>
    <row r="196">
      <c r="D196" s="100"/>
      <c r="E196" s="48"/>
      <c r="U196" s="50"/>
      <c r="V196" s="50"/>
      <c r="AC196" s="6"/>
      <c r="AI196" s="110"/>
      <c r="AJ196" s="111"/>
      <c r="AK196" s="111"/>
      <c r="AL196" s="54"/>
      <c r="AM196" s="54"/>
      <c r="AN196" s="112"/>
      <c r="AO196" s="113"/>
      <c r="AP196" s="215"/>
      <c r="AQ196" s="216"/>
      <c r="AR196" s="217"/>
      <c r="AS196" s="54"/>
      <c r="AT196" s="115"/>
      <c r="AU196" s="115"/>
      <c r="AV196" s="115"/>
      <c r="AW196" s="116"/>
      <c r="AX196" s="54"/>
      <c r="AY196" s="117"/>
      <c r="AZ196" s="117"/>
      <c r="BA196" s="118"/>
      <c r="BB196" s="116"/>
      <c r="BC196" s="54"/>
      <c r="BD196" s="117"/>
      <c r="BE196" s="218"/>
      <c r="BF196" s="120"/>
      <c r="BG196" s="121"/>
      <c r="BH196" s="121"/>
      <c r="BI196" s="122"/>
      <c r="BJ196" s="123"/>
    </row>
    <row r="197">
      <c r="D197" s="100"/>
      <c r="E197" s="48"/>
      <c r="U197" s="50"/>
      <c r="V197" s="50"/>
      <c r="AC197" s="6"/>
      <c r="AI197" s="110"/>
      <c r="AJ197" s="111"/>
      <c r="AK197" s="111"/>
      <c r="AL197" s="54"/>
      <c r="AM197" s="54"/>
      <c r="AN197" s="112"/>
      <c r="AO197" s="113"/>
      <c r="AP197" s="215"/>
      <c r="AQ197" s="216"/>
      <c r="AR197" s="217"/>
      <c r="AS197" s="54"/>
      <c r="AT197" s="115"/>
      <c r="AU197" s="115"/>
      <c r="AV197" s="115"/>
      <c r="AW197" s="116"/>
      <c r="AX197" s="54"/>
      <c r="AY197" s="117"/>
      <c r="AZ197" s="117"/>
      <c r="BA197" s="118"/>
      <c r="BB197" s="116"/>
      <c r="BC197" s="54"/>
      <c r="BD197" s="117"/>
      <c r="BE197" s="218"/>
      <c r="BF197" s="120"/>
      <c r="BG197" s="121"/>
      <c r="BH197" s="121"/>
      <c r="BI197" s="122"/>
      <c r="BJ197" s="123"/>
    </row>
    <row r="198">
      <c r="D198" s="100"/>
      <c r="E198" s="48"/>
      <c r="U198" s="50"/>
      <c r="V198" s="50"/>
      <c r="AC198" s="6"/>
      <c r="AI198" s="110"/>
      <c r="AJ198" s="111"/>
      <c r="AK198" s="111"/>
      <c r="AL198" s="54"/>
      <c r="AM198" s="54"/>
      <c r="AN198" s="112"/>
      <c r="AO198" s="113"/>
      <c r="AP198" s="215"/>
      <c r="AQ198" s="216"/>
      <c r="AR198" s="217"/>
      <c r="AS198" s="54"/>
      <c r="AT198" s="115"/>
      <c r="AU198" s="115"/>
      <c r="AV198" s="115"/>
      <c r="AW198" s="116"/>
      <c r="AX198" s="54"/>
      <c r="AY198" s="117"/>
      <c r="AZ198" s="117"/>
      <c r="BA198" s="118"/>
      <c r="BB198" s="116"/>
      <c r="BC198" s="54"/>
      <c r="BD198" s="117"/>
      <c r="BE198" s="218"/>
      <c r="BF198" s="120"/>
      <c r="BG198" s="121"/>
      <c r="BH198" s="121"/>
      <c r="BI198" s="122"/>
      <c r="BJ198" s="123"/>
    </row>
    <row r="199">
      <c r="D199" s="100"/>
      <c r="E199" s="48"/>
      <c r="U199" s="50"/>
      <c r="V199" s="50"/>
      <c r="AC199" s="6"/>
      <c r="AI199" s="110"/>
      <c r="AJ199" s="111"/>
      <c r="AK199" s="111"/>
      <c r="AL199" s="54"/>
      <c r="AM199" s="54"/>
      <c r="AN199" s="112"/>
      <c r="AO199" s="113"/>
      <c r="AP199" s="215"/>
      <c r="AQ199" s="216"/>
      <c r="AR199" s="217"/>
      <c r="AS199" s="54"/>
      <c r="AT199" s="115"/>
      <c r="AU199" s="115"/>
      <c r="AV199" s="115"/>
      <c r="AW199" s="116"/>
      <c r="AX199" s="54"/>
      <c r="AY199" s="117"/>
      <c r="AZ199" s="117"/>
      <c r="BA199" s="118"/>
      <c r="BB199" s="116"/>
      <c r="BC199" s="54"/>
      <c r="BD199" s="117"/>
      <c r="BE199" s="218"/>
      <c r="BF199" s="120"/>
      <c r="BG199" s="121"/>
      <c r="BH199" s="121"/>
      <c r="BI199" s="122"/>
      <c r="BJ199" s="123"/>
    </row>
    <row r="200">
      <c r="D200" s="100"/>
      <c r="E200" s="48"/>
      <c r="U200" s="50"/>
      <c r="V200" s="50"/>
      <c r="AC200" s="6"/>
      <c r="AI200" s="110"/>
      <c r="AJ200" s="111"/>
      <c r="AK200" s="111"/>
      <c r="AL200" s="54"/>
      <c r="AM200" s="54"/>
      <c r="AN200" s="112"/>
      <c r="AO200" s="113"/>
      <c r="AP200" s="215"/>
      <c r="AQ200" s="216"/>
      <c r="AR200" s="217"/>
      <c r="AS200" s="54"/>
      <c r="AT200" s="115"/>
      <c r="AU200" s="115"/>
      <c r="AV200" s="115"/>
      <c r="AW200" s="116"/>
      <c r="AX200" s="54"/>
      <c r="AY200" s="117"/>
      <c r="AZ200" s="117"/>
      <c r="BA200" s="118"/>
      <c r="BB200" s="116"/>
      <c r="BC200" s="54"/>
      <c r="BD200" s="117"/>
      <c r="BE200" s="218"/>
      <c r="BF200" s="120"/>
      <c r="BG200" s="121"/>
      <c r="BH200" s="121"/>
      <c r="BI200" s="122"/>
      <c r="BJ200" s="123"/>
    </row>
    <row r="201">
      <c r="D201" s="100"/>
      <c r="E201" s="48"/>
      <c r="U201" s="50"/>
      <c r="V201" s="50"/>
      <c r="AC201" s="6"/>
      <c r="AI201" s="110"/>
      <c r="AJ201" s="111"/>
      <c r="AK201" s="111"/>
      <c r="AL201" s="54"/>
      <c r="AM201" s="54"/>
      <c r="AN201" s="112"/>
      <c r="AO201" s="113"/>
      <c r="AP201" s="215"/>
      <c r="AQ201" s="216"/>
      <c r="AR201" s="217"/>
      <c r="AS201" s="54"/>
      <c r="AT201" s="115"/>
      <c r="AU201" s="115"/>
      <c r="AV201" s="115"/>
      <c r="AW201" s="116"/>
      <c r="AX201" s="54"/>
      <c r="AY201" s="117"/>
      <c r="AZ201" s="117"/>
      <c r="BA201" s="118"/>
      <c r="BB201" s="116"/>
      <c r="BC201" s="54"/>
      <c r="BD201" s="117"/>
      <c r="BE201" s="218"/>
      <c r="BF201" s="120"/>
      <c r="BG201" s="121"/>
      <c r="BH201" s="121"/>
      <c r="BI201" s="122"/>
      <c r="BJ201" s="123"/>
    </row>
    <row r="202">
      <c r="D202" s="100"/>
      <c r="E202" s="48"/>
      <c r="U202" s="50"/>
      <c r="V202" s="50"/>
      <c r="AC202" s="6"/>
      <c r="AI202" s="110"/>
      <c r="AJ202" s="111"/>
      <c r="AK202" s="111"/>
      <c r="AL202" s="54"/>
      <c r="AM202" s="54"/>
      <c r="AN202" s="112"/>
      <c r="AO202" s="113"/>
      <c r="AP202" s="215"/>
      <c r="AQ202" s="216"/>
      <c r="AR202" s="217"/>
      <c r="AS202" s="54"/>
      <c r="AT202" s="115"/>
      <c r="AU202" s="115"/>
      <c r="AV202" s="115"/>
      <c r="AW202" s="116"/>
      <c r="AX202" s="54"/>
      <c r="AY202" s="117"/>
      <c r="AZ202" s="117"/>
      <c r="BA202" s="118"/>
      <c r="BB202" s="116"/>
      <c r="BC202" s="54"/>
      <c r="BD202" s="117"/>
      <c r="BE202" s="218"/>
      <c r="BF202" s="120"/>
      <c r="BG202" s="121"/>
      <c r="BH202" s="121"/>
      <c r="BI202" s="122"/>
      <c r="BJ202" s="123"/>
    </row>
    <row r="203">
      <c r="D203" s="100"/>
      <c r="E203" s="48"/>
      <c r="U203" s="50"/>
      <c r="V203" s="50"/>
      <c r="AC203" s="6"/>
      <c r="AI203" s="110"/>
      <c r="AJ203" s="111"/>
      <c r="AK203" s="111"/>
      <c r="AL203" s="54"/>
      <c r="AM203" s="54"/>
      <c r="AN203" s="112"/>
      <c r="AO203" s="113"/>
      <c r="AP203" s="215"/>
      <c r="AQ203" s="216"/>
      <c r="AR203" s="217"/>
      <c r="AS203" s="54"/>
      <c r="AT203" s="115"/>
      <c r="AU203" s="115"/>
      <c r="AV203" s="115"/>
      <c r="AW203" s="116"/>
      <c r="AX203" s="54"/>
      <c r="AY203" s="117"/>
      <c r="AZ203" s="117"/>
      <c r="BA203" s="118"/>
      <c r="BB203" s="116"/>
      <c r="BC203" s="54"/>
      <c r="BD203" s="117"/>
      <c r="BE203" s="218"/>
      <c r="BF203" s="120"/>
      <c r="BG203" s="121"/>
      <c r="BH203" s="121"/>
      <c r="BI203" s="122"/>
      <c r="BJ203" s="123"/>
    </row>
    <row r="204">
      <c r="D204" s="100"/>
      <c r="E204" s="48"/>
      <c r="U204" s="50"/>
      <c r="V204" s="50"/>
      <c r="AC204" s="6"/>
      <c r="AI204" s="110"/>
      <c r="AJ204" s="111"/>
      <c r="AK204" s="111"/>
      <c r="AL204" s="54"/>
      <c r="AM204" s="54"/>
      <c r="AN204" s="112"/>
      <c r="AO204" s="113"/>
      <c r="AP204" s="215"/>
      <c r="AQ204" s="216"/>
      <c r="AR204" s="217"/>
      <c r="AS204" s="54"/>
      <c r="AT204" s="115"/>
      <c r="AU204" s="115"/>
      <c r="AV204" s="115"/>
      <c r="AW204" s="116"/>
      <c r="AX204" s="54"/>
      <c r="AY204" s="117"/>
      <c r="AZ204" s="117"/>
      <c r="BA204" s="118"/>
      <c r="BB204" s="116"/>
      <c r="BC204" s="54"/>
      <c r="BD204" s="117"/>
      <c r="BE204" s="218"/>
      <c r="BF204" s="120"/>
      <c r="BG204" s="121"/>
      <c r="BH204" s="121"/>
      <c r="BI204" s="122"/>
      <c r="BJ204" s="123"/>
    </row>
    <row r="205">
      <c r="D205" s="100"/>
      <c r="E205" s="48"/>
      <c r="U205" s="50"/>
      <c r="V205" s="50"/>
      <c r="AC205" s="6"/>
      <c r="AI205" s="110"/>
      <c r="AJ205" s="111"/>
      <c r="AK205" s="111"/>
      <c r="AL205" s="54"/>
      <c r="AM205" s="54"/>
      <c r="AN205" s="112"/>
      <c r="AO205" s="113"/>
      <c r="AP205" s="215"/>
      <c r="AQ205" s="216"/>
      <c r="AR205" s="217"/>
      <c r="AS205" s="54"/>
      <c r="AT205" s="115"/>
      <c r="AU205" s="115"/>
      <c r="AV205" s="115"/>
      <c r="AW205" s="116"/>
      <c r="AX205" s="54"/>
      <c r="AY205" s="117"/>
      <c r="AZ205" s="117"/>
      <c r="BA205" s="118"/>
      <c r="BB205" s="116"/>
      <c r="BC205" s="54"/>
      <c r="BD205" s="117"/>
      <c r="BE205" s="218"/>
      <c r="BF205" s="120"/>
      <c r="BG205" s="121"/>
      <c r="BH205" s="121"/>
      <c r="BI205" s="122"/>
      <c r="BJ205" s="123"/>
    </row>
    <row r="206">
      <c r="D206" s="100"/>
      <c r="E206" s="48"/>
      <c r="U206" s="50"/>
      <c r="V206" s="50"/>
      <c r="AC206" s="6"/>
      <c r="AI206" s="110"/>
      <c r="AJ206" s="111"/>
      <c r="AK206" s="111"/>
      <c r="AL206" s="54"/>
      <c r="AM206" s="54"/>
      <c r="AN206" s="112"/>
      <c r="AO206" s="113"/>
      <c r="AP206" s="215"/>
      <c r="AQ206" s="216"/>
      <c r="AR206" s="217"/>
      <c r="AS206" s="54"/>
      <c r="AT206" s="115"/>
      <c r="AU206" s="115"/>
      <c r="AV206" s="115"/>
      <c r="AW206" s="116"/>
      <c r="AX206" s="54"/>
      <c r="AY206" s="117"/>
      <c r="AZ206" s="117"/>
      <c r="BA206" s="118"/>
      <c r="BB206" s="116"/>
      <c r="BC206" s="54"/>
      <c r="BD206" s="117"/>
      <c r="BE206" s="218"/>
      <c r="BF206" s="120"/>
      <c r="BG206" s="121"/>
      <c r="BH206" s="121"/>
      <c r="BI206" s="122"/>
      <c r="BJ206" s="123"/>
    </row>
    <row r="207">
      <c r="D207" s="100"/>
      <c r="E207" s="48"/>
      <c r="U207" s="50"/>
      <c r="V207" s="50"/>
      <c r="AC207" s="6"/>
      <c r="AI207" s="110"/>
      <c r="AJ207" s="111"/>
      <c r="AK207" s="111"/>
      <c r="AL207" s="54"/>
      <c r="AM207" s="54"/>
      <c r="AN207" s="112"/>
      <c r="AO207" s="113"/>
      <c r="AP207" s="215"/>
      <c r="AQ207" s="216"/>
      <c r="AR207" s="217"/>
      <c r="AS207" s="54"/>
      <c r="AT207" s="115"/>
      <c r="AU207" s="115"/>
      <c r="AV207" s="115"/>
      <c r="AW207" s="116"/>
      <c r="AX207" s="54"/>
      <c r="AY207" s="117"/>
      <c r="AZ207" s="117"/>
      <c r="BA207" s="118"/>
      <c r="BB207" s="116"/>
      <c r="BC207" s="54"/>
      <c r="BD207" s="117"/>
      <c r="BE207" s="218"/>
      <c r="BF207" s="120"/>
      <c r="BG207" s="121"/>
      <c r="BH207" s="121"/>
      <c r="BI207" s="122"/>
      <c r="BJ207" s="123"/>
    </row>
    <row r="208">
      <c r="D208" s="100"/>
      <c r="E208" s="48"/>
      <c r="U208" s="50"/>
      <c r="V208" s="50"/>
      <c r="AC208" s="6"/>
      <c r="AI208" s="110"/>
      <c r="AJ208" s="111"/>
      <c r="AK208" s="111"/>
      <c r="AL208" s="54"/>
      <c r="AM208" s="54"/>
      <c r="AN208" s="112"/>
      <c r="AO208" s="113"/>
      <c r="AP208" s="215"/>
      <c r="AQ208" s="216"/>
      <c r="AR208" s="217"/>
      <c r="AS208" s="54"/>
      <c r="AT208" s="115"/>
      <c r="AU208" s="115"/>
      <c r="AV208" s="115"/>
      <c r="AW208" s="116"/>
      <c r="AX208" s="54"/>
      <c r="AY208" s="117"/>
      <c r="AZ208" s="117"/>
      <c r="BA208" s="118"/>
      <c r="BB208" s="116"/>
      <c r="BC208" s="54"/>
      <c r="BD208" s="117"/>
      <c r="BE208" s="218"/>
      <c r="BF208" s="120"/>
      <c r="BG208" s="121"/>
      <c r="BH208" s="121"/>
      <c r="BI208" s="122"/>
      <c r="BJ208" s="123"/>
    </row>
    <row r="209">
      <c r="D209" s="100"/>
      <c r="E209" s="48"/>
      <c r="U209" s="50"/>
      <c r="V209" s="50"/>
      <c r="AC209" s="6"/>
      <c r="AI209" s="110"/>
      <c r="AJ209" s="111"/>
      <c r="AK209" s="111"/>
      <c r="AL209" s="54"/>
      <c r="AM209" s="54"/>
      <c r="AN209" s="112"/>
      <c r="AO209" s="113"/>
      <c r="AP209" s="215"/>
      <c r="AQ209" s="216"/>
      <c r="AR209" s="217"/>
      <c r="AS209" s="54"/>
      <c r="AT209" s="115"/>
      <c r="AU209" s="115"/>
      <c r="AV209" s="115"/>
      <c r="AW209" s="116"/>
      <c r="AX209" s="54"/>
      <c r="AY209" s="117"/>
      <c r="AZ209" s="117"/>
      <c r="BA209" s="118"/>
      <c r="BB209" s="116"/>
      <c r="BC209" s="54"/>
      <c r="BD209" s="117"/>
      <c r="BE209" s="218"/>
      <c r="BF209" s="120"/>
      <c r="BG209" s="121"/>
      <c r="BH209" s="121"/>
      <c r="BI209" s="122"/>
      <c r="BJ209" s="123"/>
    </row>
    <row r="210">
      <c r="D210" s="100"/>
      <c r="E210" s="48"/>
      <c r="U210" s="50"/>
      <c r="V210" s="50"/>
      <c r="AC210" s="6"/>
      <c r="AI210" s="110"/>
      <c r="AJ210" s="111"/>
      <c r="AK210" s="111"/>
      <c r="AL210" s="54"/>
      <c r="AM210" s="54"/>
      <c r="AN210" s="112"/>
      <c r="AO210" s="113"/>
      <c r="AP210" s="215"/>
      <c r="AQ210" s="216"/>
      <c r="AR210" s="217"/>
      <c r="AS210" s="54"/>
      <c r="AT210" s="115"/>
      <c r="AU210" s="115"/>
      <c r="AV210" s="115"/>
      <c r="AW210" s="116"/>
      <c r="AX210" s="54"/>
      <c r="AY210" s="117"/>
      <c r="AZ210" s="117"/>
      <c r="BA210" s="118"/>
      <c r="BB210" s="116"/>
      <c r="BC210" s="54"/>
      <c r="BD210" s="117"/>
      <c r="BE210" s="218"/>
      <c r="BF210" s="120"/>
      <c r="BG210" s="121"/>
      <c r="BH210" s="121"/>
      <c r="BI210" s="122"/>
      <c r="BJ210" s="123"/>
    </row>
    <row r="211">
      <c r="D211" s="100"/>
      <c r="E211" s="48"/>
      <c r="U211" s="50"/>
      <c r="V211" s="50"/>
      <c r="AC211" s="6"/>
      <c r="AI211" s="110"/>
      <c r="AJ211" s="111"/>
      <c r="AK211" s="111"/>
      <c r="AL211" s="54"/>
      <c r="AM211" s="54"/>
      <c r="AN211" s="112"/>
      <c r="AO211" s="113"/>
      <c r="AP211" s="215"/>
      <c r="AQ211" s="216"/>
      <c r="AR211" s="217"/>
      <c r="AS211" s="54"/>
      <c r="AT211" s="115"/>
      <c r="AU211" s="115"/>
      <c r="AV211" s="115"/>
      <c r="AW211" s="116"/>
      <c r="AX211" s="54"/>
      <c r="AY211" s="117"/>
      <c r="AZ211" s="117"/>
      <c r="BA211" s="118"/>
      <c r="BB211" s="116"/>
      <c r="BC211" s="54"/>
      <c r="BD211" s="117"/>
      <c r="BE211" s="218"/>
      <c r="BF211" s="120"/>
      <c r="BG211" s="121"/>
      <c r="BH211" s="121"/>
      <c r="BI211" s="122"/>
      <c r="BJ211" s="123"/>
    </row>
    <row r="212">
      <c r="D212" s="100"/>
      <c r="E212" s="48"/>
      <c r="U212" s="50"/>
      <c r="V212" s="50"/>
      <c r="AC212" s="6"/>
      <c r="AI212" s="110"/>
      <c r="AJ212" s="111"/>
      <c r="AK212" s="111"/>
      <c r="AL212" s="54"/>
      <c r="AM212" s="54"/>
      <c r="AN212" s="112"/>
      <c r="AO212" s="113"/>
      <c r="AP212" s="215"/>
      <c r="AQ212" s="216"/>
      <c r="AR212" s="217"/>
      <c r="AS212" s="54"/>
      <c r="AT212" s="115"/>
      <c r="AU212" s="115"/>
      <c r="AV212" s="115"/>
      <c r="AW212" s="116"/>
      <c r="AX212" s="54"/>
      <c r="AY212" s="117"/>
      <c r="AZ212" s="117"/>
      <c r="BA212" s="118"/>
      <c r="BB212" s="116"/>
      <c r="BC212" s="54"/>
      <c r="BD212" s="117"/>
      <c r="BE212" s="218"/>
      <c r="BF212" s="120"/>
      <c r="BG212" s="121"/>
      <c r="BH212" s="121"/>
      <c r="BI212" s="122"/>
      <c r="BJ212" s="123"/>
    </row>
    <row r="213">
      <c r="D213" s="100"/>
      <c r="E213" s="48"/>
      <c r="U213" s="50"/>
      <c r="V213" s="50"/>
      <c r="AC213" s="6"/>
      <c r="AI213" s="110"/>
      <c r="AJ213" s="111"/>
      <c r="AK213" s="111"/>
      <c r="AL213" s="54"/>
      <c r="AM213" s="54"/>
      <c r="AN213" s="112"/>
      <c r="AO213" s="113"/>
      <c r="AP213" s="215"/>
      <c r="AQ213" s="216"/>
      <c r="AR213" s="217"/>
      <c r="AS213" s="54"/>
      <c r="AT213" s="115"/>
      <c r="AU213" s="115"/>
      <c r="AV213" s="115"/>
      <c r="AW213" s="116"/>
      <c r="AX213" s="54"/>
      <c r="AY213" s="117"/>
      <c r="AZ213" s="117"/>
      <c r="BA213" s="118"/>
      <c r="BB213" s="116"/>
      <c r="BC213" s="54"/>
      <c r="BD213" s="117"/>
      <c r="BE213" s="218"/>
      <c r="BF213" s="120"/>
      <c r="BG213" s="121"/>
      <c r="BH213" s="121"/>
      <c r="BI213" s="122"/>
      <c r="BJ213" s="123"/>
    </row>
    <row r="214">
      <c r="D214" s="100"/>
      <c r="E214" s="48"/>
      <c r="U214" s="50"/>
      <c r="V214" s="50"/>
      <c r="AC214" s="6"/>
      <c r="AI214" s="110"/>
      <c r="AJ214" s="111"/>
      <c r="AK214" s="111"/>
      <c r="AL214" s="54"/>
      <c r="AM214" s="54"/>
      <c r="AN214" s="112"/>
      <c r="AO214" s="113"/>
      <c r="AP214" s="215"/>
      <c r="AQ214" s="216"/>
      <c r="AR214" s="217"/>
      <c r="AS214" s="54"/>
      <c r="AT214" s="115"/>
      <c r="AU214" s="115"/>
      <c r="AV214" s="115"/>
      <c r="AW214" s="116"/>
      <c r="AX214" s="54"/>
      <c r="AY214" s="117"/>
      <c r="AZ214" s="117"/>
      <c r="BA214" s="118"/>
      <c r="BB214" s="116"/>
      <c r="BC214" s="54"/>
      <c r="BD214" s="117"/>
      <c r="BE214" s="218"/>
      <c r="BF214" s="120"/>
      <c r="BG214" s="121"/>
      <c r="BH214" s="121"/>
      <c r="BI214" s="122"/>
      <c r="BJ214" s="123"/>
    </row>
    <row r="215">
      <c r="D215" s="100"/>
      <c r="E215" s="48"/>
      <c r="U215" s="50"/>
      <c r="V215" s="50"/>
      <c r="AC215" s="6"/>
      <c r="AI215" s="110"/>
      <c r="AJ215" s="111"/>
      <c r="AK215" s="111"/>
      <c r="AL215" s="54"/>
      <c r="AM215" s="54"/>
      <c r="AN215" s="112"/>
      <c r="AO215" s="113"/>
      <c r="AP215" s="215"/>
      <c r="AQ215" s="216"/>
      <c r="AR215" s="217"/>
      <c r="AS215" s="54"/>
      <c r="AT215" s="115"/>
      <c r="AU215" s="115"/>
      <c r="AV215" s="115"/>
      <c r="AW215" s="116"/>
      <c r="AX215" s="54"/>
      <c r="AY215" s="117"/>
      <c r="AZ215" s="117"/>
      <c r="BA215" s="118"/>
      <c r="BB215" s="116"/>
      <c r="BC215" s="54"/>
      <c r="BD215" s="117"/>
      <c r="BE215" s="218"/>
      <c r="BF215" s="120"/>
      <c r="BG215" s="121"/>
      <c r="BH215" s="121"/>
      <c r="BI215" s="122"/>
      <c r="BJ215" s="123"/>
    </row>
    <row r="216">
      <c r="D216" s="100"/>
      <c r="E216" s="48"/>
      <c r="U216" s="50"/>
      <c r="V216" s="50"/>
      <c r="AC216" s="6"/>
      <c r="AI216" s="110"/>
      <c r="AJ216" s="111"/>
      <c r="AK216" s="111"/>
      <c r="AL216" s="54"/>
      <c r="AM216" s="54"/>
      <c r="AN216" s="112"/>
      <c r="AO216" s="113"/>
      <c r="AP216" s="215"/>
      <c r="AQ216" s="216"/>
      <c r="AR216" s="217"/>
      <c r="AS216" s="54"/>
      <c r="AT216" s="115"/>
      <c r="AU216" s="115"/>
      <c r="AV216" s="115"/>
      <c r="AW216" s="116"/>
      <c r="AX216" s="54"/>
      <c r="AY216" s="117"/>
      <c r="AZ216" s="117"/>
      <c r="BA216" s="118"/>
      <c r="BB216" s="116"/>
      <c r="BC216" s="54"/>
      <c r="BD216" s="117"/>
      <c r="BE216" s="218"/>
      <c r="BF216" s="120"/>
      <c r="BG216" s="121"/>
      <c r="BH216" s="121"/>
      <c r="BI216" s="122"/>
      <c r="BJ216" s="123"/>
    </row>
    <row r="217">
      <c r="D217" s="100"/>
      <c r="E217" s="48"/>
      <c r="U217" s="50"/>
      <c r="V217" s="50"/>
      <c r="AC217" s="6"/>
      <c r="AI217" s="110"/>
      <c r="AJ217" s="111"/>
      <c r="AK217" s="111"/>
      <c r="AL217" s="54"/>
      <c r="AM217" s="54"/>
      <c r="AN217" s="112"/>
      <c r="AO217" s="113"/>
      <c r="AP217" s="215"/>
      <c r="AQ217" s="216"/>
      <c r="AR217" s="217"/>
      <c r="AS217" s="54"/>
      <c r="AT217" s="115"/>
      <c r="AU217" s="115"/>
      <c r="AV217" s="115"/>
      <c r="AW217" s="116"/>
      <c r="AX217" s="54"/>
      <c r="AY217" s="117"/>
      <c r="AZ217" s="117"/>
      <c r="BA217" s="118"/>
      <c r="BB217" s="116"/>
      <c r="BC217" s="54"/>
      <c r="BD217" s="117"/>
      <c r="BE217" s="218"/>
      <c r="BF217" s="120"/>
      <c r="BG217" s="121"/>
      <c r="BH217" s="121"/>
      <c r="BI217" s="122"/>
      <c r="BJ217" s="123"/>
    </row>
    <row r="218">
      <c r="D218" s="100"/>
      <c r="E218" s="48"/>
      <c r="U218" s="50"/>
      <c r="V218" s="50"/>
      <c r="AC218" s="6"/>
      <c r="AI218" s="110"/>
      <c r="AJ218" s="111"/>
      <c r="AK218" s="111"/>
      <c r="AL218" s="54"/>
      <c r="AM218" s="54"/>
      <c r="AN218" s="112"/>
      <c r="AO218" s="113"/>
      <c r="AP218" s="215"/>
      <c r="AQ218" s="216"/>
      <c r="AR218" s="217"/>
      <c r="AS218" s="54"/>
      <c r="AT218" s="115"/>
      <c r="AU218" s="115"/>
      <c r="AV218" s="115"/>
      <c r="AW218" s="116"/>
      <c r="AX218" s="54"/>
      <c r="AY218" s="117"/>
      <c r="AZ218" s="117"/>
      <c r="BA218" s="118"/>
      <c r="BB218" s="116"/>
      <c r="BC218" s="54"/>
      <c r="BD218" s="117"/>
      <c r="BE218" s="218"/>
      <c r="BF218" s="120"/>
      <c r="BG218" s="121"/>
      <c r="BH218" s="121"/>
      <c r="BI218" s="122"/>
      <c r="BJ218" s="123"/>
    </row>
    <row r="219">
      <c r="D219" s="100"/>
      <c r="E219" s="48"/>
      <c r="U219" s="50"/>
      <c r="V219" s="50"/>
      <c r="AC219" s="6"/>
      <c r="AI219" s="110"/>
      <c r="AJ219" s="111"/>
      <c r="AK219" s="111"/>
      <c r="AL219" s="54"/>
      <c r="AM219" s="54"/>
      <c r="AN219" s="112"/>
      <c r="AO219" s="113"/>
      <c r="AP219" s="215"/>
      <c r="AQ219" s="216"/>
      <c r="AR219" s="217"/>
      <c r="AS219" s="54"/>
      <c r="AT219" s="115"/>
      <c r="AU219" s="115"/>
      <c r="AV219" s="115"/>
      <c r="AW219" s="116"/>
      <c r="AX219" s="54"/>
      <c r="AY219" s="117"/>
      <c r="AZ219" s="117"/>
      <c r="BA219" s="118"/>
      <c r="BB219" s="116"/>
      <c r="BC219" s="54"/>
      <c r="BD219" s="117"/>
      <c r="BE219" s="218"/>
      <c r="BF219" s="120"/>
      <c r="BG219" s="121"/>
      <c r="BH219" s="121"/>
      <c r="BI219" s="122"/>
      <c r="BJ219" s="123"/>
    </row>
    <row r="220">
      <c r="D220" s="100"/>
      <c r="E220" s="48"/>
      <c r="U220" s="50"/>
      <c r="V220" s="50"/>
      <c r="AC220" s="6"/>
      <c r="AI220" s="110"/>
      <c r="AJ220" s="111"/>
      <c r="AK220" s="111"/>
      <c r="AL220" s="54"/>
      <c r="AM220" s="54"/>
      <c r="AN220" s="112"/>
      <c r="AO220" s="113"/>
      <c r="AP220" s="215"/>
      <c r="AQ220" s="216"/>
      <c r="AR220" s="217"/>
      <c r="AS220" s="54"/>
      <c r="AT220" s="115"/>
      <c r="AU220" s="115"/>
      <c r="AV220" s="115"/>
      <c r="AW220" s="116"/>
      <c r="AX220" s="54"/>
      <c r="AY220" s="117"/>
      <c r="AZ220" s="117"/>
      <c r="BA220" s="118"/>
      <c r="BB220" s="116"/>
      <c r="BC220" s="54"/>
      <c r="BD220" s="117"/>
      <c r="BE220" s="218"/>
      <c r="BF220" s="120"/>
      <c r="BG220" s="121"/>
      <c r="BH220" s="121"/>
      <c r="BI220" s="122"/>
      <c r="BJ220" s="123"/>
    </row>
    <row r="221">
      <c r="D221" s="100"/>
      <c r="E221" s="48"/>
      <c r="U221" s="50"/>
      <c r="V221" s="50"/>
      <c r="AC221" s="6"/>
      <c r="AI221" s="110"/>
      <c r="AJ221" s="111"/>
      <c r="AK221" s="111"/>
      <c r="AL221" s="54"/>
      <c r="AM221" s="54"/>
      <c r="AN221" s="112"/>
      <c r="AO221" s="113"/>
      <c r="AP221" s="215"/>
      <c r="AQ221" s="216"/>
      <c r="AR221" s="217"/>
      <c r="AS221" s="54"/>
      <c r="AT221" s="115"/>
      <c r="AU221" s="115"/>
      <c r="AV221" s="115"/>
      <c r="AW221" s="116"/>
      <c r="AX221" s="54"/>
      <c r="AY221" s="117"/>
      <c r="AZ221" s="117"/>
      <c r="BA221" s="118"/>
      <c r="BB221" s="116"/>
      <c r="BC221" s="54"/>
      <c r="BD221" s="117"/>
      <c r="BE221" s="218"/>
      <c r="BF221" s="120"/>
      <c r="BG221" s="121"/>
      <c r="BH221" s="121"/>
      <c r="BI221" s="122"/>
      <c r="BJ221" s="123"/>
    </row>
    <row r="222">
      <c r="D222" s="100"/>
      <c r="E222" s="48"/>
      <c r="U222" s="50"/>
      <c r="V222" s="50"/>
      <c r="AC222" s="6"/>
      <c r="AI222" s="110"/>
      <c r="AJ222" s="111"/>
      <c r="AK222" s="111"/>
      <c r="AL222" s="54"/>
      <c r="AM222" s="54"/>
      <c r="AN222" s="112"/>
      <c r="AO222" s="113"/>
      <c r="AP222" s="215"/>
      <c r="AQ222" s="216"/>
      <c r="AR222" s="217"/>
      <c r="AS222" s="54"/>
      <c r="AT222" s="115"/>
      <c r="AU222" s="115"/>
      <c r="AV222" s="115"/>
      <c r="AW222" s="116"/>
      <c r="AX222" s="54"/>
      <c r="AY222" s="117"/>
      <c r="AZ222" s="117"/>
      <c r="BA222" s="118"/>
      <c r="BB222" s="116"/>
      <c r="BC222" s="54"/>
      <c r="BD222" s="117"/>
      <c r="BE222" s="218"/>
      <c r="BF222" s="120"/>
      <c r="BG222" s="121"/>
      <c r="BH222" s="121"/>
      <c r="BI222" s="122"/>
      <c r="BJ222" s="123"/>
    </row>
    <row r="223">
      <c r="D223" s="100"/>
      <c r="E223" s="48"/>
      <c r="U223" s="50"/>
      <c r="V223" s="50"/>
      <c r="AC223" s="6"/>
      <c r="AI223" s="110"/>
      <c r="AJ223" s="111"/>
      <c r="AK223" s="111"/>
      <c r="AL223" s="54"/>
      <c r="AM223" s="54"/>
      <c r="AN223" s="112"/>
      <c r="AO223" s="113"/>
      <c r="AP223" s="215"/>
      <c r="AQ223" s="216"/>
      <c r="AR223" s="217"/>
      <c r="AS223" s="54"/>
      <c r="AT223" s="115"/>
      <c r="AU223" s="115"/>
      <c r="AV223" s="115"/>
      <c r="AW223" s="116"/>
      <c r="AX223" s="54"/>
      <c r="AY223" s="117"/>
      <c r="AZ223" s="117"/>
      <c r="BA223" s="118"/>
      <c r="BB223" s="116"/>
      <c r="BC223" s="54"/>
      <c r="BD223" s="117"/>
      <c r="BE223" s="218"/>
      <c r="BF223" s="120"/>
      <c r="BG223" s="121"/>
      <c r="BH223" s="121"/>
      <c r="BI223" s="122"/>
      <c r="BJ223" s="123"/>
    </row>
    <row r="224">
      <c r="D224" s="100"/>
      <c r="E224" s="48"/>
      <c r="U224" s="50"/>
      <c r="V224" s="50"/>
      <c r="AC224" s="6"/>
      <c r="AI224" s="110"/>
      <c r="AJ224" s="111"/>
      <c r="AK224" s="111"/>
      <c r="AL224" s="54"/>
      <c r="AM224" s="54"/>
      <c r="AN224" s="112"/>
      <c r="AO224" s="113"/>
      <c r="AP224" s="215"/>
      <c r="AQ224" s="216"/>
      <c r="AR224" s="217"/>
      <c r="AS224" s="54"/>
      <c r="AT224" s="115"/>
      <c r="AU224" s="115"/>
      <c r="AV224" s="115"/>
      <c r="AW224" s="116"/>
      <c r="AX224" s="54"/>
      <c r="AY224" s="117"/>
      <c r="AZ224" s="117"/>
      <c r="BA224" s="118"/>
      <c r="BB224" s="116"/>
      <c r="BC224" s="54"/>
      <c r="BD224" s="117"/>
      <c r="BE224" s="218"/>
      <c r="BF224" s="120"/>
      <c r="BG224" s="121"/>
      <c r="BH224" s="121"/>
      <c r="BI224" s="122"/>
      <c r="BJ224" s="123"/>
    </row>
    <row r="225">
      <c r="D225" s="100"/>
      <c r="E225" s="48"/>
      <c r="U225" s="50"/>
      <c r="V225" s="50"/>
      <c r="AC225" s="6"/>
      <c r="AI225" s="110"/>
      <c r="AJ225" s="111"/>
      <c r="AK225" s="111"/>
      <c r="AL225" s="54"/>
      <c r="AM225" s="54"/>
      <c r="AN225" s="112"/>
      <c r="AO225" s="113"/>
      <c r="AP225" s="215"/>
      <c r="AQ225" s="216"/>
      <c r="AR225" s="217"/>
      <c r="AS225" s="54"/>
      <c r="AT225" s="115"/>
      <c r="AU225" s="115"/>
      <c r="AV225" s="115"/>
      <c r="AW225" s="116"/>
      <c r="AX225" s="54"/>
      <c r="AY225" s="117"/>
      <c r="AZ225" s="117"/>
      <c r="BA225" s="118"/>
      <c r="BB225" s="116"/>
      <c r="BC225" s="54"/>
      <c r="BD225" s="117"/>
      <c r="BE225" s="218"/>
      <c r="BF225" s="120"/>
      <c r="BG225" s="121"/>
      <c r="BH225" s="121"/>
      <c r="BI225" s="122"/>
      <c r="BJ225" s="123"/>
    </row>
    <row r="226">
      <c r="D226" s="100"/>
      <c r="E226" s="48"/>
      <c r="U226" s="50"/>
      <c r="V226" s="50"/>
      <c r="AC226" s="6"/>
      <c r="AI226" s="110"/>
      <c r="AJ226" s="111"/>
      <c r="AK226" s="111"/>
      <c r="AL226" s="54"/>
      <c r="AM226" s="54"/>
      <c r="AN226" s="112"/>
      <c r="AO226" s="113"/>
      <c r="AP226" s="215"/>
      <c r="AQ226" s="216"/>
      <c r="AR226" s="217"/>
      <c r="AS226" s="54"/>
      <c r="AT226" s="115"/>
      <c r="AU226" s="115"/>
      <c r="AV226" s="115"/>
      <c r="AW226" s="116"/>
      <c r="AX226" s="54"/>
      <c r="AY226" s="117"/>
      <c r="AZ226" s="117"/>
      <c r="BA226" s="118"/>
      <c r="BB226" s="116"/>
      <c r="BC226" s="54"/>
      <c r="BD226" s="117"/>
      <c r="BE226" s="218"/>
      <c r="BF226" s="120"/>
      <c r="BG226" s="121"/>
      <c r="BH226" s="121"/>
      <c r="BI226" s="122"/>
      <c r="BJ226" s="123"/>
    </row>
    <row r="227">
      <c r="D227" s="100"/>
      <c r="E227" s="48"/>
      <c r="U227" s="50"/>
      <c r="V227" s="50"/>
      <c r="AC227" s="6"/>
      <c r="AI227" s="110"/>
      <c r="AJ227" s="111"/>
      <c r="AK227" s="111"/>
      <c r="AL227" s="54"/>
      <c r="AM227" s="54"/>
      <c r="AN227" s="112"/>
      <c r="AO227" s="113"/>
      <c r="AP227" s="215"/>
      <c r="AQ227" s="216"/>
      <c r="AR227" s="217"/>
      <c r="AS227" s="54"/>
      <c r="AT227" s="115"/>
      <c r="AU227" s="115"/>
      <c r="AV227" s="115"/>
      <c r="AW227" s="116"/>
      <c r="AX227" s="54"/>
      <c r="AY227" s="117"/>
      <c r="AZ227" s="117"/>
      <c r="BA227" s="118"/>
      <c r="BB227" s="116"/>
      <c r="BC227" s="54"/>
      <c r="BD227" s="117"/>
      <c r="BE227" s="218"/>
      <c r="BF227" s="120"/>
      <c r="BG227" s="121"/>
      <c r="BH227" s="121"/>
      <c r="BI227" s="122"/>
      <c r="BJ227" s="123"/>
    </row>
    <row r="228">
      <c r="D228" s="100"/>
      <c r="E228" s="48"/>
      <c r="U228" s="50"/>
      <c r="V228" s="50"/>
      <c r="AC228" s="6"/>
      <c r="AI228" s="110"/>
      <c r="AJ228" s="111"/>
      <c r="AK228" s="111"/>
      <c r="AL228" s="54"/>
      <c r="AM228" s="54"/>
      <c r="AN228" s="112"/>
      <c r="AO228" s="113"/>
      <c r="AP228" s="215"/>
      <c r="AQ228" s="216"/>
      <c r="AR228" s="217"/>
      <c r="AS228" s="54"/>
      <c r="AT228" s="115"/>
      <c r="AU228" s="115"/>
      <c r="AV228" s="115"/>
      <c r="AW228" s="116"/>
      <c r="AX228" s="54"/>
      <c r="AY228" s="117"/>
      <c r="AZ228" s="117"/>
      <c r="BA228" s="118"/>
      <c r="BB228" s="116"/>
      <c r="BC228" s="54"/>
      <c r="BD228" s="117"/>
      <c r="BE228" s="218"/>
      <c r="BF228" s="120"/>
      <c r="BG228" s="121"/>
      <c r="BH228" s="121"/>
      <c r="BI228" s="122"/>
      <c r="BJ228" s="123"/>
    </row>
    <row r="229">
      <c r="D229" s="100"/>
      <c r="E229" s="48"/>
      <c r="U229" s="50"/>
      <c r="V229" s="50"/>
      <c r="AC229" s="6"/>
      <c r="AI229" s="110"/>
      <c r="AJ229" s="111"/>
      <c r="AK229" s="111"/>
      <c r="AL229" s="54"/>
      <c r="AM229" s="54"/>
      <c r="AN229" s="112"/>
      <c r="AO229" s="113"/>
      <c r="AP229" s="215"/>
      <c r="AQ229" s="216"/>
      <c r="AR229" s="217"/>
      <c r="AS229" s="54"/>
      <c r="AT229" s="115"/>
      <c r="AU229" s="115"/>
      <c r="AV229" s="115"/>
      <c r="AW229" s="116"/>
      <c r="AX229" s="54"/>
      <c r="AY229" s="117"/>
      <c r="AZ229" s="117"/>
      <c r="BA229" s="118"/>
      <c r="BB229" s="116"/>
      <c r="BC229" s="54"/>
      <c r="BD229" s="117"/>
      <c r="BE229" s="218"/>
      <c r="BF229" s="120"/>
      <c r="BG229" s="121"/>
      <c r="BH229" s="121"/>
      <c r="BI229" s="122"/>
      <c r="BJ229" s="123"/>
    </row>
    <row r="230">
      <c r="D230" s="100"/>
      <c r="E230" s="48"/>
      <c r="U230" s="50"/>
      <c r="V230" s="50"/>
      <c r="AC230" s="6"/>
      <c r="AI230" s="110"/>
      <c r="AJ230" s="111"/>
      <c r="AK230" s="111"/>
      <c r="AL230" s="54"/>
      <c r="AM230" s="54"/>
      <c r="AN230" s="112"/>
      <c r="AO230" s="113"/>
      <c r="AP230" s="215"/>
      <c r="AQ230" s="216"/>
      <c r="AR230" s="217"/>
      <c r="AS230" s="54"/>
      <c r="AT230" s="115"/>
      <c r="AU230" s="115"/>
      <c r="AV230" s="115"/>
      <c r="AW230" s="116"/>
      <c r="AX230" s="54"/>
      <c r="AY230" s="117"/>
      <c r="AZ230" s="117"/>
      <c r="BA230" s="118"/>
      <c r="BB230" s="116"/>
      <c r="BC230" s="54"/>
      <c r="BD230" s="117"/>
      <c r="BE230" s="218"/>
      <c r="BF230" s="120"/>
      <c r="BG230" s="121"/>
      <c r="BH230" s="121"/>
      <c r="BI230" s="122"/>
      <c r="BJ230" s="123"/>
    </row>
    <row r="231">
      <c r="D231" s="100"/>
      <c r="E231" s="48"/>
      <c r="U231" s="50"/>
      <c r="V231" s="50"/>
      <c r="AC231" s="6"/>
      <c r="AI231" s="110"/>
      <c r="AJ231" s="111"/>
      <c r="AK231" s="111"/>
      <c r="AL231" s="54"/>
      <c r="AM231" s="54"/>
      <c r="AN231" s="112"/>
      <c r="AO231" s="113"/>
      <c r="AP231" s="215"/>
      <c r="AQ231" s="216"/>
      <c r="AR231" s="217"/>
      <c r="AS231" s="54"/>
      <c r="AT231" s="115"/>
      <c r="AU231" s="115"/>
      <c r="AV231" s="115"/>
      <c r="AW231" s="116"/>
      <c r="AX231" s="54"/>
      <c r="AY231" s="117"/>
      <c r="AZ231" s="117"/>
      <c r="BA231" s="118"/>
      <c r="BB231" s="116"/>
      <c r="BC231" s="54"/>
      <c r="BD231" s="117"/>
      <c r="BE231" s="218"/>
      <c r="BF231" s="120"/>
      <c r="BG231" s="121"/>
      <c r="BH231" s="121"/>
      <c r="BI231" s="122"/>
      <c r="BJ231" s="123"/>
    </row>
    <row r="232">
      <c r="D232" s="100"/>
      <c r="E232" s="48"/>
      <c r="U232" s="50"/>
      <c r="V232" s="50"/>
      <c r="AC232" s="6"/>
      <c r="AI232" s="110"/>
      <c r="AJ232" s="111"/>
      <c r="AK232" s="111"/>
      <c r="AL232" s="54"/>
      <c r="AM232" s="54"/>
      <c r="AN232" s="112"/>
      <c r="AO232" s="113"/>
      <c r="AP232" s="215"/>
      <c r="AQ232" s="216"/>
      <c r="AR232" s="217"/>
      <c r="AS232" s="54"/>
      <c r="AT232" s="115"/>
      <c r="AU232" s="115"/>
      <c r="AV232" s="115"/>
      <c r="AW232" s="116"/>
      <c r="AX232" s="54"/>
      <c r="AY232" s="117"/>
      <c r="AZ232" s="117"/>
      <c r="BA232" s="118"/>
      <c r="BB232" s="116"/>
      <c r="BC232" s="54"/>
      <c r="BD232" s="117"/>
      <c r="BE232" s="218"/>
      <c r="BF232" s="120"/>
      <c r="BG232" s="121"/>
      <c r="BH232" s="121"/>
      <c r="BI232" s="122"/>
      <c r="BJ232" s="123"/>
    </row>
    <row r="233">
      <c r="D233" s="100"/>
      <c r="E233" s="48"/>
      <c r="U233" s="50"/>
      <c r="V233" s="50"/>
      <c r="AC233" s="6"/>
      <c r="AI233" s="110"/>
      <c r="AJ233" s="111"/>
      <c r="AK233" s="111"/>
      <c r="AL233" s="54"/>
      <c r="AM233" s="54"/>
      <c r="AN233" s="112"/>
      <c r="AO233" s="113"/>
      <c r="AP233" s="215"/>
      <c r="AQ233" s="216"/>
      <c r="AR233" s="217"/>
      <c r="AS233" s="54"/>
      <c r="AT233" s="115"/>
      <c r="AU233" s="115"/>
      <c r="AV233" s="115"/>
      <c r="AW233" s="116"/>
      <c r="AX233" s="54"/>
      <c r="AY233" s="117"/>
      <c r="AZ233" s="117"/>
      <c r="BA233" s="118"/>
      <c r="BB233" s="116"/>
      <c r="BC233" s="54"/>
      <c r="BD233" s="117"/>
      <c r="BE233" s="218"/>
      <c r="BF233" s="120"/>
      <c r="BG233" s="121"/>
      <c r="BH233" s="121"/>
      <c r="BI233" s="122"/>
      <c r="BJ233" s="123"/>
    </row>
    <row r="234">
      <c r="D234" s="100"/>
      <c r="E234" s="48"/>
      <c r="U234" s="50"/>
      <c r="V234" s="50"/>
      <c r="AC234" s="6"/>
      <c r="AI234" s="110"/>
      <c r="AJ234" s="111"/>
      <c r="AK234" s="111"/>
      <c r="AL234" s="54"/>
      <c r="AM234" s="54"/>
      <c r="AN234" s="112"/>
      <c r="AO234" s="113"/>
      <c r="AP234" s="215"/>
      <c r="AQ234" s="216"/>
      <c r="AR234" s="217"/>
      <c r="AS234" s="54"/>
      <c r="AT234" s="115"/>
      <c r="AU234" s="115"/>
      <c r="AV234" s="115"/>
      <c r="AW234" s="116"/>
      <c r="AX234" s="54"/>
      <c r="AY234" s="117"/>
      <c r="AZ234" s="117"/>
      <c r="BA234" s="118"/>
      <c r="BB234" s="116"/>
      <c r="BC234" s="54"/>
      <c r="BD234" s="117"/>
      <c r="BE234" s="218"/>
      <c r="BF234" s="120"/>
      <c r="BG234" s="121"/>
      <c r="BH234" s="121"/>
      <c r="BI234" s="122"/>
      <c r="BJ234" s="123"/>
    </row>
    <row r="235">
      <c r="D235" s="100"/>
      <c r="E235" s="48"/>
      <c r="U235" s="50"/>
      <c r="V235" s="50"/>
      <c r="AC235" s="6"/>
      <c r="AI235" s="110"/>
      <c r="AJ235" s="111"/>
      <c r="AK235" s="111"/>
      <c r="AL235" s="54"/>
      <c r="AM235" s="54"/>
      <c r="AN235" s="112"/>
      <c r="AO235" s="113"/>
      <c r="AP235" s="215"/>
      <c r="AQ235" s="216"/>
      <c r="AR235" s="217"/>
      <c r="AS235" s="54"/>
      <c r="AT235" s="115"/>
      <c r="AU235" s="115"/>
      <c r="AV235" s="115"/>
      <c r="AW235" s="116"/>
      <c r="AX235" s="54"/>
      <c r="AY235" s="117"/>
      <c r="AZ235" s="117"/>
      <c r="BA235" s="118"/>
      <c r="BB235" s="116"/>
      <c r="BC235" s="54"/>
      <c r="BD235" s="117"/>
      <c r="BE235" s="218"/>
      <c r="BF235" s="120"/>
      <c r="BG235" s="121"/>
      <c r="BH235" s="121"/>
      <c r="BI235" s="122"/>
      <c r="BJ235" s="123"/>
    </row>
    <row r="236">
      <c r="D236" s="100"/>
      <c r="E236" s="48"/>
      <c r="U236" s="50"/>
      <c r="V236" s="50"/>
      <c r="AC236" s="6"/>
      <c r="AI236" s="110"/>
      <c r="AJ236" s="111"/>
      <c r="AK236" s="111"/>
      <c r="AL236" s="54"/>
      <c r="AM236" s="54"/>
      <c r="AN236" s="112"/>
      <c r="AO236" s="113"/>
      <c r="AP236" s="215"/>
      <c r="AQ236" s="216"/>
      <c r="AR236" s="217"/>
      <c r="AS236" s="54"/>
      <c r="AT236" s="115"/>
      <c r="AU236" s="115"/>
      <c r="AV236" s="115"/>
      <c r="AW236" s="116"/>
      <c r="AX236" s="54"/>
      <c r="AY236" s="117"/>
      <c r="AZ236" s="117"/>
      <c r="BA236" s="118"/>
      <c r="BB236" s="116"/>
      <c r="BC236" s="54"/>
      <c r="BD236" s="117"/>
      <c r="BE236" s="218"/>
      <c r="BF236" s="120"/>
      <c r="BG236" s="121"/>
      <c r="BH236" s="121"/>
      <c r="BI236" s="122"/>
      <c r="BJ236" s="123"/>
    </row>
    <row r="237">
      <c r="D237" s="100"/>
      <c r="E237" s="48"/>
      <c r="U237" s="50"/>
      <c r="V237" s="50"/>
      <c r="AC237" s="6"/>
      <c r="AI237" s="110"/>
      <c r="AJ237" s="111"/>
      <c r="AK237" s="111"/>
      <c r="AL237" s="54"/>
      <c r="AM237" s="54"/>
      <c r="AN237" s="112"/>
      <c r="AO237" s="113"/>
      <c r="AP237" s="215"/>
      <c r="AQ237" s="216"/>
      <c r="AR237" s="217"/>
      <c r="AS237" s="54"/>
      <c r="AT237" s="115"/>
      <c r="AU237" s="115"/>
      <c r="AV237" s="115"/>
      <c r="AW237" s="116"/>
      <c r="AX237" s="54"/>
      <c r="AY237" s="117"/>
      <c r="AZ237" s="117"/>
      <c r="BA237" s="118"/>
      <c r="BB237" s="116"/>
      <c r="BC237" s="54"/>
      <c r="BD237" s="117"/>
      <c r="BE237" s="218"/>
      <c r="BF237" s="120"/>
      <c r="BG237" s="121"/>
      <c r="BH237" s="121"/>
      <c r="BI237" s="122"/>
      <c r="BJ237" s="123"/>
    </row>
    <row r="238">
      <c r="D238" s="100"/>
      <c r="E238" s="48"/>
      <c r="U238" s="50"/>
      <c r="V238" s="50"/>
      <c r="AC238" s="6"/>
      <c r="AI238" s="110"/>
      <c r="AJ238" s="111"/>
      <c r="AK238" s="111"/>
      <c r="AL238" s="54"/>
      <c r="AM238" s="54"/>
      <c r="AN238" s="112"/>
      <c r="AO238" s="113"/>
      <c r="AP238" s="215"/>
      <c r="AQ238" s="216"/>
      <c r="AR238" s="217"/>
      <c r="AS238" s="54"/>
      <c r="AT238" s="115"/>
      <c r="AU238" s="115"/>
      <c r="AV238" s="115"/>
      <c r="AW238" s="116"/>
      <c r="AX238" s="54"/>
      <c r="AY238" s="117"/>
      <c r="AZ238" s="117"/>
      <c r="BA238" s="118"/>
      <c r="BB238" s="116"/>
      <c r="BC238" s="54"/>
      <c r="BD238" s="117"/>
      <c r="BE238" s="218"/>
      <c r="BF238" s="120"/>
      <c r="BG238" s="121"/>
      <c r="BH238" s="121"/>
      <c r="BI238" s="122"/>
      <c r="BJ238" s="123"/>
    </row>
    <row r="239">
      <c r="D239" s="100"/>
      <c r="E239" s="48"/>
      <c r="U239" s="50"/>
      <c r="V239" s="50"/>
      <c r="AC239" s="6"/>
      <c r="AI239" s="110"/>
      <c r="AJ239" s="111"/>
      <c r="AK239" s="111"/>
      <c r="AL239" s="54"/>
      <c r="AM239" s="54"/>
      <c r="AN239" s="112"/>
      <c r="AO239" s="113"/>
      <c r="AP239" s="215"/>
      <c r="AQ239" s="216"/>
      <c r="AR239" s="217"/>
      <c r="AS239" s="54"/>
      <c r="AT239" s="115"/>
      <c r="AU239" s="115"/>
      <c r="AV239" s="115"/>
      <c r="AW239" s="116"/>
      <c r="AX239" s="54"/>
      <c r="AY239" s="117"/>
      <c r="AZ239" s="117"/>
      <c r="BA239" s="118"/>
      <c r="BB239" s="116"/>
      <c r="BC239" s="54"/>
      <c r="BD239" s="117"/>
      <c r="BE239" s="218"/>
      <c r="BF239" s="120"/>
      <c r="BG239" s="121"/>
      <c r="BH239" s="121"/>
      <c r="BI239" s="122"/>
      <c r="BJ239" s="123"/>
    </row>
    <row r="240">
      <c r="D240" s="100"/>
      <c r="E240" s="48"/>
      <c r="U240" s="50"/>
      <c r="V240" s="50"/>
      <c r="AC240" s="6"/>
      <c r="AI240" s="110"/>
      <c r="AJ240" s="111"/>
      <c r="AK240" s="111"/>
      <c r="AL240" s="54"/>
      <c r="AM240" s="54"/>
      <c r="AN240" s="112"/>
      <c r="AO240" s="113"/>
      <c r="AP240" s="215"/>
      <c r="AQ240" s="216"/>
      <c r="AR240" s="217"/>
      <c r="AS240" s="54"/>
      <c r="AT240" s="115"/>
      <c r="AU240" s="115"/>
      <c r="AV240" s="115"/>
      <c r="AW240" s="116"/>
      <c r="AX240" s="54"/>
      <c r="AY240" s="117"/>
      <c r="AZ240" s="117"/>
      <c r="BA240" s="118"/>
      <c r="BB240" s="116"/>
      <c r="BC240" s="54"/>
      <c r="BD240" s="117"/>
      <c r="BE240" s="218"/>
      <c r="BF240" s="120"/>
      <c r="BG240" s="121"/>
      <c r="BH240" s="121"/>
      <c r="BI240" s="122"/>
      <c r="BJ240" s="123"/>
    </row>
    <row r="241">
      <c r="D241" s="100"/>
      <c r="E241" s="48"/>
      <c r="U241" s="50"/>
      <c r="V241" s="50"/>
      <c r="AC241" s="6"/>
      <c r="AI241" s="110"/>
      <c r="AJ241" s="111"/>
      <c r="AK241" s="111"/>
      <c r="AL241" s="54"/>
      <c r="AM241" s="54"/>
      <c r="AN241" s="112"/>
      <c r="AO241" s="113"/>
      <c r="AP241" s="215"/>
      <c r="AQ241" s="216"/>
      <c r="AR241" s="217"/>
      <c r="AS241" s="54"/>
      <c r="AT241" s="115"/>
      <c r="AU241" s="115"/>
      <c r="AV241" s="115"/>
      <c r="AW241" s="116"/>
      <c r="AX241" s="54"/>
      <c r="AY241" s="117"/>
      <c r="AZ241" s="117"/>
      <c r="BA241" s="118"/>
      <c r="BB241" s="116"/>
      <c r="BC241" s="54"/>
      <c r="BD241" s="117"/>
      <c r="BE241" s="218"/>
      <c r="BF241" s="120"/>
      <c r="BG241" s="121"/>
      <c r="BH241" s="121"/>
      <c r="BI241" s="122"/>
      <c r="BJ241" s="123"/>
    </row>
    <row r="242">
      <c r="D242" s="100"/>
      <c r="E242" s="48"/>
      <c r="U242" s="50"/>
      <c r="V242" s="50"/>
      <c r="AC242" s="6"/>
      <c r="AI242" s="110"/>
      <c r="AJ242" s="111"/>
      <c r="AK242" s="111"/>
      <c r="AL242" s="54"/>
      <c r="AM242" s="54"/>
      <c r="AN242" s="112"/>
      <c r="AO242" s="113"/>
      <c r="AP242" s="215"/>
      <c r="AQ242" s="216"/>
      <c r="AR242" s="217"/>
      <c r="AS242" s="54"/>
      <c r="AT242" s="115"/>
      <c r="AU242" s="115"/>
      <c r="AV242" s="115"/>
      <c r="AW242" s="116"/>
      <c r="AX242" s="54"/>
      <c r="AY242" s="117"/>
      <c r="AZ242" s="117"/>
      <c r="BA242" s="118"/>
      <c r="BB242" s="116"/>
      <c r="BC242" s="54"/>
      <c r="BD242" s="117"/>
      <c r="BE242" s="218"/>
      <c r="BF242" s="120"/>
      <c r="BG242" s="121"/>
      <c r="BH242" s="121"/>
      <c r="BI242" s="122"/>
      <c r="BJ242" s="123"/>
    </row>
    <row r="243">
      <c r="D243" s="100"/>
      <c r="E243" s="48"/>
      <c r="U243" s="50"/>
      <c r="V243" s="50"/>
      <c r="AC243" s="6"/>
      <c r="AI243" s="110"/>
      <c r="AJ243" s="111"/>
      <c r="AK243" s="111"/>
      <c r="AL243" s="54"/>
      <c r="AM243" s="54"/>
      <c r="AN243" s="112"/>
      <c r="AO243" s="113"/>
      <c r="AP243" s="215"/>
      <c r="AQ243" s="216"/>
      <c r="AR243" s="217"/>
      <c r="AS243" s="54"/>
      <c r="AT243" s="115"/>
      <c r="AU243" s="115"/>
      <c r="AV243" s="115"/>
      <c r="AW243" s="116"/>
      <c r="AX243" s="54"/>
      <c r="AY243" s="117"/>
      <c r="AZ243" s="117"/>
      <c r="BA243" s="118"/>
      <c r="BB243" s="116"/>
      <c r="BC243" s="54"/>
      <c r="BD243" s="117"/>
      <c r="BE243" s="218"/>
      <c r="BF243" s="120"/>
      <c r="BG243" s="121"/>
      <c r="BH243" s="121"/>
      <c r="BI243" s="122"/>
      <c r="BJ243" s="123"/>
    </row>
    <row r="244">
      <c r="D244" s="100"/>
      <c r="E244" s="48"/>
      <c r="U244" s="50"/>
      <c r="V244" s="50"/>
      <c r="AC244" s="6"/>
      <c r="AI244" s="110"/>
      <c r="AJ244" s="111"/>
      <c r="AK244" s="111"/>
      <c r="AL244" s="54"/>
      <c r="AM244" s="54"/>
      <c r="AN244" s="112"/>
      <c r="AO244" s="113"/>
      <c r="AP244" s="215"/>
      <c r="AQ244" s="216"/>
      <c r="AR244" s="217"/>
      <c r="AS244" s="54"/>
      <c r="AT244" s="115"/>
      <c r="AU244" s="115"/>
      <c r="AV244" s="115"/>
      <c r="AW244" s="116"/>
      <c r="AX244" s="54"/>
      <c r="AY244" s="117"/>
      <c r="AZ244" s="117"/>
      <c r="BA244" s="118"/>
      <c r="BB244" s="116"/>
      <c r="BC244" s="54"/>
      <c r="BD244" s="117"/>
      <c r="BE244" s="218"/>
      <c r="BF244" s="120"/>
      <c r="BG244" s="121"/>
      <c r="BH244" s="121"/>
      <c r="BI244" s="122"/>
      <c r="BJ244" s="123"/>
    </row>
    <row r="245">
      <c r="D245" s="100"/>
      <c r="E245" s="48"/>
      <c r="U245" s="50"/>
      <c r="V245" s="50"/>
      <c r="AC245" s="6"/>
      <c r="AI245" s="110"/>
      <c r="AJ245" s="111"/>
      <c r="AK245" s="111"/>
      <c r="AL245" s="54"/>
      <c r="AM245" s="54"/>
      <c r="AN245" s="112"/>
      <c r="AO245" s="113"/>
      <c r="AP245" s="215"/>
      <c r="AQ245" s="216"/>
      <c r="AR245" s="217"/>
      <c r="AS245" s="54"/>
      <c r="AT245" s="115"/>
      <c r="AU245" s="115"/>
      <c r="AV245" s="115"/>
      <c r="AW245" s="116"/>
      <c r="AX245" s="54"/>
      <c r="AY245" s="117"/>
      <c r="AZ245" s="117"/>
      <c r="BA245" s="118"/>
      <c r="BB245" s="116"/>
      <c r="BC245" s="54"/>
      <c r="BD245" s="117"/>
      <c r="BE245" s="218"/>
      <c r="BF245" s="120"/>
      <c r="BG245" s="121"/>
      <c r="BH245" s="121"/>
      <c r="BI245" s="122"/>
      <c r="BJ245" s="123"/>
    </row>
    <row r="246">
      <c r="D246" s="100"/>
      <c r="E246" s="48"/>
      <c r="U246" s="50"/>
      <c r="V246" s="50"/>
      <c r="AC246" s="6"/>
      <c r="AI246" s="110"/>
      <c r="AJ246" s="111"/>
      <c r="AK246" s="111"/>
      <c r="AL246" s="54"/>
      <c r="AM246" s="54"/>
      <c r="AN246" s="112"/>
      <c r="AO246" s="113"/>
      <c r="AP246" s="215"/>
      <c r="AQ246" s="216"/>
      <c r="AR246" s="217"/>
      <c r="AS246" s="54"/>
      <c r="AT246" s="115"/>
      <c r="AU246" s="115"/>
      <c r="AV246" s="115"/>
      <c r="AW246" s="116"/>
      <c r="AX246" s="54"/>
      <c r="AY246" s="117"/>
      <c r="AZ246" s="117"/>
      <c r="BA246" s="118"/>
      <c r="BB246" s="116"/>
      <c r="BC246" s="54"/>
      <c r="BD246" s="117"/>
      <c r="BE246" s="218"/>
      <c r="BF246" s="120"/>
      <c r="BG246" s="121"/>
      <c r="BH246" s="121"/>
      <c r="BI246" s="122"/>
      <c r="BJ246" s="123"/>
    </row>
    <row r="247">
      <c r="D247" s="100"/>
      <c r="E247" s="48"/>
      <c r="U247" s="50"/>
      <c r="V247" s="50"/>
      <c r="AC247" s="6"/>
      <c r="AI247" s="110"/>
      <c r="AJ247" s="111"/>
      <c r="AK247" s="111"/>
      <c r="AL247" s="54"/>
      <c r="AM247" s="54"/>
      <c r="AN247" s="112"/>
      <c r="AO247" s="113"/>
      <c r="AP247" s="215"/>
      <c r="AQ247" s="216"/>
      <c r="AR247" s="217"/>
      <c r="AS247" s="54"/>
      <c r="AT247" s="115"/>
      <c r="AU247" s="115"/>
      <c r="AV247" s="115"/>
      <c r="AW247" s="116"/>
      <c r="AX247" s="54"/>
      <c r="AY247" s="117"/>
      <c r="AZ247" s="117"/>
      <c r="BA247" s="118"/>
      <c r="BB247" s="116"/>
      <c r="BC247" s="54"/>
      <c r="BD247" s="117"/>
      <c r="BE247" s="218"/>
      <c r="BF247" s="120"/>
      <c r="BG247" s="121"/>
      <c r="BH247" s="121"/>
      <c r="BI247" s="122"/>
      <c r="BJ247" s="123"/>
    </row>
    <row r="248">
      <c r="D248" s="100"/>
      <c r="E248" s="48"/>
      <c r="U248" s="50"/>
      <c r="V248" s="50"/>
      <c r="AC248" s="6"/>
      <c r="AI248" s="110"/>
      <c r="AJ248" s="111"/>
      <c r="AK248" s="111"/>
      <c r="AL248" s="54"/>
      <c r="AM248" s="54"/>
      <c r="AN248" s="112"/>
      <c r="AO248" s="113"/>
      <c r="AP248" s="215"/>
      <c r="AQ248" s="216"/>
      <c r="AR248" s="217"/>
      <c r="AS248" s="54"/>
      <c r="AT248" s="115"/>
      <c r="AU248" s="115"/>
      <c r="AV248" s="115"/>
      <c r="AW248" s="116"/>
      <c r="AX248" s="54"/>
      <c r="AY248" s="117"/>
      <c r="AZ248" s="117"/>
      <c r="BA248" s="118"/>
      <c r="BB248" s="116"/>
      <c r="BC248" s="54"/>
      <c r="BD248" s="117"/>
      <c r="BE248" s="218"/>
      <c r="BF248" s="120"/>
      <c r="BG248" s="121"/>
      <c r="BH248" s="121"/>
      <c r="BI248" s="122"/>
      <c r="BJ248" s="123"/>
    </row>
    <row r="249">
      <c r="D249" s="100"/>
      <c r="E249" s="48"/>
      <c r="U249" s="50"/>
      <c r="V249" s="50"/>
      <c r="AC249" s="6"/>
      <c r="AI249" s="219"/>
      <c r="AJ249" s="220"/>
      <c r="AK249" s="221"/>
      <c r="AL249" s="222"/>
      <c r="AM249" s="222"/>
      <c r="AN249" s="222"/>
      <c r="AO249" s="113"/>
      <c r="AP249" s="215"/>
      <c r="AQ249" s="216"/>
      <c r="AR249" s="217"/>
      <c r="AS249" s="54"/>
      <c r="AT249" s="115"/>
      <c r="AU249" s="115"/>
      <c r="AV249" s="115"/>
      <c r="AW249" s="116"/>
      <c r="AX249" s="54"/>
      <c r="AY249" s="117"/>
      <c r="AZ249" s="117"/>
      <c r="BA249" s="118"/>
      <c r="BB249" s="116"/>
      <c r="BC249" s="54"/>
      <c r="BD249" s="117"/>
      <c r="BE249" s="218"/>
      <c r="BF249" s="120"/>
      <c r="BG249" s="121"/>
      <c r="BH249" s="121"/>
      <c r="BI249" s="122"/>
      <c r="BJ249" s="123"/>
    </row>
    <row r="250">
      <c r="D250" s="100"/>
      <c r="E250" s="48"/>
      <c r="U250" s="50"/>
      <c r="V250" s="50"/>
      <c r="AC250" s="6"/>
      <c r="AI250" s="110"/>
      <c r="AJ250" s="111"/>
      <c r="AK250" s="221"/>
      <c r="AL250" s="54"/>
      <c r="AM250" s="54"/>
      <c r="AN250" s="112"/>
      <c r="AO250" s="113"/>
      <c r="AP250" s="215"/>
      <c r="AQ250" s="216"/>
      <c r="AR250" s="217"/>
      <c r="AS250" s="54"/>
      <c r="AT250" s="115"/>
      <c r="AU250" s="115"/>
      <c r="AV250" s="115"/>
      <c r="AW250" s="116"/>
      <c r="AX250" s="54"/>
      <c r="AY250" s="117"/>
      <c r="AZ250" s="117"/>
      <c r="BA250" s="118"/>
      <c r="BB250" s="116"/>
      <c r="BC250" s="54"/>
      <c r="BD250" s="117"/>
      <c r="BE250" s="218"/>
      <c r="BF250" s="120"/>
      <c r="BG250" s="121"/>
      <c r="BH250" s="121"/>
      <c r="BI250" s="122"/>
      <c r="BJ250" s="123"/>
    </row>
    <row r="251">
      <c r="D251" s="100"/>
      <c r="E251" s="48"/>
      <c r="U251" s="50"/>
      <c r="V251" s="50"/>
      <c r="AC251" s="6"/>
      <c r="AI251" s="110"/>
      <c r="AJ251" s="111"/>
      <c r="AK251" s="221"/>
      <c r="AL251" s="54"/>
      <c r="AM251" s="54"/>
      <c r="AN251" s="112"/>
      <c r="AO251" s="113"/>
      <c r="AP251" s="215"/>
      <c r="AQ251" s="216"/>
      <c r="AR251" s="217"/>
      <c r="AS251" s="54"/>
      <c r="AT251" s="115"/>
      <c r="AU251" s="115"/>
      <c r="AV251" s="115"/>
      <c r="AW251" s="116"/>
      <c r="AX251" s="54"/>
      <c r="AY251" s="117"/>
      <c r="AZ251" s="117"/>
      <c r="BA251" s="118"/>
      <c r="BB251" s="116"/>
      <c r="BC251" s="54"/>
      <c r="BD251" s="117"/>
      <c r="BE251" s="218"/>
      <c r="BF251" s="120"/>
      <c r="BG251" s="121"/>
      <c r="BH251" s="121"/>
      <c r="BI251" s="122"/>
      <c r="BJ251" s="123"/>
    </row>
    <row r="252">
      <c r="D252" s="100"/>
      <c r="E252" s="48"/>
      <c r="U252" s="50"/>
      <c r="V252" s="50"/>
      <c r="AC252" s="6"/>
      <c r="AI252" s="110"/>
      <c r="AJ252" s="111"/>
      <c r="AK252" s="221"/>
      <c r="AL252" s="54"/>
      <c r="AM252" s="54"/>
      <c r="AN252" s="112"/>
      <c r="AO252" s="113"/>
      <c r="AP252" s="215"/>
      <c r="AQ252" s="216"/>
      <c r="AR252" s="217"/>
      <c r="AS252" s="54"/>
      <c r="AT252" s="115"/>
      <c r="AU252" s="115"/>
      <c r="AV252" s="115"/>
      <c r="AW252" s="116"/>
      <c r="AX252" s="54"/>
      <c r="AY252" s="117"/>
      <c r="AZ252" s="117"/>
      <c r="BA252" s="118"/>
      <c r="BB252" s="116"/>
      <c r="BC252" s="54"/>
      <c r="BD252" s="117"/>
      <c r="BE252" s="218"/>
      <c r="BF252" s="120"/>
      <c r="BG252" s="121"/>
      <c r="BH252" s="121"/>
      <c r="BI252" s="122"/>
      <c r="BJ252" s="123"/>
    </row>
    <row r="253">
      <c r="D253" s="100"/>
      <c r="E253" s="48"/>
      <c r="U253" s="50"/>
      <c r="V253" s="50"/>
      <c r="AC253" s="6"/>
      <c r="AI253" s="110"/>
      <c r="AJ253" s="111"/>
      <c r="AK253" s="221"/>
      <c r="AL253" s="54"/>
      <c r="AM253" s="54"/>
      <c r="AN253" s="112"/>
      <c r="AO253" s="113"/>
      <c r="AP253" s="215"/>
      <c r="AQ253" s="216"/>
      <c r="AR253" s="217"/>
      <c r="AS253" s="54"/>
      <c r="AT253" s="115"/>
      <c r="AU253" s="115"/>
      <c r="AV253" s="115"/>
      <c r="AW253" s="116"/>
      <c r="AX253" s="54"/>
      <c r="AY253" s="117"/>
      <c r="AZ253" s="117"/>
      <c r="BA253" s="118"/>
      <c r="BB253" s="116"/>
      <c r="BC253" s="54"/>
      <c r="BD253" s="117"/>
      <c r="BE253" s="218"/>
      <c r="BF253" s="120"/>
      <c r="BG253" s="121"/>
      <c r="BH253" s="121"/>
      <c r="BI253" s="122"/>
      <c r="BJ253" s="123"/>
    </row>
    <row r="254">
      <c r="D254" s="100"/>
      <c r="E254" s="48"/>
      <c r="U254" s="50"/>
      <c r="V254" s="50"/>
      <c r="AC254" s="6"/>
      <c r="AI254" s="110"/>
      <c r="AJ254" s="111"/>
      <c r="AK254" s="221"/>
      <c r="AL254" s="54"/>
      <c r="AM254" s="54"/>
      <c r="AN254" s="112"/>
      <c r="AO254" s="113"/>
      <c r="AP254" s="215"/>
      <c r="AQ254" s="216"/>
      <c r="AR254" s="217"/>
      <c r="AS254" s="54"/>
      <c r="AT254" s="115"/>
      <c r="AU254" s="115"/>
      <c r="AV254" s="115"/>
      <c r="AW254" s="116"/>
      <c r="AX254" s="54"/>
      <c r="AY254" s="117"/>
      <c r="AZ254" s="117"/>
      <c r="BA254" s="118"/>
      <c r="BB254" s="116"/>
      <c r="BC254" s="54"/>
      <c r="BD254" s="117"/>
      <c r="BE254" s="218"/>
      <c r="BF254" s="120"/>
      <c r="BG254" s="121"/>
      <c r="BH254" s="121"/>
      <c r="BI254" s="122"/>
      <c r="BJ254" s="123"/>
    </row>
    <row r="255">
      <c r="D255" s="100"/>
      <c r="E255" s="48"/>
      <c r="U255" s="50"/>
      <c r="V255" s="50"/>
      <c r="AC255" s="6"/>
      <c r="AI255" s="110"/>
      <c r="AJ255" s="111"/>
      <c r="AK255" s="221"/>
      <c r="AL255" s="54"/>
      <c r="AM255" s="54"/>
      <c r="AN255" s="112"/>
      <c r="AO255" s="113"/>
      <c r="AP255" s="215"/>
      <c r="AQ255" s="216"/>
      <c r="AR255" s="217"/>
      <c r="AS255" s="54"/>
      <c r="AT255" s="115"/>
      <c r="AU255" s="115"/>
      <c r="AV255" s="115"/>
      <c r="AW255" s="116"/>
      <c r="AX255" s="54"/>
      <c r="AY255" s="117"/>
      <c r="AZ255" s="117"/>
      <c r="BA255" s="118"/>
      <c r="BB255" s="116"/>
      <c r="BC255" s="54"/>
      <c r="BD255" s="117"/>
      <c r="BE255" s="218"/>
      <c r="BF255" s="120"/>
      <c r="BG255" s="121"/>
      <c r="BH255" s="121"/>
      <c r="BI255" s="122"/>
      <c r="BJ255" s="123"/>
    </row>
    <row r="256">
      <c r="D256" s="100"/>
      <c r="E256" s="48"/>
      <c r="U256" s="50"/>
      <c r="V256" s="50"/>
      <c r="AC256" s="6"/>
      <c r="AI256" s="110"/>
      <c r="AJ256" s="111"/>
      <c r="AK256" s="221"/>
      <c r="AL256" s="54"/>
      <c r="AM256" s="54"/>
      <c r="AN256" s="112"/>
      <c r="AO256" s="113"/>
      <c r="AP256" s="215"/>
      <c r="AQ256" s="216"/>
      <c r="AR256" s="217"/>
      <c r="AS256" s="54"/>
      <c r="AT256" s="115"/>
      <c r="AU256" s="115"/>
      <c r="AV256" s="115"/>
      <c r="AW256" s="116"/>
      <c r="AX256" s="54"/>
      <c r="AY256" s="117"/>
      <c r="AZ256" s="117"/>
      <c r="BA256" s="118"/>
      <c r="BB256" s="116"/>
      <c r="BC256" s="54"/>
      <c r="BD256" s="117"/>
      <c r="BE256" s="218"/>
      <c r="BF256" s="120"/>
      <c r="BG256" s="121"/>
      <c r="BH256" s="121"/>
      <c r="BI256" s="122"/>
      <c r="BJ256" s="123"/>
    </row>
    <row r="257">
      <c r="D257" s="100"/>
      <c r="E257" s="48"/>
      <c r="U257" s="50"/>
      <c r="V257" s="50"/>
      <c r="AC257" s="6"/>
      <c r="AI257" s="110"/>
      <c r="AJ257" s="111"/>
      <c r="AK257" s="221"/>
      <c r="AL257" s="54"/>
      <c r="AM257" s="54"/>
      <c r="AN257" s="112"/>
      <c r="AO257" s="113"/>
      <c r="AP257" s="215"/>
      <c r="AQ257" s="216"/>
      <c r="AR257" s="217"/>
      <c r="AS257" s="54"/>
      <c r="AT257" s="115"/>
      <c r="AU257" s="115"/>
      <c r="AV257" s="115"/>
      <c r="AW257" s="116"/>
      <c r="AX257" s="54"/>
      <c r="AY257" s="117"/>
      <c r="AZ257" s="117"/>
      <c r="BA257" s="118"/>
      <c r="BB257" s="116"/>
      <c r="BC257" s="54"/>
      <c r="BD257" s="117"/>
      <c r="BE257" s="218"/>
      <c r="BF257" s="120"/>
      <c r="BG257" s="121"/>
      <c r="BH257" s="121"/>
      <c r="BI257" s="122"/>
      <c r="BJ257" s="123"/>
    </row>
    <row r="258">
      <c r="D258" s="100"/>
      <c r="E258" s="48"/>
      <c r="U258" s="50"/>
      <c r="V258" s="50"/>
      <c r="AC258" s="6"/>
      <c r="AI258" s="110"/>
      <c r="AJ258" s="111"/>
      <c r="AK258" s="221"/>
      <c r="AL258" s="54"/>
      <c r="AM258" s="54"/>
      <c r="AN258" s="112"/>
      <c r="AO258" s="113"/>
      <c r="AP258" s="215"/>
      <c r="AQ258" s="216"/>
      <c r="AR258" s="217"/>
      <c r="AS258" s="54"/>
      <c r="AT258" s="115"/>
      <c r="AU258" s="115"/>
      <c r="AV258" s="115"/>
      <c r="AW258" s="116"/>
      <c r="AX258" s="54"/>
      <c r="AY258" s="117"/>
      <c r="AZ258" s="117"/>
      <c r="BA258" s="118"/>
      <c r="BB258" s="116"/>
      <c r="BC258" s="54"/>
      <c r="BD258" s="117"/>
      <c r="BE258" s="218"/>
      <c r="BF258" s="120"/>
      <c r="BG258" s="121"/>
      <c r="BH258" s="121"/>
      <c r="BI258" s="122"/>
      <c r="BJ258" s="123"/>
    </row>
    <row r="259">
      <c r="D259" s="100"/>
      <c r="E259" s="48"/>
      <c r="U259" s="50"/>
      <c r="V259" s="50"/>
      <c r="AC259" s="6"/>
      <c r="AI259" s="110"/>
      <c r="AJ259" s="111"/>
      <c r="AK259" s="221"/>
      <c r="AL259" s="54"/>
      <c r="AM259" s="54"/>
      <c r="AN259" s="112"/>
      <c r="AO259" s="113"/>
      <c r="AP259" s="215"/>
      <c r="AQ259" s="216"/>
      <c r="AR259" s="217"/>
      <c r="AS259" s="54"/>
      <c r="AT259" s="115"/>
      <c r="AU259" s="115"/>
      <c r="AV259" s="115"/>
      <c r="AW259" s="116"/>
      <c r="AX259" s="54"/>
      <c r="AY259" s="117"/>
      <c r="AZ259" s="117"/>
      <c r="BA259" s="118"/>
      <c r="BB259" s="116"/>
      <c r="BC259" s="54"/>
      <c r="BD259" s="117"/>
      <c r="BE259" s="218"/>
      <c r="BF259" s="120"/>
      <c r="BG259" s="121"/>
      <c r="BH259" s="121"/>
      <c r="BI259" s="122"/>
      <c r="BJ259" s="123"/>
    </row>
    <row r="260">
      <c r="D260" s="100"/>
      <c r="E260" s="48"/>
      <c r="U260" s="50"/>
      <c r="V260" s="50"/>
      <c r="AC260" s="6"/>
      <c r="AI260" s="110"/>
      <c r="AJ260" s="111"/>
      <c r="AK260" s="221"/>
      <c r="AL260" s="54"/>
      <c r="AM260" s="54"/>
      <c r="AN260" s="112"/>
      <c r="AO260" s="113"/>
      <c r="AP260" s="215"/>
      <c r="AQ260" s="216"/>
      <c r="AR260" s="217"/>
      <c r="AS260" s="54"/>
      <c r="AT260" s="115"/>
      <c r="AU260" s="115"/>
      <c r="AV260" s="115"/>
      <c r="AW260" s="116"/>
      <c r="AX260" s="54"/>
      <c r="AY260" s="117"/>
      <c r="AZ260" s="117"/>
      <c r="BA260" s="118"/>
      <c r="BB260" s="116"/>
      <c r="BC260" s="54"/>
      <c r="BD260" s="117"/>
      <c r="BE260" s="218"/>
      <c r="BF260" s="120"/>
      <c r="BG260" s="121"/>
      <c r="BH260" s="121"/>
      <c r="BI260" s="122"/>
      <c r="BJ260" s="123"/>
    </row>
    <row r="261">
      <c r="D261" s="100"/>
      <c r="E261" s="48"/>
      <c r="U261" s="50"/>
      <c r="V261" s="50"/>
      <c r="AC261" s="6"/>
      <c r="AI261" s="110"/>
      <c r="AJ261" s="111"/>
      <c r="AK261" s="221"/>
      <c r="AL261" s="54"/>
      <c r="AM261" s="54"/>
      <c r="AN261" s="112"/>
      <c r="AO261" s="113"/>
      <c r="AP261" s="215"/>
      <c r="AQ261" s="216"/>
      <c r="AR261" s="217"/>
      <c r="AS261" s="54"/>
      <c r="AT261" s="115"/>
      <c r="AU261" s="115"/>
      <c r="AV261" s="115"/>
      <c r="AW261" s="116"/>
      <c r="AX261" s="54"/>
      <c r="AY261" s="117"/>
      <c r="AZ261" s="117"/>
      <c r="BA261" s="118"/>
      <c r="BB261" s="116"/>
      <c r="BC261" s="54"/>
      <c r="BD261" s="117"/>
      <c r="BE261" s="218"/>
      <c r="BF261" s="120"/>
      <c r="BG261" s="121"/>
      <c r="BH261" s="121"/>
      <c r="BI261" s="122"/>
      <c r="BJ261" s="123"/>
    </row>
    <row r="262">
      <c r="D262" s="100"/>
      <c r="E262" s="48"/>
      <c r="U262" s="50"/>
      <c r="V262" s="50"/>
      <c r="AC262" s="6"/>
      <c r="AI262" s="110"/>
      <c r="AJ262" s="111"/>
      <c r="AK262" s="221"/>
      <c r="AL262" s="54"/>
      <c r="AM262" s="54"/>
      <c r="AN262" s="112"/>
      <c r="AO262" s="113"/>
      <c r="AP262" s="215"/>
      <c r="AQ262" s="216"/>
      <c r="AR262" s="217"/>
      <c r="AS262" s="54"/>
      <c r="AT262" s="115"/>
      <c r="AU262" s="115"/>
      <c r="AV262" s="115"/>
      <c r="AW262" s="116"/>
      <c r="AX262" s="54"/>
      <c r="AY262" s="117"/>
      <c r="AZ262" s="117"/>
      <c r="BA262" s="118"/>
      <c r="BB262" s="116"/>
      <c r="BC262" s="54"/>
      <c r="BD262" s="117"/>
      <c r="BE262" s="218"/>
      <c r="BF262" s="120"/>
      <c r="BG262" s="121"/>
      <c r="BH262" s="121"/>
      <c r="BI262" s="122"/>
      <c r="BJ262" s="123"/>
    </row>
    <row r="263">
      <c r="D263" s="100"/>
      <c r="E263" s="48"/>
      <c r="U263" s="50"/>
      <c r="V263" s="50"/>
      <c r="AC263" s="6"/>
      <c r="AI263" s="110"/>
      <c r="AJ263" s="111"/>
      <c r="AK263" s="221"/>
      <c r="AL263" s="54"/>
      <c r="AM263" s="54"/>
      <c r="AN263" s="112"/>
      <c r="AO263" s="113"/>
      <c r="AP263" s="215"/>
      <c r="AQ263" s="216"/>
      <c r="AR263" s="217"/>
      <c r="AS263" s="54"/>
      <c r="AT263" s="115"/>
      <c r="AU263" s="115"/>
      <c r="AV263" s="115"/>
      <c r="AW263" s="116"/>
      <c r="AX263" s="54"/>
      <c r="AY263" s="117"/>
      <c r="AZ263" s="117"/>
      <c r="BA263" s="118"/>
      <c r="BB263" s="116"/>
      <c r="BC263" s="54"/>
      <c r="BD263" s="117"/>
      <c r="BE263" s="218"/>
      <c r="BF263" s="120"/>
      <c r="BG263" s="121"/>
      <c r="BH263" s="121"/>
      <c r="BI263" s="122"/>
      <c r="BJ263" s="123"/>
    </row>
    <row r="264">
      <c r="D264" s="100"/>
      <c r="E264" s="48"/>
      <c r="U264" s="50"/>
      <c r="V264" s="50"/>
      <c r="AC264" s="6"/>
      <c r="AI264" s="110"/>
      <c r="AJ264" s="111"/>
      <c r="AK264" s="221"/>
      <c r="AL264" s="54"/>
      <c r="AM264" s="54"/>
      <c r="AN264" s="112"/>
      <c r="AO264" s="113"/>
      <c r="AP264" s="215"/>
      <c r="AQ264" s="216"/>
      <c r="AR264" s="217"/>
      <c r="AS264" s="54"/>
      <c r="AT264" s="115"/>
      <c r="AU264" s="115"/>
      <c r="AV264" s="115"/>
      <c r="AW264" s="116"/>
      <c r="AX264" s="54"/>
      <c r="AY264" s="117"/>
      <c r="AZ264" s="117"/>
      <c r="BA264" s="118"/>
      <c r="BB264" s="116"/>
      <c r="BC264" s="54"/>
      <c r="BD264" s="117"/>
      <c r="BE264" s="218"/>
      <c r="BF264" s="120"/>
      <c r="BG264" s="121"/>
      <c r="BH264" s="121"/>
      <c r="BI264" s="122"/>
      <c r="BJ264" s="123"/>
    </row>
    <row r="265">
      <c r="D265" s="100"/>
      <c r="E265" s="48"/>
      <c r="U265" s="50"/>
      <c r="V265" s="50"/>
      <c r="AC265" s="6"/>
      <c r="AI265" s="110"/>
      <c r="AJ265" s="111"/>
      <c r="AK265" s="221"/>
      <c r="AL265" s="54"/>
      <c r="AM265" s="54"/>
      <c r="AN265" s="112"/>
      <c r="AO265" s="113"/>
      <c r="AP265" s="215"/>
      <c r="AQ265" s="216"/>
      <c r="AR265" s="217"/>
      <c r="AS265" s="54"/>
      <c r="AT265" s="115"/>
      <c r="AU265" s="115"/>
      <c r="AV265" s="115"/>
      <c r="AW265" s="116"/>
      <c r="AX265" s="54"/>
      <c r="AY265" s="117"/>
      <c r="AZ265" s="117"/>
      <c r="BA265" s="118"/>
      <c r="BB265" s="116"/>
      <c r="BC265" s="54"/>
      <c r="BD265" s="117"/>
      <c r="BE265" s="218"/>
      <c r="BF265" s="120"/>
      <c r="BG265" s="121"/>
      <c r="BH265" s="121"/>
      <c r="BI265" s="122"/>
      <c r="BJ265" s="123"/>
    </row>
    <row r="266">
      <c r="D266" s="100"/>
      <c r="E266" s="48"/>
      <c r="U266" s="50"/>
      <c r="V266" s="50"/>
      <c r="AC266" s="6"/>
      <c r="AI266" s="110"/>
      <c r="AJ266" s="111"/>
      <c r="AK266" s="221"/>
      <c r="AL266" s="54"/>
      <c r="AM266" s="54"/>
      <c r="AN266" s="112"/>
      <c r="AO266" s="113"/>
      <c r="AP266" s="215"/>
      <c r="AQ266" s="216"/>
      <c r="AR266" s="217"/>
      <c r="AS266" s="54"/>
      <c r="AT266" s="115"/>
      <c r="AU266" s="115"/>
      <c r="AV266" s="115"/>
      <c r="AW266" s="116"/>
      <c r="AX266" s="54"/>
      <c r="AY266" s="117"/>
      <c r="AZ266" s="117"/>
      <c r="BA266" s="118"/>
      <c r="BB266" s="116"/>
      <c r="BC266" s="54"/>
      <c r="BD266" s="117"/>
      <c r="BE266" s="218"/>
      <c r="BF266" s="120"/>
      <c r="BG266" s="121"/>
      <c r="BH266" s="121"/>
      <c r="BI266" s="122"/>
      <c r="BJ266" s="123"/>
    </row>
    <row r="267">
      <c r="D267" s="100"/>
      <c r="E267" s="48"/>
      <c r="U267" s="50"/>
      <c r="V267" s="50"/>
      <c r="AC267" s="6"/>
      <c r="AI267" s="110"/>
      <c r="AJ267" s="111"/>
      <c r="AK267" s="221"/>
      <c r="AL267" s="54"/>
      <c r="AM267" s="54"/>
      <c r="AN267" s="112"/>
      <c r="AO267" s="113"/>
      <c r="AP267" s="215"/>
      <c r="AQ267" s="216"/>
      <c r="AR267" s="217"/>
      <c r="AS267" s="54"/>
      <c r="AT267" s="115"/>
      <c r="AU267" s="115"/>
      <c r="AV267" s="115"/>
      <c r="AW267" s="116"/>
      <c r="AX267" s="54"/>
      <c r="AY267" s="117"/>
      <c r="AZ267" s="117"/>
      <c r="BA267" s="118"/>
      <c r="BB267" s="116"/>
      <c r="BC267" s="54"/>
      <c r="BD267" s="117"/>
      <c r="BE267" s="218"/>
      <c r="BF267" s="120"/>
      <c r="BG267" s="121"/>
      <c r="BH267" s="121"/>
      <c r="BI267" s="122"/>
      <c r="BJ267" s="123"/>
    </row>
    <row r="268">
      <c r="D268" s="100"/>
      <c r="E268" s="48"/>
      <c r="U268" s="50"/>
      <c r="V268" s="50"/>
      <c r="AC268" s="6"/>
      <c r="AI268" s="110"/>
      <c r="AJ268" s="111"/>
      <c r="AK268" s="221"/>
      <c r="AL268" s="54"/>
      <c r="AM268" s="54"/>
      <c r="AN268" s="112"/>
      <c r="AO268" s="113"/>
      <c r="AP268" s="215"/>
      <c r="AQ268" s="216"/>
      <c r="AR268" s="217"/>
      <c r="AS268" s="54"/>
      <c r="AT268" s="115"/>
      <c r="AU268" s="115"/>
      <c r="AV268" s="115"/>
      <c r="AW268" s="116"/>
      <c r="AX268" s="54"/>
      <c r="AY268" s="117"/>
      <c r="AZ268" s="117"/>
      <c r="BA268" s="118"/>
      <c r="BB268" s="116"/>
      <c r="BC268" s="54"/>
      <c r="BD268" s="117"/>
      <c r="BE268" s="218"/>
      <c r="BF268" s="120"/>
      <c r="BG268" s="121"/>
      <c r="BH268" s="121"/>
      <c r="BI268" s="122"/>
      <c r="BJ268" s="123"/>
    </row>
    <row r="269">
      <c r="D269" s="100"/>
      <c r="E269" s="48"/>
      <c r="U269" s="50"/>
      <c r="V269" s="50"/>
      <c r="AC269" s="6"/>
      <c r="AI269" s="110"/>
      <c r="AJ269" s="111"/>
      <c r="AK269" s="221"/>
      <c r="AL269" s="54"/>
      <c r="AM269" s="54"/>
      <c r="AN269" s="112"/>
      <c r="AO269" s="113"/>
      <c r="AP269" s="215"/>
      <c r="AQ269" s="216"/>
      <c r="AR269" s="217"/>
      <c r="AS269" s="54"/>
      <c r="AT269" s="115"/>
      <c r="AU269" s="115"/>
      <c r="AV269" s="115"/>
      <c r="AW269" s="116"/>
      <c r="AX269" s="54"/>
      <c r="AY269" s="117"/>
      <c r="AZ269" s="117"/>
      <c r="BA269" s="118"/>
      <c r="BB269" s="116"/>
      <c r="BC269" s="54"/>
      <c r="BD269" s="117"/>
      <c r="BE269" s="218"/>
      <c r="BF269" s="120"/>
      <c r="BG269" s="121"/>
      <c r="BH269" s="121"/>
      <c r="BI269" s="122"/>
      <c r="BJ269" s="123"/>
    </row>
    <row r="270">
      <c r="D270" s="100"/>
      <c r="E270" s="48"/>
      <c r="U270" s="50"/>
      <c r="V270" s="50"/>
      <c r="AC270" s="6"/>
      <c r="AI270" s="110"/>
      <c r="AJ270" s="111"/>
      <c r="AK270" s="221"/>
      <c r="AL270" s="54"/>
      <c r="AM270" s="54"/>
      <c r="AN270" s="112"/>
      <c r="AO270" s="113"/>
      <c r="AP270" s="215"/>
      <c r="AQ270" s="216"/>
      <c r="AR270" s="217"/>
      <c r="AS270" s="54"/>
      <c r="AT270" s="115"/>
      <c r="AU270" s="115"/>
      <c r="AV270" s="115"/>
      <c r="AW270" s="116"/>
      <c r="AX270" s="54"/>
      <c r="AY270" s="117"/>
      <c r="AZ270" s="117"/>
      <c r="BA270" s="118"/>
      <c r="BB270" s="116"/>
      <c r="BC270" s="54"/>
      <c r="BD270" s="117"/>
      <c r="BE270" s="218"/>
      <c r="BF270" s="120"/>
      <c r="BG270" s="121"/>
      <c r="BH270" s="121"/>
      <c r="BI270" s="122"/>
      <c r="BJ270" s="123"/>
    </row>
    <row r="271">
      <c r="D271" s="100"/>
      <c r="E271" s="48"/>
      <c r="U271" s="50"/>
      <c r="V271" s="50"/>
      <c r="AC271" s="6"/>
      <c r="AI271" s="110"/>
      <c r="AJ271" s="111"/>
      <c r="AK271" s="221"/>
      <c r="AL271" s="54"/>
      <c r="AM271" s="54"/>
      <c r="AN271" s="112"/>
      <c r="AO271" s="113"/>
      <c r="AP271" s="215"/>
      <c r="AQ271" s="216"/>
      <c r="AR271" s="217"/>
      <c r="AS271" s="54"/>
      <c r="AT271" s="115"/>
      <c r="AU271" s="115"/>
      <c r="AV271" s="115"/>
      <c r="AW271" s="116"/>
      <c r="AX271" s="54"/>
      <c r="AY271" s="117"/>
      <c r="AZ271" s="117"/>
      <c r="BA271" s="118"/>
      <c r="BB271" s="116"/>
      <c r="BC271" s="54"/>
      <c r="BD271" s="117"/>
      <c r="BE271" s="218"/>
      <c r="BF271" s="120"/>
      <c r="BG271" s="121"/>
      <c r="BH271" s="121"/>
      <c r="BI271" s="122"/>
      <c r="BJ271" s="123"/>
    </row>
    <row r="272">
      <c r="D272" s="100"/>
      <c r="E272" s="48"/>
      <c r="U272" s="50"/>
      <c r="V272" s="50"/>
      <c r="AC272" s="6"/>
      <c r="AI272" s="110"/>
      <c r="AJ272" s="111"/>
      <c r="AK272" s="221"/>
      <c r="AL272" s="54"/>
      <c r="AM272" s="54"/>
      <c r="AN272" s="112"/>
      <c r="AO272" s="113"/>
      <c r="AP272" s="215"/>
      <c r="AQ272" s="216"/>
      <c r="AR272" s="217"/>
      <c r="AS272" s="54"/>
      <c r="AT272" s="115"/>
      <c r="AU272" s="115"/>
      <c r="AV272" s="115"/>
      <c r="AW272" s="116"/>
      <c r="AX272" s="54"/>
      <c r="AY272" s="117"/>
      <c r="AZ272" s="117"/>
      <c r="BA272" s="118"/>
      <c r="BB272" s="116"/>
      <c r="BC272" s="54"/>
      <c r="BD272" s="117"/>
      <c r="BE272" s="218"/>
      <c r="BF272" s="120"/>
      <c r="BG272" s="121"/>
      <c r="BH272" s="121"/>
      <c r="BI272" s="122"/>
      <c r="BJ272" s="123"/>
    </row>
    <row r="273">
      <c r="D273" s="100"/>
      <c r="E273" s="48"/>
      <c r="U273" s="50"/>
      <c r="V273" s="50"/>
      <c r="AC273" s="6"/>
      <c r="AI273" s="110"/>
      <c r="AJ273" s="111"/>
      <c r="AK273" s="221"/>
      <c r="AL273" s="54"/>
      <c r="AM273" s="54"/>
      <c r="AN273" s="112"/>
      <c r="AO273" s="113"/>
      <c r="AP273" s="215"/>
      <c r="AQ273" s="216"/>
      <c r="AR273" s="217"/>
      <c r="AS273" s="54"/>
      <c r="AT273" s="115"/>
      <c r="AU273" s="115"/>
      <c r="AV273" s="115"/>
      <c r="AW273" s="116"/>
      <c r="AX273" s="54"/>
      <c r="AY273" s="117"/>
      <c r="AZ273" s="117"/>
      <c r="BA273" s="118"/>
      <c r="BB273" s="116"/>
      <c r="BC273" s="54"/>
      <c r="BD273" s="117"/>
      <c r="BE273" s="218"/>
      <c r="BF273" s="120"/>
      <c r="BG273" s="121"/>
      <c r="BH273" s="121"/>
      <c r="BI273" s="122"/>
      <c r="BJ273" s="123"/>
    </row>
    <row r="274">
      <c r="D274" s="100"/>
      <c r="E274" s="48"/>
      <c r="U274" s="50"/>
      <c r="V274" s="50"/>
      <c r="AC274" s="6"/>
      <c r="AI274" s="110"/>
      <c r="AJ274" s="111"/>
      <c r="AK274" s="221"/>
      <c r="AL274" s="54"/>
      <c r="AM274" s="54"/>
      <c r="AN274" s="112"/>
      <c r="AO274" s="113"/>
      <c r="AP274" s="215"/>
      <c r="AQ274" s="216"/>
      <c r="AR274" s="217"/>
      <c r="AS274" s="54"/>
      <c r="AT274" s="115"/>
      <c r="AU274" s="115"/>
      <c r="AV274" s="115"/>
      <c r="AW274" s="116"/>
      <c r="AX274" s="54"/>
      <c r="AY274" s="117"/>
      <c r="AZ274" s="117"/>
      <c r="BA274" s="118"/>
      <c r="BB274" s="116"/>
      <c r="BC274" s="54"/>
      <c r="BD274" s="117"/>
      <c r="BE274" s="218"/>
      <c r="BF274" s="120"/>
      <c r="BG274" s="121"/>
      <c r="BH274" s="121"/>
      <c r="BI274" s="122"/>
      <c r="BJ274" s="123"/>
    </row>
    <row r="275">
      <c r="D275" s="100"/>
      <c r="E275" s="48"/>
      <c r="U275" s="50"/>
      <c r="V275" s="50"/>
      <c r="AC275" s="6"/>
      <c r="AI275" s="110"/>
      <c r="AJ275" s="111"/>
      <c r="AK275" s="221"/>
      <c r="AL275" s="54"/>
      <c r="AM275" s="54"/>
      <c r="AN275" s="112"/>
      <c r="AO275" s="113"/>
      <c r="AP275" s="215"/>
      <c r="AQ275" s="216"/>
      <c r="AR275" s="217"/>
      <c r="AS275" s="54"/>
      <c r="AT275" s="115"/>
      <c r="AU275" s="115"/>
      <c r="AV275" s="115"/>
      <c r="AW275" s="116"/>
      <c r="AX275" s="54"/>
      <c r="AY275" s="117"/>
      <c r="AZ275" s="117"/>
      <c r="BA275" s="118"/>
      <c r="BB275" s="116"/>
      <c r="BC275" s="54"/>
      <c r="BD275" s="117"/>
      <c r="BE275" s="218"/>
      <c r="BF275" s="120"/>
      <c r="BG275" s="121"/>
      <c r="BH275" s="121"/>
      <c r="BI275" s="122"/>
      <c r="BJ275" s="123"/>
    </row>
    <row r="276">
      <c r="D276" s="100"/>
      <c r="E276" s="48"/>
      <c r="U276" s="50"/>
      <c r="V276" s="50"/>
      <c r="AC276" s="6"/>
      <c r="AI276" s="110"/>
      <c r="AJ276" s="111"/>
      <c r="AK276" s="221"/>
      <c r="AL276" s="54"/>
      <c r="AM276" s="54"/>
      <c r="AN276" s="112"/>
      <c r="AO276" s="113"/>
      <c r="AP276" s="215"/>
      <c r="AQ276" s="216"/>
      <c r="AR276" s="217"/>
      <c r="AS276" s="54"/>
      <c r="AT276" s="115"/>
      <c r="AU276" s="115"/>
      <c r="AV276" s="115"/>
      <c r="AW276" s="116"/>
      <c r="AX276" s="54"/>
      <c r="AY276" s="117"/>
      <c r="AZ276" s="117"/>
      <c r="BA276" s="118"/>
      <c r="BB276" s="116"/>
      <c r="BC276" s="54"/>
      <c r="BD276" s="117"/>
      <c r="BE276" s="218"/>
      <c r="BF276" s="120"/>
      <c r="BG276" s="121"/>
      <c r="BH276" s="121"/>
      <c r="BI276" s="122"/>
      <c r="BJ276" s="123"/>
    </row>
    <row r="277">
      <c r="D277" s="100"/>
      <c r="E277" s="48"/>
      <c r="U277" s="50"/>
      <c r="V277" s="50"/>
      <c r="AC277" s="6"/>
      <c r="AI277" s="110"/>
      <c r="AJ277" s="111"/>
      <c r="AK277" s="221"/>
      <c r="AL277" s="54"/>
      <c r="AM277" s="54"/>
      <c r="AN277" s="112"/>
      <c r="AO277" s="113"/>
      <c r="AP277" s="215"/>
      <c r="AQ277" s="216"/>
      <c r="AR277" s="217"/>
      <c r="AS277" s="54"/>
      <c r="AT277" s="115"/>
      <c r="AU277" s="115"/>
      <c r="AV277" s="115"/>
      <c r="AW277" s="116"/>
      <c r="AX277" s="54"/>
      <c r="AY277" s="117"/>
      <c r="AZ277" s="117"/>
      <c r="BA277" s="118"/>
      <c r="BB277" s="116"/>
      <c r="BC277" s="54"/>
      <c r="BD277" s="117"/>
      <c r="BE277" s="218"/>
      <c r="BF277" s="120"/>
      <c r="BG277" s="121"/>
      <c r="BH277" s="121"/>
      <c r="BI277" s="122"/>
      <c r="BJ277" s="123"/>
    </row>
    <row r="278">
      <c r="D278" s="100"/>
      <c r="E278" s="48"/>
      <c r="U278" s="50"/>
      <c r="V278" s="50"/>
      <c r="AC278" s="6"/>
      <c r="AI278" s="110"/>
      <c r="AJ278" s="111"/>
      <c r="AK278" s="221"/>
      <c r="AL278" s="54"/>
      <c r="AM278" s="54"/>
      <c r="AN278" s="112"/>
      <c r="AO278" s="113"/>
      <c r="AP278" s="215"/>
      <c r="AQ278" s="216"/>
      <c r="AR278" s="217"/>
      <c r="AS278" s="54"/>
      <c r="AT278" s="115"/>
      <c r="AU278" s="115"/>
      <c r="AV278" s="115"/>
      <c r="AW278" s="116"/>
      <c r="AX278" s="54"/>
      <c r="AY278" s="117"/>
      <c r="AZ278" s="117"/>
      <c r="BA278" s="118"/>
      <c r="BB278" s="116"/>
      <c r="BC278" s="54"/>
      <c r="BD278" s="117"/>
      <c r="BE278" s="218"/>
      <c r="BF278" s="120"/>
      <c r="BG278" s="121"/>
      <c r="BH278" s="121"/>
      <c r="BI278" s="122"/>
      <c r="BJ278" s="123"/>
    </row>
    <row r="279">
      <c r="D279" s="100"/>
      <c r="E279" s="48"/>
      <c r="U279" s="50"/>
      <c r="V279" s="50"/>
      <c r="AC279" s="6"/>
      <c r="AI279" s="110"/>
      <c r="AJ279" s="111"/>
      <c r="AK279" s="221"/>
      <c r="AL279" s="54"/>
      <c r="AM279" s="54"/>
      <c r="AN279" s="112"/>
      <c r="AO279" s="113"/>
      <c r="AP279" s="215"/>
      <c r="AQ279" s="216"/>
      <c r="AR279" s="217"/>
      <c r="AS279" s="54"/>
      <c r="AT279" s="115"/>
      <c r="AU279" s="115"/>
      <c r="AV279" s="115"/>
      <c r="AW279" s="116"/>
      <c r="AX279" s="54"/>
      <c r="AY279" s="117"/>
      <c r="AZ279" s="117"/>
      <c r="BA279" s="118"/>
      <c r="BB279" s="116"/>
      <c r="BC279" s="54"/>
      <c r="BD279" s="117"/>
      <c r="BE279" s="218"/>
      <c r="BF279" s="120"/>
      <c r="BG279" s="121"/>
      <c r="BH279" s="121"/>
      <c r="BI279" s="122"/>
      <c r="BJ279" s="123"/>
    </row>
    <row r="280">
      <c r="D280" s="100"/>
      <c r="E280" s="48"/>
      <c r="U280" s="50"/>
      <c r="V280" s="50"/>
      <c r="AC280" s="6"/>
      <c r="AI280" s="110"/>
      <c r="AJ280" s="111"/>
      <c r="AK280" s="221"/>
      <c r="AL280" s="54"/>
      <c r="AM280" s="54"/>
      <c r="AN280" s="112"/>
      <c r="AO280" s="113"/>
      <c r="AP280" s="215"/>
      <c r="AQ280" s="216"/>
      <c r="AR280" s="217"/>
      <c r="AS280" s="54"/>
      <c r="AT280" s="115"/>
      <c r="AU280" s="115"/>
      <c r="AV280" s="115"/>
      <c r="AW280" s="116"/>
      <c r="AX280" s="54"/>
      <c r="AY280" s="117"/>
      <c r="AZ280" s="117"/>
      <c r="BA280" s="118"/>
      <c r="BB280" s="116"/>
      <c r="BC280" s="54"/>
      <c r="BD280" s="117"/>
      <c r="BE280" s="218"/>
      <c r="BF280" s="120"/>
      <c r="BG280" s="121"/>
      <c r="BH280" s="121"/>
      <c r="BI280" s="122"/>
      <c r="BJ280" s="123"/>
    </row>
    <row r="281">
      <c r="D281" s="100"/>
      <c r="E281" s="48"/>
      <c r="U281" s="50"/>
      <c r="V281" s="50"/>
      <c r="AC281" s="6"/>
      <c r="AI281" s="110"/>
      <c r="AJ281" s="111"/>
      <c r="AK281" s="221"/>
      <c r="AL281" s="54"/>
      <c r="AM281" s="54"/>
      <c r="AN281" s="112"/>
      <c r="AO281" s="113"/>
      <c r="AP281" s="215"/>
      <c r="AQ281" s="216"/>
      <c r="AR281" s="217"/>
      <c r="AS281" s="54"/>
      <c r="AT281" s="115"/>
      <c r="AU281" s="115"/>
      <c r="AV281" s="115"/>
      <c r="AW281" s="116"/>
      <c r="AX281" s="54"/>
      <c r="AY281" s="117"/>
      <c r="AZ281" s="117"/>
      <c r="BA281" s="118"/>
      <c r="BB281" s="116"/>
      <c r="BC281" s="54"/>
      <c r="BD281" s="117"/>
      <c r="BE281" s="218"/>
      <c r="BF281" s="120"/>
      <c r="BG281" s="121"/>
      <c r="BH281" s="121"/>
      <c r="BI281" s="122"/>
      <c r="BJ281" s="123"/>
    </row>
    <row r="282">
      <c r="D282" s="100"/>
      <c r="E282" s="48"/>
      <c r="U282" s="50"/>
      <c r="V282" s="50"/>
      <c r="AC282" s="6"/>
      <c r="AI282" s="110"/>
      <c r="AJ282" s="111"/>
      <c r="AK282" s="221"/>
      <c r="AL282" s="54"/>
      <c r="AM282" s="54"/>
      <c r="AN282" s="112"/>
      <c r="AO282" s="113"/>
      <c r="AP282" s="215"/>
      <c r="AQ282" s="216"/>
      <c r="AR282" s="217"/>
      <c r="AS282" s="54"/>
      <c r="AT282" s="115"/>
      <c r="AU282" s="115"/>
      <c r="AV282" s="115"/>
      <c r="AW282" s="116"/>
      <c r="AX282" s="54"/>
      <c r="AY282" s="117"/>
      <c r="AZ282" s="117"/>
      <c r="BA282" s="118"/>
      <c r="BB282" s="116"/>
      <c r="BC282" s="54"/>
      <c r="BD282" s="117"/>
      <c r="BE282" s="218"/>
      <c r="BF282" s="120"/>
      <c r="BG282" s="121"/>
      <c r="BH282" s="121"/>
      <c r="BI282" s="122"/>
      <c r="BJ282" s="123"/>
    </row>
    <row r="283">
      <c r="D283" s="100"/>
      <c r="E283" s="48"/>
      <c r="U283" s="50"/>
      <c r="V283" s="50"/>
      <c r="AC283" s="6"/>
      <c r="AI283" s="110"/>
      <c r="AJ283" s="111"/>
      <c r="AK283" s="221"/>
      <c r="AL283" s="54"/>
      <c r="AM283" s="54"/>
      <c r="AN283" s="112"/>
      <c r="AO283" s="113"/>
      <c r="AP283" s="215"/>
      <c r="AQ283" s="216"/>
      <c r="AR283" s="217"/>
      <c r="AS283" s="54"/>
      <c r="AT283" s="115"/>
      <c r="AU283" s="115"/>
      <c r="AV283" s="115"/>
      <c r="AW283" s="116"/>
      <c r="AX283" s="54"/>
      <c r="AY283" s="117"/>
      <c r="AZ283" s="117"/>
      <c r="BA283" s="118"/>
      <c r="BB283" s="116"/>
      <c r="BC283" s="54"/>
      <c r="BD283" s="117"/>
      <c r="BE283" s="218"/>
      <c r="BF283" s="120"/>
      <c r="BG283" s="121"/>
      <c r="BH283" s="121"/>
      <c r="BI283" s="122"/>
      <c r="BJ283" s="123"/>
    </row>
    <row r="284">
      <c r="D284" s="100"/>
      <c r="E284" s="48"/>
      <c r="U284" s="50"/>
      <c r="V284" s="50"/>
      <c r="AC284" s="6"/>
      <c r="AI284" s="110"/>
      <c r="AJ284" s="111"/>
      <c r="AK284" s="221"/>
      <c r="AL284" s="54"/>
      <c r="AM284" s="54"/>
      <c r="AN284" s="112"/>
      <c r="AO284" s="113"/>
      <c r="AP284" s="215"/>
      <c r="AQ284" s="216"/>
      <c r="AR284" s="217"/>
      <c r="AS284" s="54"/>
      <c r="AT284" s="115"/>
      <c r="AU284" s="115"/>
      <c r="AV284" s="115"/>
      <c r="AW284" s="116"/>
      <c r="AX284" s="54"/>
      <c r="AY284" s="117"/>
      <c r="AZ284" s="117"/>
      <c r="BA284" s="118"/>
      <c r="BB284" s="116"/>
      <c r="BC284" s="54"/>
      <c r="BD284" s="117"/>
      <c r="BE284" s="218"/>
      <c r="BF284" s="120"/>
      <c r="BG284" s="121"/>
      <c r="BH284" s="121"/>
      <c r="BI284" s="122"/>
      <c r="BJ284" s="123"/>
    </row>
    <row r="285">
      <c r="D285" s="100"/>
      <c r="E285" s="48"/>
      <c r="U285" s="50"/>
      <c r="V285" s="50"/>
      <c r="AC285" s="6"/>
      <c r="AI285" s="110"/>
      <c r="AJ285" s="111"/>
      <c r="AK285" s="221"/>
      <c r="AL285" s="54"/>
      <c r="AM285" s="54"/>
      <c r="AN285" s="112"/>
      <c r="AO285" s="113"/>
      <c r="AP285" s="215"/>
      <c r="AQ285" s="216"/>
      <c r="AR285" s="217"/>
      <c r="AS285" s="54"/>
      <c r="AT285" s="115"/>
      <c r="AU285" s="115"/>
      <c r="AV285" s="115"/>
      <c r="AW285" s="116"/>
      <c r="AX285" s="54"/>
      <c r="AY285" s="117"/>
      <c r="AZ285" s="117"/>
      <c r="BA285" s="118"/>
      <c r="BB285" s="116"/>
      <c r="BC285" s="54"/>
      <c r="BD285" s="117"/>
      <c r="BE285" s="218"/>
      <c r="BF285" s="120"/>
      <c r="BG285" s="121"/>
      <c r="BH285" s="121"/>
      <c r="BI285" s="122"/>
      <c r="BJ285" s="123"/>
    </row>
    <row r="286">
      <c r="D286" s="100"/>
      <c r="E286" s="48"/>
      <c r="U286" s="50"/>
      <c r="V286" s="50"/>
      <c r="AC286" s="6"/>
      <c r="AI286" s="110"/>
      <c r="AJ286" s="111"/>
      <c r="AK286" s="221"/>
      <c r="AL286" s="54"/>
      <c r="AM286" s="54"/>
      <c r="AN286" s="112"/>
      <c r="AO286" s="113"/>
      <c r="AP286" s="215"/>
      <c r="AQ286" s="216"/>
      <c r="AR286" s="217"/>
      <c r="AS286" s="54"/>
      <c r="AT286" s="115"/>
      <c r="AU286" s="115"/>
      <c r="AV286" s="115"/>
      <c r="AW286" s="116"/>
      <c r="AX286" s="54"/>
      <c r="AY286" s="117"/>
      <c r="AZ286" s="117"/>
      <c r="BA286" s="118"/>
      <c r="BB286" s="116"/>
      <c r="BC286" s="54"/>
      <c r="BD286" s="117"/>
      <c r="BE286" s="218"/>
      <c r="BF286" s="120"/>
      <c r="BG286" s="121"/>
      <c r="BH286" s="121"/>
      <c r="BI286" s="122"/>
      <c r="BJ286" s="123"/>
    </row>
    <row r="287">
      <c r="D287" s="100"/>
      <c r="E287" s="48"/>
      <c r="U287" s="50"/>
      <c r="V287" s="50"/>
      <c r="AC287" s="6"/>
      <c r="AI287" s="110"/>
      <c r="AJ287" s="111"/>
      <c r="AK287" s="221"/>
      <c r="AL287" s="54"/>
      <c r="AM287" s="54"/>
      <c r="AN287" s="112"/>
      <c r="AO287" s="113"/>
      <c r="AP287" s="215"/>
      <c r="AQ287" s="216"/>
      <c r="AR287" s="217"/>
      <c r="AS287" s="54"/>
      <c r="AT287" s="115"/>
      <c r="AU287" s="115"/>
      <c r="AV287" s="115"/>
      <c r="AW287" s="116"/>
      <c r="AX287" s="54"/>
      <c r="AY287" s="117"/>
      <c r="AZ287" s="117"/>
      <c r="BA287" s="118"/>
      <c r="BB287" s="116"/>
      <c r="BC287" s="54"/>
      <c r="BD287" s="117"/>
      <c r="BE287" s="218"/>
      <c r="BF287" s="120"/>
      <c r="BG287" s="121"/>
      <c r="BH287" s="121"/>
      <c r="BI287" s="122"/>
      <c r="BJ287" s="123"/>
    </row>
    <row r="288">
      <c r="D288" s="100"/>
      <c r="E288" s="48"/>
      <c r="U288" s="50"/>
      <c r="V288" s="50"/>
      <c r="AC288" s="6"/>
      <c r="AI288" s="110"/>
      <c r="AJ288" s="111"/>
      <c r="AK288" s="221"/>
      <c r="AL288" s="54"/>
      <c r="AM288" s="54"/>
      <c r="AN288" s="112"/>
      <c r="AO288" s="113"/>
      <c r="AP288" s="215"/>
      <c r="AQ288" s="216"/>
      <c r="AR288" s="217"/>
      <c r="AS288" s="54"/>
      <c r="AT288" s="115"/>
      <c r="AU288" s="115"/>
      <c r="AV288" s="115"/>
      <c r="AW288" s="116"/>
      <c r="AX288" s="54"/>
      <c r="AY288" s="117"/>
      <c r="AZ288" s="117"/>
      <c r="BA288" s="118"/>
      <c r="BB288" s="116"/>
      <c r="BC288" s="54"/>
      <c r="BD288" s="117"/>
      <c r="BE288" s="218"/>
      <c r="BF288" s="120"/>
      <c r="BG288" s="121"/>
      <c r="BH288" s="121"/>
      <c r="BI288" s="122"/>
      <c r="BJ288" s="123"/>
    </row>
    <row r="289">
      <c r="D289" s="100"/>
      <c r="E289" s="48"/>
      <c r="U289" s="50"/>
      <c r="V289" s="50"/>
      <c r="AC289" s="6"/>
      <c r="AI289" s="110"/>
      <c r="AJ289" s="111"/>
      <c r="AK289" s="221"/>
      <c r="AL289" s="54"/>
      <c r="AM289" s="54"/>
      <c r="AN289" s="112"/>
      <c r="AO289" s="113"/>
      <c r="AP289" s="215"/>
      <c r="AQ289" s="216"/>
      <c r="AR289" s="217"/>
      <c r="AS289" s="54"/>
      <c r="AT289" s="115"/>
      <c r="AU289" s="115"/>
      <c r="AV289" s="115"/>
      <c r="AW289" s="116"/>
      <c r="AX289" s="54"/>
      <c r="AY289" s="117"/>
      <c r="AZ289" s="117"/>
      <c r="BA289" s="118"/>
      <c r="BB289" s="116"/>
      <c r="BC289" s="54"/>
      <c r="BD289" s="117"/>
      <c r="BE289" s="218"/>
      <c r="BF289" s="120"/>
      <c r="BG289" s="121"/>
      <c r="BH289" s="121"/>
      <c r="BI289" s="122"/>
      <c r="BJ289" s="123"/>
    </row>
    <row r="290">
      <c r="D290" s="100"/>
      <c r="E290" s="48"/>
      <c r="U290" s="50"/>
      <c r="V290" s="50"/>
      <c r="AC290" s="6"/>
      <c r="AI290" s="110"/>
      <c r="AJ290" s="111"/>
      <c r="AK290" s="221"/>
      <c r="AL290" s="54"/>
      <c r="AM290" s="54"/>
      <c r="AN290" s="112"/>
      <c r="AO290" s="113"/>
      <c r="AP290" s="215"/>
      <c r="AQ290" s="216"/>
      <c r="AR290" s="217"/>
      <c r="AS290" s="54"/>
      <c r="AT290" s="115"/>
      <c r="AU290" s="115"/>
      <c r="AV290" s="115"/>
      <c r="AW290" s="116"/>
      <c r="AX290" s="54"/>
      <c r="AY290" s="117"/>
      <c r="AZ290" s="117"/>
      <c r="BA290" s="118"/>
      <c r="BB290" s="116"/>
      <c r="BC290" s="54"/>
      <c r="BD290" s="117"/>
      <c r="BE290" s="218"/>
      <c r="BF290" s="120"/>
      <c r="BG290" s="121"/>
      <c r="BH290" s="121"/>
      <c r="BI290" s="122"/>
      <c r="BJ290" s="123"/>
    </row>
    <row r="291">
      <c r="D291" s="100"/>
      <c r="E291" s="48"/>
      <c r="U291" s="50"/>
      <c r="V291" s="50"/>
      <c r="AC291" s="6"/>
      <c r="AI291" s="110"/>
      <c r="AJ291" s="111"/>
      <c r="AK291" s="221"/>
      <c r="AL291" s="54"/>
      <c r="AM291" s="54"/>
      <c r="AN291" s="112"/>
      <c r="AO291" s="113"/>
      <c r="AP291" s="215"/>
      <c r="AQ291" s="216"/>
      <c r="AR291" s="217"/>
      <c r="AS291" s="54"/>
      <c r="AT291" s="115"/>
      <c r="AU291" s="115"/>
      <c r="AV291" s="115"/>
      <c r="AW291" s="116"/>
      <c r="AX291" s="54"/>
      <c r="AY291" s="117"/>
      <c r="AZ291" s="117"/>
      <c r="BA291" s="118"/>
      <c r="BB291" s="116"/>
      <c r="BC291" s="54"/>
      <c r="BD291" s="117"/>
      <c r="BE291" s="218"/>
      <c r="BF291" s="120"/>
      <c r="BG291" s="121"/>
      <c r="BH291" s="121"/>
      <c r="BI291" s="122"/>
      <c r="BJ291" s="123"/>
    </row>
    <row r="292">
      <c r="D292" s="100"/>
      <c r="E292" s="48"/>
      <c r="U292" s="50"/>
      <c r="V292" s="50"/>
      <c r="AC292" s="6"/>
      <c r="AI292" s="110"/>
      <c r="AJ292" s="111"/>
      <c r="AK292" s="221"/>
      <c r="AL292" s="54"/>
      <c r="AM292" s="54"/>
      <c r="AN292" s="112"/>
      <c r="AO292" s="113"/>
      <c r="AP292" s="215"/>
      <c r="AQ292" s="216"/>
      <c r="AR292" s="217"/>
      <c r="AS292" s="54"/>
      <c r="AT292" s="115"/>
      <c r="AU292" s="115"/>
      <c r="AV292" s="115"/>
      <c r="AW292" s="116"/>
      <c r="AX292" s="54"/>
      <c r="AY292" s="117"/>
      <c r="AZ292" s="117"/>
      <c r="BA292" s="118"/>
      <c r="BB292" s="116"/>
      <c r="BC292" s="54"/>
      <c r="BD292" s="117"/>
      <c r="BE292" s="218"/>
      <c r="BF292" s="120"/>
      <c r="BG292" s="121"/>
      <c r="BH292" s="121"/>
      <c r="BI292" s="122"/>
      <c r="BJ292" s="123"/>
    </row>
    <row r="293">
      <c r="D293" s="100"/>
      <c r="E293" s="48"/>
      <c r="U293" s="50"/>
      <c r="V293" s="50"/>
      <c r="AC293" s="6"/>
      <c r="AI293" s="110"/>
      <c r="AJ293" s="111"/>
      <c r="AK293" s="221"/>
      <c r="AL293" s="54"/>
      <c r="AM293" s="54"/>
      <c r="AN293" s="112"/>
      <c r="AO293" s="113"/>
      <c r="AP293" s="215"/>
      <c r="AQ293" s="216"/>
      <c r="AR293" s="217"/>
      <c r="AS293" s="54"/>
      <c r="AT293" s="115"/>
      <c r="AU293" s="115"/>
      <c r="AV293" s="115"/>
      <c r="AW293" s="116"/>
      <c r="AX293" s="54"/>
      <c r="AY293" s="117"/>
      <c r="AZ293" s="117"/>
      <c r="BA293" s="118"/>
      <c r="BB293" s="116"/>
      <c r="BC293" s="54"/>
      <c r="BD293" s="117"/>
      <c r="BE293" s="218"/>
      <c r="BF293" s="120"/>
      <c r="BG293" s="121"/>
      <c r="BH293" s="121"/>
      <c r="BI293" s="122"/>
      <c r="BJ293" s="123"/>
    </row>
    <row r="294">
      <c r="D294" s="100"/>
      <c r="E294" s="48"/>
      <c r="U294" s="50"/>
      <c r="V294" s="50"/>
      <c r="AC294" s="6"/>
      <c r="AI294" s="110"/>
      <c r="AJ294" s="111"/>
      <c r="AK294" s="221"/>
      <c r="AL294" s="54"/>
      <c r="AM294" s="54"/>
      <c r="AN294" s="112"/>
      <c r="AO294" s="113"/>
      <c r="AP294" s="215"/>
      <c r="AQ294" s="216"/>
      <c r="AR294" s="217"/>
      <c r="AS294" s="54"/>
      <c r="AT294" s="115"/>
      <c r="AU294" s="115"/>
      <c r="AV294" s="115"/>
      <c r="AW294" s="116"/>
      <c r="AX294" s="54"/>
      <c r="AY294" s="117"/>
      <c r="AZ294" s="117"/>
      <c r="BA294" s="118"/>
      <c r="BB294" s="116"/>
      <c r="BC294" s="54"/>
      <c r="BD294" s="117"/>
      <c r="BE294" s="218"/>
      <c r="BF294" s="120"/>
      <c r="BG294" s="121"/>
      <c r="BH294" s="121"/>
      <c r="BI294" s="122"/>
      <c r="BJ294" s="123"/>
    </row>
    <row r="295">
      <c r="D295" s="100"/>
      <c r="E295" s="48"/>
      <c r="U295" s="50"/>
      <c r="V295" s="50"/>
      <c r="AC295" s="6"/>
      <c r="AI295" s="110"/>
      <c r="AJ295" s="111"/>
      <c r="AK295" s="221"/>
      <c r="AL295" s="54"/>
      <c r="AM295" s="54"/>
      <c r="AN295" s="112"/>
      <c r="AO295" s="113"/>
      <c r="AP295" s="215"/>
      <c r="AQ295" s="216"/>
      <c r="AR295" s="217"/>
      <c r="AS295" s="54"/>
      <c r="AT295" s="115"/>
      <c r="AU295" s="115"/>
      <c r="AV295" s="115"/>
      <c r="AW295" s="116"/>
      <c r="AX295" s="54"/>
      <c r="AY295" s="117"/>
      <c r="AZ295" s="117"/>
      <c r="BA295" s="118"/>
      <c r="BB295" s="116"/>
      <c r="BC295" s="54"/>
      <c r="BD295" s="117"/>
      <c r="BE295" s="218"/>
      <c r="BF295" s="120"/>
      <c r="BG295" s="121"/>
      <c r="BH295" s="121"/>
      <c r="BI295" s="122"/>
      <c r="BJ295" s="123"/>
    </row>
    <row r="296">
      <c r="D296" s="100"/>
      <c r="E296" s="48"/>
      <c r="U296" s="50"/>
      <c r="V296" s="50"/>
      <c r="AC296" s="6"/>
      <c r="AI296" s="110"/>
      <c r="AJ296" s="111"/>
      <c r="AK296" s="221"/>
      <c r="AL296" s="54"/>
      <c r="AM296" s="54"/>
      <c r="AN296" s="112"/>
      <c r="AO296" s="113"/>
      <c r="AP296" s="215"/>
      <c r="AQ296" s="216"/>
      <c r="AR296" s="217"/>
      <c r="AS296" s="54"/>
      <c r="AT296" s="115"/>
      <c r="AU296" s="115"/>
      <c r="AV296" s="115"/>
      <c r="AW296" s="116"/>
      <c r="AX296" s="54"/>
      <c r="AY296" s="117"/>
      <c r="AZ296" s="117"/>
      <c r="BA296" s="118"/>
      <c r="BB296" s="116"/>
      <c r="BC296" s="54"/>
      <c r="BD296" s="117"/>
      <c r="BE296" s="218"/>
      <c r="BF296" s="120"/>
      <c r="BG296" s="121"/>
      <c r="BH296" s="121"/>
      <c r="BI296" s="122"/>
      <c r="BJ296" s="123"/>
    </row>
    <row r="297">
      <c r="D297" s="100"/>
      <c r="E297" s="48"/>
      <c r="U297" s="50"/>
      <c r="V297" s="50"/>
      <c r="AC297" s="6"/>
      <c r="AI297" s="110"/>
      <c r="AJ297" s="111"/>
      <c r="AK297" s="221"/>
      <c r="AL297" s="54"/>
      <c r="AM297" s="54"/>
      <c r="AN297" s="112"/>
      <c r="AO297" s="113"/>
      <c r="AP297" s="215"/>
      <c r="AQ297" s="216"/>
      <c r="AR297" s="217"/>
      <c r="AS297" s="54"/>
      <c r="AT297" s="115"/>
      <c r="AU297" s="115"/>
      <c r="AV297" s="115"/>
      <c r="AW297" s="116"/>
      <c r="AX297" s="54"/>
      <c r="AY297" s="117"/>
      <c r="AZ297" s="117"/>
      <c r="BA297" s="118"/>
      <c r="BB297" s="116"/>
      <c r="BC297" s="54"/>
      <c r="BD297" s="117"/>
      <c r="BE297" s="218"/>
      <c r="BF297" s="120"/>
      <c r="BG297" s="121"/>
      <c r="BH297" s="121"/>
      <c r="BI297" s="122"/>
      <c r="BJ297" s="123"/>
    </row>
    <row r="298">
      <c r="D298" s="100"/>
      <c r="E298" s="48"/>
      <c r="U298" s="50"/>
      <c r="V298" s="50"/>
      <c r="AC298" s="6"/>
      <c r="AI298" s="110"/>
      <c r="AJ298" s="111"/>
      <c r="AK298" s="221"/>
      <c r="AL298" s="54"/>
      <c r="AM298" s="54"/>
      <c r="AN298" s="112"/>
      <c r="AO298" s="113"/>
      <c r="AP298" s="215"/>
      <c r="AQ298" s="216"/>
      <c r="AR298" s="217"/>
      <c r="AS298" s="54"/>
      <c r="AT298" s="115"/>
      <c r="AU298" s="115"/>
      <c r="AV298" s="115"/>
      <c r="AW298" s="116"/>
      <c r="AX298" s="54"/>
      <c r="AY298" s="117"/>
      <c r="AZ298" s="117"/>
      <c r="BA298" s="118"/>
      <c r="BB298" s="116"/>
      <c r="BC298" s="54"/>
      <c r="BD298" s="117"/>
      <c r="BE298" s="218"/>
      <c r="BF298" s="120"/>
      <c r="BG298" s="121"/>
      <c r="BH298" s="121"/>
      <c r="BI298" s="122"/>
      <c r="BJ298" s="123"/>
    </row>
    <row r="299">
      <c r="D299" s="100"/>
      <c r="E299" s="48"/>
      <c r="U299" s="50"/>
      <c r="V299" s="50"/>
      <c r="AC299" s="6"/>
      <c r="AI299" s="110"/>
      <c r="AJ299" s="111"/>
      <c r="AK299" s="221"/>
      <c r="AL299" s="54"/>
      <c r="AM299" s="54"/>
      <c r="AN299" s="112"/>
      <c r="AO299" s="113"/>
      <c r="AP299" s="215"/>
      <c r="AQ299" s="216"/>
      <c r="AR299" s="217"/>
      <c r="AS299" s="54"/>
      <c r="AT299" s="115"/>
      <c r="AU299" s="115"/>
      <c r="AV299" s="115"/>
      <c r="AW299" s="116"/>
      <c r="AX299" s="54"/>
      <c r="AY299" s="117"/>
      <c r="AZ299" s="117"/>
      <c r="BA299" s="118"/>
      <c r="BB299" s="116"/>
      <c r="BC299" s="54"/>
      <c r="BD299" s="117"/>
      <c r="BE299" s="218"/>
      <c r="BF299" s="120"/>
      <c r="BG299" s="121"/>
      <c r="BH299" s="121"/>
      <c r="BI299" s="122"/>
      <c r="BJ299" s="123"/>
    </row>
    <row r="300">
      <c r="D300" s="100"/>
      <c r="E300" s="48"/>
      <c r="U300" s="50"/>
      <c r="V300" s="50"/>
      <c r="AC300" s="6"/>
      <c r="AI300" s="110"/>
      <c r="AJ300" s="111"/>
      <c r="AK300" s="221"/>
      <c r="AL300" s="54"/>
      <c r="AM300" s="54"/>
      <c r="AN300" s="112"/>
      <c r="AO300" s="113"/>
      <c r="AP300" s="215"/>
      <c r="AQ300" s="216"/>
      <c r="AR300" s="217"/>
      <c r="AS300" s="54"/>
      <c r="AT300" s="115"/>
      <c r="AU300" s="115"/>
      <c r="AV300" s="115"/>
      <c r="AW300" s="116"/>
      <c r="AX300" s="54"/>
      <c r="AY300" s="117"/>
      <c r="AZ300" s="117"/>
      <c r="BA300" s="118"/>
      <c r="BB300" s="116"/>
      <c r="BC300" s="54"/>
      <c r="BD300" s="117"/>
      <c r="BE300" s="218"/>
      <c r="BF300" s="120"/>
      <c r="BG300" s="121"/>
      <c r="BH300" s="121"/>
      <c r="BI300" s="122"/>
      <c r="BJ300" s="123"/>
    </row>
    <row r="301">
      <c r="D301" s="100"/>
      <c r="E301" s="48"/>
      <c r="U301" s="50"/>
      <c r="V301" s="50"/>
      <c r="AC301" s="6"/>
      <c r="AI301" s="110"/>
      <c r="AJ301" s="111"/>
      <c r="AK301" s="221"/>
      <c r="AL301" s="54"/>
      <c r="AM301" s="54"/>
      <c r="AN301" s="112"/>
      <c r="AO301" s="113"/>
      <c r="AP301" s="215"/>
      <c r="AQ301" s="216"/>
      <c r="AR301" s="217"/>
      <c r="AS301" s="54"/>
      <c r="AT301" s="115"/>
      <c r="AU301" s="115"/>
      <c r="AV301" s="115"/>
      <c r="AW301" s="116"/>
      <c r="AX301" s="54"/>
      <c r="AY301" s="117"/>
      <c r="AZ301" s="117"/>
      <c r="BA301" s="118"/>
      <c r="BB301" s="116"/>
      <c r="BC301" s="54"/>
      <c r="BD301" s="117"/>
      <c r="BE301" s="218"/>
      <c r="BF301" s="120"/>
      <c r="BG301" s="121"/>
      <c r="BH301" s="121"/>
      <c r="BI301" s="122"/>
      <c r="BJ301" s="123"/>
    </row>
    <row r="302">
      <c r="D302" s="100"/>
      <c r="E302" s="48"/>
      <c r="U302" s="50"/>
      <c r="V302" s="50"/>
      <c r="AC302" s="6"/>
      <c r="AI302" s="110"/>
      <c r="AJ302" s="111"/>
      <c r="AK302" s="221"/>
      <c r="AL302" s="54"/>
      <c r="AM302" s="54"/>
      <c r="AN302" s="112"/>
      <c r="AO302" s="113"/>
      <c r="AP302" s="215"/>
      <c r="AQ302" s="216"/>
      <c r="AR302" s="217"/>
      <c r="AS302" s="54"/>
      <c r="AT302" s="115"/>
      <c r="AU302" s="115"/>
      <c r="AV302" s="115"/>
      <c r="AW302" s="116"/>
      <c r="AX302" s="54"/>
      <c r="AY302" s="117"/>
      <c r="AZ302" s="117"/>
      <c r="BA302" s="118"/>
      <c r="BB302" s="116"/>
      <c r="BC302" s="54"/>
      <c r="BD302" s="117"/>
      <c r="BE302" s="218"/>
      <c r="BF302" s="120"/>
      <c r="BG302" s="121"/>
      <c r="BH302" s="121"/>
      <c r="BI302" s="122"/>
      <c r="BJ302" s="123"/>
    </row>
    <row r="303">
      <c r="D303" s="100"/>
      <c r="E303" s="48"/>
      <c r="U303" s="50"/>
      <c r="V303" s="50"/>
      <c r="AC303" s="6"/>
      <c r="AI303" s="110"/>
      <c r="AJ303" s="111"/>
      <c r="AK303" s="221"/>
      <c r="AL303" s="54"/>
      <c r="AM303" s="54"/>
      <c r="AN303" s="112"/>
      <c r="AO303" s="113"/>
      <c r="AP303" s="215"/>
      <c r="AQ303" s="216"/>
      <c r="AR303" s="217"/>
      <c r="AS303" s="54"/>
      <c r="AT303" s="115"/>
      <c r="AU303" s="115"/>
      <c r="AV303" s="115"/>
      <c r="AW303" s="116"/>
      <c r="AX303" s="54"/>
      <c r="AY303" s="117"/>
      <c r="AZ303" s="117"/>
      <c r="BA303" s="118"/>
      <c r="BB303" s="116"/>
      <c r="BC303" s="54"/>
      <c r="BD303" s="117"/>
      <c r="BE303" s="218"/>
      <c r="BF303" s="120"/>
      <c r="BG303" s="121"/>
      <c r="BH303" s="121"/>
      <c r="BI303" s="122"/>
      <c r="BJ303" s="123"/>
    </row>
    <row r="304">
      <c r="D304" s="100"/>
      <c r="E304" s="48"/>
      <c r="U304" s="50"/>
      <c r="V304" s="50"/>
      <c r="AC304" s="6"/>
      <c r="AI304" s="110"/>
      <c r="AJ304" s="111"/>
      <c r="AK304" s="221"/>
      <c r="AL304" s="54"/>
      <c r="AM304" s="54"/>
      <c r="AN304" s="112"/>
      <c r="AO304" s="113"/>
      <c r="AP304" s="215"/>
      <c r="AQ304" s="216"/>
      <c r="AR304" s="217"/>
      <c r="AS304" s="54"/>
      <c r="AT304" s="115"/>
      <c r="AU304" s="115"/>
      <c r="AV304" s="115"/>
      <c r="AW304" s="116"/>
      <c r="AX304" s="54"/>
      <c r="AY304" s="117"/>
      <c r="AZ304" s="117"/>
      <c r="BA304" s="118"/>
      <c r="BB304" s="116"/>
      <c r="BC304" s="54"/>
      <c r="BD304" s="117"/>
      <c r="BE304" s="218"/>
      <c r="BF304" s="120"/>
      <c r="BG304" s="121"/>
      <c r="BH304" s="121"/>
      <c r="BI304" s="122"/>
      <c r="BJ304" s="123"/>
    </row>
    <row r="305">
      <c r="D305" s="100"/>
      <c r="E305" s="48"/>
      <c r="U305" s="50"/>
      <c r="V305" s="50"/>
      <c r="AC305" s="6"/>
      <c r="AI305" s="110"/>
      <c r="AJ305" s="111"/>
      <c r="AK305" s="221"/>
      <c r="AL305" s="54"/>
      <c r="AM305" s="54"/>
      <c r="AN305" s="112"/>
      <c r="AO305" s="113"/>
      <c r="AP305" s="215"/>
      <c r="AQ305" s="216"/>
      <c r="AR305" s="217"/>
      <c r="AS305" s="54"/>
      <c r="AT305" s="115"/>
      <c r="AU305" s="115"/>
      <c r="AV305" s="115"/>
      <c r="AW305" s="116"/>
      <c r="AX305" s="54"/>
      <c r="AY305" s="117"/>
      <c r="AZ305" s="117"/>
      <c r="BA305" s="118"/>
      <c r="BB305" s="116"/>
      <c r="BC305" s="54"/>
      <c r="BD305" s="117"/>
      <c r="BE305" s="218"/>
      <c r="BF305" s="120"/>
      <c r="BG305" s="121"/>
      <c r="BH305" s="121"/>
      <c r="BI305" s="122"/>
      <c r="BJ305" s="123"/>
    </row>
    <row r="306">
      <c r="D306" s="100"/>
      <c r="E306" s="48"/>
      <c r="U306" s="50"/>
      <c r="V306" s="50"/>
      <c r="AC306" s="6"/>
      <c r="AI306" s="110"/>
      <c r="AJ306" s="111"/>
      <c r="AK306" s="221"/>
      <c r="AL306" s="54"/>
      <c r="AM306" s="54"/>
      <c r="AN306" s="112"/>
      <c r="AO306" s="113"/>
      <c r="AP306" s="215"/>
      <c r="AQ306" s="216"/>
      <c r="AR306" s="217"/>
      <c r="AS306" s="54"/>
      <c r="AT306" s="115"/>
      <c r="AU306" s="115"/>
      <c r="AV306" s="115"/>
      <c r="AW306" s="116"/>
      <c r="AX306" s="54"/>
      <c r="AY306" s="117"/>
      <c r="AZ306" s="117"/>
      <c r="BA306" s="118"/>
      <c r="BB306" s="116"/>
      <c r="BC306" s="54"/>
      <c r="BD306" s="117"/>
      <c r="BE306" s="218"/>
      <c r="BF306" s="120"/>
      <c r="BG306" s="121"/>
      <c r="BH306" s="121"/>
      <c r="BI306" s="122"/>
      <c r="BJ306" s="123"/>
    </row>
    <row r="307">
      <c r="D307" s="100"/>
      <c r="E307" s="48"/>
      <c r="U307" s="50"/>
      <c r="V307" s="50"/>
      <c r="AC307" s="6"/>
      <c r="AI307" s="110"/>
      <c r="AJ307" s="111"/>
      <c r="AK307" s="221"/>
      <c r="AL307" s="54"/>
      <c r="AM307" s="54"/>
      <c r="AN307" s="112"/>
      <c r="AO307" s="113"/>
      <c r="AP307" s="215"/>
      <c r="AQ307" s="216"/>
      <c r="AR307" s="217"/>
      <c r="AS307" s="54"/>
      <c r="AT307" s="115"/>
      <c r="AU307" s="115"/>
      <c r="AV307" s="115"/>
      <c r="AW307" s="116"/>
      <c r="AX307" s="54"/>
      <c r="AY307" s="117"/>
      <c r="AZ307" s="117"/>
      <c r="BA307" s="118"/>
      <c r="BB307" s="116"/>
      <c r="BC307" s="54"/>
      <c r="BD307" s="117"/>
      <c r="BE307" s="218"/>
      <c r="BF307" s="120"/>
      <c r="BG307" s="121"/>
      <c r="BH307" s="121"/>
      <c r="BI307" s="122"/>
      <c r="BJ307" s="123"/>
    </row>
    <row r="308">
      <c r="D308" s="100"/>
      <c r="E308" s="48"/>
      <c r="U308" s="50"/>
      <c r="V308" s="50"/>
      <c r="AC308" s="6"/>
      <c r="AI308" s="110"/>
      <c r="AJ308" s="111"/>
      <c r="AK308" s="221"/>
      <c r="AL308" s="54"/>
      <c r="AM308" s="54"/>
      <c r="AN308" s="112"/>
      <c r="AO308" s="113"/>
      <c r="AP308" s="215"/>
      <c r="AQ308" s="216"/>
      <c r="AR308" s="217"/>
      <c r="AS308" s="54"/>
      <c r="AT308" s="115"/>
      <c r="AU308" s="115"/>
      <c r="AV308" s="115"/>
      <c r="AW308" s="116"/>
      <c r="AX308" s="54"/>
      <c r="AY308" s="117"/>
      <c r="AZ308" s="117"/>
      <c r="BA308" s="118"/>
      <c r="BB308" s="116"/>
      <c r="BC308" s="54"/>
      <c r="BD308" s="117"/>
      <c r="BE308" s="218"/>
      <c r="BF308" s="120"/>
      <c r="BG308" s="121"/>
      <c r="BH308" s="121"/>
      <c r="BI308" s="122"/>
      <c r="BJ308" s="123"/>
    </row>
    <row r="309">
      <c r="D309" s="100"/>
      <c r="E309" s="48"/>
      <c r="U309" s="50"/>
      <c r="V309" s="50"/>
      <c r="AC309" s="6"/>
      <c r="AI309" s="110"/>
      <c r="AJ309" s="111"/>
      <c r="AK309" s="221"/>
      <c r="AL309" s="54"/>
      <c r="AM309" s="54"/>
      <c r="AN309" s="112"/>
      <c r="AO309" s="113"/>
      <c r="AP309" s="215"/>
      <c r="AQ309" s="216"/>
      <c r="AR309" s="217"/>
      <c r="AS309" s="54"/>
      <c r="AT309" s="115"/>
      <c r="AU309" s="115"/>
      <c r="AV309" s="115"/>
      <c r="AW309" s="116"/>
      <c r="AX309" s="54"/>
      <c r="AY309" s="117"/>
      <c r="AZ309" s="117"/>
      <c r="BA309" s="118"/>
      <c r="BB309" s="116"/>
      <c r="BC309" s="54"/>
      <c r="BD309" s="117"/>
      <c r="BE309" s="218"/>
      <c r="BF309" s="120"/>
      <c r="BG309" s="121"/>
      <c r="BH309" s="121"/>
      <c r="BI309" s="122"/>
      <c r="BJ309" s="123"/>
    </row>
    <row r="310">
      <c r="D310" s="100"/>
      <c r="E310" s="48"/>
      <c r="U310" s="50"/>
      <c r="V310" s="50"/>
      <c r="AC310" s="6"/>
      <c r="AI310" s="110"/>
      <c r="AJ310" s="111"/>
      <c r="AK310" s="221"/>
      <c r="AL310" s="54"/>
      <c r="AM310" s="54"/>
      <c r="AN310" s="112"/>
      <c r="AO310" s="113"/>
      <c r="AP310" s="215"/>
      <c r="AQ310" s="216"/>
      <c r="AR310" s="217"/>
      <c r="AS310" s="54"/>
      <c r="AT310" s="115"/>
      <c r="AU310" s="115"/>
      <c r="AV310" s="115"/>
      <c r="AW310" s="116"/>
      <c r="AX310" s="54"/>
      <c r="AY310" s="117"/>
      <c r="AZ310" s="117"/>
      <c r="BA310" s="118"/>
      <c r="BB310" s="116"/>
      <c r="BC310" s="54"/>
      <c r="BD310" s="117"/>
      <c r="BE310" s="218"/>
      <c r="BF310" s="120"/>
      <c r="BG310" s="121"/>
      <c r="BH310" s="121"/>
      <c r="BI310" s="122"/>
      <c r="BJ310" s="123"/>
    </row>
    <row r="311">
      <c r="D311" s="100"/>
      <c r="E311" s="48"/>
      <c r="U311" s="50"/>
      <c r="V311" s="50"/>
      <c r="AC311" s="6"/>
      <c r="AI311" s="110"/>
      <c r="AJ311" s="111"/>
      <c r="AK311" s="221"/>
      <c r="AL311" s="54"/>
      <c r="AM311" s="54"/>
      <c r="AN311" s="112"/>
      <c r="AO311" s="113"/>
      <c r="AP311" s="215"/>
      <c r="AQ311" s="216"/>
      <c r="AR311" s="217"/>
      <c r="AS311" s="54"/>
      <c r="AT311" s="115"/>
      <c r="AU311" s="115"/>
      <c r="AV311" s="115"/>
      <c r="AW311" s="116"/>
      <c r="AX311" s="54"/>
      <c r="AY311" s="117"/>
      <c r="AZ311" s="117"/>
      <c r="BA311" s="118"/>
      <c r="BB311" s="116"/>
      <c r="BC311" s="54"/>
      <c r="BD311" s="117"/>
      <c r="BE311" s="218"/>
      <c r="BF311" s="120"/>
      <c r="BG311" s="121"/>
      <c r="BH311" s="121"/>
      <c r="BI311" s="122"/>
      <c r="BJ311" s="123"/>
    </row>
    <row r="312">
      <c r="D312" s="100"/>
      <c r="E312" s="48"/>
      <c r="U312" s="50"/>
      <c r="V312" s="50"/>
      <c r="AC312" s="6"/>
      <c r="AI312" s="110"/>
      <c r="AJ312" s="111"/>
      <c r="AK312" s="221"/>
      <c r="AL312" s="54"/>
      <c r="AM312" s="54"/>
      <c r="AN312" s="112"/>
      <c r="AO312" s="113"/>
      <c r="AP312" s="215"/>
      <c r="AQ312" s="216"/>
      <c r="AR312" s="217"/>
      <c r="AS312" s="54"/>
      <c r="AT312" s="115"/>
      <c r="AU312" s="115"/>
      <c r="AV312" s="115"/>
      <c r="AW312" s="116"/>
      <c r="AX312" s="54"/>
      <c r="AY312" s="117"/>
      <c r="AZ312" s="117"/>
      <c r="BA312" s="118"/>
      <c r="BB312" s="116"/>
      <c r="BC312" s="54"/>
      <c r="BD312" s="117"/>
      <c r="BE312" s="218"/>
      <c r="BF312" s="120"/>
      <c r="BG312" s="121"/>
      <c r="BH312" s="121"/>
      <c r="BI312" s="122"/>
      <c r="BJ312" s="123"/>
    </row>
    <row r="313">
      <c r="D313" s="100"/>
      <c r="E313" s="48"/>
      <c r="U313" s="50"/>
      <c r="V313" s="50"/>
      <c r="AC313" s="6"/>
      <c r="AI313" s="110"/>
      <c r="AJ313" s="111"/>
      <c r="AK313" s="221"/>
      <c r="AL313" s="54"/>
      <c r="AM313" s="54"/>
      <c r="AN313" s="112"/>
      <c r="AO313" s="113"/>
      <c r="AP313" s="215"/>
      <c r="AQ313" s="216"/>
      <c r="AR313" s="217"/>
      <c r="AS313" s="54"/>
      <c r="AT313" s="115"/>
      <c r="AU313" s="115"/>
      <c r="AV313" s="115"/>
      <c r="AW313" s="116"/>
      <c r="AX313" s="54"/>
      <c r="AY313" s="117"/>
      <c r="AZ313" s="117"/>
      <c r="BA313" s="118"/>
      <c r="BB313" s="116"/>
      <c r="BC313" s="54"/>
      <c r="BD313" s="117"/>
      <c r="BE313" s="218"/>
      <c r="BF313" s="120"/>
      <c r="BG313" s="121"/>
      <c r="BH313" s="121"/>
      <c r="BI313" s="122"/>
      <c r="BJ313" s="123"/>
    </row>
    <row r="314">
      <c r="D314" s="100"/>
      <c r="E314" s="48"/>
      <c r="U314" s="50"/>
      <c r="V314" s="50"/>
      <c r="AC314" s="6"/>
      <c r="AI314" s="110"/>
      <c r="AJ314" s="111"/>
      <c r="AK314" s="221"/>
      <c r="AL314" s="54"/>
      <c r="AM314" s="54"/>
      <c r="AN314" s="112"/>
      <c r="AO314" s="113"/>
      <c r="AP314" s="215"/>
      <c r="AQ314" s="216"/>
      <c r="AR314" s="217"/>
      <c r="AS314" s="54"/>
      <c r="AT314" s="115"/>
      <c r="AU314" s="115"/>
      <c r="AV314" s="115"/>
      <c r="AW314" s="116"/>
      <c r="AX314" s="54"/>
      <c r="AY314" s="117"/>
      <c r="AZ314" s="117"/>
      <c r="BA314" s="118"/>
      <c r="BB314" s="116"/>
      <c r="BC314" s="54"/>
      <c r="BD314" s="117"/>
      <c r="BE314" s="218"/>
      <c r="BF314" s="120"/>
      <c r="BG314" s="121"/>
      <c r="BH314" s="121"/>
      <c r="BI314" s="122"/>
      <c r="BJ314" s="123"/>
    </row>
    <row r="315">
      <c r="D315" s="100"/>
      <c r="E315" s="48"/>
      <c r="U315" s="50"/>
      <c r="V315" s="50"/>
      <c r="AC315" s="6"/>
      <c r="AI315" s="110"/>
      <c r="AJ315" s="111"/>
      <c r="AK315" s="221"/>
      <c r="AL315" s="54"/>
      <c r="AM315" s="54"/>
      <c r="AN315" s="112"/>
      <c r="AO315" s="113"/>
      <c r="AP315" s="215"/>
      <c r="AQ315" s="216"/>
      <c r="AR315" s="217"/>
      <c r="AS315" s="54"/>
      <c r="AT315" s="115"/>
      <c r="AU315" s="115"/>
      <c r="AV315" s="115"/>
      <c r="AW315" s="116"/>
      <c r="AX315" s="54"/>
      <c r="AY315" s="117"/>
      <c r="AZ315" s="117"/>
      <c r="BA315" s="118"/>
      <c r="BB315" s="116"/>
      <c r="BC315" s="54"/>
      <c r="BD315" s="117"/>
      <c r="BE315" s="218"/>
      <c r="BF315" s="120"/>
      <c r="BG315" s="121"/>
      <c r="BH315" s="121"/>
      <c r="BI315" s="122"/>
      <c r="BJ315" s="123"/>
    </row>
    <row r="316">
      <c r="D316" s="100"/>
      <c r="E316" s="48"/>
      <c r="U316" s="50"/>
      <c r="V316" s="50"/>
      <c r="AC316" s="6"/>
      <c r="AI316" s="110"/>
      <c r="AJ316" s="111"/>
      <c r="AK316" s="221"/>
      <c r="AL316" s="54"/>
      <c r="AM316" s="54"/>
      <c r="AN316" s="112"/>
      <c r="AO316" s="113"/>
      <c r="AP316" s="215"/>
      <c r="AQ316" s="216"/>
      <c r="AR316" s="217"/>
      <c r="AS316" s="54"/>
      <c r="AT316" s="115"/>
      <c r="AU316" s="115"/>
      <c r="AV316" s="115"/>
      <c r="AW316" s="116"/>
      <c r="AX316" s="54"/>
      <c r="AY316" s="117"/>
      <c r="AZ316" s="117"/>
      <c r="BA316" s="118"/>
      <c r="BB316" s="116"/>
      <c r="BC316" s="54"/>
      <c r="BD316" s="117"/>
      <c r="BE316" s="218"/>
      <c r="BF316" s="120"/>
      <c r="BG316" s="121"/>
      <c r="BH316" s="121"/>
      <c r="BI316" s="122"/>
      <c r="BJ316" s="123"/>
    </row>
    <row r="317">
      <c r="D317" s="100"/>
      <c r="E317" s="48"/>
      <c r="U317" s="50"/>
      <c r="V317" s="50"/>
      <c r="AC317" s="6"/>
      <c r="AI317" s="110"/>
      <c r="AJ317" s="111"/>
      <c r="AK317" s="221"/>
      <c r="AL317" s="54"/>
      <c r="AM317" s="54"/>
      <c r="AN317" s="112"/>
      <c r="AO317" s="113"/>
      <c r="AP317" s="215"/>
      <c r="AQ317" s="216"/>
      <c r="AR317" s="217"/>
      <c r="AS317" s="54"/>
      <c r="AT317" s="115"/>
      <c r="AU317" s="115"/>
      <c r="AV317" s="115"/>
      <c r="AW317" s="116"/>
      <c r="AX317" s="54"/>
      <c r="AY317" s="117"/>
      <c r="AZ317" s="117"/>
      <c r="BA317" s="118"/>
      <c r="BB317" s="116"/>
      <c r="BC317" s="54"/>
      <c r="BD317" s="117"/>
      <c r="BE317" s="218"/>
      <c r="BF317" s="120"/>
      <c r="BG317" s="121"/>
      <c r="BH317" s="121"/>
      <c r="BI317" s="122"/>
      <c r="BJ317" s="123"/>
    </row>
    <row r="318">
      <c r="D318" s="100"/>
      <c r="E318" s="48"/>
      <c r="U318" s="50"/>
      <c r="V318" s="50"/>
      <c r="AC318" s="6"/>
      <c r="AI318" s="110"/>
      <c r="AJ318" s="111"/>
      <c r="AK318" s="221"/>
      <c r="AL318" s="54"/>
      <c r="AM318" s="54"/>
      <c r="AN318" s="112"/>
      <c r="AO318" s="113"/>
      <c r="AP318" s="215"/>
      <c r="AQ318" s="216"/>
      <c r="AR318" s="217"/>
      <c r="AS318" s="54"/>
      <c r="AT318" s="115"/>
      <c r="AU318" s="115"/>
      <c r="AV318" s="115"/>
      <c r="AW318" s="116"/>
      <c r="AX318" s="54"/>
      <c r="AY318" s="117"/>
      <c r="AZ318" s="117"/>
      <c r="BA318" s="118"/>
      <c r="BB318" s="116"/>
      <c r="BC318" s="54"/>
      <c r="BD318" s="117"/>
      <c r="BE318" s="218"/>
      <c r="BF318" s="120"/>
      <c r="BG318" s="121"/>
      <c r="BH318" s="121"/>
      <c r="BI318" s="122"/>
      <c r="BJ318" s="123"/>
    </row>
    <row r="319">
      <c r="D319" s="100"/>
      <c r="E319" s="48"/>
      <c r="U319" s="50"/>
      <c r="V319" s="50"/>
      <c r="AC319" s="6"/>
      <c r="AI319" s="110"/>
      <c r="AJ319" s="111"/>
      <c r="AK319" s="221"/>
      <c r="AL319" s="54"/>
      <c r="AM319" s="54"/>
      <c r="AN319" s="112"/>
      <c r="AO319" s="113"/>
      <c r="AP319" s="215"/>
      <c r="AQ319" s="216"/>
      <c r="AR319" s="217"/>
      <c r="AS319" s="54"/>
      <c r="AT319" s="115"/>
      <c r="AU319" s="115"/>
      <c r="AV319" s="115"/>
      <c r="AW319" s="116"/>
      <c r="AX319" s="54"/>
      <c r="AY319" s="117"/>
      <c r="AZ319" s="117"/>
      <c r="BA319" s="118"/>
      <c r="BB319" s="116"/>
      <c r="BC319" s="54"/>
      <c r="BD319" s="117"/>
      <c r="BE319" s="218"/>
      <c r="BF319" s="120"/>
      <c r="BG319" s="121"/>
      <c r="BH319" s="121"/>
      <c r="BI319" s="122"/>
      <c r="BJ319" s="123"/>
    </row>
    <row r="320">
      <c r="D320" s="100"/>
      <c r="E320" s="48"/>
      <c r="U320" s="50"/>
      <c r="V320" s="50"/>
      <c r="AC320" s="6"/>
      <c r="AI320" s="110"/>
      <c r="AJ320" s="111"/>
      <c r="AK320" s="221"/>
      <c r="AL320" s="54"/>
      <c r="AM320" s="54"/>
      <c r="AN320" s="112"/>
      <c r="AO320" s="113"/>
      <c r="AP320" s="215"/>
      <c r="AQ320" s="216"/>
      <c r="AR320" s="217"/>
      <c r="AS320" s="54"/>
      <c r="AT320" s="115"/>
      <c r="AU320" s="115"/>
      <c r="AV320" s="115"/>
      <c r="AW320" s="116"/>
      <c r="AX320" s="54"/>
      <c r="AY320" s="117"/>
      <c r="AZ320" s="117"/>
      <c r="BA320" s="118"/>
      <c r="BB320" s="116"/>
      <c r="BC320" s="54"/>
      <c r="BD320" s="117"/>
      <c r="BE320" s="218"/>
      <c r="BF320" s="120"/>
      <c r="BG320" s="121"/>
      <c r="BH320" s="121"/>
      <c r="BI320" s="122"/>
      <c r="BJ320" s="123"/>
    </row>
    <row r="321">
      <c r="D321" s="100"/>
      <c r="E321" s="48"/>
      <c r="U321" s="50"/>
      <c r="V321" s="50"/>
      <c r="AC321" s="6"/>
      <c r="AI321" s="110"/>
      <c r="AJ321" s="111"/>
      <c r="AK321" s="221"/>
      <c r="AL321" s="54"/>
      <c r="AM321" s="54"/>
      <c r="AN321" s="112"/>
      <c r="AO321" s="113"/>
      <c r="AP321" s="215"/>
      <c r="AQ321" s="216"/>
      <c r="AR321" s="217"/>
      <c r="AS321" s="54"/>
      <c r="AT321" s="115"/>
      <c r="AU321" s="115"/>
      <c r="AV321" s="115"/>
      <c r="AW321" s="116"/>
      <c r="AX321" s="54"/>
      <c r="AY321" s="117"/>
      <c r="AZ321" s="117"/>
      <c r="BA321" s="118"/>
      <c r="BB321" s="116"/>
      <c r="BC321" s="54"/>
      <c r="BD321" s="117"/>
      <c r="BE321" s="218"/>
      <c r="BF321" s="120"/>
      <c r="BG321" s="121"/>
      <c r="BH321" s="121"/>
      <c r="BI321" s="122"/>
      <c r="BJ321" s="123"/>
    </row>
    <row r="322">
      <c r="D322" s="100"/>
      <c r="E322" s="48"/>
      <c r="U322" s="50"/>
      <c r="V322" s="50"/>
      <c r="AC322" s="6"/>
      <c r="AI322" s="110"/>
      <c r="AJ322" s="111"/>
      <c r="AK322" s="221"/>
      <c r="AL322" s="54"/>
      <c r="AM322" s="54"/>
      <c r="AN322" s="112"/>
      <c r="AO322" s="113"/>
      <c r="AP322" s="215"/>
      <c r="AQ322" s="216"/>
      <c r="AR322" s="217"/>
      <c r="AS322" s="54"/>
      <c r="AT322" s="115"/>
      <c r="AU322" s="115"/>
      <c r="AV322" s="115"/>
      <c r="AW322" s="116"/>
      <c r="AX322" s="54"/>
      <c r="AY322" s="117"/>
      <c r="AZ322" s="117"/>
      <c r="BA322" s="118"/>
      <c r="BB322" s="116"/>
      <c r="BC322" s="54"/>
      <c r="BD322" s="117"/>
      <c r="BE322" s="218"/>
      <c r="BF322" s="120"/>
      <c r="BG322" s="121"/>
      <c r="BH322" s="121"/>
      <c r="BI322" s="122"/>
      <c r="BJ322" s="123"/>
    </row>
    <row r="323">
      <c r="D323" s="100"/>
      <c r="E323" s="48"/>
      <c r="U323" s="50"/>
      <c r="V323" s="50"/>
      <c r="AC323" s="6"/>
      <c r="AI323" s="110"/>
      <c r="AJ323" s="111"/>
      <c r="AK323" s="221"/>
      <c r="AL323" s="54"/>
      <c r="AM323" s="54"/>
      <c r="AN323" s="112"/>
      <c r="AO323" s="113"/>
      <c r="AP323" s="215"/>
      <c r="AQ323" s="216"/>
      <c r="AR323" s="217"/>
      <c r="AS323" s="54"/>
      <c r="AT323" s="115"/>
      <c r="AU323" s="115"/>
      <c r="AV323" s="115"/>
      <c r="AW323" s="116"/>
      <c r="AX323" s="54"/>
      <c r="AY323" s="117"/>
      <c r="AZ323" s="117"/>
      <c r="BA323" s="118"/>
      <c r="BB323" s="116"/>
      <c r="BC323" s="54"/>
      <c r="BD323" s="117"/>
      <c r="BE323" s="218"/>
      <c r="BF323" s="120"/>
      <c r="BG323" s="121"/>
      <c r="BH323" s="121"/>
      <c r="BI323" s="122"/>
      <c r="BJ323" s="123"/>
    </row>
    <row r="324">
      <c r="D324" s="100"/>
      <c r="E324" s="48"/>
      <c r="U324" s="50"/>
      <c r="V324" s="50"/>
      <c r="AC324" s="6"/>
      <c r="AI324" s="110"/>
      <c r="AJ324" s="111"/>
      <c r="AK324" s="221"/>
      <c r="AL324" s="54"/>
      <c r="AM324" s="54"/>
      <c r="AN324" s="112"/>
      <c r="AO324" s="113"/>
      <c r="AP324" s="215"/>
      <c r="AQ324" s="216"/>
      <c r="AR324" s="217"/>
      <c r="AS324" s="54"/>
      <c r="AT324" s="115"/>
      <c r="AU324" s="115"/>
      <c r="AV324" s="115"/>
      <c r="AW324" s="116"/>
      <c r="AX324" s="54"/>
      <c r="AY324" s="117"/>
      <c r="AZ324" s="117"/>
      <c r="BA324" s="118"/>
      <c r="BB324" s="116"/>
      <c r="BC324" s="54"/>
      <c r="BD324" s="117"/>
      <c r="BE324" s="218"/>
      <c r="BF324" s="120"/>
      <c r="BG324" s="121"/>
      <c r="BH324" s="121"/>
      <c r="BI324" s="122"/>
      <c r="BJ324" s="123"/>
    </row>
    <row r="325">
      <c r="D325" s="100"/>
      <c r="E325" s="48"/>
      <c r="U325" s="50"/>
      <c r="V325" s="50"/>
      <c r="AC325" s="6"/>
      <c r="AI325" s="110"/>
      <c r="AJ325" s="111"/>
      <c r="AK325" s="221"/>
      <c r="AL325" s="54"/>
      <c r="AM325" s="54"/>
      <c r="AN325" s="112"/>
      <c r="AO325" s="113"/>
      <c r="AP325" s="215"/>
      <c r="AQ325" s="216"/>
      <c r="AR325" s="217"/>
      <c r="AS325" s="54"/>
      <c r="AT325" s="115"/>
      <c r="AU325" s="115"/>
      <c r="AV325" s="115"/>
      <c r="AW325" s="116"/>
      <c r="AX325" s="54"/>
      <c r="AY325" s="117"/>
      <c r="AZ325" s="117"/>
      <c r="BA325" s="118"/>
      <c r="BB325" s="116"/>
      <c r="BC325" s="54"/>
      <c r="BD325" s="117"/>
      <c r="BE325" s="218"/>
      <c r="BF325" s="120"/>
      <c r="BG325" s="121"/>
      <c r="BH325" s="121"/>
      <c r="BI325" s="122"/>
      <c r="BJ325" s="123"/>
    </row>
    <row r="326">
      <c r="D326" s="100"/>
      <c r="E326" s="48"/>
      <c r="U326" s="50"/>
      <c r="V326" s="50"/>
      <c r="AC326" s="6"/>
      <c r="AI326" s="110"/>
      <c r="AJ326" s="111"/>
      <c r="AK326" s="221"/>
      <c r="AL326" s="54"/>
      <c r="AM326" s="54"/>
      <c r="AN326" s="112"/>
      <c r="AO326" s="113"/>
      <c r="AP326" s="215"/>
      <c r="AQ326" s="216"/>
      <c r="AR326" s="217"/>
      <c r="AS326" s="54"/>
      <c r="AT326" s="115"/>
      <c r="AU326" s="115"/>
      <c r="AV326" s="115"/>
      <c r="AW326" s="116"/>
      <c r="AX326" s="54"/>
      <c r="AY326" s="117"/>
      <c r="AZ326" s="117"/>
      <c r="BA326" s="118"/>
      <c r="BB326" s="116"/>
      <c r="BC326" s="54"/>
      <c r="BD326" s="117"/>
      <c r="BE326" s="218"/>
      <c r="BF326" s="120"/>
      <c r="BG326" s="121"/>
      <c r="BH326" s="121"/>
      <c r="BI326" s="122"/>
      <c r="BJ326" s="123"/>
    </row>
    <row r="327">
      <c r="D327" s="100"/>
      <c r="E327" s="48"/>
      <c r="U327" s="50"/>
      <c r="V327" s="50"/>
      <c r="AC327" s="6"/>
      <c r="AI327" s="110"/>
      <c r="AJ327" s="111"/>
      <c r="AK327" s="221"/>
      <c r="AL327" s="54"/>
      <c r="AM327" s="54"/>
      <c r="AN327" s="112"/>
      <c r="AO327" s="113"/>
      <c r="AP327" s="215"/>
      <c r="AQ327" s="216"/>
      <c r="AR327" s="217"/>
      <c r="AS327" s="54"/>
      <c r="AT327" s="115"/>
      <c r="AU327" s="115"/>
      <c r="AV327" s="115"/>
      <c r="AW327" s="116"/>
      <c r="AX327" s="54"/>
      <c r="AY327" s="117"/>
      <c r="AZ327" s="117"/>
      <c r="BA327" s="118"/>
      <c r="BB327" s="116"/>
      <c r="BC327" s="54"/>
      <c r="BD327" s="117"/>
      <c r="BE327" s="218"/>
      <c r="BF327" s="120"/>
      <c r="BG327" s="121"/>
      <c r="BH327" s="121"/>
      <c r="BI327" s="122"/>
      <c r="BJ327" s="123"/>
    </row>
    <row r="328">
      <c r="D328" s="100"/>
      <c r="E328" s="48"/>
      <c r="U328" s="50"/>
      <c r="V328" s="50"/>
      <c r="AC328" s="6"/>
      <c r="AI328" s="110"/>
      <c r="AJ328" s="111"/>
      <c r="AK328" s="221"/>
      <c r="AL328" s="54"/>
      <c r="AM328" s="54"/>
      <c r="AN328" s="112"/>
      <c r="AO328" s="113"/>
      <c r="AP328" s="215"/>
      <c r="AQ328" s="216"/>
      <c r="AR328" s="217"/>
      <c r="AS328" s="54"/>
      <c r="AT328" s="115"/>
      <c r="AU328" s="115"/>
      <c r="AV328" s="115"/>
      <c r="AW328" s="116"/>
      <c r="AX328" s="54"/>
      <c r="AY328" s="117"/>
      <c r="AZ328" s="117"/>
      <c r="BA328" s="118"/>
      <c r="BB328" s="116"/>
      <c r="BC328" s="54"/>
      <c r="BD328" s="117"/>
      <c r="BE328" s="218"/>
      <c r="BF328" s="120"/>
      <c r="BG328" s="121"/>
      <c r="BH328" s="121"/>
      <c r="BI328" s="122"/>
      <c r="BJ328" s="123"/>
    </row>
    <row r="329">
      <c r="D329" s="100"/>
      <c r="E329" s="48"/>
      <c r="U329" s="50"/>
      <c r="V329" s="50"/>
      <c r="AC329" s="6"/>
      <c r="AI329" s="110"/>
      <c r="AJ329" s="111"/>
      <c r="AK329" s="221"/>
      <c r="AL329" s="54"/>
      <c r="AM329" s="54"/>
      <c r="AN329" s="112"/>
      <c r="AO329" s="113"/>
      <c r="AP329" s="215"/>
      <c r="AQ329" s="216"/>
      <c r="AR329" s="217"/>
      <c r="AS329" s="54"/>
      <c r="AT329" s="115"/>
      <c r="AU329" s="115"/>
      <c r="AV329" s="115"/>
      <c r="AW329" s="116"/>
      <c r="AX329" s="54"/>
      <c r="AY329" s="117"/>
      <c r="AZ329" s="117"/>
      <c r="BA329" s="118"/>
      <c r="BB329" s="116"/>
      <c r="BC329" s="54"/>
      <c r="BD329" s="117"/>
      <c r="BE329" s="218"/>
      <c r="BF329" s="120"/>
      <c r="BG329" s="121"/>
      <c r="BH329" s="121"/>
      <c r="BI329" s="122"/>
      <c r="BJ329" s="123"/>
    </row>
    <row r="330">
      <c r="D330" s="100"/>
      <c r="E330" s="48"/>
      <c r="U330" s="50"/>
      <c r="V330" s="50"/>
      <c r="AC330" s="6"/>
      <c r="AI330" s="110"/>
      <c r="AJ330" s="111"/>
      <c r="AK330" s="221"/>
      <c r="AL330" s="54"/>
      <c r="AM330" s="54"/>
      <c r="AN330" s="112"/>
      <c r="AO330" s="113"/>
      <c r="AP330" s="215"/>
      <c r="AQ330" s="216"/>
      <c r="AR330" s="217"/>
      <c r="AS330" s="54"/>
      <c r="AT330" s="115"/>
      <c r="AU330" s="115"/>
      <c r="AV330" s="115"/>
      <c r="AW330" s="116"/>
      <c r="AX330" s="54"/>
      <c r="AY330" s="117"/>
      <c r="AZ330" s="117"/>
      <c r="BA330" s="118"/>
      <c r="BB330" s="116"/>
      <c r="BC330" s="54"/>
      <c r="BD330" s="117"/>
      <c r="BE330" s="218"/>
      <c r="BF330" s="120"/>
      <c r="BG330" s="121"/>
      <c r="BH330" s="121"/>
      <c r="BI330" s="122"/>
      <c r="BJ330" s="123"/>
    </row>
    <row r="331">
      <c r="D331" s="100"/>
      <c r="E331" s="48"/>
      <c r="U331" s="50"/>
      <c r="V331" s="50"/>
      <c r="AC331" s="6"/>
      <c r="AI331" s="110"/>
      <c r="AJ331" s="111"/>
      <c r="AK331" s="221"/>
      <c r="AL331" s="54"/>
      <c r="AM331" s="54"/>
      <c r="AN331" s="112"/>
      <c r="AO331" s="113"/>
      <c r="AP331" s="215"/>
      <c r="AQ331" s="216"/>
      <c r="AR331" s="217"/>
      <c r="AS331" s="54"/>
      <c r="AT331" s="115"/>
      <c r="AU331" s="115"/>
      <c r="AV331" s="115"/>
      <c r="AW331" s="116"/>
      <c r="AX331" s="54"/>
      <c r="AY331" s="117"/>
      <c r="AZ331" s="117"/>
      <c r="BA331" s="118"/>
      <c r="BB331" s="116"/>
      <c r="BC331" s="54"/>
      <c r="BD331" s="117"/>
      <c r="BE331" s="218"/>
      <c r="BF331" s="120"/>
      <c r="BG331" s="121"/>
      <c r="BH331" s="121"/>
      <c r="BI331" s="122"/>
      <c r="BJ331" s="123"/>
    </row>
    <row r="332">
      <c r="D332" s="100"/>
      <c r="E332" s="48"/>
      <c r="U332" s="50"/>
      <c r="V332" s="50"/>
      <c r="AC332" s="6"/>
      <c r="AI332" s="110"/>
      <c r="AJ332" s="111"/>
      <c r="AK332" s="221"/>
      <c r="AL332" s="54"/>
      <c r="AM332" s="54"/>
      <c r="AN332" s="112"/>
      <c r="AO332" s="113"/>
      <c r="AP332" s="215"/>
      <c r="AQ332" s="216"/>
      <c r="AR332" s="217"/>
      <c r="AS332" s="54"/>
      <c r="AT332" s="115"/>
      <c r="AU332" s="115"/>
      <c r="AV332" s="115"/>
      <c r="AW332" s="116"/>
      <c r="AX332" s="54"/>
      <c r="AY332" s="117"/>
      <c r="AZ332" s="117"/>
      <c r="BA332" s="118"/>
      <c r="BB332" s="116"/>
      <c r="BC332" s="54"/>
      <c r="BD332" s="117"/>
      <c r="BE332" s="218"/>
      <c r="BF332" s="120"/>
      <c r="BG332" s="121"/>
      <c r="BH332" s="121"/>
      <c r="BI332" s="122"/>
      <c r="BJ332" s="123"/>
    </row>
    <row r="333">
      <c r="D333" s="100"/>
      <c r="E333" s="48"/>
      <c r="U333" s="50"/>
      <c r="V333" s="50"/>
      <c r="AC333" s="6"/>
      <c r="AI333" s="110"/>
      <c r="AJ333" s="111"/>
      <c r="AK333" s="221"/>
      <c r="AL333" s="54"/>
      <c r="AM333" s="54"/>
      <c r="AN333" s="112"/>
      <c r="AO333" s="113"/>
      <c r="AP333" s="215"/>
      <c r="AQ333" s="216"/>
      <c r="AR333" s="217"/>
      <c r="AS333" s="54"/>
      <c r="AT333" s="115"/>
      <c r="AU333" s="115"/>
      <c r="AV333" s="115"/>
      <c r="AW333" s="116"/>
      <c r="AX333" s="54"/>
      <c r="AY333" s="117"/>
      <c r="AZ333" s="117"/>
      <c r="BA333" s="118"/>
      <c r="BB333" s="116"/>
      <c r="BC333" s="54"/>
      <c r="BD333" s="117"/>
      <c r="BE333" s="218"/>
      <c r="BF333" s="120"/>
      <c r="BG333" s="121"/>
      <c r="BH333" s="121"/>
      <c r="BI333" s="122"/>
      <c r="BJ333" s="123"/>
    </row>
    <row r="334">
      <c r="D334" s="100"/>
      <c r="E334" s="48"/>
      <c r="U334" s="50"/>
      <c r="V334" s="50"/>
      <c r="AC334" s="6"/>
      <c r="AI334" s="110"/>
      <c r="AJ334" s="111"/>
      <c r="AK334" s="221"/>
      <c r="AL334" s="54"/>
      <c r="AM334" s="54"/>
      <c r="AN334" s="112"/>
      <c r="AO334" s="113"/>
      <c r="AP334" s="215"/>
      <c r="AQ334" s="216"/>
      <c r="AR334" s="217"/>
      <c r="AS334" s="54"/>
      <c r="AT334" s="115"/>
      <c r="AU334" s="115"/>
      <c r="AV334" s="115"/>
      <c r="AW334" s="116"/>
      <c r="AX334" s="54"/>
      <c r="AY334" s="117"/>
      <c r="AZ334" s="117"/>
      <c r="BA334" s="118"/>
      <c r="BB334" s="116"/>
      <c r="BC334" s="54"/>
      <c r="BD334" s="117"/>
      <c r="BE334" s="218"/>
      <c r="BF334" s="120"/>
      <c r="BG334" s="121"/>
      <c r="BH334" s="121"/>
      <c r="BI334" s="122"/>
      <c r="BJ334" s="123"/>
    </row>
    <row r="335">
      <c r="D335" s="100"/>
      <c r="E335" s="48"/>
      <c r="U335" s="50"/>
      <c r="V335" s="50"/>
      <c r="AC335" s="6"/>
      <c r="AI335" s="110"/>
      <c r="AJ335" s="111"/>
      <c r="AK335" s="221"/>
      <c r="AL335" s="54"/>
      <c r="AM335" s="54"/>
      <c r="AN335" s="112"/>
      <c r="AO335" s="113"/>
      <c r="AP335" s="215"/>
      <c r="AQ335" s="216"/>
      <c r="AR335" s="217"/>
      <c r="AS335" s="54"/>
      <c r="AT335" s="115"/>
      <c r="AU335" s="115"/>
      <c r="AV335" s="115"/>
      <c r="AW335" s="116"/>
      <c r="AX335" s="54"/>
      <c r="AY335" s="117"/>
      <c r="AZ335" s="117"/>
      <c r="BA335" s="118"/>
      <c r="BB335" s="116"/>
      <c r="BC335" s="54"/>
      <c r="BD335" s="117"/>
      <c r="BE335" s="218"/>
      <c r="BF335" s="120"/>
      <c r="BG335" s="121"/>
      <c r="BH335" s="121"/>
      <c r="BI335" s="122"/>
      <c r="BJ335" s="123"/>
    </row>
    <row r="336">
      <c r="D336" s="100"/>
      <c r="E336" s="48"/>
      <c r="U336" s="50"/>
      <c r="V336" s="50"/>
      <c r="AC336" s="6"/>
      <c r="AI336" s="110"/>
      <c r="AJ336" s="111"/>
      <c r="AK336" s="221"/>
      <c r="AL336" s="54"/>
      <c r="AM336" s="54"/>
      <c r="AN336" s="112"/>
      <c r="AO336" s="113"/>
      <c r="AP336" s="215"/>
      <c r="AQ336" s="216"/>
      <c r="AR336" s="217"/>
      <c r="AS336" s="54"/>
      <c r="AT336" s="115"/>
      <c r="AU336" s="115"/>
      <c r="AV336" s="115"/>
      <c r="AW336" s="116"/>
      <c r="AX336" s="54"/>
      <c r="AY336" s="117"/>
      <c r="AZ336" s="117"/>
      <c r="BA336" s="118"/>
      <c r="BB336" s="116"/>
      <c r="BC336" s="54"/>
      <c r="BD336" s="117"/>
      <c r="BE336" s="218"/>
      <c r="BF336" s="120"/>
      <c r="BG336" s="121"/>
      <c r="BH336" s="121"/>
      <c r="BI336" s="122"/>
      <c r="BJ336" s="123"/>
    </row>
    <row r="337">
      <c r="D337" s="100"/>
      <c r="E337" s="48"/>
      <c r="U337" s="50"/>
      <c r="V337" s="50"/>
      <c r="AC337" s="6"/>
      <c r="AI337" s="110"/>
      <c r="AJ337" s="111"/>
      <c r="AK337" s="221"/>
      <c r="AL337" s="54"/>
      <c r="AM337" s="54"/>
      <c r="AN337" s="112"/>
      <c r="AO337" s="113"/>
      <c r="AP337" s="215"/>
      <c r="AQ337" s="216"/>
      <c r="AR337" s="217"/>
      <c r="AS337" s="54"/>
      <c r="AT337" s="115"/>
      <c r="AU337" s="115"/>
      <c r="AV337" s="115"/>
      <c r="AW337" s="116"/>
      <c r="AX337" s="54"/>
      <c r="AY337" s="117"/>
      <c r="AZ337" s="117"/>
      <c r="BA337" s="118"/>
      <c r="BB337" s="116"/>
      <c r="BC337" s="54"/>
      <c r="BD337" s="117"/>
      <c r="BE337" s="218"/>
      <c r="BF337" s="120"/>
      <c r="BG337" s="121"/>
      <c r="BH337" s="121"/>
      <c r="BI337" s="122"/>
      <c r="BJ337" s="123"/>
    </row>
    <row r="338">
      <c r="D338" s="100"/>
      <c r="E338" s="48"/>
      <c r="U338" s="50"/>
      <c r="V338" s="50"/>
      <c r="AC338" s="6"/>
      <c r="AI338" s="110"/>
      <c r="AJ338" s="111"/>
      <c r="AK338" s="221"/>
      <c r="AL338" s="54"/>
      <c r="AM338" s="54"/>
      <c r="AN338" s="112"/>
      <c r="AO338" s="113"/>
      <c r="AP338" s="215"/>
      <c r="AQ338" s="216"/>
      <c r="AR338" s="217"/>
      <c r="AS338" s="54"/>
      <c r="AT338" s="115"/>
      <c r="AU338" s="115"/>
      <c r="AV338" s="115"/>
      <c r="AW338" s="116"/>
      <c r="AX338" s="54"/>
      <c r="AY338" s="117"/>
      <c r="AZ338" s="117"/>
      <c r="BA338" s="118"/>
      <c r="BB338" s="116"/>
      <c r="BC338" s="54"/>
      <c r="BD338" s="117"/>
      <c r="BE338" s="218"/>
      <c r="BF338" s="120"/>
      <c r="BG338" s="121"/>
      <c r="BH338" s="121"/>
      <c r="BI338" s="122"/>
      <c r="BJ338" s="123"/>
    </row>
    <row r="339">
      <c r="D339" s="100"/>
      <c r="E339" s="48"/>
      <c r="U339" s="50"/>
      <c r="V339" s="50"/>
      <c r="AC339" s="6"/>
      <c r="AI339" s="110"/>
      <c r="AJ339" s="111"/>
      <c r="AK339" s="221"/>
      <c r="AL339" s="54"/>
      <c r="AM339" s="54"/>
      <c r="AN339" s="112"/>
      <c r="AO339" s="113"/>
      <c r="AP339" s="215"/>
      <c r="AQ339" s="216"/>
      <c r="AR339" s="217"/>
      <c r="AS339" s="54"/>
      <c r="AT339" s="115"/>
      <c r="AU339" s="115"/>
      <c r="AV339" s="115"/>
      <c r="AW339" s="116"/>
      <c r="AX339" s="54"/>
      <c r="AY339" s="117"/>
      <c r="AZ339" s="117"/>
      <c r="BA339" s="118"/>
      <c r="BB339" s="116"/>
      <c r="BC339" s="54"/>
      <c r="BD339" s="117"/>
      <c r="BE339" s="218"/>
      <c r="BF339" s="120"/>
      <c r="BG339" s="121"/>
      <c r="BH339" s="121"/>
      <c r="BI339" s="122"/>
      <c r="BJ339" s="123"/>
    </row>
    <row r="340">
      <c r="D340" s="100"/>
      <c r="E340" s="48"/>
      <c r="U340" s="50"/>
      <c r="V340" s="50"/>
      <c r="AC340" s="6"/>
      <c r="AI340" s="110"/>
      <c r="AJ340" s="111"/>
      <c r="AK340" s="221"/>
      <c r="AL340" s="54"/>
      <c r="AM340" s="54"/>
      <c r="AN340" s="112"/>
      <c r="AO340" s="113"/>
      <c r="AP340" s="215"/>
      <c r="AQ340" s="216"/>
      <c r="AR340" s="217"/>
      <c r="AS340" s="54"/>
      <c r="AT340" s="115"/>
      <c r="AU340" s="115"/>
      <c r="AV340" s="115"/>
      <c r="AW340" s="116"/>
      <c r="AX340" s="54"/>
      <c r="AY340" s="117"/>
      <c r="AZ340" s="117"/>
      <c r="BA340" s="118"/>
      <c r="BB340" s="116"/>
      <c r="BC340" s="54"/>
      <c r="BD340" s="117"/>
      <c r="BE340" s="218"/>
      <c r="BF340" s="120"/>
      <c r="BG340" s="121"/>
      <c r="BH340" s="121"/>
      <c r="BI340" s="122"/>
      <c r="BJ340" s="123"/>
    </row>
    <row r="341">
      <c r="D341" s="100"/>
      <c r="E341" s="48"/>
      <c r="U341" s="50"/>
      <c r="V341" s="50"/>
      <c r="AC341" s="6"/>
      <c r="AI341" s="110"/>
      <c r="AJ341" s="111"/>
      <c r="AK341" s="221"/>
      <c r="AL341" s="54"/>
      <c r="AM341" s="54"/>
      <c r="AN341" s="112"/>
      <c r="AO341" s="113"/>
      <c r="AP341" s="215"/>
      <c r="AQ341" s="216"/>
      <c r="AR341" s="217"/>
      <c r="AS341" s="54"/>
      <c r="AT341" s="115"/>
      <c r="AU341" s="115"/>
      <c r="AV341" s="115"/>
      <c r="AW341" s="116"/>
      <c r="AX341" s="54"/>
      <c r="AY341" s="117"/>
      <c r="AZ341" s="117"/>
      <c r="BA341" s="118"/>
      <c r="BB341" s="116"/>
      <c r="BC341" s="54"/>
      <c r="BD341" s="117"/>
      <c r="BE341" s="218"/>
      <c r="BF341" s="120"/>
      <c r="BG341" s="121"/>
      <c r="BH341" s="121"/>
      <c r="BI341" s="122"/>
      <c r="BJ341" s="123"/>
    </row>
    <row r="342">
      <c r="D342" s="100"/>
      <c r="E342" s="48"/>
      <c r="U342" s="50"/>
      <c r="V342" s="50"/>
      <c r="AC342" s="6"/>
      <c r="AI342" s="110"/>
      <c r="AJ342" s="111"/>
      <c r="AK342" s="221"/>
      <c r="AL342" s="54"/>
      <c r="AM342" s="54"/>
      <c r="AN342" s="112"/>
      <c r="AO342" s="113"/>
      <c r="AP342" s="215"/>
      <c r="AQ342" s="216"/>
      <c r="AR342" s="217"/>
      <c r="AS342" s="54"/>
      <c r="AT342" s="115"/>
      <c r="AU342" s="115"/>
      <c r="AV342" s="115"/>
      <c r="AW342" s="116"/>
      <c r="AX342" s="54"/>
      <c r="AY342" s="117"/>
      <c r="AZ342" s="117"/>
      <c r="BA342" s="118"/>
      <c r="BB342" s="116"/>
      <c r="BC342" s="54"/>
      <c r="BD342" s="117"/>
      <c r="BE342" s="218"/>
      <c r="BF342" s="120"/>
      <c r="BG342" s="121"/>
      <c r="BH342" s="121"/>
      <c r="BI342" s="122"/>
      <c r="BJ342" s="123"/>
    </row>
    <row r="343">
      <c r="D343" s="100"/>
      <c r="E343" s="48"/>
      <c r="U343" s="50"/>
      <c r="V343" s="50"/>
      <c r="AC343" s="6"/>
      <c r="AI343" s="110"/>
      <c r="AJ343" s="111"/>
      <c r="AK343" s="221"/>
      <c r="AL343" s="54"/>
      <c r="AM343" s="54"/>
      <c r="AN343" s="112"/>
      <c r="AO343" s="113"/>
      <c r="AP343" s="215"/>
      <c r="AQ343" s="216"/>
      <c r="AR343" s="217"/>
      <c r="AS343" s="54"/>
      <c r="AT343" s="115"/>
      <c r="AU343" s="115"/>
      <c r="AV343" s="115"/>
      <c r="AW343" s="116"/>
      <c r="AX343" s="54"/>
      <c r="AY343" s="117"/>
      <c r="AZ343" s="117"/>
      <c r="BA343" s="118"/>
      <c r="BB343" s="116"/>
      <c r="BC343" s="54"/>
      <c r="BD343" s="117"/>
      <c r="BE343" s="218"/>
      <c r="BF343" s="120"/>
      <c r="BG343" s="121"/>
      <c r="BH343" s="121"/>
      <c r="BI343" s="122"/>
      <c r="BJ343" s="123"/>
    </row>
    <row r="344">
      <c r="D344" s="100"/>
      <c r="E344" s="48"/>
      <c r="U344" s="50"/>
      <c r="V344" s="50"/>
      <c r="AC344" s="6"/>
      <c r="AI344" s="110"/>
      <c r="AJ344" s="111"/>
      <c r="AK344" s="221"/>
      <c r="AL344" s="54"/>
      <c r="AM344" s="54"/>
      <c r="AN344" s="112"/>
      <c r="AO344" s="113"/>
      <c r="AP344" s="215"/>
      <c r="AQ344" s="216"/>
      <c r="AR344" s="217"/>
      <c r="AS344" s="54"/>
      <c r="AT344" s="115"/>
      <c r="AU344" s="115"/>
      <c r="AV344" s="115"/>
      <c r="AW344" s="116"/>
      <c r="AX344" s="54"/>
      <c r="AY344" s="117"/>
      <c r="AZ344" s="117"/>
      <c r="BA344" s="118"/>
      <c r="BB344" s="116"/>
      <c r="BC344" s="54"/>
      <c r="BD344" s="117"/>
      <c r="BE344" s="218"/>
      <c r="BF344" s="120"/>
      <c r="BG344" s="121"/>
      <c r="BH344" s="121"/>
      <c r="BI344" s="122"/>
      <c r="BJ344" s="123"/>
    </row>
    <row r="345">
      <c r="D345" s="100"/>
      <c r="E345" s="48"/>
      <c r="U345" s="50"/>
      <c r="V345" s="50"/>
      <c r="AC345" s="6"/>
      <c r="AI345" s="110"/>
      <c r="AJ345" s="111"/>
      <c r="AK345" s="221"/>
      <c r="AL345" s="54"/>
      <c r="AM345" s="54"/>
      <c r="AN345" s="112"/>
      <c r="AO345" s="113"/>
      <c r="AP345" s="215"/>
      <c r="AQ345" s="216"/>
      <c r="AR345" s="217"/>
      <c r="AS345" s="54"/>
      <c r="AT345" s="115"/>
      <c r="AU345" s="115"/>
      <c r="AV345" s="115"/>
      <c r="AW345" s="116"/>
      <c r="AX345" s="54"/>
      <c r="AY345" s="117"/>
      <c r="AZ345" s="117"/>
      <c r="BA345" s="118"/>
      <c r="BB345" s="116"/>
      <c r="BC345" s="54"/>
      <c r="BD345" s="117"/>
      <c r="BE345" s="218"/>
      <c r="BF345" s="120"/>
      <c r="BG345" s="121"/>
      <c r="BH345" s="121"/>
      <c r="BI345" s="122"/>
      <c r="BJ345" s="123"/>
    </row>
    <row r="346">
      <c r="D346" s="100"/>
      <c r="E346" s="48"/>
      <c r="U346" s="50"/>
      <c r="V346" s="50"/>
      <c r="AC346" s="6"/>
      <c r="AI346" s="110"/>
      <c r="AJ346" s="111"/>
      <c r="AK346" s="221"/>
      <c r="AL346" s="54"/>
      <c r="AM346" s="54"/>
      <c r="AN346" s="112"/>
      <c r="AO346" s="113"/>
      <c r="AP346" s="215"/>
      <c r="AQ346" s="216"/>
      <c r="AR346" s="217"/>
      <c r="AS346" s="54"/>
      <c r="AT346" s="115"/>
      <c r="AU346" s="115"/>
      <c r="AV346" s="115"/>
      <c r="AW346" s="116"/>
      <c r="AX346" s="54"/>
      <c r="AY346" s="117"/>
      <c r="AZ346" s="117"/>
      <c r="BA346" s="118"/>
      <c r="BB346" s="116"/>
      <c r="BC346" s="54"/>
      <c r="BD346" s="117"/>
      <c r="BE346" s="218"/>
      <c r="BF346" s="120"/>
      <c r="BG346" s="121"/>
      <c r="BH346" s="121"/>
      <c r="BI346" s="122"/>
      <c r="BJ346" s="123"/>
    </row>
    <row r="347">
      <c r="D347" s="100"/>
      <c r="E347" s="48"/>
      <c r="U347" s="50"/>
      <c r="V347" s="50"/>
      <c r="AC347" s="6"/>
      <c r="AI347" s="110"/>
      <c r="AJ347" s="111"/>
      <c r="AK347" s="221"/>
      <c r="AL347" s="54"/>
      <c r="AM347" s="54"/>
      <c r="AN347" s="112"/>
      <c r="AO347" s="113"/>
      <c r="AP347" s="215"/>
      <c r="AQ347" s="216"/>
      <c r="AR347" s="217"/>
      <c r="AS347" s="54"/>
      <c r="AT347" s="115"/>
      <c r="AU347" s="115"/>
      <c r="AV347" s="115"/>
      <c r="AW347" s="116"/>
      <c r="AX347" s="54"/>
      <c r="AY347" s="117"/>
      <c r="AZ347" s="117"/>
      <c r="BA347" s="118"/>
      <c r="BB347" s="116"/>
      <c r="BC347" s="54"/>
      <c r="BD347" s="117"/>
      <c r="BE347" s="218"/>
      <c r="BF347" s="120"/>
      <c r="BG347" s="121"/>
      <c r="BH347" s="121"/>
      <c r="BI347" s="122"/>
      <c r="BJ347" s="123"/>
    </row>
    <row r="348">
      <c r="D348" s="100"/>
      <c r="E348" s="48"/>
      <c r="U348" s="50"/>
      <c r="V348" s="50"/>
      <c r="AC348" s="6"/>
      <c r="AI348" s="110"/>
      <c r="AJ348" s="111"/>
      <c r="AK348" s="221"/>
      <c r="AL348" s="54"/>
      <c r="AM348" s="54"/>
      <c r="AN348" s="112"/>
      <c r="AO348" s="113"/>
      <c r="AP348" s="215"/>
      <c r="AQ348" s="216"/>
      <c r="AR348" s="217"/>
      <c r="AS348" s="54"/>
      <c r="AT348" s="115"/>
      <c r="AU348" s="115"/>
      <c r="AV348" s="115"/>
      <c r="AW348" s="116"/>
      <c r="AX348" s="54"/>
      <c r="AY348" s="117"/>
      <c r="AZ348" s="117"/>
      <c r="BA348" s="118"/>
      <c r="BB348" s="116"/>
      <c r="BC348" s="54"/>
      <c r="BD348" s="117"/>
      <c r="BE348" s="218"/>
      <c r="BF348" s="120"/>
      <c r="BG348" s="121"/>
      <c r="BH348" s="121"/>
      <c r="BI348" s="122"/>
      <c r="BJ348" s="123"/>
    </row>
    <row r="349">
      <c r="D349" s="100"/>
      <c r="E349" s="48"/>
      <c r="U349" s="50"/>
      <c r="V349" s="50"/>
      <c r="AC349" s="6"/>
      <c r="AI349" s="110"/>
      <c r="AJ349" s="111"/>
      <c r="AK349" s="221"/>
      <c r="AL349" s="54"/>
      <c r="AM349" s="54"/>
      <c r="AN349" s="112"/>
      <c r="AO349" s="113"/>
      <c r="AP349" s="215"/>
      <c r="AQ349" s="216"/>
      <c r="AR349" s="217"/>
      <c r="AS349" s="54"/>
      <c r="AT349" s="115"/>
      <c r="AU349" s="115"/>
      <c r="AV349" s="115"/>
      <c r="AW349" s="116"/>
      <c r="AX349" s="54"/>
      <c r="AY349" s="117"/>
      <c r="AZ349" s="117"/>
      <c r="BA349" s="118"/>
      <c r="BB349" s="116"/>
      <c r="BC349" s="54"/>
      <c r="BD349" s="117"/>
      <c r="BE349" s="218"/>
      <c r="BF349" s="120"/>
      <c r="BG349" s="121"/>
      <c r="BH349" s="121"/>
      <c r="BI349" s="122"/>
      <c r="BJ349" s="123"/>
    </row>
    <row r="350">
      <c r="D350" s="100"/>
      <c r="E350" s="48"/>
      <c r="U350" s="50"/>
      <c r="V350" s="50"/>
      <c r="AC350" s="6"/>
      <c r="AI350" s="110"/>
      <c r="AJ350" s="111"/>
      <c r="AK350" s="221"/>
      <c r="AL350" s="54"/>
      <c r="AM350" s="54"/>
      <c r="AN350" s="112"/>
      <c r="AO350" s="113"/>
      <c r="AP350" s="215"/>
      <c r="AQ350" s="216"/>
      <c r="AR350" s="217"/>
      <c r="AS350" s="54"/>
      <c r="AT350" s="115"/>
      <c r="AU350" s="115"/>
      <c r="AV350" s="115"/>
      <c r="AW350" s="116"/>
      <c r="AX350" s="54"/>
      <c r="AY350" s="117"/>
      <c r="AZ350" s="117"/>
      <c r="BA350" s="118"/>
      <c r="BB350" s="116"/>
      <c r="BC350" s="54"/>
      <c r="BD350" s="117"/>
      <c r="BE350" s="218"/>
      <c r="BF350" s="120"/>
      <c r="BG350" s="121"/>
      <c r="BH350" s="121"/>
      <c r="BI350" s="122"/>
      <c r="BJ350" s="123"/>
    </row>
    <row r="351">
      <c r="D351" s="100"/>
      <c r="E351" s="48"/>
      <c r="U351" s="50"/>
      <c r="V351" s="50"/>
      <c r="AC351" s="6"/>
      <c r="AI351" s="110"/>
      <c r="AJ351" s="111"/>
      <c r="AK351" s="221"/>
      <c r="AL351" s="54"/>
      <c r="AM351" s="54"/>
      <c r="AN351" s="112"/>
      <c r="AO351" s="113"/>
      <c r="AP351" s="215"/>
      <c r="AQ351" s="216"/>
      <c r="AR351" s="217"/>
      <c r="AS351" s="54"/>
      <c r="AT351" s="115"/>
      <c r="AU351" s="115"/>
      <c r="AV351" s="115"/>
      <c r="AW351" s="116"/>
      <c r="AX351" s="54"/>
      <c r="AY351" s="117"/>
      <c r="AZ351" s="117"/>
      <c r="BA351" s="118"/>
      <c r="BB351" s="116"/>
      <c r="BC351" s="54"/>
      <c r="BD351" s="117"/>
      <c r="BE351" s="218"/>
      <c r="BF351" s="120"/>
      <c r="BG351" s="121"/>
      <c r="BH351" s="121"/>
      <c r="BI351" s="122"/>
      <c r="BJ351" s="123"/>
    </row>
    <row r="352">
      <c r="D352" s="100"/>
      <c r="E352" s="48"/>
      <c r="U352" s="50"/>
      <c r="V352" s="50"/>
      <c r="AC352" s="6"/>
      <c r="AI352" s="110"/>
      <c r="AJ352" s="111"/>
      <c r="AK352" s="221"/>
      <c r="AL352" s="54"/>
      <c r="AM352" s="54"/>
      <c r="AN352" s="112"/>
      <c r="AO352" s="113"/>
      <c r="AP352" s="215"/>
      <c r="AQ352" s="216"/>
      <c r="AR352" s="217"/>
      <c r="AS352" s="54"/>
      <c r="AT352" s="115"/>
      <c r="AU352" s="115"/>
      <c r="AV352" s="115"/>
      <c r="AW352" s="116"/>
      <c r="AX352" s="54"/>
      <c r="AY352" s="117"/>
      <c r="AZ352" s="117"/>
      <c r="BA352" s="118"/>
      <c r="BB352" s="116"/>
      <c r="BC352" s="54"/>
      <c r="BD352" s="117"/>
      <c r="BE352" s="218"/>
      <c r="BF352" s="120"/>
      <c r="BG352" s="121"/>
      <c r="BH352" s="121"/>
      <c r="BI352" s="122"/>
      <c r="BJ352" s="123"/>
    </row>
    <row r="353">
      <c r="D353" s="100"/>
      <c r="E353" s="48"/>
      <c r="U353" s="50"/>
      <c r="V353" s="50"/>
      <c r="AC353" s="6"/>
      <c r="AI353" s="110"/>
      <c r="AJ353" s="111"/>
      <c r="AK353" s="221"/>
      <c r="AL353" s="54"/>
      <c r="AM353" s="54"/>
      <c r="AN353" s="112"/>
      <c r="AO353" s="113"/>
      <c r="AP353" s="215"/>
      <c r="AQ353" s="216"/>
      <c r="AR353" s="217"/>
      <c r="AS353" s="54"/>
      <c r="AT353" s="115"/>
      <c r="AU353" s="115"/>
      <c r="AV353" s="115"/>
      <c r="AW353" s="116"/>
      <c r="AX353" s="54"/>
      <c r="AY353" s="117"/>
      <c r="AZ353" s="117"/>
      <c r="BA353" s="118"/>
      <c r="BB353" s="116"/>
      <c r="BC353" s="54"/>
      <c r="BD353" s="117"/>
      <c r="BE353" s="218"/>
      <c r="BF353" s="120"/>
      <c r="BG353" s="121"/>
      <c r="BH353" s="121"/>
      <c r="BI353" s="122"/>
      <c r="BJ353" s="123"/>
    </row>
    <row r="354">
      <c r="D354" s="100"/>
      <c r="E354" s="48"/>
      <c r="U354" s="50"/>
      <c r="V354" s="50"/>
      <c r="AC354" s="6"/>
      <c r="AI354" s="110"/>
      <c r="AJ354" s="111"/>
      <c r="AK354" s="221"/>
      <c r="AL354" s="54"/>
      <c r="AM354" s="54"/>
      <c r="AN354" s="112"/>
      <c r="AO354" s="113"/>
      <c r="AP354" s="215"/>
      <c r="AQ354" s="216"/>
      <c r="AR354" s="217"/>
      <c r="AS354" s="54"/>
      <c r="AT354" s="115"/>
      <c r="AU354" s="115"/>
      <c r="AV354" s="115"/>
      <c r="AW354" s="116"/>
      <c r="AX354" s="54"/>
      <c r="AY354" s="117"/>
      <c r="AZ354" s="117"/>
      <c r="BA354" s="118"/>
      <c r="BB354" s="116"/>
      <c r="BC354" s="54"/>
      <c r="BD354" s="117"/>
      <c r="BE354" s="218"/>
      <c r="BF354" s="120"/>
      <c r="BG354" s="121"/>
      <c r="BH354" s="121"/>
      <c r="BI354" s="122"/>
      <c r="BJ354" s="123"/>
    </row>
    <row r="355">
      <c r="D355" s="100"/>
      <c r="E355" s="48"/>
      <c r="U355" s="50"/>
      <c r="V355" s="50"/>
      <c r="AC355" s="6"/>
      <c r="AI355" s="110"/>
      <c r="AJ355" s="111"/>
      <c r="AK355" s="221"/>
      <c r="AL355" s="54"/>
      <c r="AM355" s="54"/>
      <c r="AN355" s="112"/>
      <c r="AO355" s="113"/>
      <c r="AP355" s="215"/>
      <c r="AQ355" s="216"/>
      <c r="AR355" s="217"/>
      <c r="AS355" s="54"/>
      <c r="AT355" s="115"/>
      <c r="AU355" s="115"/>
      <c r="AV355" s="115"/>
      <c r="AW355" s="116"/>
      <c r="AX355" s="54"/>
      <c r="AY355" s="117"/>
      <c r="AZ355" s="117"/>
      <c r="BA355" s="118"/>
      <c r="BB355" s="116"/>
      <c r="BC355" s="54"/>
      <c r="BD355" s="117"/>
      <c r="BE355" s="218"/>
      <c r="BF355" s="120"/>
      <c r="BG355" s="121"/>
      <c r="BH355" s="121"/>
      <c r="BI355" s="122"/>
      <c r="BJ355" s="123"/>
    </row>
    <row r="356">
      <c r="D356" s="100"/>
      <c r="E356" s="48"/>
      <c r="U356" s="50"/>
      <c r="V356" s="50"/>
      <c r="AC356" s="6"/>
      <c r="AI356" s="110"/>
      <c r="AJ356" s="111"/>
      <c r="AK356" s="221"/>
      <c r="AL356" s="54"/>
      <c r="AM356" s="54"/>
      <c r="AN356" s="112"/>
      <c r="AO356" s="113"/>
      <c r="AP356" s="215"/>
      <c r="AQ356" s="216"/>
      <c r="AR356" s="217"/>
      <c r="AS356" s="54"/>
      <c r="AT356" s="115"/>
      <c r="AU356" s="115"/>
      <c r="AV356" s="115"/>
      <c r="AW356" s="116"/>
      <c r="AX356" s="54"/>
      <c r="AY356" s="117"/>
      <c r="AZ356" s="117"/>
      <c r="BA356" s="118"/>
      <c r="BB356" s="116"/>
      <c r="BC356" s="54"/>
      <c r="BD356" s="117"/>
      <c r="BE356" s="218"/>
      <c r="BF356" s="120"/>
      <c r="BG356" s="121"/>
      <c r="BH356" s="121"/>
      <c r="BI356" s="122"/>
      <c r="BJ356" s="123"/>
    </row>
    <row r="357">
      <c r="D357" s="100"/>
      <c r="E357" s="48"/>
      <c r="U357" s="50"/>
      <c r="V357" s="50"/>
      <c r="AC357" s="6"/>
      <c r="AI357" s="110"/>
      <c r="AJ357" s="111"/>
      <c r="AK357" s="221"/>
      <c r="AL357" s="54"/>
      <c r="AM357" s="54"/>
      <c r="AN357" s="112"/>
      <c r="AO357" s="113"/>
      <c r="AP357" s="215"/>
      <c r="AQ357" s="216"/>
      <c r="AR357" s="217"/>
      <c r="AS357" s="54"/>
      <c r="AT357" s="115"/>
      <c r="AU357" s="115"/>
      <c r="AV357" s="115"/>
      <c r="AW357" s="116"/>
      <c r="AX357" s="54"/>
      <c r="AY357" s="117"/>
      <c r="AZ357" s="117"/>
      <c r="BA357" s="118"/>
      <c r="BB357" s="116"/>
      <c r="BC357" s="54"/>
      <c r="BD357" s="117"/>
      <c r="BE357" s="218"/>
      <c r="BF357" s="120"/>
      <c r="BG357" s="121"/>
      <c r="BH357" s="121"/>
      <c r="BI357" s="122"/>
      <c r="BJ357" s="123"/>
    </row>
    <row r="358">
      <c r="D358" s="100"/>
      <c r="E358" s="48"/>
      <c r="U358" s="50"/>
      <c r="V358" s="50"/>
      <c r="AC358" s="6"/>
      <c r="AI358" s="110"/>
      <c r="AJ358" s="111"/>
      <c r="AK358" s="221"/>
      <c r="AL358" s="54"/>
      <c r="AM358" s="54"/>
      <c r="AN358" s="112"/>
      <c r="AO358" s="113"/>
      <c r="AP358" s="215"/>
      <c r="AQ358" s="216"/>
      <c r="AR358" s="217"/>
      <c r="AS358" s="54"/>
      <c r="AT358" s="115"/>
      <c r="AU358" s="115"/>
      <c r="AV358" s="115"/>
      <c r="AW358" s="116"/>
      <c r="AX358" s="54"/>
      <c r="AY358" s="117"/>
      <c r="AZ358" s="117"/>
      <c r="BA358" s="118"/>
      <c r="BB358" s="116"/>
      <c r="BC358" s="54"/>
      <c r="BD358" s="117"/>
      <c r="BE358" s="218"/>
      <c r="BF358" s="120"/>
      <c r="BG358" s="121"/>
      <c r="BH358" s="121"/>
      <c r="BI358" s="122"/>
      <c r="BJ358" s="123"/>
    </row>
    <row r="359">
      <c r="D359" s="100"/>
      <c r="E359" s="48"/>
      <c r="U359" s="50"/>
      <c r="V359" s="50"/>
      <c r="AC359" s="6"/>
      <c r="AI359" s="110"/>
      <c r="AJ359" s="111"/>
      <c r="AK359" s="221"/>
      <c r="AL359" s="54"/>
      <c r="AM359" s="54"/>
      <c r="AN359" s="112"/>
      <c r="AO359" s="113"/>
      <c r="AP359" s="215"/>
      <c r="AQ359" s="216"/>
      <c r="AR359" s="217"/>
      <c r="AS359" s="54"/>
      <c r="AT359" s="115"/>
      <c r="AU359" s="115"/>
      <c r="AV359" s="115"/>
      <c r="AW359" s="116"/>
      <c r="AX359" s="54"/>
      <c r="AY359" s="117"/>
      <c r="AZ359" s="117"/>
      <c r="BA359" s="118"/>
      <c r="BB359" s="116"/>
      <c r="BC359" s="54"/>
      <c r="BD359" s="117"/>
      <c r="BE359" s="218"/>
      <c r="BF359" s="120"/>
      <c r="BG359" s="121"/>
      <c r="BH359" s="121"/>
      <c r="BI359" s="122"/>
      <c r="BJ359" s="123"/>
    </row>
    <row r="360">
      <c r="D360" s="100"/>
      <c r="E360" s="48"/>
      <c r="U360" s="50"/>
      <c r="V360" s="50"/>
      <c r="AC360" s="6"/>
      <c r="AI360" s="110"/>
      <c r="AJ360" s="111"/>
      <c r="AK360" s="221"/>
      <c r="AL360" s="54"/>
      <c r="AM360" s="54"/>
      <c r="AN360" s="112"/>
      <c r="AO360" s="113"/>
      <c r="AP360" s="215"/>
      <c r="AQ360" s="216"/>
      <c r="AR360" s="217"/>
      <c r="AS360" s="54"/>
      <c r="AT360" s="115"/>
      <c r="AU360" s="115"/>
      <c r="AV360" s="115"/>
      <c r="AW360" s="116"/>
      <c r="AX360" s="54"/>
      <c r="AY360" s="117"/>
      <c r="AZ360" s="117"/>
      <c r="BA360" s="118"/>
      <c r="BB360" s="116"/>
      <c r="BC360" s="54"/>
      <c r="BD360" s="117"/>
      <c r="BE360" s="218"/>
      <c r="BF360" s="120"/>
      <c r="BG360" s="121"/>
      <c r="BH360" s="121"/>
      <c r="BI360" s="122"/>
      <c r="BJ360" s="123"/>
    </row>
    <row r="361">
      <c r="D361" s="100"/>
      <c r="E361" s="48"/>
      <c r="U361" s="50"/>
      <c r="V361" s="50"/>
      <c r="AC361" s="6"/>
      <c r="AI361" s="110"/>
      <c r="AJ361" s="111"/>
      <c r="AK361" s="221"/>
      <c r="AL361" s="54"/>
      <c r="AM361" s="54"/>
      <c r="AN361" s="112"/>
      <c r="AO361" s="113"/>
      <c r="AP361" s="215"/>
      <c r="AQ361" s="216"/>
      <c r="AR361" s="217"/>
      <c r="AS361" s="54"/>
      <c r="AT361" s="115"/>
      <c r="AU361" s="115"/>
      <c r="AV361" s="115"/>
      <c r="AW361" s="116"/>
      <c r="AX361" s="54"/>
      <c r="AY361" s="117"/>
      <c r="AZ361" s="117"/>
      <c r="BA361" s="118"/>
      <c r="BB361" s="116"/>
      <c r="BC361" s="54"/>
      <c r="BD361" s="117"/>
      <c r="BE361" s="218"/>
      <c r="BF361" s="120"/>
      <c r="BG361" s="121"/>
      <c r="BH361" s="121"/>
      <c r="BI361" s="122"/>
      <c r="BJ361" s="123"/>
    </row>
    <row r="362">
      <c r="D362" s="100"/>
      <c r="E362" s="48"/>
      <c r="U362" s="50"/>
      <c r="V362" s="50"/>
      <c r="AC362" s="6"/>
      <c r="AI362" s="110"/>
      <c r="AJ362" s="111"/>
      <c r="AK362" s="221"/>
      <c r="AL362" s="54"/>
      <c r="AM362" s="54"/>
      <c r="AN362" s="112"/>
      <c r="AO362" s="113"/>
      <c r="AP362" s="215"/>
      <c r="AQ362" s="216"/>
      <c r="AR362" s="217"/>
      <c r="AS362" s="54"/>
      <c r="AT362" s="115"/>
      <c r="AU362" s="115"/>
      <c r="AV362" s="115"/>
      <c r="AW362" s="116"/>
      <c r="AX362" s="54"/>
      <c r="AY362" s="117"/>
      <c r="AZ362" s="117"/>
      <c r="BA362" s="118"/>
      <c r="BB362" s="116"/>
      <c r="BC362" s="54"/>
      <c r="BD362" s="117"/>
      <c r="BE362" s="218"/>
      <c r="BF362" s="120"/>
      <c r="BG362" s="121"/>
      <c r="BH362" s="121"/>
      <c r="BI362" s="122"/>
      <c r="BJ362" s="123"/>
    </row>
    <row r="363">
      <c r="D363" s="100"/>
      <c r="E363" s="48"/>
      <c r="U363" s="50"/>
      <c r="V363" s="50"/>
      <c r="AC363" s="6"/>
      <c r="AI363" s="110"/>
      <c r="AJ363" s="111"/>
      <c r="AK363" s="221"/>
      <c r="AL363" s="54"/>
      <c r="AM363" s="54"/>
      <c r="AN363" s="112"/>
      <c r="AO363" s="113"/>
      <c r="AP363" s="215"/>
      <c r="AQ363" s="216"/>
      <c r="AR363" s="217"/>
      <c r="AS363" s="54"/>
      <c r="AT363" s="115"/>
      <c r="AU363" s="115"/>
      <c r="AV363" s="115"/>
      <c r="AW363" s="116"/>
      <c r="AX363" s="54"/>
      <c r="AY363" s="117"/>
      <c r="AZ363" s="117"/>
      <c r="BA363" s="118"/>
      <c r="BB363" s="116"/>
      <c r="BC363" s="54"/>
      <c r="BD363" s="117"/>
      <c r="BE363" s="218"/>
      <c r="BF363" s="120"/>
      <c r="BG363" s="121"/>
      <c r="BH363" s="121"/>
      <c r="BI363" s="122"/>
      <c r="BJ363" s="123"/>
    </row>
    <row r="364">
      <c r="D364" s="100"/>
      <c r="E364" s="48"/>
      <c r="U364" s="50"/>
      <c r="V364" s="50"/>
      <c r="AC364" s="6"/>
      <c r="AI364" s="110"/>
      <c r="AJ364" s="111"/>
      <c r="AK364" s="221"/>
      <c r="AL364" s="54"/>
      <c r="AM364" s="54"/>
      <c r="AN364" s="112"/>
      <c r="AO364" s="113"/>
      <c r="AP364" s="215"/>
      <c r="AQ364" s="216"/>
      <c r="AR364" s="217"/>
      <c r="AS364" s="54"/>
      <c r="AT364" s="115"/>
      <c r="AU364" s="115"/>
      <c r="AV364" s="115"/>
      <c r="AW364" s="116"/>
      <c r="AX364" s="54"/>
      <c r="AY364" s="117"/>
      <c r="AZ364" s="117"/>
      <c r="BA364" s="118"/>
      <c r="BB364" s="116"/>
      <c r="BC364" s="54"/>
      <c r="BD364" s="117"/>
      <c r="BE364" s="218"/>
      <c r="BF364" s="120"/>
      <c r="BG364" s="121"/>
      <c r="BH364" s="121"/>
      <c r="BI364" s="122"/>
      <c r="BJ364" s="123"/>
    </row>
    <row r="365">
      <c r="D365" s="100"/>
      <c r="E365" s="48"/>
      <c r="U365" s="50"/>
      <c r="V365" s="50"/>
      <c r="AC365" s="6"/>
      <c r="AI365" s="110"/>
      <c r="AJ365" s="111"/>
      <c r="AK365" s="221"/>
      <c r="AL365" s="54"/>
      <c r="AM365" s="54"/>
      <c r="AN365" s="112"/>
      <c r="AO365" s="113"/>
      <c r="AP365" s="215"/>
      <c r="AQ365" s="216"/>
      <c r="AR365" s="217"/>
      <c r="AS365" s="54"/>
      <c r="AT365" s="115"/>
      <c r="AU365" s="115"/>
      <c r="AV365" s="115"/>
      <c r="AW365" s="116"/>
      <c r="AX365" s="54"/>
      <c r="AY365" s="117"/>
      <c r="AZ365" s="117"/>
      <c r="BA365" s="118"/>
      <c r="BB365" s="116"/>
      <c r="BC365" s="54"/>
      <c r="BD365" s="117"/>
      <c r="BE365" s="218"/>
      <c r="BF365" s="120"/>
      <c r="BG365" s="121"/>
      <c r="BH365" s="121"/>
      <c r="BI365" s="122"/>
      <c r="BJ365" s="123"/>
    </row>
    <row r="366">
      <c r="D366" s="100"/>
      <c r="E366" s="48"/>
      <c r="U366" s="50"/>
      <c r="V366" s="50"/>
      <c r="AC366" s="6"/>
      <c r="AI366" s="110"/>
      <c r="AJ366" s="111"/>
      <c r="AK366" s="221"/>
      <c r="AL366" s="54"/>
      <c r="AM366" s="54"/>
      <c r="AN366" s="112"/>
      <c r="AO366" s="113"/>
      <c r="AP366" s="215"/>
      <c r="AQ366" s="216"/>
      <c r="AR366" s="217"/>
      <c r="AS366" s="54"/>
      <c r="AT366" s="115"/>
      <c r="AU366" s="115"/>
      <c r="AV366" s="115"/>
      <c r="AW366" s="116"/>
      <c r="AX366" s="54"/>
      <c r="AY366" s="117"/>
      <c r="AZ366" s="117"/>
      <c r="BA366" s="118"/>
      <c r="BB366" s="116"/>
      <c r="BC366" s="54"/>
      <c r="BD366" s="117"/>
      <c r="BE366" s="218"/>
      <c r="BF366" s="120"/>
      <c r="BG366" s="121"/>
      <c r="BH366" s="121"/>
      <c r="BI366" s="122"/>
      <c r="BJ366" s="123"/>
    </row>
    <row r="367">
      <c r="D367" s="100"/>
      <c r="E367" s="48"/>
      <c r="U367" s="50"/>
      <c r="V367" s="50"/>
      <c r="AC367" s="6"/>
      <c r="AI367" s="110"/>
      <c r="AJ367" s="111"/>
      <c r="AK367" s="221"/>
      <c r="AL367" s="54"/>
      <c r="AM367" s="54"/>
      <c r="AN367" s="112"/>
      <c r="AO367" s="113"/>
      <c r="AP367" s="215"/>
      <c r="AQ367" s="216"/>
      <c r="AR367" s="217"/>
      <c r="AS367" s="54"/>
      <c r="AT367" s="115"/>
      <c r="AU367" s="115"/>
      <c r="AV367" s="115"/>
      <c r="AW367" s="116"/>
      <c r="AX367" s="54"/>
      <c r="AY367" s="117"/>
      <c r="AZ367" s="117"/>
      <c r="BA367" s="118"/>
      <c r="BB367" s="116"/>
      <c r="BC367" s="54"/>
      <c r="BD367" s="117"/>
      <c r="BE367" s="218"/>
      <c r="BF367" s="120"/>
      <c r="BG367" s="121"/>
      <c r="BH367" s="121"/>
      <c r="BI367" s="122"/>
      <c r="BJ367" s="123"/>
    </row>
    <row r="368">
      <c r="D368" s="100"/>
      <c r="E368" s="48"/>
      <c r="U368" s="50"/>
      <c r="V368" s="50"/>
      <c r="AC368" s="6"/>
      <c r="AI368" s="110"/>
      <c r="AJ368" s="111"/>
      <c r="AK368" s="221"/>
      <c r="AL368" s="54"/>
      <c r="AM368" s="54"/>
      <c r="AN368" s="112"/>
      <c r="AO368" s="113"/>
      <c r="AP368" s="215"/>
      <c r="AQ368" s="216"/>
      <c r="AR368" s="217"/>
      <c r="AS368" s="54"/>
      <c r="AT368" s="115"/>
      <c r="AU368" s="115"/>
      <c r="AV368" s="115"/>
      <c r="AW368" s="116"/>
      <c r="AX368" s="54"/>
      <c r="AY368" s="117"/>
      <c r="AZ368" s="117"/>
      <c r="BA368" s="118"/>
      <c r="BB368" s="116"/>
      <c r="BC368" s="54"/>
      <c r="BD368" s="117"/>
      <c r="BE368" s="218"/>
      <c r="BF368" s="120"/>
      <c r="BG368" s="121"/>
      <c r="BH368" s="121"/>
      <c r="BI368" s="122"/>
      <c r="BJ368" s="123"/>
    </row>
    <row r="369">
      <c r="D369" s="100"/>
      <c r="E369" s="48"/>
      <c r="U369" s="50"/>
      <c r="V369" s="50"/>
      <c r="AC369" s="6"/>
      <c r="AI369" s="110"/>
      <c r="AJ369" s="111"/>
      <c r="AK369" s="221"/>
      <c r="AL369" s="54"/>
      <c r="AM369" s="54"/>
      <c r="AN369" s="112"/>
      <c r="AO369" s="113"/>
      <c r="AP369" s="215"/>
      <c r="AQ369" s="216"/>
      <c r="AR369" s="217"/>
      <c r="AS369" s="54"/>
      <c r="AT369" s="115"/>
      <c r="AU369" s="115"/>
      <c r="AV369" s="115"/>
      <c r="AW369" s="116"/>
      <c r="AX369" s="54"/>
      <c r="AY369" s="117"/>
      <c r="AZ369" s="117"/>
      <c r="BA369" s="118"/>
      <c r="BB369" s="116"/>
      <c r="BC369" s="54"/>
      <c r="BD369" s="117"/>
      <c r="BE369" s="218"/>
      <c r="BF369" s="120"/>
      <c r="BG369" s="121"/>
      <c r="BH369" s="121"/>
      <c r="BI369" s="122"/>
      <c r="BJ369" s="123"/>
    </row>
    <row r="370">
      <c r="D370" s="100"/>
      <c r="E370" s="48"/>
      <c r="U370" s="50"/>
      <c r="V370" s="50"/>
      <c r="AC370" s="6"/>
      <c r="AI370" s="110"/>
      <c r="AJ370" s="111"/>
      <c r="AK370" s="221"/>
      <c r="AL370" s="54"/>
      <c r="AM370" s="54"/>
      <c r="AN370" s="112"/>
      <c r="AO370" s="113"/>
      <c r="AP370" s="215"/>
      <c r="AQ370" s="216"/>
      <c r="AR370" s="217"/>
      <c r="AS370" s="54"/>
      <c r="AT370" s="115"/>
      <c r="AU370" s="115"/>
      <c r="AV370" s="115"/>
      <c r="AW370" s="116"/>
      <c r="AX370" s="54"/>
      <c r="AY370" s="117"/>
      <c r="AZ370" s="117"/>
      <c r="BA370" s="118"/>
      <c r="BB370" s="116"/>
      <c r="BC370" s="54"/>
      <c r="BD370" s="117"/>
      <c r="BE370" s="218"/>
      <c r="BF370" s="120"/>
      <c r="BG370" s="121"/>
      <c r="BH370" s="121"/>
      <c r="BI370" s="122"/>
      <c r="BJ370" s="123"/>
    </row>
    <row r="371">
      <c r="D371" s="100"/>
      <c r="E371" s="48"/>
      <c r="U371" s="50"/>
      <c r="V371" s="50"/>
      <c r="AC371" s="6"/>
      <c r="AI371" s="110"/>
      <c r="AJ371" s="111"/>
      <c r="AK371" s="221"/>
      <c r="AL371" s="54"/>
      <c r="AM371" s="54"/>
      <c r="AN371" s="112"/>
      <c r="AO371" s="113"/>
      <c r="AP371" s="215"/>
      <c r="AQ371" s="216"/>
      <c r="AR371" s="217"/>
      <c r="AS371" s="54"/>
      <c r="AT371" s="115"/>
      <c r="AU371" s="115"/>
      <c r="AV371" s="115"/>
      <c r="AW371" s="116"/>
      <c r="AX371" s="54"/>
      <c r="AY371" s="117"/>
      <c r="AZ371" s="117"/>
      <c r="BA371" s="118"/>
      <c r="BB371" s="116"/>
      <c r="BC371" s="54"/>
      <c r="BD371" s="117"/>
      <c r="BE371" s="218"/>
      <c r="BF371" s="120"/>
      <c r="BG371" s="121"/>
      <c r="BH371" s="121"/>
      <c r="BI371" s="122"/>
      <c r="BJ371" s="123"/>
    </row>
    <row r="372">
      <c r="D372" s="100"/>
      <c r="E372" s="48"/>
      <c r="U372" s="50"/>
      <c r="V372" s="50"/>
      <c r="AC372" s="6"/>
      <c r="AI372" s="110"/>
      <c r="AJ372" s="111"/>
      <c r="AK372" s="221"/>
      <c r="AL372" s="54"/>
      <c r="AM372" s="54"/>
      <c r="AN372" s="112"/>
      <c r="AO372" s="113"/>
      <c r="AP372" s="215"/>
      <c r="AQ372" s="216"/>
      <c r="AR372" s="217"/>
      <c r="AS372" s="54"/>
      <c r="AT372" s="115"/>
      <c r="AU372" s="115"/>
      <c r="AV372" s="115"/>
      <c r="AW372" s="116"/>
      <c r="AX372" s="54"/>
      <c r="AY372" s="117"/>
      <c r="AZ372" s="117"/>
      <c r="BA372" s="118"/>
      <c r="BB372" s="116"/>
      <c r="BC372" s="54"/>
      <c r="BD372" s="117"/>
      <c r="BE372" s="218"/>
      <c r="BF372" s="120"/>
      <c r="BG372" s="121"/>
      <c r="BH372" s="121"/>
      <c r="BI372" s="122"/>
      <c r="BJ372" s="123"/>
    </row>
    <row r="373">
      <c r="D373" s="100"/>
      <c r="E373" s="48"/>
      <c r="U373" s="50"/>
      <c r="V373" s="50"/>
      <c r="AC373" s="6"/>
      <c r="AI373" s="110"/>
      <c r="AJ373" s="111"/>
      <c r="AK373" s="221"/>
      <c r="AL373" s="54"/>
      <c r="AM373" s="54"/>
      <c r="AN373" s="112"/>
      <c r="AO373" s="113"/>
      <c r="AP373" s="215"/>
      <c r="AQ373" s="216"/>
      <c r="AR373" s="217"/>
      <c r="AS373" s="54"/>
      <c r="AT373" s="115"/>
      <c r="AU373" s="115"/>
      <c r="AV373" s="115"/>
      <c r="AW373" s="116"/>
      <c r="AX373" s="54"/>
      <c r="AY373" s="117"/>
      <c r="AZ373" s="117"/>
      <c r="BA373" s="118"/>
      <c r="BB373" s="116"/>
      <c r="BC373" s="54"/>
      <c r="BD373" s="117"/>
      <c r="BE373" s="218"/>
      <c r="BF373" s="120"/>
      <c r="BG373" s="121"/>
      <c r="BH373" s="121"/>
      <c r="BI373" s="122"/>
      <c r="BJ373" s="123"/>
    </row>
    <row r="374">
      <c r="D374" s="100"/>
      <c r="E374" s="48"/>
      <c r="U374" s="50"/>
      <c r="V374" s="50"/>
      <c r="AC374" s="6"/>
      <c r="AI374" s="110"/>
      <c r="AJ374" s="111"/>
      <c r="AK374" s="221"/>
      <c r="AL374" s="54"/>
      <c r="AM374" s="54"/>
      <c r="AN374" s="112"/>
      <c r="AO374" s="113"/>
      <c r="AP374" s="215"/>
      <c r="AQ374" s="216"/>
      <c r="AR374" s="217"/>
      <c r="AS374" s="54"/>
      <c r="AT374" s="115"/>
      <c r="AU374" s="115"/>
      <c r="AV374" s="115"/>
      <c r="AW374" s="116"/>
      <c r="AX374" s="54"/>
      <c r="AY374" s="117"/>
      <c r="AZ374" s="117"/>
      <c r="BA374" s="118"/>
      <c r="BB374" s="116"/>
      <c r="BC374" s="54"/>
      <c r="BD374" s="117"/>
      <c r="BE374" s="218"/>
      <c r="BF374" s="120"/>
      <c r="BG374" s="121"/>
      <c r="BH374" s="121"/>
      <c r="BI374" s="122"/>
      <c r="BJ374" s="123"/>
    </row>
    <row r="375">
      <c r="D375" s="100"/>
      <c r="E375" s="48"/>
      <c r="U375" s="50"/>
      <c r="V375" s="50"/>
      <c r="AC375" s="6"/>
      <c r="AI375" s="110"/>
      <c r="AJ375" s="111"/>
      <c r="AK375" s="221"/>
      <c r="AL375" s="54"/>
      <c r="AM375" s="54"/>
      <c r="AN375" s="112"/>
      <c r="AO375" s="113"/>
      <c r="AP375" s="215"/>
      <c r="AQ375" s="216"/>
      <c r="AR375" s="217"/>
      <c r="AS375" s="54"/>
      <c r="AT375" s="115"/>
      <c r="AU375" s="115"/>
      <c r="AV375" s="115"/>
      <c r="AW375" s="116"/>
      <c r="AX375" s="54"/>
      <c r="AY375" s="117"/>
      <c r="AZ375" s="117"/>
      <c r="BA375" s="118"/>
      <c r="BB375" s="116"/>
      <c r="BC375" s="54"/>
      <c r="BD375" s="117"/>
      <c r="BE375" s="218"/>
      <c r="BF375" s="120"/>
      <c r="BG375" s="121"/>
      <c r="BH375" s="121"/>
      <c r="BI375" s="122"/>
      <c r="BJ375" s="123"/>
    </row>
    <row r="376">
      <c r="D376" s="100"/>
      <c r="E376" s="48"/>
      <c r="U376" s="50"/>
      <c r="V376" s="50"/>
      <c r="AC376" s="6"/>
      <c r="AI376" s="110"/>
      <c r="AJ376" s="111"/>
      <c r="AK376" s="221"/>
      <c r="AL376" s="54"/>
      <c r="AM376" s="54"/>
      <c r="AN376" s="112"/>
      <c r="AO376" s="113"/>
      <c r="AP376" s="215"/>
      <c r="AQ376" s="216"/>
      <c r="AR376" s="217"/>
      <c r="AS376" s="54"/>
      <c r="AT376" s="115"/>
      <c r="AU376" s="115"/>
      <c r="AV376" s="115"/>
      <c r="AW376" s="116"/>
      <c r="AX376" s="54"/>
      <c r="AY376" s="117"/>
      <c r="AZ376" s="117"/>
      <c r="BA376" s="118"/>
      <c r="BB376" s="116"/>
      <c r="BC376" s="54"/>
      <c r="BD376" s="117"/>
      <c r="BE376" s="218"/>
      <c r="BF376" s="120"/>
      <c r="BG376" s="121"/>
      <c r="BH376" s="121"/>
      <c r="BI376" s="122"/>
      <c r="BJ376" s="123"/>
    </row>
    <row r="377">
      <c r="D377" s="100"/>
      <c r="E377" s="48"/>
      <c r="U377" s="50"/>
      <c r="V377" s="50"/>
      <c r="AC377" s="6"/>
      <c r="AI377" s="110"/>
      <c r="AJ377" s="111"/>
      <c r="AK377" s="221"/>
      <c r="AL377" s="54"/>
      <c r="AM377" s="54"/>
      <c r="AN377" s="112"/>
      <c r="AO377" s="113"/>
      <c r="AP377" s="215"/>
      <c r="AQ377" s="216"/>
      <c r="AR377" s="217"/>
      <c r="AS377" s="54"/>
      <c r="AT377" s="115"/>
      <c r="AU377" s="115"/>
      <c r="AV377" s="115"/>
      <c r="AW377" s="116"/>
      <c r="AX377" s="54"/>
      <c r="AY377" s="117"/>
      <c r="AZ377" s="117"/>
      <c r="BA377" s="118"/>
      <c r="BB377" s="116"/>
      <c r="BC377" s="54"/>
      <c r="BD377" s="117"/>
      <c r="BE377" s="218"/>
      <c r="BF377" s="120"/>
      <c r="BG377" s="121"/>
      <c r="BH377" s="121"/>
      <c r="BI377" s="122"/>
      <c r="BJ377" s="123"/>
    </row>
    <row r="378">
      <c r="D378" s="100"/>
      <c r="E378" s="48"/>
      <c r="U378" s="50"/>
      <c r="V378" s="50"/>
      <c r="AC378" s="6"/>
      <c r="AI378" s="110"/>
      <c r="AJ378" s="111"/>
      <c r="AK378" s="221"/>
      <c r="AL378" s="54"/>
      <c r="AM378" s="54"/>
      <c r="AN378" s="112"/>
      <c r="AO378" s="113"/>
      <c r="AP378" s="215"/>
      <c r="AQ378" s="216"/>
      <c r="AR378" s="217"/>
      <c r="AS378" s="54"/>
      <c r="AT378" s="115"/>
      <c r="AU378" s="115"/>
      <c r="AV378" s="115"/>
      <c r="AW378" s="116"/>
      <c r="AX378" s="54"/>
      <c r="AY378" s="117"/>
      <c r="AZ378" s="117"/>
      <c r="BA378" s="118"/>
      <c r="BB378" s="116"/>
      <c r="BC378" s="54"/>
      <c r="BD378" s="117"/>
      <c r="BE378" s="218"/>
      <c r="BF378" s="120"/>
      <c r="BG378" s="121"/>
      <c r="BH378" s="121"/>
      <c r="BI378" s="122"/>
      <c r="BJ378" s="123"/>
    </row>
    <row r="379">
      <c r="D379" s="100"/>
      <c r="E379" s="48"/>
      <c r="U379" s="50"/>
      <c r="V379" s="50"/>
      <c r="AC379" s="6"/>
      <c r="AI379" s="110"/>
      <c r="AJ379" s="111"/>
      <c r="AK379" s="221"/>
      <c r="AL379" s="54"/>
      <c r="AM379" s="54"/>
      <c r="AN379" s="112"/>
      <c r="AO379" s="113"/>
      <c r="AP379" s="215"/>
      <c r="AQ379" s="216"/>
      <c r="AR379" s="217"/>
      <c r="AS379" s="54"/>
      <c r="AT379" s="115"/>
      <c r="AU379" s="115"/>
      <c r="AV379" s="115"/>
      <c r="AW379" s="116"/>
      <c r="AX379" s="54"/>
      <c r="AY379" s="117"/>
      <c r="AZ379" s="117"/>
      <c r="BA379" s="118"/>
      <c r="BB379" s="116"/>
      <c r="BC379" s="54"/>
      <c r="BD379" s="117"/>
      <c r="BE379" s="218"/>
      <c r="BF379" s="120"/>
      <c r="BG379" s="121"/>
      <c r="BH379" s="121"/>
      <c r="BI379" s="122"/>
      <c r="BJ379" s="123"/>
    </row>
    <row r="380">
      <c r="D380" s="100"/>
      <c r="E380" s="48"/>
      <c r="U380" s="50"/>
      <c r="V380" s="50"/>
      <c r="AC380" s="6"/>
      <c r="AI380" s="110"/>
      <c r="AJ380" s="111"/>
      <c r="AK380" s="221"/>
      <c r="AL380" s="54"/>
      <c r="AM380" s="54"/>
      <c r="AN380" s="112"/>
      <c r="AO380" s="113"/>
      <c r="AP380" s="215"/>
      <c r="AQ380" s="216"/>
      <c r="AR380" s="217"/>
      <c r="AS380" s="54"/>
      <c r="AT380" s="115"/>
      <c r="AU380" s="115"/>
      <c r="AV380" s="115"/>
      <c r="AW380" s="116"/>
      <c r="AX380" s="54"/>
      <c r="AY380" s="117"/>
      <c r="AZ380" s="117"/>
      <c r="BA380" s="118"/>
      <c r="BB380" s="116"/>
      <c r="BC380" s="54"/>
      <c r="BD380" s="117"/>
      <c r="BE380" s="218"/>
      <c r="BF380" s="120"/>
      <c r="BG380" s="121"/>
      <c r="BH380" s="121"/>
      <c r="BI380" s="122"/>
      <c r="BJ380" s="123"/>
    </row>
    <row r="381">
      <c r="D381" s="100"/>
      <c r="E381" s="48"/>
      <c r="U381" s="50"/>
      <c r="V381" s="50"/>
      <c r="AC381" s="6"/>
      <c r="AI381" s="110"/>
      <c r="AJ381" s="111"/>
      <c r="AK381" s="221"/>
      <c r="AL381" s="54"/>
      <c r="AM381" s="54"/>
      <c r="AN381" s="112"/>
      <c r="AO381" s="113"/>
      <c r="AP381" s="215"/>
      <c r="AQ381" s="216"/>
      <c r="AR381" s="217"/>
      <c r="AS381" s="54"/>
      <c r="AT381" s="115"/>
      <c r="AU381" s="115"/>
      <c r="AV381" s="115"/>
      <c r="AW381" s="116"/>
      <c r="AX381" s="54"/>
      <c r="AY381" s="117"/>
      <c r="AZ381" s="117"/>
      <c r="BA381" s="118"/>
      <c r="BB381" s="116"/>
      <c r="BC381" s="54"/>
      <c r="BD381" s="117"/>
      <c r="BE381" s="218"/>
      <c r="BF381" s="120"/>
      <c r="BG381" s="121"/>
      <c r="BH381" s="121"/>
      <c r="BI381" s="122"/>
      <c r="BJ381" s="123"/>
    </row>
    <row r="382">
      <c r="D382" s="100"/>
      <c r="E382" s="48"/>
      <c r="U382" s="50"/>
      <c r="V382" s="50"/>
      <c r="AC382" s="6"/>
      <c r="AI382" s="110"/>
      <c r="AJ382" s="111"/>
      <c r="AK382" s="221"/>
      <c r="AL382" s="54"/>
      <c r="AM382" s="54"/>
      <c r="AN382" s="112"/>
      <c r="AO382" s="113"/>
      <c r="AP382" s="215"/>
      <c r="AQ382" s="216"/>
      <c r="AR382" s="217"/>
      <c r="AS382" s="54"/>
      <c r="AT382" s="115"/>
      <c r="AU382" s="115"/>
      <c r="AV382" s="115"/>
      <c r="AW382" s="116"/>
      <c r="AX382" s="54"/>
      <c r="AY382" s="117"/>
      <c r="AZ382" s="117"/>
      <c r="BA382" s="118"/>
      <c r="BB382" s="116"/>
      <c r="BC382" s="54"/>
      <c r="BD382" s="117"/>
      <c r="BE382" s="218"/>
      <c r="BF382" s="120"/>
      <c r="BG382" s="121"/>
      <c r="BH382" s="121"/>
      <c r="BI382" s="122"/>
      <c r="BJ382" s="123"/>
    </row>
    <row r="383">
      <c r="D383" s="100"/>
      <c r="E383" s="48"/>
      <c r="U383" s="50"/>
      <c r="V383" s="50"/>
      <c r="AC383" s="6"/>
      <c r="AI383" s="110"/>
      <c r="AJ383" s="111"/>
      <c r="AK383" s="221"/>
      <c r="AL383" s="54"/>
      <c r="AM383" s="54"/>
      <c r="AN383" s="112"/>
      <c r="AO383" s="113"/>
      <c r="AP383" s="215"/>
      <c r="AQ383" s="216"/>
      <c r="AR383" s="217"/>
      <c r="AS383" s="54"/>
      <c r="AT383" s="115"/>
      <c r="AU383" s="115"/>
      <c r="AV383" s="115"/>
      <c r="AW383" s="116"/>
      <c r="AX383" s="54"/>
      <c r="AY383" s="117"/>
      <c r="AZ383" s="117"/>
      <c r="BA383" s="118"/>
      <c r="BB383" s="116"/>
      <c r="BC383" s="54"/>
      <c r="BD383" s="117"/>
      <c r="BE383" s="218"/>
      <c r="BF383" s="120"/>
      <c r="BG383" s="121"/>
      <c r="BH383" s="121"/>
      <c r="BI383" s="122"/>
      <c r="BJ383" s="123"/>
    </row>
    <row r="384">
      <c r="D384" s="100"/>
      <c r="E384" s="48"/>
      <c r="U384" s="50"/>
      <c r="V384" s="50"/>
      <c r="AC384" s="6"/>
      <c r="AI384" s="110"/>
      <c r="AJ384" s="111"/>
      <c r="AK384" s="221"/>
      <c r="AL384" s="54"/>
      <c r="AM384" s="54"/>
      <c r="AN384" s="112"/>
      <c r="AO384" s="113"/>
      <c r="AP384" s="215"/>
      <c r="AQ384" s="216"/>
      <c r="AR384" s="217"/>
      <c r="AS384" s="54"/>
      <c r="AT384" s="115"/>
      <c r="AU384" s="115"/>
      <c r="AV384" s="115"/>
      <c r="AW384" s="116"/>
      <c r="AX384" s="54"/>
      <c r="AY384" s="117"/>
      <c r="AZ384" s="117"/>
      <c r="BA384" s="118"/>
      <c r="BB384" s="116"/>
      <c r="BC384" s="54"/>
      <c r="BD384" s="117"/>
      <c r="BE384" s="218"/>
      <c r="BF384" s="120"/>
      <c r="BG384" s="121"/>
      <c r="BH384" s="121"/>
      <c r="BI384" s="122"/>
      <c r="BJ384" s="123"/>
    </row>
    <row r="385">
      <c r="D385" s="100"/>
      <c r="E385" s="48"/>
      <c r="U385" s="50"/>
      <c r="V385" s="50"/>
      <c r="AC385" s="6"/>
      <c r="AI385" s="110"/>
      <c r="AJ385" s="111"/>
      <c r="AK385" s="221"/>
      <c r="AL385" s="54"/>
      <c r="AM385" s="54"/>
      <c r="AN385" s="112"/>
      <c r="AO385" s="113"/>
      <c r="AP385" s="215"/>
      <c r="AQ385" s="216"/>
      <c r="AR385" s="217"/>
      <c r="AS385" s="54"/>
      <c r="AT385" s="115"/>
      <c r="AU385" s="115"/>
      <c r="AV385" s="115"/>
      <c r="AW385" s="116"/>
      <c r="AX385" s="54"/>
      <c r="AY385" s="117"/>
      <c r="AZ385" s="117"/>
      <c r="BA385" s="118"/>
      <c r="BB385" s="116"/>
      <c r="BC385" s="54"/>
      <c r="BD385" s="117"/>
      <c r="BE385" s="218"/>
      <c r="BF385" s="120"/>
      <c r="BG385" s="121"/>
      <c r="BH385" s="121"/>
      <c r="BI385" s="122"/>
      <c r="BJ385" s="123"/>
    </row>
    <row r="386">
      <c r="D386" s="100"/>
      <c r="E386" s="48"/>
      <c r="U386" s="50"/>
      <c r="V386" s="50"/>
      <c r="AC386" s="6"/>
      <c r="AI386" s="110"/>
      <c r="AJ386" s="111"/>
      <c r="AK386" s="221"/>
      <c r="AL386" s="54"/>
      <c r="AM386" s="54"/>
      <c r="AN386" s="112"/>
      <c r="AO386" s="113"/>
      <c r="AP386" s="215"/>
      <c r="AQ386" s="216"/>
      <c r="AR386" s="217"/>
      <c r="AS386" s="54"/>
      <c r="AT386" s="115"/>
      <c r="AU386" s="115"/>
      <c r="AV386" s="115"/>
      <c r="AW386" s="116"/>
      <c r="AX386" s="54"/>
      <c r="AY386" s="117"/>
      <c r="AZ386" s="117"/>
      <c r="BA386" s="118"/>
      <c r="BB386" s="116"/>
      <c r="BC386" s="54"/>
      <c r="BD386" s="117"/>
      <c r="BE386" s="218"/>
      <c r="BF386" s="120"/>
      <c r="BG386" s="121"/>
      <c r="BH386" s="121"/>
      <c r="BI386" s="122"/>
      <c r="BJ386" s="123"/>
    </row>
    <row r="387">
      <c r="D387" s="100"/>
      <c r="E387" s="48"/>
      <c r="U387" s="50"/>
      <c r="V387" s="50"/>
      <c r="AC387" s="6"/>
      <c r="AI387" s="110"/>
      <c r="AJ387" s="111"/>
      <c r="AK387" s="221"/>
      <c r="AL387" s="54"/>
      <c r="AM387" s="54"/>
      <c r="AN387" s="112"/>
      <c r="AO387" s="113"/>
      <c r="AP387" s="215"/>
      <c r="AQ387" s="216"/>
      <c r="AR387" s="217"/>
      <c r="AS387" s="54"/>
      <c r="AT387" s="115"/>
      <c r="AU387" s="115"/>
      <c r="AV387" s="115"/>
      <c r="AW387" s="116"/>
      <c r="AX387" s="54"/>
      <c r="AY387" s="117"/>
      <c r="AZ387" s="117"/>
      <c r="BA387" s="118"/>
      <c r="BB387" s="116"/>
      <c r="BC387" s="54"/>
      <c r="BD387" s="117"/>
      <c r="BE387" s="218"/>
      <c r="BF387" s="120"/>
      <c r="BG387" s="121"/>
      <c r="BH387" s="121"/>
      <c r="BI387" s="122"/>
      <c r="BJ387" s="123"/>
    </row>
    <row r="388">
      <c r="D388" s="100"/>
      <c r="E388" s="48"/>
      <c r="U388" s="50"/>
      <c r="V388" s="50"/>
      <c r="AC388" s="6"/>
      <c r="AI388" s="110"/>
      <c r="AJ388" s="111"/>
      <c r="AK388" s="221"/>
      <c r="AL388" s="54"/>
      <c r="AM388" s="54"/>
      <c r="AN388" s="112"/>
      <c r="AO388" s="113"/>
      <c r="AP388" s="215"/>
      <c r="AQ388" s="216"/>
      <c r="AR388" s="217"/>
      <c r="AS388" s="54"/>
      <c r="AT388" s="115"/>
      <c r="AU388" s="115"/>
      <c r="AV388" s="115"/>
      <c r="AW388" s="116"/>
      <c r="AX388" s="54"/>
      <c r="AY388" s="117"/>
      <c r="AZ388" s="117"/>
      <c r="BA388" s="118"/>
      <c r="BB388" s="116"/>
      <c r="BC388" s="54"/>
      <c r="BD388" s="117"/>
      <c r="BE388" s="218"/>
      <c r="BF388" s="120"/>
      <c r="BG388" s="121"/>
      <c r="BH388" s="121"/>
      <c r="BI388" s="122"/>
      <c r="BJ388" s="123"/>
    </row>
    <row r="389">
      <c r="D389" s="100"/>
      <c r="E389" s="48"/>
      <c r="U389" s="50"/>
      <c r="V389" s="50"/>
      <c r="AC389" s="6"/>
      <c r="AI389" s="110"/>
      <c r="AJ389" s="111"/>
      <c r="AK389" s="221"/>
      <c r="AL389" s="54"/>
      <c r="AM389" s="54"/>
      <c r="AN389" s="112"/>
      <c r="AO389" s="113"/>
      <c r="AP389" s="215"/>
      <c r="AQ389" s="216"/>
      <c r="AR389" s="217"/>
      <c r="AS389" s="54"/>
      <c r="AT389" s="115"/>
      <c r="AU389" s="115"/>
      <c r="AV389" s="115"/>
      <c r="AW389" s="116"/>
      <c r="AX389" s="54"/>
      <c r="AY389" s="117"/>
      <c r="AZ389" s="117"/>
      <c r="BA389" s="118"/>
      <c r="BB389" s="116"/>
      <c r="BC389" s="54"/>
      <c r="BD389" s="117"/>
      <c r="BE389" s="218"/>
      <c r="BF389" s="120"/>
      <c r="BG389" s="121"/>
      <c r="BH389" s="121"/>
      <c r="BI389" s="122"/>
      <c r="BJ389" s="123"/>
    </row>
    <row r="390">
      <c r="D390" s="100"/>
      <c r="E390" s="48"/>
      <c r="U390" s="50"/>
      <c r="V390" s="50"/>
      <c r="AC390" s="6"/>
      <c r="AI390" s="110"/>
      <c r="AJ390" s="111"/>
      <c r="AK390" s="221"/>
      <c r="AL390" s="54"/>
      <c r="AM390" s="54"/>
      <c r="AN390" s="112"/>
      <c r="AO390" s="113"/>
      <c r="AP390" s="215"/>
      <c r="AQ390" s="216"/>
      <c r="AR390" s="217"/>
      <c r="AS390" s="54"/>
      <c r="AT390" s="115"/>
      <c r="AU390" s="115"/>
      <c r="AV390" s="115"/>
      <c r="AW390" s="116"/>
      <c r="AX390" s="54"/>
      <c r="AY390" s="117"/>
      <c r="AZ390" s="117"/>
      <c r="BA390" s="118"/>
      <c r="BB390" s="116"/>
      <c r="BC390" s="54"/>
      <c r="BD390" s="117"/>
      <c r="BE390" s="218"/>
      <c r="BF390" s="120"/>
      <c r="BG390" s="121"/>
      <c r="BH390" s="121"/>
      <c r="BI390" s="122"/>
      <c r="BJ390" s="123"/>
    </row>
    <row r="391">
      <c r="D391" s="100"/>
      <c r="E391" s="48"/>
      <c r="U391" s="50"/>
      <c r="V391" s="50"/>
      <c r="AC391" s="6"/>
      <c r="AI391" s="110"/>
      <c r="AJ391" s="111"/>
      <c r="AK391" s="221"/>
      <c r="AL391" s="54"/>
      <c r="AM391" s="54"/>
      <c r="AN391" s="112"/>
      <c r="AO391" s="113"/>
      <c r="AP391" s="215"/>
      <c r="AQ391" s="216"/>
      <c r="AR391" s="217"/>
      <c r="AS391" s="54"/>
      <c r="AT391" s="115"/>
      <c r="AU391" s="115"/>
      <c r="AV391" s="115"/>
      <c r="AW391" s="116"/>
      <c r="AX391" s="54"/>
      <c r="AY391" s="117"/>
      <c r="AZ391" s="117"/>
      <c r="BA391" s="118"/>
      <c r="BB391" s="116"/>
      <c r="BC391" s="54"/>
      <c r="BD391" s="117"/>
      <c r="BE391" s="218"/>
      <c r="BF391" s="120"/>
      <c r="BG391" s="121"/>
      <c r="BH391" s="121"/>
      <c r="BI391" s="122"/>
      <c r="BJ391" s="123"/>
    </row>
    <row r="392">
      <c r="D392" s="100"/>
      <c r="E392" s="48"/>
      <c r="U392" s="50"/>
      <c r="V392" s="50"/>
      <c r="AC392" s="6"/>
      <c r="AI392" s="110"/>
      <c r="AJ392" s="111"/>
      <c r="AK392" s="221"/>
      <c r="AL392" s="54"/>
      <c r="AM392" s="54"/>
      <c r="AN392" s="112"/>
      <c r="AO392" s="113"/>
      <c r="AP392" s="215"/>
      <c r="AQ392" s="216"/>
      <c r="AR392" s="217"/>
      <c r="AS392" s="54"/>
      <c r="AT392" s="115"/>
      <c r="AU392" s="115"/>
      <c r="AV392" s="115"/>
      <c r="AW392" s="116"/>
      <c r="AX392" s="54"/>
      <c r="AY392" s="117"/>
      <c r="AZ392" s="117"/>
      <c r="BA392" s="118"/>
      <c r="BB392" s="116"/>
      <c r="BC392" s="54"/>
      <c r="BD392" s="117"/>
      <c r="BE392" s="218"/>
      <c r="BF392" s="120"/>
      <c r="BG392" s="121"/>
      <c r="BH392" s="121"/>
      <c r="BI392" s="122"/>
      <c r="BJ392" s="123"/>
    </row>
    <row r="393">
      <c r="D393" s="100"/>
      <c r="E393" s="48"/>
      <c r="U393" s="50"/>
      <c r="V393" s="50"/>
      <c r="AC393" s="6"/>
      <c r="AI393" s="110"/>
      <c r="AJ393" s="111"/>
      <c r="AK393" s="221"/>
      <c r="AL393" s="54"/>
      <c r="AM393" s="54"/>
      <c r="AN393" s="112"/>
      <c r="AO393" s="113"/>
      <c r="AP393" s="215"/>
      <c r="AQ393" s="216"/>
      <c r="AR393" s="217"/>
      <c r="AS393" s="54"/>
      <c r="AT393" s="115"/>
      <c r="AU393" s="115"/>
      <c r="AV393" s="115"/>
      <c r="AW393" s="116"/>
      <c r="AX393" s="54"/>
      <c r="AY393" s="117"/>
      <c r="AZ393" s="117"/>
      <c r="BA393" s="118"/>
      <c r="BB393" s="116"/>
      <c r="BC393" s="54"/>
      <c r="BD393" s="117"/>
      <c r="BE393" s="218"/>
      <c r="BF393" s="120"/>
      <c r="BG393" s="121"/>
      <c r="BH393" s="121"/>
      <c r="BI393" s="122"/>
      <c r="BJ393" s="123"/>
    </row>
    <row r="394">
      <c r="D394" s="100"/>
      <c r="E394" s="48"/>
      <c r="U394" s="50"/>
      <c r="V394" s="50"/>
      <c r="AC394" s="6"/>
      <c r="AI394" s="110"/>
      <c r="AJ394" s="111"/>
      <c r="AK394" s="221"/>
      <c r="AL394" s="54"/>
      <c r="AM394" s="54"/>
      <c r="AN394" s="112"/>
      <c r="AO394" s="113"/>
      <c r="AP394" s="215"/>
      <c r="AQ394" s="216"/>
      <c r="AR394" s="217"/>
      <c r="AS394" s="54"/>
      <c r="AT394" s="115"/>
      <c r="AU394" s="115"/>
      <c r="AV394" s="115"/>
      <c r="AW394" s="116"/>
      <c r="AX394" s="54"/>
      <c r="AY394" s="117"/>
      <c r="AZ394" s="117"/>
      <c r="BA394" s="118"/>
      <c r="BB394" s="116"/>
      <c r="BC394" s="54"/>
      <c r="BD394" s="117"/>
      <c r="BE394" s="218"/>
      <c r="BF394" s="120"/>
      <c r="BG394" s="121"/>
      <c r="BH394" s="121"/>
      <c r="BI394" s="122"/>
      <c r="BJ394" s="123"/>
    </row>
    <row r="395">
      <c r="D395" s="100"/>
      <c r="E395" s="48"/>
      <c r="U395" s="50"/>
      <c r="V395" s="50"/>
      <c r="AC395" s="6"/>
      <c r="AI395" s="110"/>
      <c r="AJ395" s="111"/>
      <c r="AK395" s="221"/>
      <c r="AL395" s="54"/>
      <c r="AM395" s="54"/>
      <c r="AN395" s="112"/>
      <c r="AO395" s="113"/>
      <c r="AP395" s="215"/>
      <c r="AQ395" s="216"/>
      <c r="AR395" s="217"/>
      <c r="AS395" s="54"/>
      <c r="AT395" s="115"/>
      <c r="AU395" s="115"/>
      <c r="AV395" s="115"/>
      <c r="AW395" s="116"/>
      <c r="AX395" s="54"/>
      <c r="AY395" s="117"/>
      <c r="AZ395" s="117"/>
      <c r="BA395" s="118"/>
      <c r="BB395" s="116"/>
      <c r="BC395" s="54"/>
      <c r="BD395" s="117"/>
      <c r="BE395" s="218"/>
      <c r="BF395" s="120"/>
      <c r="BG395" s="121"/>
      <c r="BH395" s="121"/>
      <c r="BI395" s="122"/>
      <c r="BJ395" s="123"/>
    </row>
    <row r="396">
      <c r="D396" s="100"/>
      <c r="E396" s="48"/>
      <c r="U396" s="50"/>
      <c r="V396" s="50"/>
      <c r="AC396" s="6"/>
      <c r="AI396" s="110"/>
      <c r="AJ396" s="111"/>
      <c r="AK396" s="221"/>
      <c r="AL396" s="54"/>
      <c r="AM396" s="54"/>
      <c r="AN396" s="112"/>
      <c r="AO396" s="113"/>
      <c r="AP396" s="215"/>
      <c r="AQ396" s="216"/>
      <c r="AR396" s="217"/>
      <c r="AS396" s="54"/>
      <c r="AT396" s="115"/>
      <c r="AU396" s="115"/>
      <c r="AV396" s="115"/>
      <c r="AW396" s="116"/>
      <c r="AX396" s="54"/>
      <c r="AY396" s="117"/>
      <c r="AZ396" s="117"/>
      <c r="BA396" s="118"/>
      <c r="BB396" s="116"/>
      <c r="BC396" s="54"/>
      <c r="BD396" s="117"/>
      <c r="BE396" s="218"/>
      <c r="BF396" s="120"/>
      <c r="BG396" s="121"/>
      <c r="BH396" s="121"/>
      <c r="BI396" s="122"/>
      <c r="BJ396" s="123"/>
    </row>
    <row r="397">
      <c r="D397" s="100"/>
      <c r="E397" s="48"/>
      <c r="U397" s="50"/>
      <c r="V397" s="50"/>
      <c r="AC397" s="6"/>
      <c r="AI397" s="110"/>
      <c r="AJ397" s="111"/>
      <c r="AK397" s="221"/>
      <c r="AL397" s="54"/>
      <c r="AM397" s="54"/>
      <c r="AN397" s="112"/>
      <c r="AO397" s="113"/>
      <c r="AP397" s="215"/>
      <c r="AQ397" s="216"/>
      <c r="AR397" s="217"/>
      <c r="AS397" s="54"/>
      <c r="AT397" s="115"/>
      <c r="AU397" s="115"/>
      <c r="AV397" s="115"/>
      <c r="AW397" s="116"/>
      <c r="AX397" s="54"/>
      <c r="AY397" s="117"/>
      <c r="AZ397" s="117"/>
      <c r="BA397" s="118"/>
      <c r="BB397" s="116"/>
      <c r="BC397" s="54"/>
      <c r="BD397" s="117"/>
      <c r="BE397" s="218"/>
      <c r="BF397" s="120"/>
      <c r="BG397" s="121"/>
      <c r="BH397" s="121"/>
      <c r="BI397" s="122"/>
      <c r="BJ397" s="123"/>
    </row>
    <row r="398">
      <c r="D398" s="100"/>
      <c r="E398" s="48"/>
      <c r="U398" s="50"/>
      <c r="V398" s="50"/>
      <c r="AC398" s="6"/>
      <c r="AI398" s="110"/>
      <c r="AJ398" s="111"/>
      <c r="AK398" s="221"/>
      <c r="AL398" s="54"/>
      <c r="AM398" s="54"/>
      <c r="AN398" s="112"/>
      <c r="AO398" s="113"/>
      <c r="AP398" s="215"/>
      <c r="AQ398" s="216"/>
      <c r="AR398" s="217"/>
      <c r="AS398" s="54"/>
      <c r="AT398" s="115"/>
      <c r="AU398" s="115"/>
      <c r="AV398" s="115"/>
      <c r="AW398" s="116"/>
      <c r="AX398" s="54"/>
      <c r="AY398" s="117"/>
      <c r="AZ398" s="117"/>
      <c r="BA398" s="118"/>
      <c r="BB398" s="116"/>
      <c r="BC398" s="54"/>
      <c r="BD398" s="117"/>
      <c r="BE398" s="218"/>
      <c r="BF398" s="120"/>
      <c r="BG398" s="121"/>
      <c r="BH398" s="121"/>
      <c r="BI398" s="122"/>
      <c r="BJ398" s="123"/>
    </row>
    <row r="399">
      <c r="D399" s="100"/>
      <c r="E399" s="48"/>
      <c r="U399" s="50"/>
      <c r="V399" s="50"/>
      <c r="AC399" s="6"/>
      <c r="AI399" s="110"/>
      <c r="AJ399" s="111"/>
      <c r="AK399" s="221"/>
      <c r="AL399" s="54"/>
      <c r="AM399" s="54"/>
      <c r="AN399" s="112"/>
      <c r="AO399" s="113"/>
      <c r="AP399" s="215"/>
      <c r="AQ399" s="216"/>
      <c r="AR399" s="217"/>
      <c r="AS399" s="54"/>
      <c r="AT399" s="115"/>
      <c r="AU399" s="115"/>
      <c r="AV399" s="115"/>
      <c r="AW399" s="116"/>
      <c r="AX399" s="54"/>
      <c r="AY399" s="117"/>
      <c r="AZ399" s="117"/>
      <c r="BA399" s="118"/>
      <c r="BB399" s="116"/>
      <c r="BC399" s="54"/>
      <c r="BD399" s="117"/>
      <c r="BE399" s="218"/>
      <c r="BF399" s="120"/>
      <c r="BG399" s="121"/>
      <c r="BH399" s="121"/>
      <c r="BI399" s="122"/>
      <c r="BJ399" s="123"/>
    </row>
    <row r="400">
      <c r="D400" s="100"/>
      <c r="E400" s="48"/>
      <c r="U400" s="50"/>
      <c r="V400" s="50"/>
      <c r="AC400" s="6"/>
      <c r="AI400" s="110"/>
      <c r="AJ400" s="111"/>
      <c r="AK400" s="221"/>
      <c r="AL400" s="54"/>
      <c r="AM400" s="54"/>
      <c r="AN400" s="112"/>
      <c r="AO400" s="113"/>
      <c r="AP400" s="215"/>
      <c r="AQ400" s="216"/>
      <c r="AR400" s="217"/>
      <c r="AS400" s="54"/>
      <c r="AT400" s="115"/>
      <c r="AU400" s="115"/>
      <c r="AV400" s="115"/>
      <c r="AW400" s="116"/>
      <c r="AX400" s="54"/>
      <c r="AY400" s="117"/>
      <c r="AZ400" s="117"/>
      <c r="BA400" s="118"/>
      <c r="BB400" s="116"/>
      <c r="BC400" s="54"/>
      <c r="BD400" s="117"/>
      <c r="BE400" s="218"/>
      <c r="BF400" s="120"/>
      <c r="BG400" s="121"/>
      <c r="BH400" s="121"/>
      <c r="BI400" s="122"/>
      <c r="BJ400" s="123"/>
    </row>
    <row r="401">
      <c r="D401" s="100"/>
      <c r="E401" s="48"/>
      <c r="U401" s="50"/>
      <c r="V401" s="50"/>
      <c r="AC401" s="6"/>
      <c r="AI401" s="110"/>
      <c r="AJ401" s="111"/>
      <c r="AK401" s="221"/>
      <c r="AL401" s="54"/>
      <c r="AM401" s="54"/>
      <c r="AN401" s="112"/>
      <c r="AO401" s="113"/>
      <c r="AP401" s="215"/>
      <c r="AQ401" s="216"/>
      <c r="AR401" s="217"/>
      <c r="AS401" s="54"/>
      <c r="AT401" s="115"/>
      <c r="AU401" s="115"/>
      <c r="AV401" s="115"/>
      <c r="AW401" s="116"/>
      <c r="AX401" s="54"/>
      <c r="AY401" s="117"/>
      <c r="AZ401" s="117"/>
      <c r="BA401" s="118"/>
      <c r="BB401" s="116"/>
      <c r="BC401" s="54"/>
      <c r="BD401" s="117"/>
      <c r="BE401" s="218"/>
      <c r="BF401" s="120"/>
      <c r="BG401" s="121"/>
      <c r="BH401" s="121"/>
      <c r="BI401" s="122"/>
      <c r="BJ401" s="123"/>
    </row>
    <row r="402">
      <c r="D402" s="100"/>
      <c r="E402" s="48"/>
      <c r="U402" s="50"/>
      <c r="V402" s="50"/>
      <c r="AC402" s="6"/>
      <c r="AI402" s="110"/>
      <c r="AJ402" s="111"/>
      <c r="AK402" s="221"/>
      <c r="AL402" s="54"/>
      <c r="AM402" s="54"/>
      <c r="AN402" s="112"/>
      <c r="AO402" s="113"/>
      <c r="AP402" s="215"/>
      <c r="AQ402" s="216"/>
      <c r="AR402" s="217"/>
      <c r="AS402" s="54"/>
      <c r="AT402" s="115"/>
      <c r="AU402" s="115"/>
      <c r="AV402" s="115"/>
      <c r="AW402" s="116"/>
      <c r="AX402" s="54"/>
      <c r="AY402" s="117"/>
      <c r="AZ402" s="117"/>
      <c r="BA402" s="118"/>
      <c r="BB402" s="116"/>
      <c r="BC402" s="54"/>
      <c r="BD402" s="117"/>
      <c r="BE402" s="218"/>
      <c r="BF402" s="120"/>
      <c r="BG402" s="121"/>
      <c r="BH402" s="121"/>
      <c r="BI402" s="122"/>
      <c r="BJ402" s="123"/>
    </row>
    <row r="403">
      <c r="D403" s="100"/>
      <c r="E403" s="48"/>
      <c r="U403" s="50"/>
      <c r="V403" s="50"/>
      <c r="AC403" s="6"/>
      <c r="AI403" s="110"/>
      <c r="AJ403" s="111"/>
      <c r="AK403" s="221"/>
      <c r="AL403" s="54"/>
      <c r="AM403" s="54"/>
      <c r="AN403" s="112"/>
      <c r="AO403" s="113"/>
      <c r="AP403" s="215"/>
      <c r="AQ403" s="216"/>
      <c r="AR403" s="217"/>
      <c r="AS403" s="54"/>
      <c r="AT403" s="115"/>
      <c r="AU403" s="115"/>
      <c r="AV403" s="115"/>
      <c r="AW403" s="116"/>
      <c r="AX403" s="54"/>
      <c r="AY403" s="117"/>
      <c r="AZ403" s="117"/>
      <c r="BA403" s="118"/>
      <c r="BB403" s="116"/>
      <c r="BC403" s="54"/>
      <c r="BD403" s="117"/>
      <c r="BE403" s="218"/>
      <c r="BF403" s="120"/>
      <c r="BG403" s="121"/>
      <c r="BH403" s="121"/>
      <c r="BI403" s="122"/>
      <c r="BJ403" s="123"/>
    </row>
    <row r="404">
      <c r="D404" s="100"/>
      <c r="E404" s="48"/>
      <c r="U404" s="50"/>
      <c r="V404" s="50"/>
      <c r="AC404" s="6"/>
      <c r="AI404" s="110"/>
      <c r="AJ404" s="111"/>
      <c r="AK404" s="221"/>
      <c r="AL404" s="54"/>
      <c r="AM404" s="54"/>
      <c r="AN404" s="112"/>
      <c r="AO404" s="113"/>
      <c r="AP404" s="215"/>
      <c r="AQ404" s="216"/>
      <c r="AR404" s="217"/>
      <c r="AS404" s="54"/>
      <c r="AT404" s="115"/>
      <c r="AU404" s="115"/>
      <c r="AV404" s="115"/>
      <c r="AW404" s="116"/>
      <c r="AX404" s="54"/>
      <c r="AY404" s="117"/>
      <c r="AZ404" s="117"/>
      <c r="BA404" s="118"/>
      <c r="BB404" s="116"/>
      <c r="BC404" s="54"/>
      <c r="BD404" s="117"/>
      <c r="BE404" s="218"/>
      <c r="BF404" s="120"/>
      <c r="BG404" s="121"/>
      <c r="BH404" s="121"/>
      <c r="BI404" s="122"/>
      <c r="BJ404" s="123"/>
    </row>
    <row r="405">
      <c r="D405" s="100"/>
      <c r="E405" s="48"/>
      <c r="U405" s="50"/>
      <c r="V405" s="50"/>
      <c r="AC405" s="6"/>
      <c r="AI405" s="110"/>
      <c r="AJ405" s="111"/>
      <c r="AK405" s="221"/>
      <c r="AL405" s="54"/>
      <c r="AM405" s="54"/>
      <c r="AN405" s="112"/>
      <c r="AO405" s="113"/>
      <c r="AP405" s="215"/>
      <c r="AQ405" s="216"/>
      <c r="AR405" s="217"/>
      <c r="AS405" s="54"/>
      <c r="AT405" s="115"/>
      <c r="AU405" s="115"/>
      <c r="AV405" s="115"/>
      <c r="AW405" s="116"/>
      <c r="AX405" s="54"/>
      <c r="AY405" s="117"/>
      <c r="AZ405" s="117"/>
      <c r="BA405" s="118"/>
      <c r="BB405" s="116"/>
      <c r="BC405" s="54"/>
      <c r="BD405" s="117"/>
      <c r="BE405" s="218"/>
      <c r="BF405" s="120"/>
      <c r="BG405" s="121"/>
      <c r="BH405" s="121"/>
      <c r="BI405" s="122"/>
      <c r="BJ405" s="123"/>
    </row>
    <row r="406">
      <c r="D406" s="100"/>
      <c r="E406" s="48"/>
      <c r="U406" s="50"/>
      <c r="V406" s="50"/>
      <c r="AC406" s="6"/>
      <c r="AI406" s="110"/>
      <c r="AJ406" s="111"/>
      <c r="AK406" s="221"/>
      <c r="AL406" s="54"/>
      <c r="AM406" s="54"/>
      <c r="AN406" s="112"/>
      <c r="AO406" s="113"/>
      <c r="AP406" s="215"/>
      <c r="AQ406" s="216"/>
      <c r="AR406" s="217"/>
      <c r="AS406" s="54"/>
      <c r="AT406" s="115"/>
      <c r="AU406" s="115"/>
      <c r="AV406" s="115"/>
      <c r="AW406" s="116"/>
      <c r="AX406" s="54"/>
      <c r="AY406" s="117"/>
      <c r="AZ406" s="117"/>
      <c r="BA406" s="118"/>
      <c r="BB406" s="116"/>
      <c r="BC406" s="54"/>
      <c r="BD406" s="117"/>
      <c r="BE406" s="218"/>
      <c r="BF406" s="120"/>
      <c r="BG406" s="121"/>
      <c r="BH406" s="121"/>
      <c r="BI406" s="122"/>
      <c r="BJ406" s="123"/>
    </row>
    <row r="407">
      <c r="D407" s="100"/>
      <c r="E407" s="48"/>
      <c r="U407" s="50"/>
      <c r="V407" s="50"/>
      <c r="AC407" s="6"/>
      <c r="AI407" s="110"/>
      <c r="AJ407" s="111"/>
      <c r="AK407" s="221"/>
      <c r="AL407" s="54"/>
      <c r="AM407" s="54"/>
      <c r="AN407" s="112"/>
      <c r="AO407" s="113"/>
      <c r="AP407" s="215"/>
      <c r="AQ407" s="216"/>
      <c r="AR407" s="217"/>
      <c r="AS407" s="54"/>
      <c r="AT407" s="115"/>
      <c r="AU407" s="115"/>
      <c r="AV407" s="115"/>
      <c r="AW407" s="116"/>
      <c r="AX407" s="54"/>
      <c r="AY407" s="117"/>
      <c r="AZ407" s="117"/>
      <c r="BA407" s="118"/>
      <c r="BB407" s="116"/>
      <c r="BC407" s="54"/>
      <c r="BD407" s="117"/>
      <c r="BE407" s="218"/>
      <c r="BF407" s="120"/>
      <c r="BG407" s="121"/>
      <c r="BH407" s="121"/>
      <c r="BI407" s="122"/>
      <c r="BJ407" s="123"/>
    </row>
    <row r="408">
      <c r="D408" s="100"/>
      <c r="E408" s="48"/>
      <c r="U408" s="50"/>
      <c r="V408" s="50"/>
      <c r="AC408" s="6"/>
      <c r="AI408" s="110"/>
      <c r="AJ408" s="111"/>
      <c r="AK408" s="221"/>
      <c r="AL408" s="54"/>
      <c r="AM408" s="54"/>
      <c r="AN408" s="112"/>
      <c r="AO408" s="113"/>
      <c r="AP408" s="215"/>
      <c r="AQ408" s="216"/>
      <c r="AR408" s="217"/>
      <c r="AS408" s="54"/>
      <c r="AT408" s="115"/>
      <c r="AU408" s="115"/>
      <c r="AV408" s="115"/>
      <c r="AW408" s="116"/>
      <c r="AX408" s="54"/>
      <c r="AY408" s="117"/>
      <c r="AZ408" s="117"/>
      <c r="BA408" s="118"/>
      <c r="BB408" s="116"/>
      <c r="BC408" s="54"/>
      <c r="BD408" s="117"/>
      <c r="BE408" s="218"/>
      <c r="BF408" s="120"/>
      <c r="BG408" s="121"/>
      <c r="BH408" s="121"/>
      <c r="BI408" s="122"/>
      <c r="BJ408" s="123"/>
    </row>
    <row r="409">
      <c r="D409" s="100"/>
      <c r="E409" s="48"/>
      <c r="U409" s="50"/>
      <c r="V409" s="50"/>
      <c r="AC409" s="6"/>
      <c r="AI409" s="110"/>
      <c r="AJ409" s="111"/>
      <c r="AK409" s="221"/>
      <c r="AL409" s="54"/>
      <c r="AM409" s="54"/>
      <c r="AN409" s="112"/>
      <c r="AO409" s="113"/>
      <c r="AP409" s="215"/>
      <c r="AQ409" s="216"/>
      <c r="AR409" s="217"/>
      <c r="AS409" s="54"/>
      <c r="AT409" s="115"/>
      <c r="AU409" s="115"/>
      <c r="AV409" s="115"/>
      <c r="AW409" s="116"/>
      <c r="AX409" s="54"/>
      <c r="AY409" s="117"/>
      <c r="AZ409" s="117"/>
      <c r="BA409" s="118"/>
      <c r="BB409" s="116"/>
      <c r="BC409" s="54"/>
      <c r="BD409" s="117"/>
      <c r="BE409" s="218"/>
      <c r="BF409" s="120"/>
      <c r="BG409" s="121"/>
      <c r="BH409" s="121"/>
      <c r="BI409" s="122"/>
      <c r="BJ409" s="123"/>
    </row>
    <row r="410">
      <c r="D410" s="100"/>
      <c r="E410" s="48"/>
      <c r="U410" s="50"/>
      <c r="V410" s="50"/>
      <c r="AC410" s="6"/>
      <c r="AI410" s="110"/>
      <c r="AJ410" s="111"/>
      <c r="AK410" s="221"/>
      <c r="AL410" s="54"/>
      <c r="AM410" s="54"/>
      <c r="AN410" s="112"/>
      <c r="AO410" s="113"/>
      <c r="AP410" s="215"/>
      <c r="AQ410" s="216"/>
      <c r="AR410" s="217"/>
      <c r="AS410" s="54"/>
      <c r="AT410" s="115"/>
      <c r="AU410" s="115"/>
      <c r="AV410" s="115"/>
      <c r="AW410" s="116"/>
      <c r="AX410" s="54"/>
      <c r="AY410" s="117"/>
      <c r="AZ410" s="117"/>
      <c r="BA410" s="118"/>
      <c r="BB410" s="116"/>
      <c r="BC410" s="54"/>
      <c r="BD410" s="117"/>
      <c r="BE410" s="218"/>
      <c r="BF410" s="120"/>
      <c r="BG410" s="121"/>
      <c r="BH410" s="121"/>
      <c r="BI410" s="122"/>
      <c r="BJ410" s="123"/>
    </row>
    <row r="411">
      <c r="D411" s="100"/>
      <c r="E411" s="48"/>
      <c r="U411" s="50"/>
      <c r="V411" s="50"/>
      <c r="AC411" s="6"/>
      <c r="AI411" s="110"/>
      <c r="AJ411" s="111"/>
      <c r="AK411" s="221"/>
      <c r="AL411" s="54"/>
      <c r="AM411" s="54"/>
      <c r="AN411" s="112"/>
      <c r="AO411" s="113"/>
      <c r="AP411" s="215"/>
      <c r="AQ411" s="216"/>
      <c r="AR411" s="217"/>
      <c r="AS411" s="54"/>
      <c r="AT411" s="115"/>
      <c r="AU411" s="115"/>
      <c r="AV411" s="115"/>
      <c r="AW411" s="116"/>
      <c r="AX411" s="54"/>
      <c r="AY411" s="117"/>
      <c r="AZ411" s="117"/>
      <c r="BA411" s="118"/>
      <c r="BB411" s="116"/>
      <c r="BC411" s="54"/>
      <c r="BD411" s="117"/>
      <c r="BE411" s="218"/>
      <c r="BF411" s="120"/>
      <c r="BG411" s="121"/>
      <c r="BH411" s="121"/>
      <c r="BI411" s="122"/>
      <c r="BJ411" s="123"/>
    </row>
    <row r="412">
      <c r="D412" s="100"/>
      <c r="E412" s="48"/>
      <c r="U412" s="50"/>
      <c r="V412" s="50"/>
      <c r="AC412" s="6"/>
      <c r="AI412" s="110"/>
      <c r="AJ412" s="111"/>
      <c r="AK412" s="221"/>
      <c r="AL412" s="54"/>
      <c r="AM412" s="54"/>
      <c r="AN412" s="112"/>
      <c r="AO412" s="113"/>
      <c r="AP412" s="215"/>
      <c r="AQ412" s="216"/>
      <c r="AR412" s="217"/>
      <c r="AS412" s="54"/>
      <c r="AT412" s="115"/>
      <c r="AU412" s="115"/>
      <c r="AV412" s="115"/>
      <c r="AW412" s="116"/>
      <c r="AX412" s="54"/>
      <c r="AY412" s="117"/>
      <c r="AZ412" s="117"/>
      <c r="BA412" s="118"/>
      <c r="BB412" s="116"/>
      <c r="BC412" s="54"/>
      <c r="BD412" s="117"/>
      <c r="BE412" s="218"/>
      <c r="BF412" s="120"/>
      <c r="BG412" s="121"/>
      <c r="BH412" s="121"/>
      <c r="BI412" s="122"/>
      <c r="BJ412" s="123"/>
    </row>
    <row r="413">
      <c r="D413" s="100"/>
      <c r="E413" s="48"/>
      <c r="U413" s="50"/>
      <c r="V413" s="50"/>
      <c r="AC413" s="6"/>
      <c r="AI413" s="110"/>
      <c r="AJ413" s="111"/>
      <c r="AK413" s="221"/>
      <c r="AL413" s="54"/>
      <c r="AM413" s="54"/>
      <c r="AN413" s="112"/>
      <c r="AO413" s="113"/>
      <c r="AP413" s="215"/>
      <c r="AQ413" s="216"/>
      <c r="AR413" s="217"/>
      <c r="AS413" s="54"/>
      <c r="AT413" s="115"/>
      <c r="AU413" s="115"/>
      <c r="AV413" s="115"/>
      <c r="AW413" s="116"/>
      <c r="AX413" s="54"/>
      <c r="AY413" s="117"/>
      <c r="AZ413" s="117"/>
      <c r="BA413" s="118"/>
      <c r="BB413" s="116"/>
      <c r="BC413" s="54"/>
      <c r="BD413" s="117"/>
      <c r="BE413" s="218"/>
      <c r="BF413" s="120"/>
      <c r="BG413" s="121"/>
      <c r="BH413" s="121"/>
      <c r="BI413" s="122"/>
      <c r="BJ413" s="123"/>
    </row>
    <row r="414">
      <c r="D414" s="100"/>
      <c r="E414" s="48"/>
      <c r="U414" s="50"/>
      <c r="V414" s="50"/>
      <c r="AC414" s="6"/>
      <c r="AI414" s="110"/>
      <c r="AJ414" s="111"/>
      <c r="AK414" s="221"/>
      <c r="AL414" s="54"/>
      <c r="AM414" s="54"/>
      <c r="AN414" s="112"/>
      <c r="AO414" s="113"/>
      <c r="AP414" s="215"/>
      <c r="AQ414" s="216"/>
      <c r="AR414" s="217"/>
      <c r="AS414" s="54"/>
      <c r="AT414" s="115"/>
      <c r="AU414" s="115"/>
      <c r="AV414" s="115"/>
      <c r="AW414" s="116"/>
      <c r="AX414" s="54"/>
      <c r="AY414" s="117"/>
      <c r="AZ414" s="117"/>
      <c r="BA414" s="118"/>
      <c r="BB414" s="116"/>
      <c r="BC414" s="54"/>
      <c r="BD414" s="117"/>
      <c r="BE414" s="218"/>
      <c r="BF414" s="120"/>
      <c r="BG414" s="121"/>
      <c r="BH414" s="121"/>
      <c r="BI414" s="122"/>
      <c r="BJ414" s="123"/>
    </row>
    <row r="415">
      <c r="D415" s="100"/>
      <c r="E415" s="48"/>
      <c r="U415" s="50"/>
      <c r="V415" s="50"/>
      <c r="AC415" s="6"/>
      <c r="AI415" s="110"/>
      <c r="AJ415" s="111"/>
      <c r="AK415" s="221"/>
      <c r="AL415" s="54"/>
      <c r="AM415" s="54"/>
      <c r="AN415" s="112"/>
      <c r="AO415" s="113"/>
      <c r="AP415" s="215"/>
      <c r="AQ415" s="216"/>
      <c r="AR415" s="217"/>
      <c r="AS415" s="54"/>
      <c r="AT415" s="115"/>
      <c r="AU415" s="115"/>
      <c r="AV415" s="115"/>
      <c r="AW415" s="116"/>
      <c r="AX415" s="54"/>
      <c r="AY415" s="117"/>
      <c r="AZ415" s="117"/>
      <c r="BA415" s="118"/>
      <c r="BB415" s="116"/>
      <c r="BC415" s="54"/>
      <c r="BD415" s="117"/>
      <c r="BE415" s="218"/>
      <c r="BF415" s="120"/>
      <c r="BG415" s="121"/>
      <c r="BH415" s="121"/>
      <c r="BI415" s="122"/>
      <c r="BJ415" s="123"/>
    </row>
    <row r="416">
      <c r="D416" s="100"/>
      <c r="E416" s="48"/>
      <c r="U416" s="50"/>
      <c r="V416" s="50"/>
      <c r="AC416" s="6"/>
      <c r="AI416" s="110"/>
      <c r="AJ416" s="111"/>
      <c r="AK416" s="221"/>
      <c r="AL416" s="54"/>
      <c r="AM416" s="54"/>
      <c r="AN416" s="112"/>
      <c r="AO416" s="113"/>
      <c r="AP416" s="215"/>
      <c r="AQ416" s="216"/>
      <c r="AR416" s="217"/>
      <c r="AS416" s="54"/>
      <c r="AT416" s="115"/>
      <c r="AU416" s="115"/>
      <c r="AV416" s="115"/>
      <c r="AW416" s="116"/>
      <c r="AX416" s="54"/>
      <c r="AY416" s="117"/>
      <c r="AZ416" s="117"/>
      <c r="BA416" s="118"/>
      <c r="BB416" s="116"/>
      <c r="BC416" s="54"/>
      <c r="BD416" s="117"/>
      <c r="BE416" s="218"/>
      <c r="BF416" s="120"/>
      <c r="BG416" s="121"/>
      <c r="BH416" s="121"/>
      <c r="BI416" s="122"/>
      <c r="BJ416" s="123"/>
    </row>
    <row r="417">
      <c r="D417" s="100"/>
      <c r="E417" s="48"/>
      <c r="U417" s="50"/>
      <c r="V417" s="50"/>
      <c r="AC417" s="6"/>
      <c r="AI417" s="110"/>
      <c r="AJ417" s="111"/>
      <c r="AK417" s="221"/>
      <c r="AL417" s="54"/>
      <c r="AM417" s="54"/>
      <c r="AN417" s="112"/>
      <c r="AO417" s="113"/>
      <c r="AP417" s="215"/>
      <c r="AQ417" s="216"/>
      <c r="AR417" s="217"/>
      <c r="AS417" s="54"/>
      <c r="AT417" s="115"/>
      <c r="AU417" s="115"/>
      <c r="AV417" s="115"/>
      <c r="AW417" s="116"/>
      <c r="AX417" s="54"/>
      <c r="AY417" s="117"/>
      <c r="AZ417" s="117"/>
      <c r="BA417" s="118"/>
      <c r="BB417" s="116"/>
      <c r="BC417" s="54"/>
      <c r="BD417" s="117"/>
      <c r="BE417" s="218"/>
      <c r="BF417" s="120"/>
      <c r="BG417" s="121"/>
      <c r="BH417" s="121"/>
      <c r="BI417" s="122"/>
      <c r="BJ417" s="123"/>
    </row>
    <row r="418">
      <c r="D418" s="100"/>
      <c r="E418" s="48"/>
      <c r="U418" s="50"/>
      <c r="V418" s="50"/>
      <c r="AC418" s="6"/>
      <c r="AI418" s="110"/>
      <c r="AJ418" s="111"/>
      <c r="AK418" s="221"/>
      <c r="AL418" s="54"/>
      <c r="AM418" s="54"/>
      <c r="AN418" s="112"/>
      <c r="AO418" s="113"/>
      <c r="AP418" s="215"/>
      <c r="AQ418" s="216"/>
      <c r="AR418" s="217"/>
      <c r="AS418" s="54"/>
      <c r="AT418" s="115"/>
      <c r="AU418" s="115"/>
      <c r="AV418" s="115"/>
      <c r="AW418" s="116"/>
      <c r="AX418" s="54"/>
      <c r="AY418" s="117"/>
      <c r="AZ418" s="117"/>
      <c r="BA418" s="118"/>
      <c r="BB418" s="116"/>
      <c r="BC418" s="54"/>
      <c r="BD418" s="117"/>
      <c r="BE418" s="218"/>
      <c r="BF418" s="120"/>
      <c r="BG418" s="121"/>
      <c r="BH418" s="121"/>
      <c r="BI418" s="122"/>
      <c r="BJ418" s="123"/>
    </row>
    <row r="419">
      <c r="D419" s="100"/>
      <c r="E419" s="48"/>
      <c r="U419" s="50"/>
      <c r="V419" s="50"/>
      <c r="AC419" s="6"/>
      <c r="AI419" s="110"/>
      <c r="AJ419" s="111"/>
      <c r="AK419" s="221"/>
      <c r="AL419" s="54"/>
      <c r="AM419" s="54"/>
      <c r="AN419" s="112"/>
      <c r="AO419" s="113"/>
      <c r="AP419" s="215"/>
      <c r="AQ419" s="216"/>
      <c r="AR419" s="217"/>
      <c r="AS419" s="54"/>
      <c r="AT419" s="115"/>
      <c r="AU419" s="115"/>
      <c r="AV419" s="115"/>
      <c r="AW419" s="116"/>
      <c r="AX419" s="54"/>
      <c r="AY419" s="117"/>
      <c r="AZ419" s="117"/>
      <c r="BA419" s="118"/>
      <c r="BB419" s="116"/>
      <c r="BC419" s="54"/>
      <c r="BD419" s="117"/>
      <c r="BE419" s="218"/>
      <c r="BF419" s="120"/>
      <c r="BG419" s="121"/>
      <c r="BH419" s="121"/>
      <c r="BI419" s="122"/>
      <c r="BJ419" s="123"/>
    </row>
    <row r="420">
      <c r="D420" s="100"/>
      <c r="E420" s="48"/>
      <c r="U420" s="50"/>
      <c r="V420" s="50"/>
      <c r="AC420" s="6"/>
      <c r="AI420" s="110"/>
      <c r="AJ420" s="111"/>
      <c r="AK420" s="221"/>
      <c r="AL420" s="54"/>
      <c r="AM420" s="54"/>
      <c r="AN420" s="112"/>
      <c r="AO420" s="113"/>
      <c r="AP420" s="215"/>
      <c r="AQ420" s="216"/>
      <c r="AR420" s="217"/>
      <c r="AS420" s="54"/>
      <c r="AT420" s="115"/>
      <c r="AU420" s="115"/>
      <c r="AV420" s="115"/>
      <c r="AW420" s="116"/>
      <c r="AX420" s="54"/>
      <c r="AY420" s="117"/>
      <c r="AZ420" s="117"/>
      <c r="BA420" s="118"/>
      <c r="BB420" s="116"/>
      <c r="BC420" s="54"/>
      <c r="BD420" s="117"/>
      <c r="BE420" s="218"/>
      <c r="BF420" s="120"/>
      <c r="BG420" s="121"/>
      <c r="BH420" s="121"/>
      <c r="BI420" s="122"/>
      <c r="BJ420" s="123"/>
    </row>
    <row r="421">
      <c r="D421" s="100"/>
      <c r="E421" s="48"/>
      <c r="U421" s="50"/>
      <c r="V421" s="50"/>
      <c r="AC421" s="6"/>
      <c r="AI421" s="110"/>
      <c r="AJ421" s="111"/>
      <c r="AK421" s="221"/>
      <c r="AL421" s="54"/>
      <c r="AM421" s="54"/>
      <c r="AN421" s="112"/>
      <c r="AO421" s="113"/>
      <c r="AP421" s="215"/>
      <c r="AQ421" s="216"/>
      <c r="AR421" s="217"/>
      <c r="AS421" s="54"/>
      <c r="AT421" s="115"/>
      <c r="AU421" s="115"/>
      <c r="AV421" s="115"/>
      <c r="AW421" s="116"/>
      <c r="AX421" s="54"/>
      <c r="AY421" s="117"/>
      <c r="AZ421" s="117"/>
      <c r="BA421" s="118"/>
      <c r="BB421" s="116"/>
      <c r="BC421" s="54"/>
      <c r="BD421" s="117"/>
      <c r="BE421" s="218"/>
      <c r="BF421" s="120"/>
      <c r="BG421" s="121"/>
      <c r="BH421" s="121"/>
      <c r="BI421" s="122"/>
      <c r="BJ421" s="123"/>
    </row>
    <row r="422">
      <c r="D422" s="100"/>
      <c r="E422" s="48"/>
      <c r="U422" s="50"/>
      <c r="V422" s="50"/>
      <c r="AC422" s="6"/>
      <c r="AI422" s="110"/>
      <c r="AJ422" s="111"/>
      <c r="AK422" s="221"/>
      <c r="AL422" s="54"/>
      <c r="AM422" s="54"/>
      <c r="AN422" s="112"/>
      <c r="AO422" s="113"/>
      <c r="AP422" s="215"/>
      <c r="AQ422" s="216"/>
      <c r="AR422" s="217"/>
      <c r="AS422" s="54"/>
      <c r="AT422" s="115"/>
      <c r="AU422" s="115"/>
      <c r="AV422" s="115"/>
      <c r="AW422" s="116"/>
      <c r="AX422" s="54"/>
      <c r="AY422" s="117"/>
      <c r="AZ422" s="117"/>
      <c r="BA422" s="118"/>
      <c r="BB422" s="116"/>
      <c r="BC422" s="54"/>
      <c r="BD422" s="117"/>
      <c r="BE422" s="218"/>
      <c r="BF422" s="120"/>
      <c r="BG422" s="121"/>
      <c r="BH422" s="121"/>
      <c r="BI422" s="122"/>
      <c r="BJ422" s="123"/>
    </row>
    <row r="423">
      <c r="D423" s="100"/>
      <c r="E423" s="48"/>
      <c r="U423" s="50"/>
      <c r="V423" s="50"/>
      <c r="AC423" s="6"/>
      <c r="AI423" s="110"/>
      <c r="AJ423" s="111"/>
      <c r="AK423" s="221"/>
      <c r="AL423" s="54"/>
      <c r="AM423" s="54"/>
      <c r="AN423" s="112"/>
      <c r="AO423" s="113"/>
      <c r="AP423" s="215"/>
      <c r="AQ423" s="216"/>
      <c r="AR423" s="217"/>
      <c r="AS423" s="54"/>
      <c r="AT423" s="115"/>
      <c r="AU423" s="115"/>
      <c r="AV423" s="115"/>
      <c r="AW423" s="116"/>
      <c r="AX423" s="54"/>
      <c r="AY423" s="117"/>
      <c r="AZ423" s="117"/>
      <c r="BA423" s="118"/>
      <c r="BB423" s="116"/>
      <c r="BC423" s="54"/>
      <c r="BD423" s="117"/>
      <c r="BE423" s="218"/>
      <c r="BF423" s="120"/>
      <c r="BG423" s="121"/>
      <c r="BH423" s="121"/>
      <c r="BI423" s="122"/>
      <c r="BJ423" s="123"/>
    </row>
    <row r="424">
      <c r="D424" s="100"/>
      <c r="E424" s="48"/>
      <c r="U424" s="50"/>
      <c r="V424" s="50"/>
      <c r="AC424" s="6"/>
      <c r="AI424" s="110"/>
      <c r="AJ424" s="111"/>
      <c r="AK424" s="221"/>
      <c r="AL424" s="54"/>
      <c r="AM424" s="54"/>
      <c r="AN424" s="112"/>
      <c r="AO424" s="113"/>
      <c r="AP424" s="215"/>
      <c r="AQ424" s="216"/>
      <c r="AR424" s="217"/>
      <c r="AS424" s="54"/>
      <c r="AT424" s="115"/>
      <c r="AU424" s="115"/>
      <c r="AV424" s="115"/>
      <c r="AW424" s="116"/>
      <c r="AX424" s="54"/>
      <c r="AY424" s="117"/>
      <c r="AZ424" s="117"/>
      <c r="BA424" s="118"/>
      <c r="BB424" s="116"/>
      <c r="BC424" s="54"/>
      <c r="BD424" s="117"/>
      <c r="BE424" s="218"/>
      <c r="BF424" s="120"/>
      <c r="BG424" s="121"/>
      <c r="BH424" s="121"/>
      <c r="BI424" s="122"/>
      <c r="BJ424" s="123"/>
    </row>
    <row r="425">
      <c r="D425" s="100"/>
      <c r="E425" s="48"/>
      <c r="U425" s="50"/>
      <c r="V425" s="50"/>
      <c r="AC425" s="6"/>
      <c r="AI425" s="110"/>
      <c r="AJ425" s="111"/>
      <c r="AK425" s="221"/>
      <c r="AL425" s="54"/>
      <c r="AM425" s="54"/>
      <c r="AN425" s="112"/>
      <c r="AO425" s="113"/>
      <c r="AP425" s="215"/>
      <c r="AQ425" s="216"/>
      <c r="AR425" s="217"/>
      <c r="AS425" s="54"/>
      <c r="AT425" s="115"/>
      <c r="AU425" s="115"/>
      <c r="AV425" s="115"/>
      <c r="AW425" s="116"/>
      <c r="AX425" s="54"/>
      <c r="AY425" s="117"/>
      <c r="AZ425" s="117"/>
      <c r="BA425" s="118"/>
      <c r="BB425" s="116"/>
      <c r="BC425" s="54"/>
      <c r="BD425" s="117"/>
      <c r="BE425" s="218"/>
      <c r="BF425" s="120"/>
      <c r="BG425" s="121"/>
      <c r="BH425" s="121"/>
      <c r="BI425" s="122"/>
      <c r="BJ425" s="123"/>
    </row>
    <row r="426">
      <c r="D426" s="100"/>
      <c r="E426" s="48"/>
      <c r="U426" s="50"/>
      <c r="V426" s="50"/>
      <c r="AC426" s="6"/>
      <c r="AI426" s="110"/>
      <c r="AJ426" s="111"/>
      <c r="AK426" s="221"/>
      <c r="AL426" s="54"/>
      <c r="AM426" s="54"/>
      <c r="AN426" s="112"/>
      <c r="AO426" s="113"/>
      <c r="AP426" s="215"/>
      <c r="AQ426" s="216"/>
      <c r="AR426" s="217"/>
      <c r="AS426" s="54"/>
      <c r="AT426" s="115"/>
      <c r="AU426" s="115"/>
      <c r="AV426" s="115"/>
      <c r="AW426" s="116"/>
      <c r="AX426" s="54"/>
      <c r="AY426" s="117"/>
      <c r="AZ426" s="117"/>
      <c r="BA426" s="118"/>
      <c r="BB426" s="116"/>
      <c r="BC426" s="54"/>
      <c r="BD426" s="117"/>
      <c r="BE426" s="218"/>
      <c r="BF426" s="120"/>
      <c r="BG426" s="121"/>
      <c r="BH426" s="121"/>
      <c r="BI426" s="122"/>
      <c r="BJ426" s="123"/>
    </row>
    <row r="427">
      <c r="D427" s="100"/>
      <c r="E427" s="48"/>
      <c r="U427" s="50"/>
      <c r="V427" s="50"/>
      <c r="AC427" s="6"/>
      <c r="AI427" s="110"/>
      <c r="AJ427" s="111"/>
      <c r="AK427" s="221"/>
      <c r="AL427" s="54"/>
      <c r="AM427" s="54"/>
      <c r="AN427" s="112"/>
      <c r="AO427" s="113"/>
      <c r="AP427" s="215"/>
      <c r="AQ427" s="216"/>
      <c r="AR427" s="217"/>
      <c r="AS427" s="54"/>
      <c r="AT427" s="115"/>
      <c r="AU427" s="115"/>
      <c r="AV427" s="115"/>
      <c r="AW427" s="116"/>
      <c r="AX427" s="54"/>
      <c r="AY427" s="117"/>
      <c r="AZ427" s="117"/>
      <c r="BA427" s="118"/>
      <c r="BB427" s="116"/>
      <c r="BC427" s="54"/>
      <c r="BD427" s="117"/>
      <c r="BE427" s="218"/>
      <c r="BF427" s="120"/>
      <c r="BG427" s="121"/>
      <c r="BH427" s="121"/>
      <c r="BI427" s="122"/>
      <c r="BJ427" s="123"/>
    </row>
    <row r="428">
      <c r="D428" s="100"/>
      <c r="E428" s="48"/>
      <c r="U428" s="50"/>
      <c r="V428" s="50"/>
      <c r="AC428" s="6"/>
      <c r="AI428" s="110"/>
      <c r="AJ428" s="111"/>
      <c r="AK428" s="221"/>
      <c r="AL428" s="54"/>
      <c r="AM428" s="54"/>
      <c r="AN428" s="112"/>
      <c r="AO428" s="113"/>
      <c r="AP428" s="215"/>
      <c r="AQ428" s="216"/>
      <c r="AR428" s="217"/>
      <c r="AS428" s="54"/>
      <c r="AT428" s="115"/>
      <c r="AU428" s="115"/>
      <c r="AV428" s="115"/>
      <c r="AW428" s="116"/>
      <c r="AX428" s="54"/>
      <c r="AY428" s="117"/>
      <c r="AZ428" s="117"/>
      <c r="BA428" s="118"/>
      <c r="BB428" s="116"/>
      <c r="BC428" s="54"/>
      <c r="BD428" s="117"/>
      <c r="BE428" s="218"/>
      <c r="BF428" s="120"/>
      <c r="BG428" s="121"/>
      <c r="BH428" s="121"/>
      <c r="BI428" s="122"/>
      <c r="BJ428" s="123"/>
    </row>
    <row r="429">
      <c r="D429" s="100"/>
      <c r="E429" s="48"/>
      <c r="U429" s="50"/>
      <c r="V429" s="50"/>
      <c r="AC429" s="6"/>
      <c r="AI429" s="110"/>
      <c r="AJ429" s="111"/>
      <c r="AK429" s="221"/>
      <c r="AL429" s="54"/>
      <c r="AM429" s="54"/>
      <c r="AN429" s="112"/>
      <c r="AO429" s="113"/>
      <c r="AP429" s="215"/>
      <c r="AQ429" s="216"/>
      <c r="AR429" s="217"/>
      <c r="AS429" s="54"/>
      <c r="AT429" s="115"/>
      <c r="AU429" s="115"/>
      <c r="AV429" s="115"/>
      <c r="AW429" s="116"/>
      <c r="AX429" s="54"/>
      <c r="AY429" s="117"/>
      <c r="AZ429" s="117"/>
      <c r="BA429" s="118"/>
      <c r="BB429" s="116"/>
      <c r="BC429" s="54"/>
      <c r="BD429" s="117"/>
      <c r="BE429" s="218"/>
      <c r="BF429" s="120"/>
      <c r="BG429" s="121"/>
      <c r="BH429" s="121"/>
      <c r="BI429" s="122"/>
      <c r="BJ429" s="123"/>
    </row>
    <row r="430">
      <c r="D430" s="100"/>
      <c r="E430" s="48"/>
      <c r="U430" s="50"/>
      <c r="V430" s="50"/>
      <c r="AC430" s="6"/>
      <c r="AI430" s="110"/>
      <c r="AJ430" s="111"/>
      <c r="AK430" s="221"/>
      <c r="AL430" s="54"/>
      <c r="AM430" s="54"/>
      <c r="AN430" s="112"/>
      <c r="AO430" s="113"/>
      <c r="AP430" s="215"/>
      <c r="AQ430" s="216"/>
      <c r="AR430" s="217"/>
      <c r="AS430" s="54"/>
      <c r="AT430" s="115"/>
      <c r="AU430" s="115"/>
      <c r="AV430" s="115"/>
      <c r="AW430" s="116"/>
      <c r="AX430" s="54"/>
      <c r="AY430" s="117"/>
      <c r="AZ430" s="117"/>
      <c r="BA430" s="118"/>
      <c r="BB430" s="116"/>
      <c r="BC430" s="54"/>
      <c r="BD430" s="117"/>
      <c r="BE430" s="218"/>
      <c r="BF430" s="120"/>
      <c r="BG430" s="121"/>
      <c r="BH430" s="121"/>
      <c r="BI430" s="122"/>
      <c r="BJ430" s="123"/>
    </row>
    <row r="431">
      <c r="D431" s="100"/>
      <c r="E431" s="48"/>
      <c r="U431" s="50"/>
      <c r="V431" s="50"/>
      <c r="AC431" s="6"/>
      <c r="AI431" s="110"/>
      <c r="AJ431" s="111"/>
      <c r="AK431" s="221"/>
      <c r="AL431" s="54"/>
      <c r="AM431" s="54"/>
      <c r="AN431" s="112"/>
      <c r="AO431" s="113"/>
      <c r="AP431" s="215"/>
      <c r="AQ431" s="216"/>
      <c r="AR431" s="217"/>
      <c r="AS431" s="54"/>
      <c r="AT431" s="115"/>
      <c r="AU431" s="115"/>
      <c r="AV431" s="115"/>
      <c r="AW431" s="116"/>
      <c r="AX431" s="54"/>
      <c r="AY431" s="117"/>
      <c r="AZ431" s="117"/>
      <c r="BA431" s="118"/>
      <c r="BB431" s="116"/>
      <c r="BC431" s="54"/>
      <c r="BD431" s="117"/>
      <c r="BE431" s="218"/>
      <c r="BF431" s="120"/>
      <c r="BG431" s="121"/>
      <c r="BH431" s="121"/>
      <c r="BI431" s="122"/>
      <c r="BJ431" s="123"/>
    </row>
    <row r="432">
      <c r="D432" s="100"/>
      <c r="E432" s="48"/>
      <c r="U432" s="50"/>
      <c r="V432" s="50"/>
      <c r="AC432" s="6"/>
      <c r="AI432" s="110"/>
      <c r="AJ432" s="111"/>
      <c r="AK432" s="221"/>
      <c r="AL432" s="54"/>
      <c r="AM432" s="54"/>
      <c r="AN432" s="112"/>
      <c r="AO432" s="113"/>
      <c r="AP432" s="215"/>
      <c r="AQ432" s="216"/>
      <c r="AR432" s="217"/>
      <c r="AS432" s="54"/>
      <c r="AT432" s="115"/>
      <c r="AU432" s="115"/>
      <c r="AV432" s="115"/>
      <c r="AW432" s="116"/>
      <c r="AX432" s="54"/>
      <c r="AY432" s="117"/>
      <c r="AZ432" s="117"/>
      <c r="BA432" s="118"/>
      <c r="BB432" s="116"/>
      <c r="BC432" s="54"/>
      <c r="BD432" s="117"/>
      <c r="BE432" s="218"/>
      <c r="BF432" s="120"/>
      <c r="BG432" s="121"/>
      <c r="BH432" s="121"/>
      <c r="BI432" s="122"/>
      <c r="BJ432" s="123"/>
    </row>
    <row r="433">
      <c r="D433" s="100"/>
      <c r="E433" s="48"/>
      <c r="U433" s="50"/>
      <c r="V433" s="50"/>
      <c r="AC433" s="6"/>
      <c r="AI433" s="110"/>
      <c r="AJ433" s="111"/>
      <c r="AK433" s="221"/>
      <c r="AL433" s="54"/>
      <c r="AM433" s="54"/>
      <c r="AN433" s="112"/>
      <c r="AO433" s="113"/>
      <c r="AP433" s="215"/>
      <c r="AQ433" s="216"/>
      <c r="AR433" s="217"/>
      <c r="AS433" s="54"/>
      <c r="AT433" s="115"/>
      <c r="AU433" s="115"/>
      <c r="AV433" s="115"/>
      <c r="AW433" s="116"/>
      <c r="AX433" s="54"/>
      <c r="AY433" s="117"/>
      <c r="AZ433" s="117"/>
      <c r="BA433" s="118"/>
      <c r="BB433" s="116"/>
      <c r="BC433" s="54"/>
      <c r="BD433" s="117"/>
      <c r="BE433" s="218"/>
      <c r="BF433" s="120"/>
      <c r="BG433" s="121"/>
      <c r="BH433" s="121"/>
      <c r="BI433" s="122"/>
      <c r="BJ433" s="123"/>
    </row>
    <row r="434">
      <c r="D434" s="100"/>
      <c r="E434" s="48"/>
      <c r="U434" s="50"/>
      <c r="V434" s="50"/>
      <c r="AC434" s="6"/>
      <c r="AI434" s="110"/>
      <c r="AJ434" s="111"/>
      <c r="AK434" s="221"/>
      <c r="AL434" s="54"/>
      <c r="AM434" s="54"/>
      <c r="AN434" s="112"/>
      <c r="AO434" s="113"/>
      <c r="AP434" s="215"/>
      <c r="AQ434" s="216"/>
      <c r="AR434" s="217"/>
      <c r="AS434" s="54"/>
      <c r="AT434" s="115"/>
      <c r="AU434" s="115"/>
      <c r="AV434" s="115"/>
      <c r="AW434" s="116"/>
      <c r="AX434" s="54"/>
      <c r="AY434" s="117"/>
      <c r="AZ434" s="117"/>
      <c r="BA434" s="118"/>
      <c r="BB434" s="116"/>
      <c r="BC434" s="54"/>
      <c r="BD434" s="117"/>
      <c r="BE434" s="218"/>
      <c r="BF434" s="120"/>
      <c r="BG434" s="121"/>
      <c r="BH434" s="121"/>
      <c r="BI434" s="122"/>
      <c r="BJ434" s="123"/>
    </row>
    <row r="435">
      <c r="D435" s="100"/>
      <c r="E435" s="48"/>
      <c r="U435" s="50"/>
      <c r="V435" s="50"/>
      <c r="AC435" s="6"/>
      <c r="AI435" s="110"/>
      <c r="AJ435" s="111"/>
      <c r="AK435" s="221"/>
      <c r="AL435" s="54"/>
      <c r="AM435" s="54"/>
      <c r="AN435" s="112"/>
      <c r="AO435" s="113"/>
      <c r="AP435" s="215"/>
      <c r="AQ435" s="216"/>
      <c r="AR435" s="217"/>
      <c r="AS435" s="54"/>
      <c r="AT435" s="115"/>
      <c r="AU435" s="115"/>
      <c r="AV435" s="115"/>
      <c r="AW435" s="116"/>
      <c r="AX435" s="54"/>
      <c r="AY435" s="117"/>
      <c r="AZ435" s="117"/>
      <c r="BA435" s="118"/>
      <c r="BB435" s="116"/>
      <c r="BC435" s="54"/>
      <c r="BD435" s="117"/>
      <c r="BE435" s="218"/>
      <c r="BF435" s="120"/>
      <c r="BG435" s="121"/>
      <c r="BH435" s="121"/>
      <c r="BI435" s="122"/>
      <c r="BJ435" s="123"/>
    </row>
    <row r="436">
      <c r="D436" s="100"/>
      <c r="E436" s="48"/>
      <c r="U436" s="50"/>
      <c r="V436" s="50"/>
      <c r="AC436" s="6"/>
      <c r="AI436" s="110"/>
      <c r="AJ436" s="111"/>
      <c r="AK436" s="221"/>
      <c r="AL436" s="54"/>
      <c r="AM436" s="54"/>
      <c r="AN436" s="112"/>
      <c r="AO436" s="113"/>
      <c r="AP436" s="215"/>
      <c r="AQ436" s="216"/>
      <c r="AR436" s="217"/>
      <c r="AS436" s="54"/>
      <c r="AT436" s="115"/>
      <c r="AU436" s="115"/>
      <c r="AV436" s="115"/>
      <c r="AW436" s="116"/>
      <c r="AX436" s="54"/>
      <c r="AY436" s="117"/>
      <c r="AZ436" s="117"/>
      <c r="BA436" s="118"/>
      <c r="BB436" s="116"/>
      <c r="BC436" s="54"/>
      <c r="BD436" s="117"/>
      <c r="BE436" s="218"/>
      <c r="BF436" s="120"/>
      <c r="BG436" s="121"/>
      <c r="BH436" s="121"/>
      <c r="BI436" s="122"/>
      <c r="BJ436" s="123"/>
    </row>
    <row r="437">
      <c r="D437" s="100"/>
      <c r="E437" s="48"/>
      <c r="U437" s="50"/>
      <c r="V437" s="50"/>
      <c r="AC437" s="6"/>
      <c r="AI437" s="110"/>
      <c r="AJ437" s="111"/>
      <c r="AK437" s="221"/>
      <c r="AL437" s="54"/>
      <c r="AM437" s="54"/>
      <c r="AN437" s="112"/>
      <c r="AO437" s="113"/>
      <c r="AP437" s="215"/>
      <c r="AQ437" s="216"/>
      <c r="AR437" s="217"/>
      <c r="AS437" s="54"/>
      <c r="AT437" s="115"/>
      <c r="AU437" s="115"/>
      <c r="AV437" s="115"/>
      <c r="AW437" s="116"/>
      <c r="AX437" s="54"/>
      <c r="AY437" s="117"/>
      <c r="AZ437" s="117"/>
      <c r="BA437" s="118"/>
      <c r="BB437" s="116"/>
      <c r="BC437" s="54"/>
      <c r="BD437" s="117"/>
      <c r="BE437" s="218"/>
      <c r="BF437" s="120"/>
      <c r="BG437" s="121"/>
      <c r="BH437" s="121"/>
      <c r="BI437" s="122"/>
      <c r="BJ437" s="123"/>
    </row>
    <row r="438">
      <c r="D438" s="100"/>
      <c r="E438" s="48"/>
      <c r="U438" s="50"/>
      <c r="V438" s="50"/>
      <c r="AC438" s="6"/>
      <c r="AI438" s="110"/>
      <c r="AJ438" s="111"/>
      <c r="AK438" s="221"/>
      <c r="AL438" s="54"/>
      <c r="AM438" s="54"/>
      <c r="AN438" s="112"/>
      <c r="AO438" s="113"/>
      <c r="AP438" s="215"/>
      <c r="AQ438" s="216"/>
      <c r="AR438" s="217"/>
      <c r="AS438" s="54"/>
      <c r="AT438" s="115"/>
      <c r="AU438" s="115"/>
      <c r="AV438" s="115"/>
      <c r="AW438" s="116"/>
      <c r="AX438" s="54"/>
      <c r="AY438" s="117"/>
      <c r="AZ438" s="117"/>
      <c r="BA438" s="118"/>
      <c r="BB438" s="116"/>
      <c r="BC438" s="54"/>
      <c r="BD438" s="117"/>
      <c r="BE438" s="218"/>
      <c r="BF438" s="120"/>
      <c r="BG438" s="121"/>
      <c r="BH438" s="121"/>
      <c r="BI438" s="122"/>
      <c r="BJ438" s="123"/>
    </row>
    <row r="439">
      <c r="D439" s="100"/>
      <c r="E439" s="48"/>
      <c r="U439" s="50"/>
      <c r="V439" s="50"/>
      <c r="AC439" s="6"/>
      <c r="AI439" s="110"/>
      <c r="AJ439" s="111"/>
      <c r="AK439" s="221"/>
      <c r="AL439" s="54"/>
      <c r="AM439" s="54"/>
      <c r="AN439" s="112"/>
      <c r="AO439" s="113"/>
      <c r="AP439" s="215"/>
      <c r="AQ439" s="216"/>
      <c r="AR439" s="217"/>
      <c r="AS439" s="54"/>
      <c r="AT439" s="115"/>
      <c r="AU439" s="115"/>
      <c r="AV439" s="115"/>
      <c r="AW439" s="116"/>
      <c r="AX439" s="54"/>
      <c r="AY439" s="117"/>
      <c r="AZ439" s="117"/>
      <c r="BA439" s="118"/>
      <c r="BB439" s="116"/>
      <c r="BC439" s="54"/>
      <c r="BD439" s="117"/>
      <c r="BE439" s="218"/>
      <c r="BF439" s="120"/>
      <c r="BG439" s="121"/>
      <c r="BH439" s="121"/>
      <c r="BI439" s="122"/>
      <c r="BJ439" s="123"/>
    </row>
    <row r="440">
      <c r="D440" s="100"/>
      <c r="E440" s="48"/>
      <c r="U440" s="50"/>
      <c r="V440" s="50"/>
      <c r="AC440" s="6"/>
      <c r="AI440" s="110"/>
      <c r="AJ440" s="111"/>
      <c r="AK440" s="221"/>
      <c r="AL440" s="54"/>
      <c r="AM440" s="54"/>
      <c r="AN440" s="112"/>
      <c r="AO440" s="113"/>
      <c r="AP440" s="215"/>
      <c r="AQ440" s="216"/>
      <c r="AR440" s="217"/>
      <c r="AS440" s="54"/>
      <c r="AT440" s="115"/>
      <c r="AU440" s="115"/>
      <c r="AV440" s="115"/>
      <c r="AW440" s="116"/>
      <c r="AX440" s="54"/>
      <c r="AY440" s="117"/>
      <c r="AZ440" s="117"/>
      <c r="BA440" s="118"/>
      <c r="BB440" s="116"/>
      <c r="BC440" s="54"/>
      <c r="BD440" s="117"/>
      <c r="BE440" s="218"/>
      <c r="BF440" s="120"/>
      <c r="BG440" s="121"/>
      <c r="BH440" s="121"/>
      <c r="BI440" s="122"/>
      <c r="BJ440" s="123"/>
    </row>
    <row r="441">
      <c r="D441" s="100"/>
      <c r="E441" s="48"/>
      <c r="U441" s="50"/>
      <c r="V441" s="50"/>
      <c r="AC441" s="6"/>
      <c r="AI441" s="110"/>
      <c r="AJ441" s="111"/>
      <c r="AK441" s="221"/>
      <c r="AL441" s="54"/>
      <c r="AM441" s="54"/>
      <c r="AN441" s="112"/>
      <c r="AO441" s="113"/>
      <c r="AP441" s="215"/>
      <c r="AQ441" s="216"/>
      <c r="AR441" s="217"/>
      <c r="AS441" s="54"/>
      <c r="AT441" s="115"/>
      <c r="AU441" s="115"/>
      <c r="AV441" s="115"/>
      <c r="AW441" s="116"/>
      <c r="AX441" s="54"/>
      <c r="AY441" s="117"/>
      <c r="AZ441" s="117"/>
      <c r="BA441" s="118"/>
      <c r="BB441" s="116"/>
      <c r="BC441" s="54"/>
      <c r="BD441" s="117"/>
      <c r="BE441" s="218"/>
      <c r="BF441" s="120"/>
      <c r="BG441" s="121"/>
      <c r="BH441" s="121"/>
      <c r="BI441" s="122"/>
      <c r="BJ441" s="123"/>
    </row>
    <row r="442">
      <c r="D442" s="100"/>
      <c r="E442" s="48"/>
      <c r="U442" s="50"/>
      <c r="V442" s="50"/>
      <c r="AC442" s="6"/>
      <c r="AI442" s="110"/>
      <c r="AJ442" s="111"/>
      <c r="AK442" s="221"/>
      <c r="AL442" s="54"/>
      <c r="AM442" s="54"/>
      <c r="AN442" s="112"/>
      <c r="AO442" s="113"/>
      <c r="AP442" s="215"/>
      <c r="AQ442" s="216"/>
      <c r="AR442" s="217"/>
      <c r="AS442" s="54"/>
      <c r="AT442" s="115"/>
      <c r="AU442" s="115"/>
      <c r="AV442" s="115"/>
      <c r="AW442" s="116"/>
      <c r="AX442" s="54"/>
      <c r="AY442" s="117"/>
      <c r="AZ442" s="117"/>
      <c r="BA442" s="118"/>
      <c r="BB442" s="116"/>
      <c r="BC442" s="54"/>
      <c r="BD442" s="117"/>
      <c r="BE442" s="218"/>
      <c r="BF442" s="120"/>
      <c r="BG442" s="121"/>
      <c r="BH442" s="121"/>
      <c r="BI442" s="122"/>
      <c r="BJ442" s="123"/>
    </row>
    <row r="443">
      <c r="D443" s="100"/>
      <c r="E443" s="48"/>
      <c r="U443" s="50"/>
      <c r="V443" s="50"/>
      <c r="AC443" s="6"/>
      <c r="AI443" s="110"/>
      <c r="AJ443" s="111"/>
      <c r="AK443" s="221"/>
      <c r="AL443" s="54"/>
      <c r="AM443" s="54"/>
      <c r="AN443" s="112"/>
      <c r="AO443" s="113"/>
      <c r="AP443" s="215"/>
      <c r="AQ443" s="216"/>
      <c r="AR443" s="217"/>
      <c r="AS443" s="54"/>
      <c r="AT443" s="115"/>
      <c r="AU443" s="115"/>
      <c r="AV443" s="115"/>
      <c r="AW443" s="116"/>
      <c r="AX443" s="54"/>
      <c r="AY443" s="117"/>
      <c r="AZ443" s="117"/>
      <c r="BA443" s="118"/>
      <c r="BB443" s="116"/>
      <c r="BC443" s="54"/>
      <c r="BD443" s="117"/>
      <c r="BE443" s="218"/>
      <c r="BF443" s="120"/>
      <c r="BG443" s="121"/>
      <c r="BH443" s="121"/>
      <c r="BI443" s="122"/>
      <c r="BJ443" s="123"/>
    </row>
    <row r="444">
      <c r="D444" s="100"/>
      <c r="E444" s="48"/>
      <c r="U444" s="50"/>
      <c r="V444" s="50"/>
      <c r="AC444" s="6"/>
      <c r="AI444" s="110"/>
      <c r="AJ444" s="111"/>
      <c r="AK444" s="221"/>
      <c r="AL444" s="54"/>
      <c r="AM444" s="54"/>
      <c r="AN444" s="112"/>
      <c r="AO444" s="113"/>
      <c r="AP444" s="215"/>
      <c r="AQ444" s="216"/>
      <c r="AR444" s="217"/>
      <c r="AS444" s="54"/>
      <c r="AT444" s="115"/>
      <c r="AU444" s="115"/>
      <c r="AV444" s="115"/>
      <c r="AW444" s="116"/>
      <c r="AX444" s="54"/>
      <c r="AY444" s="117"/>
      <c r="AZ444" s="117"/>
      <c r="BA444" s="118"/>
      <c r="BB444" s="116"/>
      <c r="BC444" s="54"/>
      <c r="BD444" s="117"/>
      <c r="BE444" s="218"/>
      <c r="BF444" s="120"/>
      <c r="BG444" s="121"/>
      <c r="BH444" s="121"/>
      <c r="BI444" s="122"/>
      <c r="BJ444" s="123"/>
    </row>
    <row r="445">
      <c r="D445" s="100"/>
      <c r="E445" s="48"/>
      <c r="U445" s="50"/>
      <c r="V445" s="50"/>
      <c r="AC445" s="6"/>
      <c r="AI445" s="110"/>
      <c r="AJ445" s="111"/>
      <c r="AK445" s="221"/>
      <c r="AL445" s="54"/>
      <c r="AM445" s="54"/>
      <c r="AN445" s="112"/>
      <c r="AO445" s="113"/>
      <c r="AP445" s="215"/>
      <c r="AQ445" s="216"/>
      <c r="AR445" s="217"/>
      <c r="AS445" s="54"/>
      <c r="AT445" s="115"/>
      <c r="AU445" s="115"/>
      <c r="AV445" s="115"/>
      <c r="AW445" s="116"/>
      <c r="AX445" s="54"/>
      <c r="AY445" s="117"/>
      <c r="AZ445" s="117"/>
      <c r="BA445" s="118"/>
      <c r="BB445" s="116"/>
      <c r="BC445" s="54"/>
      <c r="BD445" s="117"/>
      <c r="BE445" s="218"/>
      <c r="BF445" s="120"/>
      <c r="BG445" s="121"/>
      <c r="BH445" s="121"/>
      <c r="BI445" s="122"/>
      <c r="BJ445" s="123"/>
    </row>
    <row r="446">
      <c r="D446" s="100"/>
      <c r="E446" s="48"/>
      <c r="U446" s="50"/>
      <c r="V446" s="50"/>
      <c r="AC446" s="6"/>
      <c r="AI446" s="110"/>
      <c r="AJ446" s="111"/>
      <c r="AK446" s="221"/>
      <c r="AL446" s="54"/>
      <c r="AM446" s="54"/>
      <c r="AN446" s="112"/>
      <c r="AO446" s="113"/>
      <c r="AP446" s="215"/>
      <c r="AQ446" s="216"/>
      <c r="AR446" s="217"/>
      <c r="AS446" s="54"/>
      <c r="AT446" s="115"/>
      <c r="AU446" s="115"/>
      <c r="AV446" s="115"/>
      <c r="AW446" s="116"/>
      <c r="AX446" s="54"/>
      <c r="AY446" s="117"/>
      <c r="AZ446" s="117"/>
      <c r="BA446" s="118"/>
      <c r="BB446" s="116"/>
      <c r="BC446" s="54"/>
      <c r="BD446" s="117"/>
      <c r="BE446" s="218"/>
      <c r="BF446" s="120"/>
      <c r="BG446" s="121"/>
      <c r="BH446" s="121"/>
      <c r="BI446" s="122"/>
      <c r="BJ446" s="123"/>
    </row>
    <row r="447">
      <c r="D447" s="100"/>
      <c r="E447" s="48"/>
      <c r="U447" s="50"/>
      <c r="V447" s="50"/>
      <c r="AC447" s="6"/>
      <c r="AI447" s="110"/>
      <c r="AJ447" s="111"/>
      <c r="AK447" s="221"/>
      <c r="AL447" s="54"/>
      <c r="AM447" s="54"/>
      <c r="AN447" s="112"/>
      <c r="AO447" s="113"/>
      <c r="AP447" s="215"/>
      <c r="AQ447" s="216"/>
      <c r="AR447" s="217"/>
      <c r="AS447" s="54"/>
      <c r="AT447" s="115"/>
      <c r="AU447" s="115"/>
      <c r="AV447" s="115"/>
      <c r="AW447" s="116"/>
      <c r="AX447" s="54"/>
      <c r="AY447" s="117"/>
      <c r="AZ447" s="117"/>
      <c r="BA447" s="118"/>
      <c r="BB447" s="116"/>
      <c r="BC447" s="54"/>
      <c r="BD447" s="117"/>
      <c r="BE447" s="218"/>
      <c r="BF447" s="120"/>
      <c r="BG447" s="121"/>
      <c r="BH447" s="121"/>
      <c r="BI447" s="122"/>
      <c r="BJ447" s="123"/>
    </row>
    <row r="448">
      <c r="D448" s="100"/>
      <c r="E448" s="48"/>
      <c r="U448" s="50"/>
      <c r="V448" s="50"/>
      <c r="AC448" s="6"/>
      <c r="AI448" s="110"/>
      <c r="AJ448" s="111"/>
      <c r="AK448" s="221"/>
      <c r="AL448" s="54"/>
      <c r="AM448" s="54"/>
      <c r="AN448" s="112"/>
      <c r="AO448" s="113"/>
      <c r="AP448" s="215"/>
      <c r="AQ448" s="216"/>
      <c r="AR448" s="217"/>
      <c r="AS448" s="54"/>
      <c r="AT448" s="115"/>
      <c r="AU448" s="115"/>
      <c r="AV448" s="115"/>
      <c r="AW448" s="116"/>
      <c r="AX448" s="54"/>
      <c r="AY448" s="117"/>
      <c r="AZ448" s="117"/>
      <c r="BA448" s="118"/>
      <c r="BB448" s="116"/>
      <c r="BC448" s="54"/>
      <c r="BD448" s="117"/>
      <c r="BE448" s="218"/>
      <c r="BF448" s="120"/>
      <c r="BG448" s="121"/>
      <c r="BH448" s="121"/>
      <c r="BI448" s="122"/>
      <c r="BJ448" s="123"/>
    </row>
    <row r="449">
      <c r="D449" s="100"/>
      <c r="E449" s="48"/>
      <c r="U449" s="50"/>
      <c r="V449" s="50"/>
      <c r="AC449" s="6"/>
      <c r="AI449" s="110"/>
      <c r="AJ449" s="111"/>
      <c r="AK449" s="221"/>
      <c r="AL449" s="54"/>
      <c r="AM449" s="54"/>
      <c r="AN449" s="112"/>
      <c r="AO449" s="113"/>
      <c r="AP449" s="215"/>
      <c r="AQ449" s="216"/>
      <c r="AR449" s="217"/>
      <c r="AS449" s="54"/>
      <c r="AT449" s="115"/>
      <c r="AU449" s="115"/>
      <c r="AV449" s="115"/>
      <c r="AW449" s="116"/>
      <c r="AX449" s="54"/>
      <c r="AY449" s="117"/>
      <c r="AZ449" s="117"/>
      <c r="BA449" s="118"/>
      <c r="BB449" s="116"/>
      <c r="BC449" s="54"/>
      <c r="BD449" s="117"/>
      <c r="BE449" s="218"/>
      <c r="BF449" s="120"/>
      <c r="BG449" s="121"/>
      <c r="BH449" s="121"/>
      <c r="BI449" s="122"/>
      <c r="BJ449" s="123"/>
    </row>
    <row r="450">
      <c r="D450" s="100"/>
      <c r="E450" s="48"/>
      <c r="U450" s="50"/>
      <c r="V450" s="50"/>
      <c r="AC450" s="6"/>
      <c r="AI450" s="110"/>
      <c r="AJ450" s="111"/>
      <c r="AK450" s="221"/>
      <c r="AL450" s="54"/>
      <c r="AM450" s="54"/>
      <c r="AN450" s="112"/>
      <c r="AO450" s="113"/>
      <c r="AP450" s="215"/>
      <c r="AQ450" s="216"/>
      <c r="AR450" s="217"/>
      <c r="AS450" s="54"/>
      <c r="AT450" s="115"/>
      <c r="AU450" s="115"/>
      <c r="AV450" s="115"/>
      <c r="AW450" s="116"/>
      <c r="AX450" s="54"/>
      <c r="AY450" s="117"/>
      <c r="AZ450" s="117"/>
      <c r="BA450" s="118"/>
      <c r="BB450" s="116"/>
      <c r="BC450" s="54"/>
      <c r="BD450" s="117"/>
      <c r="BE450" s="218"/>
      <c r="BF450" s="120"/>
      <c r="BG450" s="121"/>
      <c r="BH450" s="121"/>
      <c r="BI450" s="122"/>
      <c r="BJ450" s="123"/>
    </row>
    <row r="451">
      <c r="D451" s="100"/>
      <c r="E451" s="48"/>
      <c r="U451" s="50"/>
      <c r="V451" s="50"/>
      <c r="AC451" s="6"/>
      <c r="AI451" s="110"/>
      <c r="AJ451" s="111"/>
      <c r="AK451" s="221"/>
      <c r="AL451" s="54"/>
      <c r="AM451" s="54"/>
      <c r="AN451" s="112"/>
      <c r="AO451" s="113"/>
      <c r="AP451" s="215"/>
      <c r="AQ451" s="216"/>
      <c r="AR451" s="217"/>
      <c r="AS451" s="54"/>
      <c r="AT451" s="115"/>
      <c r="AU451" s="115"/>
      <c r="AV451" s="115"/>
      <c r="AW451" s="116"/>
      <c r="AX451" s="54"/>
      <c r="AY451" s="117"/>
      <c r="AZ451" s="117"/>
      <c r="BA451" s="118"/>
      <c r="BB451" s="116"/>
      <c r="BC451" s="54"/>
      <c r="BD451" s="117"/>
      <c r="BE451" s="218"/>
      <c r="BF451" s="120"/>
      <c r="BG451" s="121"/>
      <c r="BH451" s="121"/>
      <c r="BI451" s="122"/>
      <c r="BJ451" s="123"/>
    </row>
    <row r="452">
      <c r="D452" s="100"/>
      <c r="E452" s="48"/>
      <c r="U452" s="50"/>
      <c r="V452" s="50"/>
      <c r="AC452" s="6"/>
      <c r="AI452" s="110"/>
      <c r="AJ452" s="111"/>
      <c r="AK452" s="221"/>
      <c r="AL452" s="54"/>
      <c r="AM452" s="54"/>
      <c r="AN452" s="112"/>
      <c r="AO452" s="113"/>
      <c r="AP452" s="215"/>
      <c r="AQ452" s="216"/>
      <c r="AR452" s="217"/>
      <c r="AS452" s="54"/>
      <c r="AT452" s="115"/>
      <c r="AU452" s="115"/>
      <c r="AV452" s="115"/>
      <c r="AW452" s="116"/>
      <c r="AX452" s="54"/>
      <c r="AY452" s="117"/>
      <c r="AZ452" s="117"/>
      <c r="BA452" s="118"/>
      <c r="BB452" s="116"/>
      <c r="BC452" s="54"/>
      <c r="BD452" s="117"/>
      <c r="BE452" s="218"/>
      <c r="BF452" s="120"/>
      <c r="BG452" s="121"/>
      <c r="BH452" s="121"/>
      <c r="BI452" s="122"/>
      <c r="BJ452" s="123"/>
    </row>
    <row r="453">
      <c r="D453" s="100"/>
      <c r="E453" s="48"/>
      <c r="U453" s="50"/>
      <c r="V453" s="50"/>
      <c r="AC453" s="6"/>
      <c r="AI453" s="110"/>
      <c r="AJ453" s="111"/>
      <c r="AK453" s="221"/>
      <c r="AL453" s="54"/>
      <c r="AM453" s="54"/>
      <c r="AN453" s="112"/>
      <c r="AO453" s="113"/>
      <c r="AP453" s="215"/>
      <c r="AQ453" s="216"/>
      <c r="AR453" s="217"/>
      <c r="AS453" s="54"/>
      <c r="AT453" s="115"/>
      <c r="AU453" s="115"/>
      <c r="AV453" s="115"/>
      <c r="AW453" s="116"/>
      <c r="AX453" s="54"/>
      <c r="AY453" s="117"/>
      <c r="AZ453" s="117"/>
      <c r="BA453" s="118"/>
      <c r="BB453" s="116"/>
      <c r="BC453" s="54"/>
      <c r="BD453" s="117"/>
      <c r="BE453" s="218"/>
      <c r="BF453" s="120"/>
      <c r="BG453" s="121"/>
      <c r="BH453" s="121"/>
      <c r="BI453" s="122"/>
      <c r="BJ453" s="123"/>
    </row>
    <row r="454">
      <c r="D454" s="100"/>
      <c r="E454" s="48"/>
      <c r="U454" s="50"/>
      <c r="V454" s="50"/>
      <c r="AC454" s="6"/>
      <c r="AI454" s="110"/>
      <c r="AJ454" s="111"/>
      <c r="AK454" s="221"/>
      <c r="AL454" s="54"/>
      <c r="AM454" s="54"/>
      <c r="AN454" s="112"/>
      <c r="AO454" s="113"/>
      <c r="AP454" s="215"/>
      <c r="AQ454" s="216"/>
      <c r="AR454" s="217"/>
      <c r="AS454" s="54"/>
      <c r="AT454" s="115"/>
      <c r="AU454" s="115"/>
      <c r="AV454" s="115"/>
      <c r="AW454" s="116"/>
      <c r="AX454" s="54"/>
      <c r="AY454" s="117"/>
      <c r="AZ454" s="117"/>
      <c r="BA454" s="118"/>
      <c r="BB454" s="116"/>
      <c r="BC454" s="54"/>
      <c r="BD454" s="117"/>
      <c r="BE454" s="218"/>
      <c r="BF454" s="120"/>
      <c r="BG454" s="121"/>
      <c r="BH454" s="121"/>
      <c r="BI454" s="122"/>
      <c r="BJ454" s="123"/>
    </row>
    <row r="455">
      <c r="D455" s="100"/>
      <c r="E455" s="48"/>
      <c r="U455" s="50"/>
      <c r="V455" s="50"/>
      <c r="AC455" s="6"/>
      <c r="AI455" s="110"/>
      <c r="AJ455" s="111"/>
      <c r="AK455" s="221"/>
      <c r="AL455" s="54"/>
      <c r="AM455" s="54"/>
      <c r="AN455" s="112"/>
      <c r="AO455" s="113"/>
      <c r="AP455" s="215"/>
      <c r="AQ455" s="216"/>
      <c r="AR455" s="217"/>
      <c r="AS455" s="54"/>
      <c r="AT455" s="115"/>
      <c r="AU455" s="115"/>
      <c r="AV455" s="115"/>
      <c r="AW455" s="116"/>
      <c r="AX455" s="54"/>
      <c r="AY455" s="117"/>
      <c r="AZ455" s="117"/>
      <c r="BA455" s="118"/>
      <c r="BB455" s="116"/>
      <c r="BC455" s="54"/>
      <c r="BD455" s="117"/>
      <c r="BE455" s="218"/>
      <c r="BF455" s="120"/>
      <c r="BG455" s="121"/>
      <c r="BH455" s="121"/>
      <c r="BI455" s="122"/>
      <c r="BJ455" s="123"/>
    </row>
    <row r="456">
      <c r="D456" s="100"/>
      <c r="E456" s="48"/>
      <c r="U456" s="50"/>
      <c r="V456" s="50"/>
      <c r="AC456" s="6"/>
      <c r="AI456" s="110"/>
      <c r="AJ456" s="111"/>
      <c r="AK456" s="221"/>
      <c r="AL456" s="54"/>
      <c r="AM456" s="54"/>
      <c r="AN456" s="112"/>
      <c r="AO456" s="113"/>
      <c r="AP456" s="215"/>
      <c r="AQ456" s="216"/>
      <c r="AR456" s="217"/>
      <c r="AS456" s="54"/>
      <c r="AT456" s="115"/>
      <c r="AU456" s="115"/>
      <c r="AV456" s="115"/>
      <c r="AW456" s="116"/>
      <c r="AX456" s="54"/>
      <c r="AY456" s="117"/>
      <c r="AZ456" s="117"/>
      <c r="BA456" s="118"/>
      <c r="BB456" s="116"/>
      <c r="BC456" s="54"/>
      <c r="BD456" s="117"/>
      <c r="BE456" s="218"/>
      <c r="BF456" s="120"/>
      <c r="BG456" s="121"/>
      <c r="BH456" s="121"/>
      <c r="BI456" s="122"/>
      <c r="BJ456" s="123"/>
    </row>
    <row r="457">
      <c r="D457" s="100"/>
      <c r="E457" s="48"/>
      <c r="U457" s="50"/>
      <c r="V457" s="50"/>
      <c r="AC457" s="6"/>
      <c r="AI457" s="110"/>
      <c r="AJ457" s="111"/>
      <c r="AK457" s="221"/>
      <c r="AL457" s="54"/>
      <c r="AM457" s="54"/>
      <c r="AN457" s="112"/>
      <c r="AO457" s="113"/>
      <c r="AP457" s="215"/>
      <c r="AQ457" s="216"/>
      <c r="AR457" s="217"/>
      <c r="AS457" s="54"/>
      <c r="AT457" s="115"/>
      <c r="AU457" s="115"/>
      <c r="AV457" s="115"/>
      <c r="AW457" s="116"/>
      <c r="AX457" s="54"/>
      <c r="AY457" s="117"/>
      <c r="AZ457" s="117"/>
      <c r="BA457" s="118"/>
      <c r="BB457" s="116"/>
      <c r="BC457" s="54"/>
      <c r="BD457" s="117"/>
      <c r="BE457" s="218"/>
      <c r="BF457" s="120"/>
      <c r="BG457" s="121"/>
      <c r="BH457" s="121"/>
      <c r="BI457" s="122"/>
      <c r="BJ457" s="123"/>
    </row>
    <row r="458">
      <c r="D458" s="100"/>
      <c r="E458" s="48"/>
      <c r="U458" s="50"/>
      <c r="V458" s="50"/>
      <c r="AC458" s="6"/>
      <c r="AI458" s="110"/>
      <c r="AJ458" s="111"/>
      <c r="AK458" s="221"/>
      <c r="AL458" s="54"/>
      <c r="AM458" s="54"/>
      <c r="AN458" s="112"/>
      <c r="AO458" s="113"/>
      <c r="AP458" s="215"/>
      <c r="AQ458" s="216"/>
      <c r="AR458" s="217"/>
      <c r="AS458" s="54"/>
      <c r="AT458" s="115"/>
      <c r="AU458" s="115"/>
      <c r="AV458" s="115"/>
      <c r="AW458" s="116"/>
      <c r="AX458" s="54"/>
      <c r="AY458" s="117"/>
      <c r="AZ458" s="117"/>
      <c r="BA458" s="118"/>
      <c r="BB458" s="116"/>
      <c r="BC458" s="54"/>
      <c r="BD458" s="117"/>
      <c r="BE458" s="218"/>
      <c r="BF458" s="120"/>
      <c r="BG458" s="121"/>
      <c r="BH458" s="121"/>
      <c r="BI458" s="122"/>
      <c r="BJ458" s="123"/>
    </row>
    <row r="459">
      <c r="D459" s="100"/>
      <c r="E459" s="48"/>
      <c r="U459" s="50"/>
      <c r="V459" s="50"/>
      <c r="AC459" s="6"/>
      <c r="AI459" s="110"/>
      <c r="AJ459" s="111"/>
      <c r="AK459" s="221"/>
      <c r="AL459" s="54"/>
      <c r="AM459" s="54"/>
      <c r="AN459" s="112"/>
      <c r="AO459" s="113"/>
      <c r="AP459" s="215"/>
      <c r="AQ459" s="216"/>
      <c r="AR459" s="217"/>
      <c r="AS459" s="54"/>
      <c r="AT459" s="115"/>
      <c r="AU459" s="115"/>
      <c r="AV459" s="115"/>
      <c r="AW459" s="116"/>
      <c r="AX459" s="54"/>
      <c r="AY459" s="117"/>
      <c r="AZ459" s="117"/>
      <c r="BA459" s="118"/>
      <c r="BB459" s="116"/>
      <c r="BC459" s="54"/>
      <c r="BD459" s="117"/>
      <c r="BE459" s="218"/>
      <c r="BF459" s="120"/>
      <c r="BG459" s="121"/>
      <c r="BH459" s="121"/>
      <c r="BI459" s="122"/>
      <c r="BJ459" s="123"/>
    </row>
    <row r="460">
      <c r="D460" s="100"/>
      <c r="E460" s="48"/>
      <c r="U460" s="50"/>
      <c r="V460" s="50"/>
      <c r="AC460" s="6"/>
      <c r="AI460" s="110"/>
      <c r="AJ460" s="111"/>
      <c r="AK460" s="221"/>
      <c r="AL460" s="54"/>
      <c r="AM460" s="54"/>
      <c r="AN460" s="112"/>
      <c r="AO460" s="113"/>
      <c r="AP460" s="215"/>
      <c r="AQ460" s="216"/>
      <c r="AR460" s="217"/>
      <c r="AS460" s="54"/>
      <c r="AT460" s="115"/>
      <c r="AU460" s="115"/>
      <c r="AV460" s="115"/>
      <c r="AW460" s="116"/>
      <c r="AX460" s="54"/>
      <c r="AY460" s="117"/>
      <c r="AZ460" s="117"/>
      <c r="BA460" s="118"/>
      <c r="BB460" s="116"/>
      <c r="BC460" s="54"/>
      <c r="BD460" s="117"/>
      <c r="BE460" s="218"/>
      <c r="BF460" s="120"/>
      <c r="BG460" s="121"/>
      <c r="BH460" s="121"/>
      <c r="BI460" s="122"/>
      <c r="BJ460" s="123"/>
    </row>
    <row r="461">
      <c r="D461" s="100"/>
      <c r="E461" s="48"/>
      <c r="U461" s="50"/>
      <c r="V461" s="50"/>
      <c r="AC461" s="6"/>
      <c r="AI461" s="110"/>
      <c r="AJ461" s="111"/>
      <c r="AK461" s="221"/>
      <c r="AL461" s="54"/>
      <c r="AM461" s="54"/>
      <c r="AN461" s="112"/>
      <c r="AO461" s="113"/>
      <c r="AP461" s="215"/>
      <c r="AQ461" s="216"/>
      <c r="AR461" s="217"/>
      <c r="AS461" s="54"/>
      <c r="AT461" s="115"/>
      <c r="AU461" s="115"/>
      <c r="AV461" s="115"/>
      <c r="AW461" s="116"/>
      <c r="AX461" s="54"/>
      <c r="AY461" s="117"/>
      <c r="AZ461" s="117"/>
      <c r="BA461" s="118"/>
      <c r="BB461" s="116"/>
      <c r="BC461" s="54"/>
      <c r="BD461" s="117"/>
      <c r="BE461" s="218"/>
      <c r="BF461" s="120"/>
      <c r="BG461" s="121"/>
      <c r="BH461" s="121"/>
      <c r="BI461" s="122"/>
      <c r="BJ461" s="123"/>
    </row>
    <row r="462">
      <c r="D462" s="100"/>
      <c r="E462" s="48"/>
      <c r="U462" s="50"/>
      <c r="V462" s="50"/>
      <c r="AC462" s="6"/>
      <c r="AI462" s="110"/>
      <c r="AJ462" s="111"/>
      <c r="AK462" s="221"/>
      <c r="AL462" s="54"/>
      <c r="AM462" s="54"/>
      <c r="AN462" s="112"/>
      <c r="AO462" s="113"/>
      <c r="AP462" s="215"/>
      <c r="AQ462" s="216"/>
      <c r="AR462" s="217"/>
      <c r="AS462" s="54"/>
      <c r="AT462" s="115"/>
      <c r="AU462" s="115"/>
      <c r="AV462" s="115"/>
      <c r="AW462" s="116"/>
      <c r="AX462" s="54"/>
      <c r="AY462" s="117"/>
      <c r="AZ462" s="117"/>
      <c r="BA462" s="118"/>
      <c r="BB462" s="116"/>
      <c r="BC462" s="54"/>
      <c r="BD462" s="117"/>
      <c r="BE462" s="218"/>
      <c r="BF462" s="120"/>
      <c r="BG462" s="121"/>
      <c r="BH462" s="121"/>
      <c r="BI462" s="122"/>
      <c r="BJ462" s="123"/>
    </row>
    <row r="463">
      <c r="D463" s="100"/>
      <c r="E463" s="48"/>
      <c r="U463" s="50"/>
      <c r="V463" s="50"/>
      <c r="AC463" s="6"/>
      <c r="AI463" s="110"/>
      <c r="AJ463" s="111"/>
      <c r="AK463" s="221"/>
      <c r="AL463" s="54"/>
      <c r="AM463" s="54"/>
      <c r="AN463" s="112"/>
      <c r="AO463" s="113"/>
      <c r="AP463" s="215"/>
      <c r="AQ463" s="216"/>
      <c r="AR463" s="217"/>
      <c r="AS463" s="54"/>
      <c r="AT463" s="115"/>
      <c r="AU463" s="115"/>
      <c r="AV463" s="115"/>
      <c r="AW463" s="116"/>
      <c r="AX463" s="54"/>
      <c r="AY463" s="117"/>
      <c r="AZ463" s="117"/>
      <c r="BA463" s="118"/>
      <c r="BB463" s="116"/>
      <c r="BC463" s="54"/>
      <c r="BD463" s="117"/>
      <c r="BE463" s="218"/>
      <c r="BF463" s="120"/>
      <c r="BG463" s="121"/>
      <c r="BH463" s="121"/>
      <c r="BI463" s="122"/>
      <c r="BJ463" s="123"/>
    </row>
    <row r="464">
      <c r="D464" s="100"/>
      <c r="E464" s="48"/>
      <c r="U464" s="50"/>
      <c r="V464" s="50"/>
      <c r="AC464" s="6"/>
      <c r="AI464" s="110"/>
      <c r="AJ464" s="111"/>
      <c r="AK464" s="221"/>
      <c r="AL464" s="54"/>
      <c r="AM464" s="54"/>
      <c r="AN464" s="112"/>
      <c r="AO464" s="113"/>
      <c r="AP464" s="215"/>
      <c r="AQ464" s="216"/>
      <c r="AR464" s="217"/>
      <c r="AS464" s="54"/>
      <c r="AT464" s="115"/>
      <c r="AU464" s="115"/>
      <c r="AV464" s="115"/>
      <c r="AW464" s="116"/>
      <c r="AX464" s="54"/>
      <c r="AY464" s="117"/>
      <c r="AZ464" s="117"/>
      <c r="BA464" s="118"/>
      <c r="BB464" s="116"/>
      <c r="BC464" s="54"/>
      <c r="BD464" s="117"/>
      <c r="BE464" s="218"/>
      <c r="BF464" s="120"/>
      <c r="BG464" s="121"/>
      <c r="BH464" s="121"/>
      <c r="BI464" s="122"/>
      <c r="BJ464" s="123"/>
    </row>
    <row r="465">
      <c r="D465" s="100"/>
      <c r="E465" s="48"/>
      <c r="U465" s="50"/>
      <c r="V465" s="50"/>
      <c r="AC465" s="6"/>
      <c r="AI465" s="110"/>
      <c r="AJ465" s="111"/>
      <c r="AK465" s="221"/>
      <c r="AL465" s="54"/>
      <c r="AM465" s="54"/>
      <c r="AN465" s="112"/>
      <c r="AO465" s="113"/>
      <c r="AP465" s="215"/>
      <c r="AQ465" s="216"/>
      <c r="AR465" s="217"/>
      <c r="AS465" s="54"/>
      <c r="AT465" s="115"/>
      <c r="AU465" s="115"/>
      <c r="AV465" s="115"/>
      <c r="AW465" s="116"/>
      <c r="AX465" s="54"/>
      <c r="AY465" s="117"/>
      <c r="AZ465" s="117"/>
      <c r="BA465" s="118"/>
      <c r="BB465" s="116"/>
      <c r="BC465" s="54"/>
      <c r="BD465" s="117"/>
      <c r="BE465" s="218"/>
      <c r="BF465" s="120"/>
      <c r="BG465" s="121"/>
      <c r="BH465" s="121"/>
      <c r="BI465" s="122"/>
      <c r="BJ465" s="123"/>
    </row>
    <row r="466">
      <c r="D466" s="100"/>
      <c r="E466" s="48"/>
      <c r="U466" s="50"/>
      <c r="V466" s="50"/>
      <c r="AC466" s="6"/>
      <c r="AI466" s="110"/>
      <c r="AJ466" s="111"/>
      <c r="AK466" s="221"/>
      <c r="AL466" s="54"/>
      <c r="AM466" s="54"/>
      <c r="AN466" s="112"/>
      <c r="AO466" s="113"/>
      <c r="AP466" s="215"/>
      <c r="AQ466" s="216"/>
      <c r="AR466" s="217"/>
      <c r="AS466" s="54"/>
      <c r="AT466" s="115"/>
      <c r="AU466" s="115"/>
      <c r="AV466" s="115"/>
      <c r="AW466" s="116"/>
      <c r="AX466" s="54"/>
      <c r="AY466" s="117"/>
      <c r="AZ466" s="117"/>
      <c r="BA466" s="118"/>
      <c r="BB466" s="116"/>
      <c r="BC466" s="54"/>
      <c r="BD466" s="117"/>
      <c r="BE466" s="218"/>
      <c r="BF466" s="120"/>
      <c r="BG466" s="121"/>
      <c r="BH466" s="121"/>
      <c r="BI466" s="122"/>
      <c r="BJ466" s="123"/>
    </row>
    <row r="467">
      <c r="D467" s="100"/>
      <c r="E467" s="48"/>
      <c r="U467" s="50"/>
      <c r="V467" s="50"/>
      <c r="AC467" s="6"/>
      <c r="AI467" s="110"/>
      <c r="AJ467" s="111"/>
      <c r="AK467" s="221"/>
      <c r="AL467" s="54"/>
      <c r="AM467" s="54"/>
      <c r="AN467" s="112"/>
      <c r="AO467" s="113"/>
      <c r="AP467" s="215"/>
      <c r="AQ467" s="216"/>
      <c r="AR467" s="217"/>
      <c r="AS467" s="54"/>
      <c r="AT467" s="115"/>
      <c r="AU467" s="115"/>
      <c r="AV467" s="115"/>
      <c r="AW467" s="116"/>
      <c r="AX467" s="54"/>
      <c r="AY467" s="117"/>
      <c r="AZ467" s="117"/>
      <c r="BA467" s="118"/>
      <c r="BB467" s="116"/>
      <c r="BC467" s="54"/>
      <c r="BD467" s="117"/>
      <c r="BE467" s="218"/>
      <c r="BF467" s="120"/>
      <c r="BG467" s="121"/>
      <c r="BH467" s="121"/>
      <c r="BI467" s="122"/>
      <c r="BJ467" s="123"/>
    </row>
    <row r="468">
      <c r="D468" s="100"/>
      <c r="E468" s="48"/>
      <c r="U468" s="50"/>
      <c r="V468" s="50"/>
      <c r="AC468" s="6"/>
      <c r="AI468" s="110"/>
      <c r="AJ468" s="111"/>
      <c r="AK468" s="221"/>
      <c r="AL468" s="54"/>
      <c r="AM468" s="54"/>
      <c r="AN468" s="112"/>
      <c r="AO468" s="113"/>
      <c r="AP468" s="215"/>
      <c r="AQ468" s="216"/>
      <c r="AR468" s="217"/>
      <c r="AS468" s="54"/>
      <c r="AT468" s="115"/>
      <c r="AU468" s="115"/>
      <c r="AV468" s="115"/>
      <c r="AW468" s="116"/>
      <c r="AX468" s="54"/>
      <c r="AY468" s="117"/>
      <c r="AZ468" s="117"/>
      <c r="BA468" s="118"/>
      <c r="BB468" s="116"/>
      <c r="BC468" s="54"/>
      <c r="BD468" s="117"/>
      <c r="BE468" s="218"/>
      <c r="BF468" s="120"/>
      <c r="BG468" s="121"/>
      <c r="BH468" s="121"/>
      <c r="BI468" s="122"/>
      <c r="BJ468" s="123"/>
    </row>
    <row r="469">
      <c r="D469" s="100"/>
      <c r="E469" s="48"/>
      <c r="U469" s="50"/>
      <c r="V469" s="50"/>
      <c r="AC469" s="6"/>
      <c r="AI469" s="110"/>
      <c r="AJ469" s="111"/>
      <c r="AK469" s="221"/>
      <c r="AL469" s="54"/>
      <c r="AM469" s="54"/>
      <c r="AN469" s="112"/>
      <c r="AO469" s="113"/>
      <c r="AP469" s="215"/>
      <c r="AQ469" s="216"/>
      <c r="AR469" s="217"/>
      <c r="AS469" s="54"/>
      <c r="AT469" s="115"/>
      <c r="AU469" s="115"/>
      <c r="AV469" s="115"/>
      <c r="AW469" s="116"/>
      <c r="AX469" s="54"/>
      <c r="AY469" s="117"/>
      <c r="AZ469" s="117"/>
      <c r="BA469" s="118"/>
      <c r="BB469" s="116"/>
      <c r="BC469" s="54"/>
      <c r="BD469" s="117"/>
      <c r="BE469" s="218"/>
      <c r="BF469" s="120"/>
      <c r="BG469" s="121"/>
      <c r="BH469" s="121"/>
      <c r="BI469" s="122"/>
      <c r="BJ469" s="123"/>
    </row>
    <row r="470">
      <c r="D470" s="100"/>
      <c r="E470" s="48"/>
      <c r="U470" s="50"/>
      <c r="V470" s="50"/>
      <c r="AC470" s="6"/>
      <c r="AI470" s="110"/>
      <c r="AJ470" s="111"/>
      <c r="AK470" s="221"/>
      <c r="AL470" s="54"/>
      <c r="AM470" s="54"/>
      <c r="AN470" s="112"/>
      <c r="AO470" s="113"/>
      <c r="AP470" s="215"/>
      <c r="AQ470" s="216"/>
      <c r="AR470" s="217"/>
      <c r="AS470" s="54"/>
      <c r="AT470" s="115"/>
      <c r="AU470" s="115"/>
      <c r="AV470" s="115"/>
      <c r="AW470" s="116"/>
      <c r="AX470" s="54"/>
      <c r="AY470" s="117"/>
      <c r="AZ470" s="117"/>
      <c r="BA470" s="118"/>
      <c r="BB470" s="116"/>
      <c r="BC470" s="54"/>
      <c r="BD470" s="117"/>
      <c r="BE470" s="218"/>
      <c r="BF470" s="120"/>
      <c r="BG470" s="121"/>
      <c r="BH470" s="121"/>
      <c r="BI470" s="122"/>
      <c r="BJ470" s="123"/>
    </row>
    <row r="471">
      <c r="D471" s="100"/>
      <c r="E471" s="48"/>
      <c r="U471" s="50"/>
      <c r="V471" s="50"/>
      <c r="AC471" s="6"/>
      <c r="AI471" s="110"/>
      <c r="AJ471" s="111"/>
      <c r="AK471" s="221"/>
      <c r="AL471" s="54"/>
      <c r="AM471" s="54"/>
      <c r="AN471" s="112"/>
      <c r="AO471" s="113"/>
      <c r="AP471" s="215"/>
      <c r="AQ471" s="216"/>
      <c r="AR471" s="217"/>
      <c r="AS471" s="54"/>
      <c r="AT471" s="115"/>
      <c r="AU471" s="115"/>
      <c r="AV471" s="115"/>
      <c r="AW471" s="116"/>
      <c r="AX471" s="54"/>
      <c r="AY471" s="117"/>
      <c r="AZ471" s="117"/>
      <c r="BA471" s="118"/>
      <c r="BB471" s="116"/>
      <c r="BC471" s="54"/>
      <c r="BD471" s="117"/>
      <c r="BE471" s="218"/>
      <c r="BF471" s="120"/>
      <c r="BG471" s="121"/>
      <c r="BH471" s="121"/>
      <c r="BI471" s="122"/>
      <c r="BJ471" s="123"/>
    </row>
    <row r="472">
      <c r="D472" s="100"/>
      <c r="E472" s="48"/>
      <c r="U472" s="50"/>
      <c r="V472" s="50"/>
      <c r="AC472" s="6"/>
      <c r="AI472" s="110"/>
      <c r="AJ472" s="111"/>
      <c r="AK472" s="221"/>
      <c r="AL472" s="54"/>
      <c r="AM472" s="54"/>
      <c r="AN472" s="112"/>
      <c r="AO472" s="113"/>
      <c r="AP472" s="215"/>
      <c r="AQ472" s="216"/>
      <c r="AR472" s="217"/>
      <c r="AS472" s="54"/>
      <c r="AT472" s="115"/>
      <c r="AU472" s="115"/>
      <c r="AV472" s="115"/>
      <c r="AW472" s="116"/>
      <c r="AX472" s="54"/>
      <c r="AY472" s="117"/>
      <c r="AZ472" s="117"/>
      <c r="BA472" s="118"/>
      <c r="BB472" s="116"/>
      <c r="BC472" s="54"/>
      <c r="BD472" s="117"/>
      <c r="BE472" s="218"/>
      <c r="BF472" s="120"/>
      <c r="BG472" s="121"/>
      <c r="BH472" s="121"/>
      <c r="BI472" s="122"/>
      <c r="BJ472" s="123"/>
    </row>
    <row r="473">
      <c r="D473" s="100"/>
      <c r="E473" s="48"/>
      <c r="U473" s="50"/>
      <c r="V473" s="50"/>
      <c r="AC473" s="6"/>
      <c r="AI473" s="110"/>
      <c r="AJ473" s="111"/>
      <c r="AK473" s="221"/>
      <c r="AL473" s="54"/>
      <c r="AM473" s="54"/>
      <c r="AN473" s="112"/>
      <c r="AO473" s="113"/>
      <c r="AP473" s="215"/>
      <c r="AQ473" s="216"/>
      <c r="AR473" s="217"/>
      <c r="AS473" s="54"/>
      <c r="AT473" s="115"/>
      <c r="AU473" s="115"/>
      <c r="AV473" s="115"/>
      <c r="AW473" s="116"/>
      <c r="AX473" s="54"/>
      <c r="AY473" s="117"/>
      <c r="AZ473" s="117"/>
      <c r="BA473" s="118"/>
      <c r="BB473" s="116"/>
      <c r="BC473" s="54"/>
      <c r="BD473" s="117"/>
      <c r="BE473" s="218"/>
      <c r="BF473" s="120"/>
      <c r="BG473" s="121"/>
      <c r="BH473" s="121"/>
      <c r="BI473" s="122"/>
      <c r="BJ473" s="123"/>
    </row>
    <row r="474">
      <c r="D474" s="100"/>
      <c r="E474" s="48"/>
      <c r="U474" s="50"/>
      <c r="V474" s="50"/>
      <c r="AC474" s="6"/>
      <c r="AI474" s="110"/>
      <c r="AJ474" s="111"/>
      <c r="AK474" s="221"/>
      <c r="AL474" s="54"/>
      <c r="AM474" s="54"/>
      <c r="AN474" s="112"/>
      <c r="AO474" s="113"/>
      <c r="AP474" s="215"/>
      <c r="AQ474" s="216"/>
      <c r="AR474" s="217"/>
      <c r="AS474" s="54"/>
      <c r="AT474" s="115"/>
      <c r="AU474" s="115"/>
      <c r="AV474" s="115"/>
      <c r="AW474" s="116"/>
      <c r="AX474" s="54"/>
      <c r="AY474" s="117"/>
      <c r="AZ474" s="117"/>
      <c r="BA474" s="118"/>
      <c r="BB474" s="116"/>
      <c r="BC474" s="54"/>
      <c r="BD474" s="117"/>
      <c r="BE474" s="218"/>
      <c r="BF474" s="120"/>
      <c r="BG474" s="121"/>
      <c r="BH474" s="121"/>
      <c r="BI474" s="122"/>
      <c r="BJ474" s="123"/>
    </row>
    <row r="475">
      <c r="D475" s="100"/>
      <c r="E475" s="48"/>
      <c r="U475" s="50"/>
      <c r="V475" s="50"/>
      <c r="AC475" s="6"/>
      <c r="AI475" s="110"/>
      <c r="AJ475" s="111"/>
      <c r="AK475" s="221"/>
      <c r="AL475" s="54"/>
      <c r="AM475" s="54"/>
      <c r="AN475" s="112"/>
      <c r="AO475" s="113"/>
      <c r="AP475" s="215"/>
      <c r="AQ475" s="216"/>
      <c r="AR475" s="217"/>
      <c r="AS475" s="54"/>
      <c r="AT475" s="115"/>
      <c r="AU475" s="115"/>
      <c r="AV475" s="115"/>
      <c r="AW475" s="116"/>
      <c r="AX475" s="54"/>
      <c r="AY475" s="117"/>
      <c r="AZ475" s="117"/>
      <c r="BA475" s="118"/>
      <c r="BB475" s="116"/>
      <c r="BC475" s="54"/>
      <c r="BD475" s="117"/>
      <c r="BE475" s="218"/>
      <c r="BF475" s="120"/>
      <c r="BG475" s="121"/>
      <c r="BH475" s="121"/>
      <c r="BI475" s="122"/>
      <c r="BJ475" s="123"/>
    </row>
    <row r="476">
      <c r="D476" s="100"/>
      <c r="E476" s="48"/>
      <c r="U476" s="50"/>
      <c r="V476" s="50"/>
      <c r="AC476" s="6"/>
      <c r="AI476" s="110"/>
      <c r="AJ476" s="111"/>
      <c r="AK476" s="221"/>
      <c r="AL476" s="54"/>
      <c r="AM476" s="54"/>
      <c r="AN476" s="112"/>
      <c r="AO476" s="113"/>
      <c r="AP476" s="215"/>
      <c r="AQ476" s="216"/>
      <c r="AR476" s="217"/>
      <c r="AS476" s="54"/>
      <c r="AT476" s="115"/>
      <c r="AU476" s="115"/>
      <c r="AV476" s="115"/>
      <c r="AW476" s="116"/>
      <c r="AX476" s="54"/>
      <c r="AY476" s="117"/>
      <c r="AZ476" s="117"/>
      <c r="BA476" s="118"/>
      <c r="BB476" s="116"/>
      <c r="BC476" s="54"/>
      <c r="BD476" s="117"/>
      <c r="BE476" s="218"/>
      <c r="BF476" s="120"/>
      <c r="BG476" s="121"/>
      <c r="BH476" s="121"/>
      <c r="BI476" s="122"/>
      <c r="BJ476" s="123"/>
    </row>
    <row r="477">
      <c r="D477" s="100"/>
      <c r="E477" s="48"/>
      <c r="U477" s="50"/>
      <c r="V477" s="50"/>
      <c r="AC477" s="6"/>
      <c r="AI477" s="110"/>
      <c r="AJ477" s="111"/>
      <c r="AK477" s="221"/>
      <c r="AL477" s="54"/>
      <c r="AM477" s="54"/>
      <c r="AN477" s="112"/>
      <c r="AO477" s="113"/>
      <c r="AP477" s="215"/>
      <c r="AQ477" s="216"/>
      <c r="AR477" s="217"/>
      <c r="AS477" s="54"/>
      <c r="AT477" s="115"/>
      <c r="AU477" s="115"/>
      <c r="AV477" s="115"/>
      <c r="AW477" s="116"/>
      <c r="AX477" s="54"/>
      <c r="AY477" s="117"/>
      <c r="AZ477" s="117"/>
      <c r="BA477" s="118"/>
      <c r="BB477" s="116"/>
      <c r="BC477" s="54"/>
      <c r="BD477" s="117"/>
      <c r="BE477" s="218"/>
      <c r="BF477" s="120"/>
      <c r="BG477" s="121"/>
      <c r="BH477" s="121"/>
      <c r="BI477" s="122"/>
      <c r="BJ477" s="123"/>
    </row>
    <row r="478">
      <c r="D478" s="100"/>
      <c r="E478" s="48"/>
      <c r="U478" s="50"/>
      <c r="V478" s="50"/>
      <c r="AC478" s="6"/>
      <c r="AI478" s="110"/>
      <c r="AJ478" s="111"/>
      <c r="AK478" s="221"/>
      <c r="AL478" s="54"/>
      <c r="AM478" s="54"/>
      <c r="AN478" s="112"/>
      <c r="AO478" s="113"/>
      <c r="AP478" s="215"/>
      <c r="AQ478" s="216"/>
      <c r="AR478" s="217"/>
      <c r="AS478" s="54"/>
      <c r="AT478" s="115"/>
      <c r="AU478" s="115"/>
      <c r="AV478" s="115"/>
      <c r="AW478" s="116"/>
      <c r="AX478" s="54"/>
      <c r="AY478" s="117"/>
      <c r="AZ478" s="117"/>
      <c r="BA478" s="118"/>
      <c r="BB478" s="116"/>
      <c r="BC478" s="54"/>
      <c r="BD478" s="117"/>
      <c r="BE478" s="218"/>
      <c r="BF478" s="120"/>
      <c r="BG478" s="121"/>
      <c r="BH478" s="121"/>
      <c r="BI478" s="122"/>
      <c r="BJ478" s="123"/>
    </row>
    <row r="479">
      <c r="D479" s="100"/>
      <c r="E479" s="48"/>
      <c r="U479" s="50"/>
      <c r="V479" s="50"/>
      <c r="AC479" s="6"/>
      <c r="AI479" s="110"/>
      <c r="AJ479" s="111"/>
      <c r="AK479" s="221"/>
      <c r="AL479" s="54"/>
      <c r="AM479" s="54"/>
      <c r="AN479" s="112"/>
      <c r="AO479" s="113"/>
      <c r="AP479" s="215"/>
      <c r="AQ479" s="216"/>
      <c r="AR479" s="217"/>
      <c r="AS479" s="54"/>
      <c r="AT479" s="115"/>
      <c r="AU479" s="115"/>
      <c r="AV479" s="115"/>
      <c r="AW479" s="116"/>
      <c r="AX479" s="54"/>
      <c r="AY479" s="117"/>
      <c r="AZ479" s="117"/>
      <c r="BA479" s="118"/>
      <c r="BB479" s="116"/>
      <c r="BC479" s="54"/>
      <c r="BD479" s="117"/>
      <c r="BE479" s="218"/>
      <c r="BF479" s="120"/>
      <c r="BG479" s="121"/>
      <c r="BH479" s="121"/>
      <c r="BI479" s="122"/>
      <c r="BJ479" s="123"/>
    </row>
    <row r="480">
      <c r="D480" s="100"/>
      <c r="E480" s="48"/>
      <c r="U480" s="50"/>
      <c r="V480" s="50"/>
      <c r="AC480" s="6"/>
      <c r="AI480" s="110"/>
      <c r="AJ480" s="111"/>
      <c r="AK480" s="221"/>
      <c r="AL480" s="54"/>
      <c r="AM480" s="54"/>
      <c r="AN480" s="112"/>
      <c r="AO480" s="113"/>
      <c r="AP480" s="215"/>
      <c r="AQ480" s="216"/>
      <c r="AR480" s="217"/>
      <c r="AS480" s="54"/>
      <c r="AT480" s="115"/>
      <c r="AU480" s="115"/>
      <c r="AV480" s="115"/>
      <c r="AW480" s="116"/>
      <c r="AX480" s="54"/>
      <c r="AY480" s="117"/>
      <c r="AZ480" s="117"/>
      <c r="BA480" s="118"/>
      <c r="BB480" s="116"/>
      <c r="BC480" s="54"/>
      <c r="BD480" s="117"/>
      <c r="BE480" s="218"/>
      <c r="BF480" s="120"/>
      <c r="BG480" s="121"/>
      <c r="BH480" s="121"/>
      <c r="BI480" s="122"/>
      <c r="BJ480" s="123"/>
    </row>
    <row r="481">
      <c r="D481" s="100"/>
      <c r="E481" s="48"/>
      <c r="U481" s="50"/>
      <c r="V481" s="50"/>
      <c r="AC481" s="6"/>
      <c r="AI481" s="110"/>
      <c r="AJ481" s="111"/>
      <c r="AK481" s="221"/>
      <c r="AL481" s="54"/>
      <c r="AM481" s="54"/>
      <c r="AN481" s="112"/>
      <c r="AO481" s="113"/>
      <c r="AP481" s="215"/>
      <c r="AQ481" s="216"/>
      <c r="AR481" s="217"/>
      <c r="AS481" s="54"/>
      <c r="AT481" s="115"/>
      <c r="AU481" s="115"/>
      <c r="AV481" s="115"/>
      <c r="AW481" s="116"/>
      <c r="AX481" s="54"/>
      <c r="AY481" s="117"/>
      <c r="AZ481" s="117"/>
      <c r="BA481" s="118"/>
      <c r="BB481" s="116"/>
      <c r="BC481" s="54"/>
      <c r="BD481" s="117"/>
      <c r="BE481" s="218"/>
      <c r="BF481" s="120"/>
      <c r="BG481" s="121"/>
      <c r="BH481" s="121"/>
      <c r="BI481" s="122"/>
      <c r="BJ481" s="123"/>
    </row>
    <row r="482">
      <c r="D482" s="100"/>
      <c r="E482" s="48"/>
      <c r="U482" s="50"/>
      <c r="V482" s="50"/>
      <c r="AC482" s="6"/>
      <c r="AI482" s="110"/>
      <c r="AJ482" s="111"/>
      <c r="AK482" s="221"/>
      <c r="AL482" s="54"/>
      <c r="AM482" s="54"/>
      <c r="AN482" s="112"/>
      <c r="AO482" s="113"/>
      <c r="AP482" s="215"/>
      <c r="AQ482" s="216"/>
      <c r="AR482" s="217"/>
      <c r="AS482" s="54"/>
      <c r="AT482" s="115"/>
      <c r="AU482" s="115"/>
      <c r="AV482" s="115"/>
      <c r="AW482" s="116"/>
      <c r="AX482" s="54"/>
      <c r="AY482" s="117"/>
      <c r="AZ482" s="117"/>
      <c r="BA482" s="118"/>
      <c r="BB482" s="116"/>
      <c r="BC482" s="54"/>
      <c r="BD482" s="117"/>
      <c r="BE482" s="218"/>
      <c r="BF482" s="120"/>
      <c r="BG482" s="121"/>
      <c r="BH482" s="121"/>
      <c r="BI482" s="122"/>
      <c r="BJ482" s="123"/>
    </row>
    <row r="483">
      <c r="D483" s="100"/>
      <c r="E483" s="48"/>
      <c r="U483" s="50"/>
      <c r="V483" s="50"/>
      <c r="AC483" s="6"/>
      <c r="AI483" s="110"/>
      <c r="AJ483" s="111"/>
      <c r="AK483" s="221"/>
      <c r="AL483" s="54"/>
      <c r="AM483" s="54"/>
      <c r="AN483" s="112"/>
      <c r="AO483" s="113"/>
      <c r="AP483" s="215"/>
      <c r="AQ483" s="216"/>
      <c r="AR483" s="217"/>
      <c r="AS483" s="54"/>
      <c r="AT483" s="115"/>
      <c r="AU483" s="115"/>
      <c r="AV483" s="115"/>
      <c r="AW483" s="116"/>
      <c r="AX483" s="54"/>
      <c r="AY483" s="117"/>
      <c r="AZ483" s="117"/>
      <c r="BA483" s="118"/>
      <c r="BB483" s="116"/>
      <c r="BC483" s="54"/>
      <c r="BD483" s="117"/>
      <c r="BE483" s="218"/>
      <c r="BF483" s="120"/>
      <c r="BG483" s="121"/>
      <c r="BH483" s="121"/>
      <c r="BI483" s="122"/>
      <c r="BJ483" s="123"/>
    </row>
    <row r="484">
      <c r="D484" s="100"/>
      <c r="E484" s="48"/>
      <c r="U484" s="50"/>
      <c r="V484" s="50"/>
      <c r="AC484" s="6"/>
      <c r="AI484" s="110"/>
      <c r="AJ484" s="111"/>
      <c r="AK484" s="221"/>
      <c r="AL484" s="54"/>
      <c r="AM484" s="54"/>
      <c r="AN484" s="112"/>
      <c r="AO484" s="113"/>
      <c r="AP484" s="215"/>
      <c r="AQ484" s="216"/>
      <c r="AR484" s="217"/>
      <c r="AS484" s="54"/>
      <c r="AT484" s="115"/>
      <c r="AU484" s="115"/>
      <c r="AV484" s="115"/>
      <c r="AW484" s="116"/>
      <c r="AX484" s="54"/>
      <c r="AY484" s="117"/>
      <c r="AZ484" s="117"/>
      <c r="BA484" s="118"/>
      <c r="BB484" s="116"/>
      <c r="BC484" s="54"/>
      <c r="BD484" s="117"/>
      <c r="BE484" s="218"/>
      <c r="BF484" s="120"/>
      <c r="BG484" s="121"/>
      <c r="BH484" s="121"/>
      <c r="BI484" s="122"/>
      <c r="BJ484" s="123"/>
    </row>
    <row r="485">
      <c r="D485" s="100"/>
      <c r="E485" s="48"/>
      <c r="U485" s="50"/>
      <c r="V485" s="50"/>
      <c r="AC485" s="6"/>
      <c r="AI485" s="110"/>
      <c r="AJ485" s="111"/>
      <c r="AK485" s="221"/>
      <c r="AL485" s="54"/>
      <c r="AM485" s="54"/>
      <c r="AN485" s="112"/>
      <c r="AO485" s="113"/>
      <c r="AP485" s="215"/>
      <c r="AQ485" s="216"/>
      <c r="AR485" s="217"/>
      <c r="AS485" s="54"/>
      <c r="AT485" s="115"/>
      <c r="AU485" s="115"/>
      <c r="AV485" s="115"/>
      <c r="AW485" s="116"/>
      <c r="AX485" s="54"/>
      <c r="AY485" s="117"/>
      <c r="AZ485" s="117"/>
      <c r="BA485" s="118"/>
      <c r="BB485" s="116"/>
      <c r="BC485" s="54"/>
      <c r="BD485" s="117"/>
      <c r="BE485" s="218"/>
      <c r="BF485" s="120"/>
      <c r="BG485" s="121"/>
      <c r="BH485" s="121"/>
      <c r="BI485" s="122"/>
      <c r="BJ485" s="123"/>
    </row>
    <row r="486">
      <c r="D486" s="100"/>
      <c r="E486" s="48"/>
      <c r="U486" s="50"/>
      <c r="V486" s="50"/>
      <c r="AC486" s="6"/>
      <c r="AI486" s="110"/>
      <c r="AJ486" s="111"/>
      <c r="AK486" s="221"/>
      <c r="AL486" s="54"/>
      <c r="AM486" s="54"/>
      <c r="AN486" s="112"/>
      <c r="AO486" s="113"/>
      <c r="AP486" s="215"/>
      <c r="AQ486" s="216"/>
      <c r="AR486" s="217"/>
      <c r="AS486" s="54"/>
      <c r="AT486" s="115"/>
      <c r="AU486" s="115"/>
      <c r="AV486" s="115"/>
      <c r="AW486" s="116"/>
      <c r="AX486" s="54"/>
      <c r="AY486" s="117"/>
      <c r="AZ486" s="117"/>
      <c r="BA486" s="118"/>
      <c r="BB486" s="116"/>
      <c r="BC486" s="54"/>
      <c r="BD486" s="117"/>
      <c r="BE486" s="218"/>
      <c r="BF486" s="120"/>
      <c r="BG486" s="121"/>
      <c r="BH486" s="121"/>
      <c r="BI486" s="122"/>
      <c r="BJ486" s="123"/>
    </row>
    <row r="487">
      <c r="D487" s="100"/>
      <c r="E487" s="48"/>
      <c r="U487" s="50"/>
      <c r="V487" s="50"/>
      <c r="AC487" s="6"/>
      <c r="AI487" s="110"/>
      <c r="AJ487" s="111"/>
      <c r="AK487" s="221"/>
      <c r="AL487" s="54"/>
      <c r="AM487" s="54"/>
      <c r="AN487" s="112"/>
      <c r="AO487" s="113"/>
      <c r="AP487" s="215"/>
      <c r="AQ487" s="216"/>
      <c r="AR487" s="217"/>
      <c r="AS487" s="54"/>
      <c r="AT487" s="115"/>
      <c r="AU487" s="115"/>
      <c r="AV487" s="115"/>
      <c r="AW487" s="116"/>
      <c r="AX487" s="54"/>
      <c r="AY487" s="117"/>
      <c r="AZ487" s="117"/>
      <c r="BA487" s="118"/>
      <c r="BB487" s="116"/>
      <c r="BC487" s="54"/>
      <c r="BD487" s="117"/>
      <c r="BE487" s="218"/>
      <c r="BF487" s="120"/>
      <c r="BG487" s="121"/>
      <c r="BH487" s="121"/>
      <c r="BI487" s="122"/>
      <c r="BJ487" s="123"/>
    </row>
    <row r="488">
      <c r="D488" s="100"/>
      <c r="E488" s="48"/>
      <c r="U488" s="50"/>
      <c r="V488" s="50"/>
      <c r="AC488" s="6"/>
      <c r="AI488" s="110"/>
      <c r="AJ488" s="111"/>
      <c r="AK488" s="221"/>
      <c r="AL488" s="54"/>
      <c r="AM488" s="54"/>
      <c r="AN488" s="112"/>
      <c r="AO488" s="113"/>
      <c r="AP488" s="215"/>
      <c r="AQ488" s="216"/>
      <c r="AR488" s="217"/>
      <c r="AS488" s="54"/>
      <c r="AT488" s="115"/>
      <c r="AU488" s="115"/>
      <c r="AV488" s="115"/>
      <c r="AW488" s="116"/>
      <c r="AX488" s="54"/>
      <c r="AY488" s="117"/>
      <c r="AZ488" s="117"/>
      <c r="BA488" s="118"/>
      <c r="BB488" s="116"/>
      <c r="BC488" s="54"/>
      <c r="BD488" s="117"/>
      <c r="BE488" s="218"/>
      <c r="BF488" s="120"/>
      <c r="BG488" s="121"/>
      <c r="BH488" s="121"/>
      <c r="BI488" s="122"/>
      <c r="BJ488" s="123"/>
    </row>
    <row r="489">
      <c r="D489" s="100"/>
      <c r="E489" s="48"/>
      <c r="U489" s="50"/>
      <c r="V489" s="50"/>
      <c r="AC489" s="6"/>
      <c r="AI489" s="110"/>
      <c r="AJ489" s="111"/>
      <c r="AK489" s="221"/>
      <c r="AL489" s="54"/>
      <c r="AM489" s="54"/>
      <c r="AN489" s="112"/>
      <c r="AO489" s="113"/>
      <c r="AP489" s="215"/>
      <c r="AQ489" s="216"/>
      <c r="AR489" s="217"/>
      <c r="AS489" s="54"/>
      <c r="AT489" s="115"/>
      <c r="AU489" s="115"/>
      <c r="AV489" s="115"/>
      <c r="AW489" s="116"/>
      <c r="AX489" s="54"/>
      <c r="AY489" s="117"/>
      <c r="AZ489" s="117"/>
      <c r="BA489" s="118"/>
      <c r="BB489" s="116"/>
      <c r="BC489" s="54"/>
      <c r="BD489" s="117"/>
      <c r="BE489" s="218"/>
      <c r="BF489" s="120"/>
      <c r="BG489" s="121"/>
      <c r="BH489" s="121"/>
      <c r="BI489" s="122"/>
      <c r="BJ489" s="123"/>
    </row>
    <row r="490">
      <c r="D490" s="100"/>
      <c r="E490" s="48"/>
      <c r="U490" s="50"/>
      <c r="V490" s="50"/>
      <c r="AC490" s="6"/>
      <c r="AI490" s="110"/>
      <c r="AJ490" s="111"/>
      <c r="AK490" s="221"/>
      <c r="AL490" s="54"/>
      <c r="AM490" s="54"/>
      <c r="AN490" s="112"/>
      <c r="AO490" s="113"/>
      <c r="AP490" s="215"/>
      <c r="AQ490" s="216"/>
      <c r="AR490" s="217"/>
      <c r="AS490" s="54"/>
      <c r="AT490" s="115"/>
      <c r="AU490" s="115"/>
      <c r="AV490" s="115"/>
      <c r="AW490" s="116"/>
      <c r="AX490" s="54"/>
      <c r="AY490" s="117"/>
      <c r="AZ490" s="117"/>
      <c r="BA490" s="118"/>
      <c r="BB490" s="116"/>
      <c r="BC490" s="54"/>
      <c r="BD490" s="117"/>
      <c r="BE490" s="218"/>
      <c r="BF490" s="120"/>
      <c r="BG490" s="121"/>
      <c r="BH490" s="121"/>
      <c r="BI490" s="122"/>
      <c r="BJ490" s="123"/>
    </row>
    <row r="491">
      <c r="D491" s="100"/>
      <c r="E491" s="48"/>
      <c r="U491" s="50"/>
      <c r="V491" s="50"/>
      <c r="AC491" s="6"/>
      <c r="AI491" s="110"/>
      <c r="AJ491" s="111"/>
      <c r="AK491" s="221"/>
      <c r="AL491" s="54"/>
      <c r="AM491" s="54"/>
      <c r="AN491" s="112"/>
      <c r="AO491" s="113"/>
      <c r="AP491" s="215"/>
      <c r="AQ491" s="216"/>
      <c r="AR491" s="217"/>
      <c r="AS491" s="54"/>
      <c r="AT491" s="115"/>
      <c r="AU491" s="115"/>
      <c r="AV491" s="115"/>
      <c r="AW491" s="116"/>
      <c r="AX491" s="54"/>
      <c r="AY491" s="117"/>
      <c r="AZ491" s="117"/>
      <c r="BA491" s="118"/>
      <c r="BB491" s="116"/>
      <c r="BC491" s="54"/>
      <c r="BD491" s="117"/>
      <c r="BE491" s="218"/>
      <c r="BF491" s="120"/>
      <c r="BG491" s="121"/>
      <c r="BH491" s="121"/>
      <c r="BI491" s="122"/>
      <c r="BJ491" s="123"/>
    </row>
    <row r="492">
      <c r="D492" s="100"/>
      <c r="E492" s="48"/>
      <c r="U492" s="50"/>
      <c r="V492" s="50"/>
      <c r="AC492" s="6"/>
      <c r="AI492" s="110"/>
      <c r="AJ492" s="111"/>
      <c r="AK492" s="221"/>
      <c r="AL492" s="54"/>
      <c r="AM492" s="54"/>
      <c r="AN492" s="112"/>
      <c r="AO492" s="113"/>
      <c r="AP492" s="215"/>
      <c r="AQ492" s="216"/>
      <c r="AR492" s="217"/>
      <c r="AS492" s="54"/>
      <c r="AT492" s="115"/>
      <c r="AU492" s="115"/>
      <c r="AV492" s="115"/>
      <c r="AW492" s="116"/>
      <c r="AX492" s="54"/>
      <c r="AY492" s="117"/>
      <c r="AZ492" s="117"/>
      <c r="BA492" s="118"/>
      <c r="BB492" s="116"/>
      <c r="BC492" s="54"/>
      <c r="BD492" s="117"/>
      <c r="BE492" s="218"/>
      <c r="BF492" s="120"/>
      <c r="BG492" s="121"/>
      <c r="BH492" s="121"/>
      <c r="BI492" s="122"/>
      <c r="BJ492" s="123"/>
    </row>
    <row r="493">
      <c r="D493" s="100"/>
      <c r="E493" s="48"/>
      <c r="U493" s="50"/>
      <c r="V493" s="50"/>
      <c r="AC493" s="6"/>
      <c r="AI493" s="110"/>
      <c r="AJ493" s="111"/>
      <c r="AK493" s="221"/>
      <c r="AL493" s="54"/>
      <c r="AM493" s="54"/>
      <c r="AN493" s="112"/>
      <c r="AO493" s="113"/>
      <c r="AP493" s="215"/>
      <c r="AQ493" s="216"/>
      <c r="AR493" s="217"/>
      <c r="AS493" s="54"/>
      <c r="AT493" s="115"/>
      <c r="AU493" s="115"/>
      <c r="AV493" s="115"/>
      <c r="AW493" s="116"/>
      <c r="AX493" s="54"/>
      <c r="AY493" s="117"/>
      <c r="AZ493" s="117"/>
      <c r="BA493" s="118"/>
      <c r="BB493" s="116"/>
      <c r="BC493" s="54"/>
      <c r="BD493" s="117"/>
      <c r="BE493" s="218"/>
      <c r="BF493" s="120"/>
      <c r="BG493" s="121"/>
      <c r="BH493" s="121"/>
      <c r="BI493" s="122"/>
      <c r="BJ493" s="123"/>
    </row>
    <row r="494">
      <c r="D494" s="100"/>
      <c r="E494" s="48"/>
      <c r="U494" s="50"/>
      <c r="V494" s="50"/>
      <c r="AC494" s="6"/>
      <c r="AI494" s="110"/>
      <c r="AJ494" s="111"/>
      <c r="AK494" s="221"/>
      <c r="AL494" s="54"/>
      <c r="AM494" s="54"/>
      <c r="AN494" s="112"/>
      <c r="AO494" s="113"/>
      <c r="AP494" s="215"/>
      <c r="AQ494" s="216"/>
      <c r="AR494" s="217"/>
      <c r="AS494" s="54"/>
      <c r="AT494" s="115"/>
      <c r="AU494" s="115"/>
      <c r="AV494" s="115"/>
      <c r="AW494" s="116"/>
      <c r="AX494" s="54"/>
      <c r="AY494" s="117"/>
      <c r="AZ494" s="117"/>
      <c r="BA494" s="118"/>
      <c r="BB494" s="116"/>
      <c r="BC494" s="54"/>
      <c r="BD494" s="117"/>
      <c r="BE494" s="218"/>
      <c r="BF494" s="120"/>
      <c r="BG494" s="121"/>
      <c r="BH494" s="121"/>
      <c r="BI494" s="122"/>
      <c r="BJ494" s="123"/>
    </row>
    <row r="495">
      <c r="D495" s="100"/>
      <c r="E495" s="48"/>
      <c r="U495" s="50"/>
      <c r="V495" s="50"/>
      <c r="AC495" s="6"/>
      <c r="AI495" s="110"/>
      <c r="AJ495" s="111"/>
      <c r="AK495" s="221"/>
      <c r="AL495" s="54"/>
      <c r="AM495" s="54"/>
      <c r="AN495" s="112"/>
      <c r="AO495" s="113"/>
      <c r="AP495" s="215"/>
      <c r="AQ495" s="216"/>
      <c r="AR495" s="217"/>
      <c r="AS495" s="54"/>
      <c r="AT495" s="115"/>
      <c r="AU495" s="115"/>
      <c r="AV495" s="115"/>
      <c r="AW495" s="116"/>
      <c r="AX495" s="54"/>
      <c r="AY495" s="117"/>
      <c r="AZ495" s="117"/>
      <c r="BA495" s="118"/>
      <c r="BB495" s="116"/>
      <c r="BC495" s="54"/>
      <c r="BD495" s="117"/>
      <c r="BE495" s="218"/>
      <c r="BF495" s="120"/>
      <c r="BG495" s="121"/>
      <c r="BH495" s="121"/>
      <c r="BI495" s="122"/>
      <c r="BJ495" s="123"/>
    </row>
    <row r="496">
      <c r="D496" s="100"/>
      <c r="E496" s="48"/>
      <c r="U496" s="50"/>
      <c r="V496" s="50"/>
      <c r="AC496" s="6"/>
      <c r="AI496" s="110"/>
      <c r="AJ496" s="111"/>
      <c r="AK496" s="221"/>
      <c r="AL496" s="54"/>
      <c r="AM496" s="54"/>
      <c r="AN496" s="112"/>
      <c r="AO496" s="113"/>
      <c r="AP496" s="215"/>
      <c r="AQ496" s="216"/>
      <c r="AR496" s="217"/>
      <c r="AS496" s="54"/>
      <c r="AT496" s="115"/>
      <c r="AU496" s="115"/>
      <c r="AV496" s="115"/>
      <c r="AW496" s="116"/>
      <c r="AX496" s="54"/>
      <c r="AY496" s="117"/>
      <c r="AZ496" s="117"/>
      <c r="BA496" s="118"/>
      <c r="BB496" s="116"/>
      <c r="BC496" s="54"/>
      <c r="BD496" s="117"/>
      <c r="BE496" s="218"/>
      <c r="BF496" s="120"/>
      <c r="BG496" s="121"/>
      <c r="BH496" s="121"/>
      <c r="BI496" s="122"/>
      <c r="BJ496" s="123"/>
    </row>
    <row r="497">
      <c r="D497" s="100"/>
      <c r="E497" s="48"/>
      <c r="U497" s="50"/>
      <c r="V497" s="50"/>
      <c r="AC497" s="6"/>
      <c r="AI497" s="110"/>
      <c r="AJ497" s="111"/>
      <c r="AK497" s="221"/>
      <c r="AL497" s="54"/>
      <c r="AM497" s="54"/>
      <c r="AN497" s="112"/>
      <c r="AO497" s="113"/>
      <c r="AP497" s="215"/>
      <c r="AQ497" s="216"/>
      <c r="AR497" s="217"/>
      <c r="AS497" s="54"/>
      <c r="AT497" s="115"/>
      <c r="AU497" s="115"/>
      <c r="AV497" s="115"/>
      <c r="AW497" s="116"/>
      <c r="AX497" s="54"/>
      <c r="AY497" s="117"/>
      <c r="AZ497" s="117"/>
      <c r="BA497" s="118"/>
      <c r="BB497" s="116"/>
      <c r="BC497" s="54"/>
      <c r="BD497" s="117"/>
      <c r="BE497" s="218"/>
      <c r="BF497" s="120"/>
      <c r="BG497" s="121"/>
      <c r="BH497" s="121"/>
      <c r="BI497" s="122"/>
      <c r="BJ497" s="123"/>
    </row>
    <row r="498">
      <c r="D498" s="100"/>
      <c r="E498" s="48"/>
      <c r="U498" s="50"/>
      <c r="V498" s="50"/>
      <c r="AC498" s="6"/>
      <c r="AI498" s="110"/>
      <c r="AJ498" s="111"/>
      <c r="AK498" s="221"/>
      <c r="AL498" s="54"/>
      <c r="AM498" s="54"/>
      <c r="AN498" s="112"/>
      <c r="AO498" s="113"/>
      <c r="AP498" s="215"/>
      <c r="AQ498" s="216"/>
      <c r="AR498" s="217"/>
      <c r="AS498" s="54"/>
      <c r="AT498" s="115"/>
      <c r="AU498" s="115"/>
      <c r="AV498" s="115"/>
      <c r="AW498" s="116"/>
      <c r="AX498" s="54"/>
      <c r="AY498" s="117"/>
      <c r="AZ498" s="117"/>
      <c r="BA498" s="118"/>
      <c r="BB498" s="116"/>
      <c r="BC498" s="54"/>
      <c r="BD498" s="117"/>
      <c r="BE498" s="218"/>
      <c r="BF498" s="120"/>
      <c r="BG498" s="121"/>
      <c r="BH498" s="121"/>
      <c r="BI498" s="122"/>
      <c r="BJ498" s="123"/>
    </row>
    <row r="499">
      <c r="D499" s="100"/>
      <c r="E499" s="48"/>
      <c r="U499" s="50"/>
      <c r="V499" s="50"/>
      <c r="AC499" s="6"/>
      <c r="AI499" s="110"/>
      <c r="AJ499" s="111"/>
      <c r="AK499" s="221"/>
      <c r="AL499" s="54"/>
      <c r="AM499" s="54"/>
      <c r="AN499" s="112"/>
      <c r="AO499" s="113"/>
      <c r="AP499" s="215"/>
      <c r="AQ499" s="216"/>
      <c r="AR499" s="217"/>
      <c r="AS499" s="54"/>
      <c r="AT499" s="115"/>
      <c r="AU499" s="115"/>
      <c r="AV499" s="115"/>
      <c r="AW499" s="116"/>
      <c r="AX499" s="54"/>
      <c r="AY499" s="117"/>
      <c r="AZ499" s="117"/>
      <c r="BA499" s="118"/>
      <c r="BB499" s="116"/>
      <c r="BC499" s="54"/>
      <c r="BD499" s="117"/>
      <c r="BE499" s="218"/>
      <c r="BF499" s="120"/>
      <c r="BG499" s="121"/>
      <c r="BH499" s="121"/>
      <c r="BI499" s="122"/>
      <c r="BJ499" s="123"/>
    </row>
    <row r="500">
      <c r="D500" s="100"/>
      <c r="E500" s="48"/>
      <c r="U500" s="50"/>
      <c r="V500" s="50"/>
      <c r="AC500" s="6"/>
      <c r="AI500" s="110"/>
      <c r="AJ500" s="111"/>
      <c r="AK500" s="221"/>
      <c r="AL500" s="54"/>
      <c r="AM500" s="54"/>
      <c r="AN500" s="112"/>
      <c r="AO500" s="113"/>
      <c r="AP500" s="215"/>
      <c r="AQ500" s="216"/>
      <c r="AR500" s="217"/>
      <c r="AS500" s="54"/>
      <c r="AT500" s="115"/>
      <c r="AU500" s="115"/>
      <c r="AV500" s="115"/>
      <c r="AW500" s="116"/>
      <c r="AX500" s="54"/>
      <c r="AY500" s="117"/>
      <c r="AZ500" s="117"/>
      <c r="BA500" s="118"/>
      <c r="BB500" s="116"/>
      <c r="BC500" s="54"/>
      <c r="BD500" s="117"/>
      <c r="BE500" s="218"/>
      <c r="BF500" s="120"/>
      <c r="BG500" s="121"/>
      <c r="BH500" s="121"/>
      <c r="BI500" s="122"/>
      <c r="BJ500" s="123"/>
    </row>
    <row r="501">
      <c r="D501" s="100"/>
      <c r="E501" s="48"/>
      <c r="U501" s="50"/>
      <c r="V501" s="50"/>
      <c r="AC501" s="6"/>
      <c r="AI501" s="110"/>
      <c r="AJ501" s="111"/>
      <c r="AK501" s="221"/>
      <c r="AL501" s="54"/>
      <c r="AM501" s="54"/>
      <c r="AN501" s="112"/>
      <c r="AO501" s="113"/>
      <c r="AP501" s="215"/>
      <c r="AQ501" s="216"/>
      <c r="AR501" s="217"/>
      <c r="AS501" s="54"/>
      <c r="AT501" s="115"/>
      <c r="AU501" s="115"/>
      <c r="AV501" s="115"/>
      <c r="AW501" s="116"/>
      <c r="AX501" s="54"/>
      <c r="AY501" s="117"/>
      <c r="AZ501" s="117"/>
      <c r="BA501" s="118"/>
      <c r="BB501" s="116"/>
      <c r="BC501" s="54"/>
      <c r="BD501" s="117"/>
      <c r="BE501" s="218"/>
      <c r="BF501" s="120"/>
      <c r="BG501" s="121"/>
      <c r="BH501" s="121"/>
      <c r="BI501" s="122"/>
      <c r="BJ501" s="123"/>
    </row>
    <row r="502">
      <c r="D502" s="100"/>
      <c r="E502" s="48"/>
      <c r="U502" s="50"/>
      <c r="V502" s="50"/>
      <c r="AC502" s="6"/>
      <c r="AI502" s="110"/>
      <c r="AJ502" s="111"/>
      <c r="AK502" s="221"/>
      <c r="AL502" s="54"/>
      <c r="AM502" s="54"/>
      <c r="AN502" s="112"/>
      <c r="AO502" s="113"/>
      <c r="AP502" s="215"/>
      <c r="AQ502" s="216"/>
      <c r="AR502" s="217"/>
      <c r="AS502" s="54"/>
      <c r="AT502" s="115"/>
      <c r="AU502" s="115"/>
      <c r="AV502" s="115"/>
      <c r="AW502" s="116"/>
      <c r="AX502" s="54"/>
      <c r="AY502" s="117"/>
      <c r="AZ502" s="117"/>
      <c r="BA502" s="118"/>
      <c r="BB502" s="116"/>
      <c r="BC502" s="54"/>
      <c r="BD502" s="117"/>
      <c r="BE502" s="218"/>
      <c r="BF502" s="120"/>
      <c r="BG502" s="121"/>
      <c r="BH502" s="121"/>
      <c r="BI502" s="122"/>
      <c r="BJ502" s="123"/>
    </row>
    <row r="503">
      <c r="D503" s="100"/>
      <c r="E503" s="48"/>
      <c r="U503" s="50"/>
      <c r="V503" s="50"/>
      <c r="AC503" s="6"/>
      <c r="AI503" s="110"/>
      <c r="AJ503" s="111"/>
      <c r="AK503" s="221"/>
      <c r="AL503" s="54"/>
      <c r="AM503" s="54"/>
      <c r="AN503" s="112"/>
      <c r="AO503" s="113"/>
      <c r="AP503" s="215"/>
      <c r="AQ503" s="216"/>
      <c r="AR503" s="217"/>
      <c r="AS503" s="54"/>
      <c r="AT503" s="115"/>
      <c r="AU503" s="115"/>
      <c r="AV503" s="115"/>
      <c r="AW503" s="116"/>
      <c r="AX503" s="54"/>
      <c r="AY503" s="117"/>
      <c r="AZ503" s="117"/>
      <c r="BA503" s="118"/>
      <c r="BB503" s="116"/>
      <c r="BC503" s="54"/>
      <c r="BD503" s="117"/>
      <c r="BE503" s="218"/>
      <c r="BF503" s="120"/>
      <c r="BG503" s="121"/>
      <c r="BH503" s="121"/>
      <c r="BI503" s="122"/>
      <c r="BJ503" s="123"/>
    </row>
    <row r="504">
      <c r="D504" s="100"/>
      <c r="E504" s="48"/>
      <c r="U504" s="50"/>
      <c r="V504" s="50"/>
      <c r="AC504" s="6"/>
      <c r="AI504" s="110"/>
      <c r="AJ504" s="111"/>
      <c r="AK504" s="221"/>
      <c r="AL504" s="54"/>
      <c r="AM504" s="54"/>
      <c r="AN504" s="112"/>
      <c r="AO504" s="113"/>
      <c r="AP504" s="215"/>
      <c r="AQ504" s="216"/>
      <c r="AR504" s="217"/>
      <c r="AS504" s="54"/>
      <c r="AT504" s="115"/>
      <c r="AU504" s="115"/>
      <c r="AV504" s="115"/>
      <c r="AW504" s="116"/>
      <c r="AX504" s="54"/>
      <c r="AY504" s="117"/>
      <c r="AZ504" s="117"/>
      <c r="BA504" s="118"/>
      <c r="BB504" s="116"/>
      <c r="BC504" s="54"/>
      <c r="BD504" s="117"/>
      <c r="BE504" s="218"/>
      <c r="BF504" s="120"/>
      <c r="BG504" s="121"/>
      <c r="BH504" s="121"/>
      <c r="BI504" s="122"/>
      <c r="BJ504" s="123"/>
    </row>
    <row r="505">
      <c r="D505" s="100"/>
      <c r="E505" s="48"/>
      <c r="U505" s="50"/>
      <c r="V505" s="50"/>
      <c r="AC505" s="6"/>
      <c r="AI505" s="110"/>
      <c r="AJ505" s="111"/>
      <c r="AK505" s="221"/>
      <c r="AL505" s="54"/>
      <c r="AM505" s="54"/>
      <c r="AN505" s="112"/>
      <c r="AO505" s="113"/>
      <c r="AP505" s="215"/>
      <c r="AQ505" s="216"/>
      <c r="AR505" s="217"/>
      <c r="AS505" s="54"/>
      <c r="AT505" s="115"/>
      <c r="AU505" s="115"/>
      <c r="AV505" s="115"/>
      <c r="AW505" s="116"/>
      <c r="AX505" s="54"/>
      <c r="AY505" s="117"/>
      <c r="AZ505" s="117"/>
      <c r="BA505" s="118"/>
      <c r="BB505" s="116"/>
      <c r="BC505" s="54"/>
      <c r="BD505" s="117"/>
      <c r="BE505" s="218"/>
      <c r="BF505" s="120"/>
      <c r="BG505" s="121"/>
      <c r="BH505" s="121"/>
      <c r="BI505" s="122"/>
      <c r="BJ505" s="123"/>
    </row>
    <row r="506">
      <c r="D506" s="100"/>
      <c r="E506" s="48"/>
      <c r="U506" s="50"/>
      <c r="V506" s="50"/>
      <c r="AC506" s="6"/>
      <c r="AI506" s="110"/>
      <c r="AJ506" s="111"/>
      <c r="AK506" s="221"/>
      <c r="AL506" s="54"/>
      <c r="AM506" s="54"/>
      <c r="AN506" s="112"/>
      <c r="AO506" s="113"/>
      <c r="AP506" s="215"/>
      <c r="AQ506" s="216"/>
      <c r="AR506" s="217"/>
      <c r="AS506" s="54"/>
      <c r="AT506" s="115"/>
      <c r="AU506" s="115"/>
      <c r="AV506" s="115"/>
      <c r="AW506" s="116"/>
      <c r="AX506" s="54"/>
      <c r="AY506" s="117"/>
      <c r="AZ506" s="117"/>
      <c r="BA506" s="118"/>
      <c r="BB506" s="116"/>
      <c r="BC506" s="54"/>
      <c r="BD506" s="117"/>
      <c r="BE506" s="218"/>
      <c r="BF506" s="120"/>
      <c r="BG506" s="121"/>
      <c r="BH506" s="121"/>
      <c r="BI506" s="122"/>
      <c r="BJ506" s="123"/>
    </row>
    <row r="507">
      <c r="D507" s="100"/>
      <c r="E507" s="48"/>
      <c r="U507" s="50"/>
      <c r="V507" s="50"/>
      <c r="AC507" s="6"/>
      <c r="AI507" s="110"/>
      <c r="AJ507" s="111"/>
      <c r="AK507" s="221"/>
      <c r="AL507" s="54"/>
      <c r="AM507" s="54"/>
      <c r="AN507" s="112"/>
      <c r="AO507" s="113"/>
      <c r="AP507" s="215"/>
      <c r="AQ507" s="216"/>
      <c r="AR507" s="217"/>
      <c r="AS507" s="54"/>
      <c r="AT507" s="115"/>
      <c r="AU507" s="115"/>
      <c r="AV507" s="115"/>
      <c r="AW507" s="116"/>
      <c r="AX507" s="54"/>
      <c r="AY507" s="117"/>
      <c r="AZ507" s="117"/>
      <c r="BA507" s="118"/>
      <c r="BB507" s="116"/>
      <c r="BC507" s="54"/>
      <c r="BD507" s="117"/>
      <c r="BE507" s="218"/>
      <c r="BF507" s="120"/>
      <c r="BG507" s="121"/>
      <c r="BH507" s="121"/>
      <c r="BI507" s="122"/>
      <c r="BJ507" s="123"/>
    </row>
    <row r="508">
      <c r="D508" s="100"/>
      <c r="E508" s="48"/>
      <c r="U508" s="50"/>
      <c r="V508" s="50"/>
      <c r="AC508" s="6"/>
      <c r="AI508" s="110"/>
      <c r="AJ508" s="111"/>
      <c r="AK508" s="221"/>
      <c r="AL508" s="54"/>
      <c r="AM508" s="54"/>
      <c r="AN508" s="112"/>
      <c r="AO508" s="113"/>
      <c r="AP508" s="215"/>
      <c r="AQ508" s="216"/>
      <c r="AR508" s="217"/>
      <c r="AS508" s="54"/>
      <c r="AT508" s="115"/>
      <c r="AU508" s="115"/>
      <c r="AV508" s="115"/>
      <c r="AW508" s="116"/>
      <c r="AX508" s="54"/>
      <c r="AY508" s="117"/>
      <c r="AZ508" s="117"/>
      <c r="BA508" s="118"/>
      <c r="BB508" s="116"/>
      <c r="BC508" s="54"/>
      <c r="BD508" s="117"/>
      <c r="BE508" s="218"/>
      <c r="BF508" s="120"/>
      <c r="BG508" s="121"/>
      <c r="BH508" s="121"/>
      <c r="BI508" s="122"/>
      <c r="BJ508" s="123"/>
    </row>
    <row r="509">
      <c r="D509" s="100"/>
      <c r="E509" s="48"/>
      <c r="U509" s="50"/>
      <c r="V509" s="50"/>
      <c r="AC509" s="6"/>
      <c r="AI509" s="110"/>
      <c r="AJ509" s="111"/>
      <c r="AK509" s="221"/>
      <c r="AL509" s="54"/>
      <c r="AM509" s="54"/>
      <c r="AN509" s="112"/>
      <c r="AO509" s="113"/>
      <c r="AP509" s="215"/>
      <c r="AQ509" s="216"/>
      <c r="AR509" s="217"/>
      <c r="AS509" s="54"/>
      <c r="AT509" s="115"/>
      <c r="AU509" s="115"/>
      <c r="AV509" s="115"/>
      <c r="AW509" s="116"/>
      <c r="AX509" s="54"/>
      <c r="AY509" s="117"/>
      <c r="AZ509" s="117"/>
      <c r="BA509" s="118"/>
      <c r="BB509" s="116"/>
      <c r="BC509" s="54"/>
      <c r="BD509" s="117"/>
      <c r="BE509" s="218"/>
      <c r="BF509" s="120"/>
      <c r="BG509" s="121"/>
      <c r="BH509" s="121"/>
      <c r="BI509" s="122"/>
      <c r="BJ509" s="123"/>
    </row>
    <row r="510">
      <c r="D510" s="100"/>
      <c r="E510" s="48"/>
      <c r="U510" s="50"/>
      <c r="V510" s="50"/>
      <c r="AC510" s="6"/>
      <c r="AI510" s="110"/>
      <c r="AJ510" s="111"/>
      <c r="AK510" s="221"/>
      <c r="AL510" s="54"/>
      <c r="AM510" s="54"/>
      <c r="AN510" s="112"/>
      <c r="AO510" s="113"/>
      <c r="AP510" s="215"/>
      <c r="AQ510" s="216"/>
      <c r="AR510" s="217"/>
      <c r="AS510" s="54"/>
      <c r="AT510" s="115"/>
      <c r="AU510" s="115"/>
      <c r="AV510" s="115"/>
      <c r="AW510" s="116"/>
      <c r="AX510" s="54"/>
      <c r="AY510" s="117"/>
      <c r="AZ510" s="117"/>
      <c r="BA510" s="118"/>
      <c r="BB510" s="116"/>
      <c r="BC510" s="54"/>
      <c r="BD510" s="117"/>
      <c r="BE510" s="218"/>
      <c r="BF510" s="120"/>
      <c r="BG510" s="121"/>
      <c r="BH510" s="121"/>
      <c r="BI510" s="122"/>
      <c r="BJ510" s="123"/>
    </row>
    <row r="511">
      <c r="D511" s="100"/>
      <c r="E511" s="48"/>
      <c r="U511" s="50"/>
      <c r="V511" s="50"/>
      <c r="AC511" s="6"/>
      <c r="AI511" s="110"/>
      <c r="AJ511" s="111"/>
      <c r="AK511" s="221"/>
      <c r="AL511" s="54"/>
      <c r="AM511" s="54"/>
      <c r="AN511" s="112"/>
      <c r="AO511" s="113"/>
      <c r="AP511" s="215"/>
      <c r="AQ511" s="216"/>
      <c r="AR511" s="217"/>
      <c r="AS511" s="54"/>
      <c r="AT511" s="115"/>
      <c r="AU511" s="115"/>
      <c r="AV511" s="115"/>
      <c r="AW511" s="116"/>
      <c r="AX511" s="54"/>
      <c r="AY511" s="117"/>
      <c r="AZ511" s="117"/>
      <c r="BA511" s="118"/>
      <c r="BB511" s="116"/>
      <c r="BC511" s="54"/>
      <c r="BD511" s="117"/>
      <c r="BE511" s="218"/>
      <c r="BF511" s="120"/>
      <c r="BG511" s="121"/>
      <c r="BH511" s="121"/>
      <c r="BI511" s="122"/>
      <c r="BJ511" s="123"/>
    </row>
    <row r="512">
      <c r="D512" s="100"/>
      <c r="E512" s="48"/>
      <c r="U512" s="50"/>
      <c r="V512" s="50"/>
      <c r="AC512" s="6"/>
      <c r="AI512" s="110"/>
      <c r="AJ512" s="111"/>
      <c r="AK512" s="221"/>
      <c r="AL512" s="54"/>
      <c r="AM512" s="54"/>
      <c r="AN512" s="112"/>
      <c r="AO512" s="113"/>
      <c r="AP512" s="215"/>
      <c r="AQ512" s="216"/>
      <c r="AR512" s="217"/>
      <c r="AS512" s="54"/>
      <c r="AT512" s="115"/>
      <c r="AU512" s="115"/>
      <c r="AV512" s="115"/>
      <c r="AW512" s="116"/>
      <c r="AX512" s="54"/>
      <c r="AY512" s="117"/>
      <c r="AZ512" s="117"/>
      <c r="BA512" s="118"/>
      <c r="BB512" s="116"/>
      <c r="BC512" s="54"/>
      <c r="BD512" s="117"/>
      <c r="BE512" s="218"/>
      <c r="BF512" s="120"/>
      <c r="BG512" s="121"/>
      <c r="BH512" s="121"/>
      <c r="BI512" s="122"/>
      <c r="BJ512" s="123"/>
    </row>
    <row r="513">
      <c r="D513" s="100"/>
      <c r="E513" s="48"/>
      <c r="U513" s="50"/>
      <c r="V513" s="50"/>
      <c r="AC513" s="6"/>
      <c r="AI513" s="110"/>
      <c r="AJ513" s="111"/>
      <c r="AK513" s="221"/>
      <c r="AL513" s="54"/>
      <c r="AM513" s="54"/>
      <c r="AN513" s="112"/>
      <c r="AO513" s="113"/>
      <c r="AP513" s="215"/>
      <c r="AQ513" s="216"/>
      <c r="AR513" s="217"/>
      <c r="AS513" s="54"/>
      <c r="AT513" s="115"/>
      <c r="AU513" s="115"/>
      <c r="AV513" s="115"/>
      <c r="AW513" s="116"/>
      <c r="AX513" s="54"/>
      <c r="AY513" s="117"/>
      <c r="AZ513" s="117"/>
      <c r="BA513" s="118"/>
      <c r="BB513" s="116"/>
      <c r="BC513" s="54"/>
      <c r="BD513" s="117"/>
      <c r="BE513" s="218"/>
      <c r="BF513" s="120"/>
      <c r="BG513" s="121"/>
      <c r="BH513" s="121"/>
      <c r="BI513" s="122"/>
      <c r="BJ513" s="123"/>
    </row>
    <row r="514">
      <c r="D514" s="100"/>
      <c r="E514" s="48"/>
      <c r="U514" s="50"/>
      <c r="V514" s="50"/>
      <c r="AC514" s="6"/>
      <c r="AI514" s="110"/>
      <c r="AJ514" s="111"/>
      <c r="AK514" s="221"/>
      <c r="AL514" s="54"/>
      <c r="AM514" s="54"/>
      <c r="AN514" s="112"/>
      <c r="AO514" s="113"/>
      <c r="AP514" s="215"/>
      <c r="AQ514" s="216"/>
      <c r="AR514" s="217"/>
      <c r="AS514" s="54"/>
      <c r="AT514" s="115"/>
      <c r="AU514" s="115"/>
      <c r="AV514" s="115"/>
      <c r="AW514" s="116"/>
      <c r="AX514" s="54"/>
      <c r="AY514" s="117"/>
      <c r="AZ514" s="117"/>
      <c r="BA514" s="118"/>
      <c r="BB514" s="116"/>
      <c r="BC514" s="54"/>
      <c r="BD514" s="117"/>
      <c r="BE514" s="218"/>
      <c r="BF514" s="120"/>
      <c r="BG514" s="121"/>
      <c r="BH514" s="121"/>
      <c r="BI514" s="122"/>
      <c r="BJ514" s="123"/>
    </row>
    <row r="515">
      <c r="D515" s="100"/>
      <c r="E515" s="48"/>
      <c r="U515" s="50"/>
      <c r="V515" s="50"/>
      <c r="AC515" s="6"/>
      <c r="AI515" s="110"/>
      <c r="AJ515" s="111"/>
      <c r="AK515" s="221"/>
      <c r="AL515" s="54"/>
      <c r="AM515" s="54"/>
      <c r="AN515" s="112"/>
      <c r="AO515" s="113"/>
      <c r="AP515" s="215"/>
      <c r="AQ515" s="216"/>
      <c r="AR515" s="217"/>
      <c r="AS515" s="54"/>
      <c r="AT515" s="115"/>
      <c r="AU515" s="115"/>
      <c r="AV515" s="115"/>
      <c r="AW515" s="116"/>
      <c r="AX515" s="54"/>
      <c r="AY515" s="117"/>
      <c r="AZ515" s="117"/>
      <c r="BA515" s="118"/>
      <c r="BB515" s="116"/>
      <c r="BC515" s="54"/>
      <c r="BD515" s="117"/>
      <c r="BE515" s="218"/>
      <c r="BF515" s="120"/>
      <c r="BG515" s="121"/>
      <c r="BH515" s="121"/>
      <c r="BI515" s="122"/>
      <c r="BJ515" s="123"/>
    </row>
    <row r="516">
      <c r="D516" s="100"/>
      <c r="E516" s="48"/>
      <c r="U516" s="50"/>
      <c r="V516" s="50"/>
      <c r="AC516" s="6"/>
      <c r="AI516" s="110"/>
      <c r="AJ516" s="111"/>
      <c r="AK516" s="221"/>
      <c r="AL516" s="54"/>
      <c r="AM516" s="54"/>
      <c r="AN516" s="112"/>
      <c r="AO516" s="113"/>
      <c r="AP516" s="215"/>
      <c r="AQ516" s="216"/>
      <c r="AR516" s="217"/>
      <c r="AS516" s="54"/>
      <c r="AT516" s="115"/>
      <c r="AU516" s="115"/>
      <c r="AV516" s="115"/>
      <c r="AW516" s="116"/>
      <c r="AX516" s="54"/>
      <c r="AY516" s="117"/>
      <c r="AZ516" s="117"/>
      <c r="BA516" s="118"/>
      <c r="BB516" s="116"/>
      <c r="BC516" s="54"/>
      <c r="BD516" s="117"/>
      <c r="BE516" s="218"/>
      <c r="BF516" s="120"/>
      <c r="BG516" s="121"/>
      <c r="BH516" s="121"/>
      <c r="BI516" s="122"/>
      <c r="BJ516" s="123"/>
    </row>
    <row r="517">
      <c r="D517" s="100"/>
      <c r="E517" s="48"/>
      <c r="U517" s="50"/>
      <c r="V517" s="50"/>
      <c r="AC517" s="6"/>
      <c r="AI517" s="110"/>
      <c r="AJ517" s="111"/>
      <c r="AK517" s="221"/>
      <c r="AL517" s="54"/>
      <c r="AM517" s="54"/>
      <c r="AN517" s="112"/>
      <c r="AO517" s="113"/>
      <c r="AP517" s="215"/>
      <c r="AQ517" s="216"/>
      <c r="AR517" s="217"/>
      <c r="AS517" s="54"/>
      <c r="AT517" s="115"/>
      <c r="AU517" s="115"/>
      <c r="AV517" s="115"/>
      <c r="AW517" s="116"/>
      <c r="AX517" s="54"/>
      <c r="AY517" s="117"/>
      <c r="AZ517" s="117"/>
      <c r="BA517" s="118"/>
      <c r="BB517" s="116"/>
      <c r="BC517" s="54"/>
      <c r="BD517" s="117"/>
      <c r="BE517" s="218"/>
      <c r="BF517" s="120"/>
      <c r="BG517" s="121"/>
      <c r="BH517" s="121"/>
      <c r="BI517" s="122"/>
      <c r="BJ517" s="123"/>
    </row>
    <row r="518">
      <c r="D518" s="100"/>
      <c r="E518" s="48"/>
      <c r="U518" s="50"/>
      <c r="V518" s="50"/>
      <c r="AC518" s="6"/>
      <c r="AI518" s="110"/>
      <c r="AJ518" s="111"/>
      <c r="AK518" s="221"/>
      <c r="AL518" s="54"/>
      <c r="AM518" s="54"/>
      <c r="AN518" s="112"/>
      <c r="AO518" s="113"/>
      <c r="AP518" s="215"/>
      <c r="AQ518" s="216"/>
      <c r="AR518" s="217"/>
      <c r="AS518" s="54"/>
      <c r="AT518" s="115"/>
      <c r="AU518" s="115"/>
      <c r="AV518" s="115"/>
      <c r="AW518" s="116"/>
      <c r="AX518" s="54"/>
      <c r="AY518" s="117"/>
      <c r="AZ518" s="117"/>
      <c r="BA518" s="118"/>
      <c r="BB518" s="116"/>
      <c r="BC518" s="54"/>
      <c r="BD518" s="117"/>
      <c r="BE518" s="218"/>
      <c r="BF518" s="120"/>
      <c r="BG518" s="121"/>
      <c r="BH518" s="121"/>
      <c r="BI518" s="122"/>
      <c r="BJ518" s="123"/>
    </row>
    <row r="519">
      <c r="D519" s="100"/>
      <c r="E519" s="48"/>
      <c r="U519" s="50"/>
      <c r="V519" s="50"/>
      <c r="AC519" s="6"/>
      <c r="AI519" s="110"/>
      <c r="AJ519" s="111"/>
      <c r="AK519" s="221"/>
      <c r="AL519" s="54"/>
      <c r="AM519" s="54"/>
      <c r="AN519" s="112"/>
      <c r="AO519" s="113"/>
      <c r="AP519" s="215"/>
      <c r="AQ519" s="216"/>
      <c r="AR519" s="217"/>
      <c r="AS519" s="54"/>
      <c r="AT519" s="115"/>
      <c r="AU519" s="115"/>
      <c r="AV519" s="115"/>
      <c r="AW519" s="116"/>
      <c r="AX519" s="54"/>
      <c r="AY519" s="117"/>
      <c r="AZ519" s="117"/>
      <c r="BA519" s="118"/>
      <c r="BB519" s="116"/>
      <c r="BC519" s="54"/>
      <c r="BD519" s="117"/>
      <c r="BE519" s="218"/>
      <c r="BF519" s="120"/>
      <c r="BG519" s="121"/>
      <c r="BH519" s="121"/>
      <c r="BI519" s="122"/>
      <c r="BJ519" s="123"/>
    </row>
    <row r="520">
      <c r="D520" s="100"/>
      <c r="E520" s="48"/>
      <c r="U520" s="50"/>
      <c r="V520" s="50"/>
      <c r="AC520" s="6"/>
      <c r="AI520" s="110"/>
      <c r="AJ520" s="111"/>
      <c r="AK520" s="221"/>
      <c r="AL520" s="54"/>
      <c r="AM520" s="54"/>
      <c r="AN520" s="112"/>
      <c r="AO520" s="113"/>
      <c r="AP520" s="215"/>
      <c r="AQ520" s="216"/>
      <c r="AR520" s="217"/>
      <c r="AS520" s="54"/>
      <c r="AT520" s="115"/>
      <c r="AU520" s="115"/>
      <c r="AV520" s="115"/>
      <c r="AW520" s="116"/>
      <c r="AX520" s="54"/>
      <c r="AY520" s="117"/>
      <c r="AZ520" s="117"/>
      <c r="BA520" s="118"/>
      <c r="BB520" s="116"/>
      <c r="BC520" s="54"/>
      <c r="BD520" s="117"/>
      <c r="BE520" s="218"/>
      <c r="BF520" s="120"/>
      <c r="BG520" s="121"/>
      <c r="BH520" s="121"/>
      <c r="BI520" s="122"/>
      <c r="BJ520" s="123"/>
    </row>
    <row r="521">
      <c r="D521" s="100"/>
      <c r="E521" s="48"/>
      <c r="U521" s="50"/>
      <c r="V521" s="50"/>
      <c r="AC521" s="6"/>
      <c r="AI521" s="110"/>
      <c r="AJ521" s="111"/>
      <c r="AK521" s="221"/>
      <c r="AL521" s="54"/>
      <c r="AM521" s="54"/>
      <c r="AN521" s="112"/>
      <c r="AO521" s="113"/>
      <c r="AP521" s="215"/>
      <c r="AQ521" s="216"/>
      <c r="AR521" s="217"/>
      <c r="AS521" s="54"/>
      <c r="AT521" s="115"/>
      <c r="AU521" s="115"/>
      <c r="AV521" s="115"/>
      <c r="AW521" s="116"/>
      <c r="AX521" s="54"/>
      <c r="AY521" s="117"/>
      <c r="AZ521" s="117"/>
      <c r="BA521" s="118"/>
      <c r="BB521" s="116"/>
      <c r="BC521" s="54"/>
      <c r="BD521" s="117"/>
      <c r="BE521" s="218"/>
      <c r="BF521" s="120"/>
      <c r="BG521" s="121"/>
      <c r="BH521" s="121"/>
      <c r="BI521" s="122"/>
      <c r="BJ521" s="123"/>
    </row>
    <row r="522">
      <c r="D522" s="100"/>
      <c r="E522" s="48"/>
      <c r="U522" s="50"/>
      <c r="V522" s="50"/>
      <c r="AC522" s="6"/>
      <c r="AI522" s="110"/>
      <c r="AJ522" s="111"/>
      <c r="AK522" s="221"/>
      <c r="AL522" s="54"/>
      <c r="AM522" s="54"/>
      <c r="AN522" s="112"/>
      <c r="AO522" s="113"/>
      <c r="AP522" s="215"/>
      <c r="AQ522" s="216"/>
      <c r="AR522" s="217"/>
      <c r="AS522" s="54"/>
      <c r="AT522" s="115"/>
      <c r="AU522" s="115"/>
      <c r="AV522" s="115"/>
      <c r="AW522" s="116"/>
      <c r="AX522" s="54"/>
      <c r="AY522" s="117"/>
      <c r="AZ522" s="117"/>
      <c r="BA522" s="118"/>
      <c r="BB522" s="116"/>
      <c r="BC522" s="54"/>
      <c r="BD522" s="117"/>
      <c r="BE522" s="218"/>
      <c r="BF522" s="120"/>
      <c r="BG522" s="121"/>
      <c r="BH522" s="121"/>
      <c r="BI522" s="122"/>
      <c r="BJ522" s="123"/>
    </row>
    <row r="523">
      <c r="D523" s="100"/>
      <c r="E523" s="48"/>
      <c r="U523" s="50"/>
      <c r="V523" s="50"/>
      <c r="AC523" s="6"/>
      <c r="AI523" s="110"/>
      <c r="AJ523" s="111"/>
      <c r="AK523" s="221"/>
      <c r="AL523" s="54"/>
      <c r="AM523" s="54"/>
      <c r="AN523" s="112"/>
      <c r="AO523" s="113"/>
      <c r="AP523" s="215"/>
      <c r="AQ523" s="216"/>
      <c r="AR523" s="217"/>
      <c r="AS523" s="54"/>
      <c r="AT523" s="115"/>
      <c r="AU523" s="115"/>
      <c r="AV523" s="115"/>
      <c r="AW523" s="116"/>
      <c r="AX523" s="54"/>
      <c r="AY523" s="117"/>
      <c r="AZ523" s="117"/>
      <c r="BA523" s="118"/>
      <c r="BB523" s="116"/>
      <c r="BC523" s="54"/>
      <c r="BD523" s="117"/>
      <c r="BE523" s="218"/>
      <c r="BF523" s="120"/>
      <c r="BG523" s="121"/>
      <c r="BH523" s="121"/>
      <c r="BI523" s="122"/>
      <c r="BJ523" s="123"/>
    </row>
    <row r="524">
      <c r="D524" s="100"/>
      <c r="E524" s="48"/>
      <c r="U524" s="50"/>
      <c r="V524" s="50"/>
      <c r="AC524" s="6"/>
      <c r="AI524" s="110"/>
      <c r="AJ524" s="111"/>
      <c r="AK524" s="221"/>
      <c r="AL524" s="54"/>
      <c r="AM524" s="54"/>
      <c r="AN524" s="112"/>
      <c r="AO524" s="113"/>
      <c r="AP524" s="215"/>
      <c r="AQ524" s="216"/>
      <c r="AR524" s="217"/>
      <c r="AS524" s="54"/>
      <c r="AT524" s="115"/>
      <c r="AU524" s="115"/>
      <c r="AV524" s="115"/>
      <c r="AW524" s="116"/>
      <c r="AX524" s="54"/>
      <c r="AY524" s="117"/>
      <c r="AZ524" s="117"/>
      <c r="BA524" s="118"/>
      <c r="BB524" s="116"/>
      <c r="BC524" s="54"/>
      <c r="BD524" s="117"/>
      <c r="BE524" s="218"/>
      <c r="BF524" s="120"/>
      <c r="BG524" s="121"/>
      <c r="BH524" s="121"/>
      <c r="BI524" s="122"/>
      <c r="BJ524" s="123"/>
    </row>
    <row r="525">
      <c r="D525" s="100"/>
      <c r="E525" s="48"/>
      <c r="U525" s="50"/>
      <c r="V525" s="50"/>
      <c r="AC525" s="6"/>
      <c r="AI525" s="110"/>
      <c r="AJ525" s="111"/>
      <c r="AK525" s="221"/>
      <c r="AL525" s="54"/>
      <c r="AM525" s="54"/>
      <c r="AN525" s="112"/>
      <c r="AO525" s="113"/>
      <c r="AP525" s="215"/>
      <c r="AQ525" s="216"/>
      <c r="AR525" s="217"/>
      <c r="AS525" s="54"/>
      <c r="AT525" s="115"/>
      <c r="AU525" s="115"/>
      <c r="AV525" s="115"/>
      <c r="AW525" s="116"/>
      <c r="AX525" s="54"/>
      <c r="AY525" s="117"/>
      <c r="AZ525" s="117"/>
      <c r="BA525" s="118"/>
      <c r="BB525" s="116"/>
      <c r="BC525" s="54"/>
      <c r="BD525" s="117"/>
      <c r="BE525" s="218"/>
      <c r="BF525" s="120"/>
      <c r="BG525" s="121"/>
      <c r="BH525" s="121"/>
      <c r="BI525" s="122"/>
      <c r="BJ525" s="123"/>
    </row>
    <row r="526">
      <c r="D526" s="100"/>
      <c r="E526" s="48"/>
      <c r="U526" s="50"/>
      <c r="V526" s="50"/>
      <c r="AC526" s="6"/>
      <c r="AI526" s="110"/>
      <c r="AJ526" s="111"/>
      <c r="AK526" s="221"/>
      <c r="AL526" s="54"/>
      <c r="AM526" s="54"/>
      <c r="AN526" s="112"/>
      <c r="AO526" s="113"/>
      <c r="AP526" s="215"/>
      <c r="AQ526" s="216"/>
      <c r="AR526" s="217"/>
      <c r="AS526" s="54"/>
      <c r="AT526" s="115"/>
      <c r="AU526" s="115"/>
      <c r="AV526" s="115"/>
      <c r="AW526" s="116"/>
      <c r="AX526" s="54"/>
      <c r="AY526" s="117"/>
      <c r="AZ526" s="117"/>
      <c r="BA526" s="118"/>
      <c r="BB526" s="116"/>
      <c r="BC526" s="54"/>
      <c r="BD526" s="117"/>
      <c r="BE526" s="218"/>
      <c r="BF526" s="120"/>
      <c r="BG526" s="121"/>
      <c r="BH526" s="121"/>
      <c r="BI526" s="122"/>
      <c r="BJ526" s="123"/>
    </row>
    <row r="527">
      <c r="D527" s="100"/>
      <c r="E527" s="48"/>
      <c r="U527" s="50"/>
      <c r="V527" s="50"/>
      <c r="AC527" s="6"/>
      <c r="AI527" s="110"/>
      <c r="AJ527" s="111"/>
      <c r="AK527" s="221"/>
      <c r="AL527" s="54"/>
      <c r="AM527" s="54"/>
      <c r="AN527" s="112"/>
      <c r="AO527" s="113"/>
      <c r="AP527" s="215"/>
      <c r="AQ527" s="216"/>
      <c r="AR527" s="217"/>
      <c r="AS527" s="54"/>
      <c r="AT527" s="115"/>
      <c r="AU527" s="115"/>
      <c r="AV527" s="115"/>
      <c r="AW527" s="116"/>
      <c r="AX527" s="54"/>
      <c r="AY527" s="117"/>
      <c r="AZ527" s="117"/>
      <c r="BA527" s="118"/>
      <c r="BB527" s="116"/>
      <c r="BC527" s="54"/>
      <c r="BD527" s="117"/>
      <c r="BE527" s="218"/>
      <c r="BF527" s="120"/>
      <c r="BG527" s="121"/>
      <c r="BH527" s="121"/>
      <c r="BI527" s="122"/>
      <c r="BJ527" s="123"/>
    </row>
    <row r="528">
      <c r="D528" s="100"/>
      <c r="E528" s="48"/>
      <c r="U528" s="50"/>
      <c r="V528" s="50"/>
      <c r="AC528" s="6"/>
      <c r="AI528" s="110"/>
      <c r="AJ528" s="111"/>
      <c r="AK528" s="221"/>
      <c r="AL528" s="54"/>
      <c r="AM528" s="54"/>
      <c r="AN528" s="112"/>
      <c r="AO528" s="113"/>
      <c r="AP528" s="215"/>
      <c r="AQ528" s="216"/>
      <c r="AR528" s="217"/>
      <c r="AS528" s="54"/>
      <c r="AT528" s="115"/>
      <c r="AU528" s="115"/>
      <c r="AV528" s="115"/>
      <c r="AW528" s="116"/>
      <c r="AX528" s="54"/>
      <c r="AY528" s="117"/>
      <c r="AZ528" s="117"/>
      <c r="BA528" s="118"/>
      <c r="BB528" s="116"/>
      <c r="BC528" s="54"/>
      <c r="BD528" s="117"/>
      <c r="BE528" s="218"/>
      <c r="BF528" s="120"/>
      <c r="BG528" s="121"/>
      <c r="BH528" s="121"/>
      <c r="BI528" s="122"/>
      <c r="BJ528" s="123"/>
    </row>
    <row r="529">
      <c r="D529" s="100"/>
      <c r="E529" s="48"/>
      <c r="U529" s="50"/>
      <c r="V529" s="50"/>
      <c r="AC529" s="6"/>
      <c r="AI529" s="110"/>
      <c r="AJ529" s="111"/>
      <c r="AK529" s="221"/>
      <c r="AL529" s="54"/>
      <c r="AM529" s="54"/>
      <c r="AN529" s="112"/>
      <c r="AO529" s="113"/>
      <c r="AP529" s="215"/>
      <c r="AQ529" s="216"/>
      <c r="AR529" s="217"/>
      <c r="AS529" s="54"/>
      <c r="AT529" s="115"/>
      <c r="AU529" s="115"/>
      <c r="AV529" s="115"/>
      <c r="AW529" s="116"/>
      <c r="AX529" s="54"/>
      <c r="AY529" s="117"/>
      <c r="AZ529" s="117"/>
      <c r="BA529" s="118"/>
      <c r="BB529" s="116"/>
      <c r="BC529" s="54"/>
      <c r="BD529" s="117"/>
      <c r="BE529" s="218"/>
      <c r="BF529" s="120"/>
      <c r="BG529" s="121"/>
      <c r="BH529" s="121"/>
      <c r="BI529" s="122"/>
      <c r="BJ529" s="123"/>
    </row>
    <row r="530">
      <c r="D530" s="100"/>
      <c r="E530" s="48"/>
      <c r="U530" s="50"/>
      <c r="V530" s="50"/>
      <c r="AC530" s="6"/>
      <c r="AI530" s="110"/>
      <c r="AJ530" s="111"/>
      <c r="AK530" s="221"/>
      <c r="AL530" s="54"/>
      <c r="AM530" s="54"/>
      <c r="AN530" s="112"/>
      <c r="AO530" s="113"/>
      <c r="AP530" s="215"/>
      <c r="AQ530" s="216"/>
      <c r="AR530" s="217"/>
      <c r="AS530" s="54"/>
      <c r="AT530" s="115"/>
      <c r="AU530" s="115"/>
      <c r="AV530" s="115"/>
      <c r="AW530" s="116"/>
      <c r="AX530" s="54"/>
      <c r="AY530" s="117"/>
      <c r="AZ530" s="117"/>
      <c r="BA530" s="118"/>
      <c r="BB530" s="116"/>
      <c r="BC530" s="54"/>
      <c r="BD530" s="117"/>
      <c r="BE530" s="218"/>
      <c r="BF530" s="120"/>
      <c r="BG530" s="121"/>
      <c r="BH530" s="121"/>
      <c r="BI530" s="122"/>
      <c r="BJ530" s="123"/>
    </row>
    <row r="531">
      <c r="D531" s="100"/>
      <c r="E531" s="48"/>
      <c r="U531" s="50"/>
      <c r="V531" s="50"/>
      <c r="AC531" s="6"/>
      <c r="AI531" s="110"/>
      <c r="AJ531" s="111"/>
      <c r="AK531" s="221"/>
      <c r="AL531" s="54"/>
      <c r="AM531" s="54"/>
      <c r="AN531" s="112"/>
      <c r="AO531" s="113"/>
      <c r="AP531" s="215"/>
      <c r="AQ531" s="216"/>
      <c r="AR531" s="217"/>
      <c r="AS531" s="54"/>
      <c r="AT531" s="115"/>
      <c r="AU531" s="115"/>
      <c r="AV531" s="115"/>
      <c r="AW531" s="116"/>
      <c r="AX531" s="54"/>
      <c r="AY531" s="117"/>
      <c r="AZ531" s="117"/>
      <c r="BA531" s="118"/>
      <c r="BB531" s="116"/>
      <c r="BC531" s="54"/>
      <c r="BD531" s="117"/>
      <c r="BE531" s="218"/>
      <c r="BF531" s="120"/>
      <c r="BG531" s="121"/>
      <c r="BH531" s="121"/>
      <c r="BI531" s="122"/>
      <c r="BJ531" s="123"/>
    </row>
    <row r="532">
      <c r="D532" s="100"/>
      <c r="E532" s="48"/>
      <c r="U532" s="50"/>
      <c r="V532" s="50"/>
      <c r="AC532" s="6"/>
      <c r="AI532" s="110"/>
      <c r="AJ532" s="111"/>
      <c r="AK532" s="221"/>
      <c r="AL532" s="54"/>
      <c r="AM532" s="54"/>
      <c r="AN532" s="112"/>
      <c r="AO532" s="113"/>
      <c r="AP532" s="215"/>
      <c r="AQ532" s="216"/>
      <c r="AR532" s="217"/>
      <c r="AS532" s="54"/>
      <c r="AT532" s="115"/>
      <c r="AU532" s="115"/>
      <c r="AV532" s="115"/>
      <c r="AW532" s="116"/>
      <c r="AX532" s="54"/>
      <c r="AY532" s="117"/>
      <c r="AZ532" s="117"/>
      <c r="BA532" s="118"/>
      <c r="BB532" s="116"/>
      <c r="BC532" s="54"/>
      <c r="BD532" s="117"/>
      <c r="BE532" s="218"/>
      <c r="BF532" s="120"/>
      <c r="BG532" s="121"/>
      <c r="BH532" s="121"/>
      <c r="BI532" s="122"/>
      <c r="BJ532" s="123"/>
    </row>
    <row r="533">
      <c r="D533" s="100"/>
      <c r="E533" s="48"/>
      <c r="U533" s="50"/>
      <c r="V533" s="50"/>
      <c r="AC533" s="6"/>
      <c r="AI533" s="110"/>
      <c r="AJ533" s="111"/>
      <c r="AK533" s="221"/>
      <c r="AL533" s="54"/>
      <c r="AM533" s="54"/>
      <c r="AN533" s="112"/>
      <c r="AO533" s="113"/>
      <c r="AP533" s="215"/>
      <c r="AQ533" s="216"/>
      <c r="AR533" s="217"/>
      <c r="AS533" s="54"/>
      <c r="AT533" s="115"/>
      <c r="AU533" s="115"/>
      <c r="AV533" s="115"/>
      <c r="AW533" s="116"/>
      <c r="AX533" s="54"/>
      <c r="AY533" s="117"/>
      <c r="AZ533" s="117"/>
      <c r="BA533" s="118"/>
      <c r="BB533" s="116"/>
      <c r="BC533" s="54"/>
      <c r="BD533" s="117"/>
      <c r="BE533" s="218"/>
      <c r="BF533" s="120"/>
      <c r="BG533" s="121"/>
      <c r="BH533" s="121"/>
      <c r="BI533" s="122"/>
      <c r="BJ533" s="123"/>
    </row>
    <row r="534">
      <c r="D534" s="100"/>
      <c r="E534" s="48"/>
      <c r="U534" s="50"/>
      <c r="V534" s="50"/>
      <c r="AC534" s="6"/>
      <c r="AI534" s="110"/>
      <c r="AJ534" s="111"/>
      <c r="AK534" s="221"/>
      <c r="AL534" s="54"/>
      <c r="AM534" s="54"/>
      <c r="AN534" s="112"/>
      <c r="AO534" s="113"/>
      <c r="AP534" s="215"/>
      <c r="AQ534" s="216"/>
      <c r="AR534" s="217"/>
      <c r="AS534" s="54"/>
      <c r="AT534" s="115"/>
      <c r="AU534" s="115"/>
      <c r="AV534" s="115"/>
      <c r="AW534" s="116"/>
      <c r="AX534" s="54"/>
      <c r="AY534" s="117"/>
      <c r="AZ534" s="117"/>
      <c r="BA534" s="118"/>
      <c r="BB534" s="116"/>
      <c r="BC534" s="54"/>
      <c r="BD534" s="117"/>
      <c r="BE534" s="218"/>
      <c r="BF534" s="120"/>
      <c r="BG534" s="121"/>
      <c r="BH534" s="121"/>
      <c r="BI534" s="122"/>
      <c r="BJ534" s="123"/>
    </row>
    <row r="535">
      <c r="D535" s="100"/>
      <c r="E535" s="48"/>
      <c r="U535" s="50"/>
      <c r="V535" s="50"/>
      <c r="AC535" s="6"/>
      <c r="AI535" s="110"/>
      <c r="AJ535" s="111"/>
      <c r="AK535" s="221"/>
      <c r="AL535" s="54"/>
      <c r="AM535" s="54"/>
      <c r="AN535" s="112"/>
      <c r="AO535" s="113"/>
      <c r="AP535" s="215"/>
      <c r="AQ535" s="216"/>
      <c r="AR535" s="217"/>
      <c r="AS535" s="54"/>
      <c r="AT535" s="115"/>
      <c r="AU535" s="115"/>
      <c r="AV535" s="115"/>
      <c r="AW535" s="116"/>
      <c r="AX535" s="54"/>
      <c r="AY535" s="117"/>
      <c r="AZ535" s="117"/>
      <c r="BA535" s="118"/>
      <c r="BB535" s="116"/>
      <c r="BC535" s="54"/>
      <c r="BD535" s="117"/>
      <c r="BE535" s="218"/>
      <c r="BF535" s="120"/>
      <c r="BG535" s="121"/>
      <c r="BH535" s="121"/>
      <c r="BI535" s="122"/>
      <c r="BJ535" s="123"/>
    </row>
    <row r="536">
      <c r="D536" s="100"/>
      <c r="E536" s="48"/>
      <c r="U536" s="50"/>
      <c r="V536" s="50"/>
      <c r="AC536" s="6"/>
      <c r="AI536" s="110"/>
      <c r="AJ536" s="111"/>
      <c r="AK536" s="221"/>
      <c r="AL536" s="54"/>
      <c r="AM536" s="54"/>
      <c r="AN536" s="112"/>
      <c r="AO536" s="113"/>
      <c r="AP536" s="215"/>
      <c r="AQ536" s="216"/>
      <c r="AR536" s="217"/>
      <c r="AS536" s="54"/>
      <c r="AT536" s="115"/>
      <c r="AU536" s="115"/>
      <c r="AV536" s="115"/>
      <c r="AW536" s="116"/>
      <c r="AX536" s="54"/>
      <c r="AY536" s="117"/>
      <c r="AZ536" s="117"/>
      <c r="BA536" s="118"/>
      <c r="BB536" s="116"/>
      <c r="BC536" s="54"/>
      <c r="BD536" s="117"/>
      <c r="BE536" s="218"/>
      <c r="BF536" s="120"/>
      <c r="BG536" s="121"/>
      <c r="BH536" s="121"/>
      <c r="BI536" s="122"/>
      <c r="BJ536" s="123"/>
    </row>
    <row r="537">
      <c r="D537" s="100"/>
      <c r="E537" s="48"/>
      <c r="U537" s="50"/>
      <c r="V537" s="50"/>
      <c r="AC537" s="6"/>
      <c r="AI537" s="110"/>
      <c r="AJ537" s="111"/>
      <c r="AK537" s="221"/>
      <c r="AL537" s="54"/>
      <c r="AM537" s="54"/>
      <c r="AN537" s="112"/>
      <c r="AO537" s="113"/>
      <c r="AP537" s="215"/>
      <c r="AQ537" s="216"/>
      <c r="AR537" s="217"/>
      <c r="AS537" s="54"/>
      <c r="AT537" s="115"/>
      <c r="AU537" s="115"/>
      <c r="AV537" s="115"/>
      <c r="AW537" s="116"/>
      <c r="AX537" s="54"/>
      <c r="AY537" s="117"/>
      <c r="AZ537" s="117"/>
      <c r="BA537" s="118"/>
      <c r="BB537" s="116"/>
      <c r="BC537" s="54"/>
      <c r="BD537" s="117"/>
      <c r="BE537" s="218"/>
      <c r="BF537" s="120"/>
      <c r="BG537" s="121"/>
      <c r="BH537" s="121"/>
      <c r="BI537" s="122"/>
      <c r="BJ537" s="123"/>
    </row>
    <row r="538">
      <c r="D538" s="100"/>
      <c r="E538" s="48"/>
      <c r="U538" s="50"/>
      <c r="V538" s="50"/>
      <c r="AC538" s="6"/>
      <c r="AI538" s="110"/>
      <c r="AJ538" s="111"/>
      <c r="AK538" s="221"/>
      <c r="AL538" s="54"/>
      <c r="AM538" s="54"/>
      <c r="AN538" s="112"/>
      <c r="AO538" s="113"/>
      <c r="AP538" s="215"/>
      <c r="AQ538" s="216"/>
      <c r="AR538" s="217"/>
      <c r="AS538" s="54"/>
      <c r="AT538" s="115"/>
      <c r="AU538" s="115"/>
      <c r="AV538" s="115"/>
      <c r="AW538" s="116"/>
      <c r="AX538" s="54"/>
      <c r="AY538" s="117"/>
      <c r="AZ538" s="117"/>
      <c r="BA538" s="118"/>
      <c r="BB538" s="116"/>
      <c r="BC538" s="54"/>
      <c r="BD538" s="117"/>
      <c r="BE538" s="218"/>
      <c r="BF538" s="120"/>
      <c r="BG538" s="121"/>
      <c r="BH538" s="121"/>
      <c r="BI538" s="122"/>
      <c r="BJ538" s="123"/>
    </row>
    <row r="539">
      <c r="D539" s="100"/>
      <c r="E539" s="48"/>
      <c r="U539" s="50"/>
      <c r="V539" s="50"/>
      <c r="AC539" s="6"/>
      <c r="AI539" s="110"/>
      <c r="AJ539" s="111"/>
      <c r="AK539" s="221"/>
      <c r="AL539" s="54"/>
      <c r="AM539" s="54"/>
      <c r="AN539" s="112"/>
      <c r="AO539" s="113"/>
      <c r="AP539" s="215"/>
      <c r="AQ539" s="216"/>
      <c r="AR539" s="217"/>
      <c r="AS539" s="54"/>
      <c r="AT539" s="115"/>
      <c r="AU539" s="115"/>
      <c r="AV539" s="115"/>
      <c r="AW539" s="116"/>
      <c r="AX539" s="54"/>
      <c r="AY539" s="117"/>
      <c r="AZ539" s="117"/>
      <c r="BA539" s="118"/>
      <c r="BB539" s="116"/>
      <c r="BC539" s="54"/>
      <c r="BD539" s="117"/>
      <c r="BE539" s="218"/>
      <c r="BF539" s="120"/>
      <c r="BG539" s="121"/>
      <c r="BH539" s="121"/>
      <c r="BI539" s="122"/>
      <c r="BJ539" s="123"/>
    </row>
    <row r="540">
      <c r="D540" s="100"/>
      <c r="E540" s="48"/>
      <c r="U540" s="50"/>
      <c r="V540" s="50"/>
      <c r="AC540" s="6"/>
      <c r="AI540" s="110"/>
      <c r="AJ540" s="111"/>
      <c r="AK540" s="221"/>
      <c r="AL540" s="54"/>
      <c r="AM540" s="54"/>
      <c r="AN540" s="112"/>
      <c r="AO540" s="113"/>
      <c r="AP540" s="215"/>
      <c r="AQ540" s="216"/>
      <c r="AR540" s="217"/>
      <c r="AS540" s="54"/>
      <c r="AT540" s="115"/>
      <c r="AU540" s="115"/>
      <c r="AV540" s="115"/>
      <c r="AW540" s="116"/>
      <c r="AX540" s="54"/>
      <c r="AY540" s="117"/>
      <c r="AZ540" s="117"/>
      <c r="BA540" s="118"/>
      <c r="BB540" s="116"/>
      <c r="BC540" s="54"/>
      <c r="BD540" s="117"/>
      <c r="BE540" s="218"/>
      <c r="BF540" s="120"/>
      <c r="BG540" s="121"/>
      <c r="BH540" s="121"/>
      <c r="BI540" s="122"/>
      <c r="BJ540" s="123"/>
    </row>
    <row r="541">
      <c r="D541" s="100"/>
      <c r="E541" s="48"/>
      <c r="U541" s="50"/>
      <c r="V541" s="50"/>
      <c r="AC541" s="6"/>
      <c r="AI541" s="110"/>
      <c r="AJ541" s="111"/>
      <c r="AK541" s="221"/>
      <c r="AL541" s="54"/>
      <c r="AM541" s="54"/>
      <c r="AN541" s="112"/>
      <c r="AO541" s="113"/>
      <c r="AP541" s="215"/>
      <c r="AQ541" s="216"/>
      <c r="AR541" s="217"/>
      <c r="AS541" s="54"/>
      <c r="AT541" s="115"/>
      <c r="AU541" s="115"/>
      <c r="AV541" s="115"/>
      <c r="AW541" s="116"/>
      <c r="AX541" s="54"/>
      <c r="AY541" s="117"/>
      <c r="AZ541" s="117"/>
      <c r="BA541" s="118"/>
      <c r="BB541" s="116"/>
      <c r="BC541" s="54"/>
      <c r="BD541" s="117"/>
      <c r="BE541" s="218"/>
      <c r="BF541" s="120"/>
      <c r="BG541" s="121"/>
      <c r="BH541" s="121"/>
      <c r="BI541" s="122"/>
      <c r="BJ541" s="123"/>
    </row>
    <row r="542">
      <c r="D542" s="100"/>
      <c r="E542" s="48"/>
      <c r="U542" s="50"/>
      <c r="V542" s="50"/>
      <c r="AC542" s="6"/>
      <c r="AI542" s="110"/>
      <c r="AJ542" s="111"/>
      <c r="AK542" s="221"/>
      <c r="AL542" s="54"/>
      <c r="AM542" s="54"/>
      <c r="AN542" s="112"/>
      <c r="AO542" s="113"/>
      <c r="AP542" s="215"/>
      <c r="AQ542" s="216"/>
      <c r="AR542" s="217"/>
      <c r="AS542" s="54"/>
      <c r="AT542" s="115"/>
      <c r="AU542" s="115"/>
      <c r="AV542" s="115"/>
      <c r="AW542" s="116"/>
      <c r="AX542" s="54"/>
      <c r="AY542" s="117"/>
      <c r="AZ542" s="117"/>
      <c r="BA542" s="118"/>
      <c r="BB542" s="116"/>
      <c r="BC542" s="54"/>
      <c r="BD542" s="117"/>
      <c r="BE542" s="218"/>
      <c r="BF542" s="120"/>
      <c r="BG542" s="121"/>
      <c r="BH542" s="121"/>
      <c r="BI542" s="122"/>
      <c r="BJ542" s="123"/>
    </row>
    <row r="543">
      <c r="D543" s="100"/>
      <c r="E543" s="48"/>
      <c r="U543" s="50"/>
      <c r="V543" s="50"/>
      <c r="AC543" s="6"/>
      <c r="AI543" s="110"/>
      <c r="AJ543" s="111"/>
      <c r="AK543" s="221"/>
      <c r="AL543" s="54"/>
      <c r="AM543" s="54"/>
      <c r="AN543" s="112"/>
      <c r="AO543" s="113"/>
      <c r="AP543" s="215"/>
      <c r="AQ543" s="216"/>
      <c r="AR543" s="217"/>
      <c r="AS543" s="54"/>
      <c r="AT543" s="115"/>
      <c r="AU543" s="115"/>
      <c r="AV543" s="115"/>
      <c r="AW543" s="116"/>
      <c r="AX543" s="54"/>
      <c r="AY543" s="117"/>
      <c r="AZ543" s="117"/>
      <c r="BA543" s="118"/>
      <c r="BB543" s="116"/>
      <c r="BC543" s="54"/>
      <c r="BD543" s="117"/>
      <c r="BE543" s="218"/>
      <c r="BF543" s="120"/>
      <c r="BG543" s="121"/>
      <c r="BH543" s="121"/>
      <c r="BI543" s="122"/>
      <c r="BJ543" s="123"/>
    </row>
    <row r="544">
      <c r="D544" s="100"/>
      <c r="E544" s="48"/>
      <c r="U544" s="50"/>
      <c r="V544" s="50"/>
      <c r="AC544" s="6"/>
      <c r="AI544" s="110"/>
      <c r="AJ544" s="111"/>
      <c r="AK544" s="221"/>
      <c r="AL544" s="54"/>
      <c r="AM544" s="54"/>
      <c r="AN544" s="112"/>
      <c r="AO544" s="113"/>
      <c r="AP544" s="215"/>
      <c r="AQ544" s="216"/>
      <c r="AR544" s="217"/>
      <c r="AS544" s="54"/>
      <c r="AT544" s="115"/>
      <c r="AU544" s="115"/>
      <c r="AV544" s="115"/>
      <c r="AW544" s="116"/>
      <c r="AX544" s="54"/>
      <c r="AY544" s="117"/>
      <c r="AZ544" s="117"/>
      <c r="BA544" s="118"/>
      <c r="BB544" s="116"/>
      <c r="BC544" s="54"/>
      <c r="BD544" s="117"/>
      <c r="BE544" s="218"/>
      <c r="BF544" s="120"/>
      <c r="BG544" s="121"/>
      <c r="BH544" s="121"/>
      <c r="BI544" s="122"/>
      <c r="BJ544" s="123"/>
    </row>
    <row r="545">
      <c r="D545" s="100"/>
      <c r="E545" s="48"/>
      <c r="U545" s="50"/>
      <c r="V545" s="50"/>
      <c r="AC545" s="6"/>
      <c r="AI545" s="110"/>
      <c r="AJ545" s="111"/>
      <c r="AK545" s="221"/>
      <c r="AL545" s="54"/>
      <c r="AM545" s="54"/>
      <c r="AN545" s="112"/>
      <c r="AO545" s="113"/>
      <c r="AP545" s="215"/>
      <c r="AQ545" s="216"/>
      <c r="AR545" s="217"/>
      <c r="AS545" s="54"/>
      <c r="AT545" s="115"/>
      <c r="AU545" s="115"/>
      <c r="AV545" s="115"/>
      <c r="AW545" s="116"/>
      <c r="AX545" s="54"/>
      <c r="AY545" s="117"/>
      <c r="AZ545" s="117"/>
      <c r="BA545" s="118"/>
      <c r="BB545" s="116"/>
      <c r="BC545" s="54"/>
      <c r="BD545" s="117"/>
      <c r="BE545" s="218"/>
      <c r="BF545" s="120"/>
      <c r="BG545" s="121"/>
      <c r="BH545" s="121"/>
      <c r="BI545" s="122"/>
      <c r="BJ545" s="123"/>
    </row>
    <row r="546">
      <c r="D546" s="100"/>
      <c r="E546" s="48"/>
      <c r="U546" s="50"/>
      <c r="V546" s="50"/>
      <c r="AC546" s="6"/>
      <c r="AI546" s="110"/>
      <c r="AJ546" s="111"/>
      <c r="AK546" s="221"/>
      <c r="AL546" s="54"/>
      <c r="AM546" s="54"/>
      <c r="AN546" s="112"/>
      <c r="AO546" s="113"/>
      <c r="AP546" s="215"/>
      <c r="AQ546" s="216"/>
      <c r="AR546" s="217"/>
      <c r="AS546" s="54"/>
      <c r="AT546" s="115"/>
      <c r="AU546" s="115"/>
      <c r="AV546" s="115"/>
      <c r="AW546" s="116"/>
      <c r="AX546" s="54"/>
      <c r="AY546" s="117"/>
      <c r="AZ546" s="117"/>
      <c r="BA546" s="118"/>
      <c r="BB546" s="116"/>
      <c r="BC546" s="54"/>
      <c r="BD546" s="117"/>
      <c r="BE546" s="218"/>
      <c r="BF546" s="120"/>
      <c r="BG546" s="121"/>
      <c r="BH546" s="121"/>
      <c r="BI546" s="122"/>
      <c r="BJ546" s="123"/>
    </row>
    <row r="547">
      <c r="D547" s="100"/>
      <c r="E547" s="48"/>
      <c r="U547" s="50"/>
      <c r="V547" s="50"/>
      <c r="AC547" s="6"/>
      <c r="AI547" s="110"/>
      <c r="AJ547" s="111"/>
      <c r="AK547" s="221"/>
      <c r="AL547" s="54"/>
      <c r="AM547" s="54"/>
      <c r="AN547" s="112"/>
      <c r="AO547" s="113"/>
      <c r="AP547" s="215"/>
      <c r="AQ547" s="216"/>
      <c r="AR547" s="217"/>
      <c r="AS547" s="54"/>
      <c r="AT547" s="115"/>
      <c r="AU547" s="115"/>
      <c r="AV547" s="115"/>
      <c r="AW547" s="116"/>
      <c r="AX547" s="54"/>
      <c r="AY547" s="117"/>
      <c r="AZ547" s="117"/>
      <c r="BA547" s="118"/>
      <c r="BB547" s="116"/>
      <c r="BC547" s="54"/>
      <c r="BD547" s="117"/>
      <c r="BE547" s="218"/>
      <c r="BF547" s="120"/>
      <c r="BG547" s="121"/>
      <c r="BH547" s="121"/>
      <c r="BI547" s="122"/>
      <c r="BJ547" s="123"/>
    </row>
    <row r="548">
      <c r="D548" s="100"/>
      <c r="E548" s="48"/>
      <c r="U548" s="50"/>
      <c r="V548" s="50"/>
      <c r="AC548" s="6"/>
      <c r="AI548" s="110"/>
      <c r="AJ548" s="111"/>
      <c r="AK548" s="221"/>
      <c r="AL548" s="54"/>
      <c r="AM548" s="54"/>
      <c r="AN548" s="112"/>
      <c r="AO548" s="113"/>
      <c r="AP548" s="215"/>
      <c r="AQ548" s="216"/>
      <c r="AR548" s="217"/>
      <c r="AS548" s="54"/>
      <c r="AT548" s="115"/>
      <c r="AU548" s="115"/>
      <c r="AV548" s="115"/>
      <c r="AW548" s="116"/>
      <c r="AX548" s="54"/>
      <c r="AY548" s="117"/>
      <c r="AZ548" s="117"/>
      <c r="BA548" s="118"/>
      <c r="BB548" s="116"/>
      <c r="BC548" s="54"/>
      <c r="BD548" s="117"/>
      <c r="BE548" s="218"/>
      <c r="BF548" s="120"/>
      <c r="BG548" s="121"/>
      <c r="BH548" s="121"/>
      <c r="BI548" s="122"/>
      <c r="BJ548" s="123"/>
    </row>
    <row r="549">
      <c r="D549" s="100"/>
      <c r="E549" s="48"/>
      <c r="U549" s="50"/>
      <c r="V549" s="50"/>
      <c r="AC549" s="6"/>
      <c r="AI549" s="110"/>
      <c r="AJ549" s="111"/>
      <c r="AK549" s="221"/>
      <c r="AL549" s="54"/>
      <c r="AM549" s="54"/>
      <c r="AN549" s="112"/>
      <c r="AO549" s="113"/>
      <c r="AP549" s="215"/>
      <c r="AQ549" s="216"/>
      <c r="AR549" s="217"/>
      <c r="AS549" s="54"/>
      <c r="AT549" s="115"/>
      <c r="AU549" s="115"/>
      <c r="AV549" s="115"/>
      <c r="AW549" s="116"/>
      <c r="AX549" s="54"/>
      <c r="AY549" s="117"/>
      <c r="AZ549" s="117"/>
      <c r="BA549" s="118"/>
      <c r="BB549" s="116"/>
      <c r="BC549" s="54"/>
      <c r="BD549" s="117"/>
      <c r="BE549" s="218"/>
      <c r="BF549" s="120"/>
      <c r="BG549" s="121"/>
      <c r="BH549" s="121"/>
      <c r="BI549" s="122"/>
      <c r="BJ549" s="123"/>
    </row>
    <row r="550">
      <c r="D550" s="100"/>
      <c r="E550" s="48"/>
      <c r="U550" s="50"/>
      <c r="V550" s="50"/>
      <c r="AC550" s="6"/>
      <c r="AI550" s="110"/>
      <c r="AJ550" s="111"/>
      <c r="AK550" s="221"/>
      <c r="AL550" s="54"/>
      <c r="AM550" s="54"/>
      <c r="AN550" s="112"/>
      <c r="AO550" s="113"/>
      <c r="AP550" s="215"/>
      <c r="AQ550" s="216"/>
      <c r="AR550" s="217"/>
      <c r="AS550" s="54"/>
      <c r="AT550" s="115"/>
      <c r="AU550" s="115"/>
      <c r="AV550" s="115"/>
      <c r="AW550" s="116"/>
      <c r="AX550" s="54"/>
      <c r="AY550" s="117"/>
      <c r="AZ550" s="117"/>
      <c r="BA550" s="118"/>
      <c r="BB550" s="116"/>
      <c r="BC550" s="54"/>
      <c r="BD550" s="117"/>
      <c r="BE550" s="218"/>
      <c r="BF550" s="120"/>
      <c r="BG550" s="121"/>
      <c r="BH550" s="121"/>
      <c r="BI550" s="122"/>
      <c r="BJ550" s="123"/>
    </row>
    <row r="551">
      <c r="D551" s="100"/>
      <c r="E551" s="48"/>
      <c r="U551" s="50"/>
      <c r="V551" s="50"/>
      <c r="AC551" s="6"/>
      <c r="AI551" s="110"/>
      <c r="AJ551" s="111"/>
      <c r="AK551" s="221"/>
      <c r="AL551" s="54"/>
      <c r="AM551" s="54"/>
      <c r="AN551" s="112"/>
      <c r="AO551" s="113"/>
      <c r="AP551" s="215"/>
      <c r="AQ551" s="216"/>
      <c r="AR551" s="217"/>
      <c r="AS551" s="54"/>
      <c r="AT551" s="115"/>
      <c r="AU551" s="115"/>
      <c r="AV551" s="115"/>
      <c r="AW551" s="116"/>
      <c r="AX551" s="54"/>
      <c r="AY551" s="117"/>
      <c r="AZ551" s="117"/>
      <c r="BA551" s="118"/>
      <c r="BB551" s="116"/>
      <c r="BC551" s="54"/>
      <c r="BD551" s="117"/>
      <c r="BE551" s="218"/>
      <c r="BF551" s="120"/>
      <c r="BG551" s="121"/>
      <c r="BH551" s="121"/>
      <c r="BI551" s="122"/>
      <c r="BJ551" s="123"/>
    </row>
    <row r="552">
      <c r="D552" s="100"/>
      <c r="E552" s="48"/>
      <c r="U552" s="50"/>
      <c r="V552" s="50"/>
      <c r="AC552" s="6"/>
      <c r="AI552" s="110"/>
      <c r="AJ552" s="111"/>
      <c r="AK552" s="221"/>
      <c r="AL552" s="54"/>
      <c r="AM552" s="54"/>
      <c r="AN552" s="112"/>
      <c r="AO552" s="113"/>
      <c r="AP552" s="215"/>
      <c r="AQ552" s="216"/>
      <c r="AR552" s="217"/>
      <c r="AS552" s="54"/>
      <c r="AT552" s="115"/>
      <c r="AU552" s="115"/>
      <c r="AV552" s="115"/>
      <c r="AW552" s="116"/>
      <c r="AX552" s="54"/>
      <c r="AY552" s="117"/>
      <c r="AZ552" s="117"/>
      <c r="BA552" s="118"/>
      <c r="BB552" s="116"/>
      <c r="BC552" s="54"/>
      <c r="BD552" s="117"/>
      <c r="BE552" s="218"/>
      <c r="BF552" s="120"/>
      <c r="BG552" s="121"/>
      <c r="BH552" s="121"/>
      <c r="BI552" s="122"/>
      <c r="BJ552" s="123"/>
    </row>
    <row r="553">
      <c r="D553" s="100"/>
      <c r="E553" s="48"/>
      <c r="U553" s="50"/>
      <c r="V553" s="50"/>
      <c r="AC553" s="6"/>
      <c r="AI553" s="110"/>
      <c r="AJ553" s="111"/>
      <c r="AK553" s="221"/>
      <c r="AL553" s="54"/>
      <c r="AM553" s="54"/>
      <c r="AN553" s="112"/>
      <c r="AO553" s="113"/>
      <c r="AP553" s="215"/>
      <c r="AQ553" s="216"/>
      <c r="AR553" s="217"/>
      <c r="AS553" s="54"/>
      <c r="AT553" s="115"/>
      <c r="AU553" s="115"/>
      <c r="AV553" s="115"/>
      <c r="AW553" s="116"/>
      <c r="AX553" s="54"/>
      <c r="AY553" s="117"/>
      <c r="AZ553" s="117"/>
      <c r="BA553" s="118"/>
      <c r="BB553" s="116"/>
      <c r="BC553" s="54"/>
      <c r="BD553" s="117"/>
      <c r="BE553" s="218"/>
      <c r="BF553" s="120"/>
      <c r="BG553" s="121"/>
      <c r="BH553" s="121"/>
      <c r="BI553" s="122"/>
      <c r="BJ553" s="123"/>
    </row>
    <row r="554">
      <c r="D554" s="100"/>
      <c r="E554" s="48"/>
      <c r="U554" s="50"/>
      <c r="V554" s="50"/>
      <c r="AC554" s="6"/>
      <c r="AI554" s="110"/>
      <c r="AJ554" s="111"/>
      <c r="AK554" s="221"/>
      <c r="AL554" s="54"/>
      <c r="AM554" s="54"/>
      <c r="AN554" s="112"/>
      <c r="AO554" s="113"/>
      <c r="AP554" s="215"/>
      <c r="AQ554" s="216"/>
      <c r="AR554" s="217"/>
      <c r="AS554" s="54"/>
      <c r="AT554" s="115"/>
      <c r="AU554" s="115"/>
      <c r="AV554" s="115"/>
      <c r="AW554" s="116"/>
      <c r="AX554" s="54"/>
      <c r="AY554" s="117"/>
      <c r="AZ554" s="117"/>
      <c r="BA554" s="118"/>
      <c r="BB554" s="116"/>
      <c r="BC554" s="54"/>
      <c r="BD554" s="117"/>
      <c r="BE554" s="218"/>
      <c r="BF554" s="120"/>
      <c r="BG554" s="121"/>
      <c r="BH554" s="121"/>
      <c r="BI554" s="122"/>
      <c r="BJ554" s="123"/>
    </row>
    <row r="555">
      <c r="D555" s="100"/>
      <c r="E555" s="48"/>
      <c r="U555" s="50"/>
      <c r="V555" s="50"/>
      <c r="AC555" s="6"/>
      <c r="AI555" s="110"/>
      <c r="AJ555" s="111"/>
      <c r="AK555" s="221"/>
      <c r="AL555" s="54"/>
      <c r="AM555" s="54"/>
      <c r="AN555" s="112"/>
      <c r="AO555" s="113"/>
      <c r="AP555" s="215"/>
      <c r="AQ555" s="216"/>
      <c r="AR555" s="217"/>
      <c r="AS555" s="54"/>
      <c r="AT555" s="115"/>
      <c r="AU555" s="115"/>
      <c r="AV555" s="115"/>
      <c r="AW555" s="116"/>
      <c r="AX555" s="54"/>
      <c r="AY555" s="117"/>
      <c r="AZ555" s="117"/>
      <c r="BA555" s="118"/>
      <c r="BB555" s="116"/>
      <c r="BC555" s="54"/>
      <c r="BD555" s="117"/>
      <c r="BE555" s="218"/>
      <c r="BF555" s="120"/>
      <c r="BG555" s="121"/>
      <c r="BH555" s="121"/>
      <c r="BI555" s="122"/>
      <c r="BJ555" s="123"/>
    </row>
    <row r="556">
      <c r="D556" s="100"/>
      <c r="E556" s="48"/>
      <c r="U556" s="50"/>
      <c r="V556" s="50"/>
      <c r="AC556" s="6"/>
      <c r="AI556" s="110"/>
      <c r="AJ556" s="111"/>
      <c r="AK556" s="221"/>
      <c r="AL556" s="54"/>
      <c r="AM556" s="54"/>
      <c r="AN556" s="112"/>
      <c r="AO556" s="113"/>
      <c r="AP556" s="215"/>
      <c r="AQ556" s="216"/>
      <c r="AR556" s="217"/>
      <c r="AS556" s="54"/>
      <c r="AT556" s="115"/>
      <c r="AU556" s="115"/>
      <c r="AV556" s="115"/>
      <c r="AW556" s="116"/>
      <c r="AX556" s="54"/>
      <c r="AY556" s="117"/>
      <c r="AZ556" s="117"/>
      <c r="BA556" s="118"/>
      <c r="BB556" s="116"/>
      <c r="BC556" s="54"/>
      <c r="BD556" s="117"/>
      <c r="BE556" s="218"/>
      <c r="BF556" s="120"/>
      <c r="BG556" s="121"/>
      <c r="BH556" s="121"/>
      <c r="BI556" s="122"/>
      <c r="BJ556" s="123"/>
    </row>
    <row r="557">
      <c r="D557" s="100"/>
      <c r="E557" s="48"/>
      <c r="U557" s="50"/>
      <c r="V557" s="50"/>
      <c r="AC557" s="6"/>
      <c r="AI557" s="110"/>
      <c r="AJ557" s="111"/>
      <c r="AK557" s="221"/>
      <c r="AL557" s="54"/>
      <c r="AM557" s="54"/>
      <c r="AN557" s="112"/>
      <c r="AO557" s="113"/>
      <c r="AP557" s="215"/>
      <c r="AQ557" s="216"/>
      <c r="AR557" s="217"/>
      <c r="AS557" s="54"/>
      <c r="AT557" s="115"/>
      <c r="AU557" s="115"/>
      <c r="AV557" s="115"/>
      <c r="AW557" s="116"/>
      <c r="AX557" s="54"/>
      <c r="AY557" s="117"/>
      <c r="AZ557" s="117"/>
      <c r="BA557" s="118"/>
      <c r="BB557" s="116"/>
      <c r="BC557" s="54"/>
      <c r="BD557" s="117"/>
      <c r="BE557" s="218"/>
      <c r="BF557" s="120"/>
      <c r="BG557" s="121"/>
      <c r="BH557" s="121"/>
      <c r="BI557" s="122"/>
      <c r="BJ557" s="123"/>
    </row>
    <row r="558">
      <c r="D558" s="100"/>
      <c r="E558" s="48"/>
      <c r="U558" s="50"/>
      <c r="V558" s="50"/>
      <c r="AC558" s="6"/>
      <c r="AI558" s="110"/>
      <c r="AJ558" s="111"/>
      <c r="AK558" s="221"/>
      <c r="AL558" s="54"/>
      <c r="AM558" s="54"/>
      <c r="AN558" s="112"/>
      <c r="AO558" s="113"/>
      <c r="AP558" s="215"/>
      <c r="AQ558" s="216"/>
      <c r="AR558" s="217"/>
      <c r="AS558" s="54"/>
      <c r="AT558" s="115"/>
      <c r="AU558" s="115"/>
      <c r="AV558" s="115"/>
      <c r="AW558" s="116"/>
      <c r="AX558" s="54"/>
      <c r="AY558" s="117"/>
      <c r="AZ558" s="117"/>
      <c r="BA558" s="118"/>
      <c r="BB558" s="116"/>
      <c r="BC558" s="54"/>
      <c r="BD558" s="117"/>
      <c r="BE558" s="218"/>
      <c r="BF558" s="120"/>
      <c r="BG558" s="121"/>
      <c r="BH558" s="121"/>
      <c r="BI558" s="122"/>
      <c r="BJ558" s="123"/>
    </row>
    <row r="559">
      <c r="D559" s="100"/>
      <c r="E559" s="48"/>
      <c r="U559" s="50"/>
      <c r="V559" s="50"/>
      <c r="AC559" s="6"/>
      <c r="AI559" s="110"/>
      <c r="AJ559" s="111"/>
      <c r="AK559" s="221"/>
      <c r="AL559" s="54"/>
      <c r="AM559" s="54"/>
      <c r="AN559" s="112"/>
      <c r="AO559" s="113"/>
      <c r="AP559" s="215"/>
      <c r="AQ559" s="216"/>
      <c r="AR559" s="217"/>
      <c r="AS559" s="54"/>
      <c r="AT559" s="115"/>
      <c r="AU559" s="115"/>
      <c r="AV559" s="115"/>
      <c r="AW559" s="116"/>
      <c r="AX559" s="54"/>
      <c r="AY559" s="117"/>
      <c r="AZ559" s="117"/>
      <c r="BA559" s="118"/>
      <c r="BB559" s="116"/>
      <c r="BC559" s="54"/>
      <c r="BD559" s="117"/>
      <c r="BE559" s="218"/>
      <c r="BF559" s="120"/>
      <c r="BG559" s="121"/>
      <c r="BH559" s="121"/>
      <c r="BI559" s="122"/>
      <c r="BJ559" s="123"/>
    </row>
    <row r="560">
      <c r="D560" s="100"/>
      <c r="E560" s="48"/>
      <c r="U560" s="50"/>
      <c r="V560" s="50"/>
      <c r="AC560" s="6"/>
      <c r="AI560" s="110"/>
      <c r="AJ560" s="111"/>
      <c r="AK560" s="221"/>
      <c r="AL560" s="54"/>
      <c r="AM560" s="54"/>
      <c r="AN560" s="112"/>
      <c r="AO560" s="113"/>
      <c r="AP560" s="215"/>
      <c r="AQ560" s="216"/>
      <c r="AR560" s="217"/>
      <c r="AS560" s="54"/>
      <c r="AT560" s="115"/>
      <c r="AU560" s="115"/>
      <c r="AV560" s="115"/>
      <c r="AW560" s="116"/>
      <c r="AX560" s="54"/>
      <c r="AY560" s="117"/>
      <c r="AZ560" s="117"/>
      <c r="BA560" s="118"/>
      <c r="BB560" s="116"/>
      <c r="BC560" s="54"/>
      <c r="BD560" s="117"/>
      <c r="BE560" s="218"/>
      <c r="BF560" s="120"/>
      <c r="BG560" s="121"/>
      <c r="BH560" s="121"/>
      <c r="BI560" s="122"/>
      <c r="BJ560" s="123"/>
    </row>
    <row r="561">
      <c r="D561" s="100"/>
      <c r="E561" s="48"/>
      <c r="U561" s="50"/>
      <c r="V561" s="50"/>
      <c r="AC561" s="6"/>
      <c r="AI561" s="110"/>
      <c r="AJ561" s="111"/>
      <c r="AK561" s="221"/>
      <c r="AL561" s="54"/>
      <c r="AM561" s="54"/>
      <c r="AN561" s="112"/>
      <c r="AO561" s="113"/>
      <c r="AP561" s="215"/>
      <c r="AQ561" s="216"/>
      <c r="AR561" s="217"/>
      <c r="AS561" s="54"/>
      <c r="AT561" s="115"/>
      <c r="AU561" s="115"/>
      <c r="AV561" s="115"/>
      <c r="AW561" s="116"/>
      <c r="AX561" s="54"/>
      <c r="AY561" s="117"/>
      <c r="AZ561" s="117"/>
      <c r="BA561" s="118"/>
      <c r="BB561" s="116"/>
      <c r="BC561" s="54"/>
      <c r="BD561" s="117"/>
      <c r="BE561" s="218"/>
      <c r="BF561" s="120"/>
      <c r="BG561" s="121"/>
      <c r="BH561" s="121"/>
      <c r="BI561" s="122"/>
      <c r="BJ561" s="123"/>
    </row>
    <row r="562">
      <c r="D562" s="100"/>
      <c r="E562" s="48"/>
      <c r="U562" s="50"/>
      <c r="V562" s="50"/>
      <c r="AC562" s="6"/>
      <c r="AI562" s="110"/>
      <c r="AJ562" s="111"/>
      <c r="AK562" s="221"/>
      <c r="AL562" s="54"/>
      <c r="AM562" s="54"/>
      <c r="AN562" s="112"/>
      <c r="AO562" s="113"/>
      <c r="AP562" s="215"/>
      <c r="AQ562" s="216"/>
      <c r="AR562" s="217"/>
      <c r="AS562" s="54"/>
      <c r="AT562" s="115"/>
      <c r="AU562" s="115"/>
      <c r="AV562" s="115"/>
      <c r="AW562" s="116"/>
      <c r="AX562" s="54"/>
      <c r="AY562" s="117"/>
      <c r="AZ562" s="117"/>
      <c r="BA562" s="118"/>
      <c r="BB562" s="116"/>
      <c r="BC562" s="54"/>
      <c r="BD562" s="117"/>
      <c r="BE562" s="218"/>
      <c r="BF562" s="120"/>
      <c r="BG562" s="121"/>
      <c r="BH562" s="121"/>
      <c r="BI562" s="122"/>
      <c r="BJ562" s="123"/>
    </row>
    <row r="563">
      <c r="D563" s="100"/>
      <c r="E563" s="48"/>
      <c r="U563" s="50"/>
      <c r="V563" s="50"/>
      <c r="AC563" s="6"/>
      <c r="AI563" s="110"/>
      <c r="AJ563" s="111"/>
      <c r="AK563" s="221"/>
      <c r="AL563" s="54"/>
      <c r="AM563" s="54"/>
      <c r="AN563" s="112"/>
      <c r="AO563" s="113"/>
      <c r="AP563" s="215"/>
      <c r="AQ563" s="216"/>
      <c r="AR563" s="217"/>
      <c r="AS563" s="54"/>
      <c r="AT563" s="115"/>
      <c r="AU563" s="115"/>
      <c r="AV563" s="115"/>
      <c r="AW563" s="116"/>
      <c r="AX563" s="54"/>
      <c r="AY563" s="117"/>
      <c r="AZ563" s="117"/>
      <c r="BA563" s="118"/>
      <c r="BB563" s="116"/>
      <c r="BC563" s="54"/>
      <c r="BD563" s="117"/>
      <c r="BE563" s="218"/>
      <c r="BF563" s="120"/>
      <c r="BG563" s="121"/>
      <c r="BH563" s="121"/>
      <c r="BI563" s="122"/>
      <c r="BJ563" s="123"/>
    </row>
    <row r="564">
      <c r="D564" s="100"/>
      <c r="E564" s="48"/>
      <c r="U564" s="50"/>
      <c r="V564" s="50"/>
      <c r="AC564" s="6"/>
      <c r="AI564" s="110"/>
      <c r="AJ564" s="111"/>
      <c r="AK564" s="221"/>
      <c r="AL564" s="54"/>
      <c r="AM564" s="54"/>
      <c r="AN564" s="112"/>
      <c r="AO564" s="113"/>
      <c r="AP564" s="215"/>
      <c r="AQ564" s="216"/>
      <c r="AR564" s="217"/>
      <c r="AS564" s="54"/>
      <c r="AT564" s="115"/>
      <c r="AU564" s="115"/>
      <c r="AV564" s="115"/>
      <c r="AW564" s="116"/>
      <c r="AX564" s="54"/>
      <c r="AY564" s="117"/>
      <c r="AZ564" s="117"/>
      <c r="BA564" s="118"/>
      <c r="BB564" s="116"/>
      <c r="BC564" s="54"/>
      <c r="BD564" s="117"/>
      <c r="BE564" s="218"/>
      <c r="BF564" s="120"/>
      <c r="BG564" s="121"/>
      <c r="BH564" s="121"/>
      <c r="BI564" s="122"/>
      <c r="BJ564" s="123"/>
    </row>
    <row r="565">
      <c r="D565" s="100"/>
      <c r="E565" s="48"/>
      <c r="U565" s="50"/>
      <c r="V565" s="50"/>
      <c r="AC565" s="6"/>
      <c r="AI565" s="110"/>
      <c r="AJ565" s="111"/>
      <c r="AK565" s="221"/>
      <c r="AL565" s="54"/>
      <c r="AM565" s="54"/>
      <c r="AN565" s="112"/>
      <c r="AO565" s="113"/>
      <c r="AP565" s="215"/>
      <c r="AQ565" s="216"/>
      <c r="AR565" s="217"/>
      <c r="AS565" s="54"/>
      <c r="AT565" s="115"/>
      <c r="AU565" s="115"/>
      <c r="AV565" s="115"/>
      <c r="AW565" s="116"/>
      <c r="AX565" s="54"/>
      <c r="AY565" s="117"/>
      <c r="AZ565" s="117"/>
      <c r="BA565" s="118"/>
      <c r="BB565" s="116"/>
      <c r="BC565" s="54"/>
      <c r="BD565" s="117"/>
      <c r="BE565" s="218"/>
      <c r="BF565" s="120"/>
      <c r="BG565" s="121"/>
      <c r="BH565" s="121"/>
      <c r="BI565" s="122"/>
      <c r="BJ565" s="123"/>
    </row>
    <row r="566">
      <c r="D566" s="100"/>
      <c r="E566" s="48"/>
      <c r="U566" s="50"/>
      <c r="V566" s="50"/>
      <c r="AC566" s="6"/>
      <c r="AI566" s="110"/>
      <c r="AJ566" s="111"/>
      <c r="AK566" s="221"/>
      <c r="AL566" s="54"/>
      <c r="AM566" s="54"/>
      <c r="AN566" s="112"/>
      <c r="AO566" s="113"/>
      <c r="AP566" s="215"/>
      <c r="AQ566" s="216"/>
      <c r="AR566" s="217"/>
      <c r="AS566" s="54"/>
      <c r="AT566" s="115"/>
      <c r="AU566" s="115"/>
      <c r="AV566" s="115"/>
      <c r="AW566" s="116"/>
      <c r="AX566" s="54"/>
      <c r="AY566" s="117"/>
      <c r="AZ566" s="117"/>
      <c r="BA566" s="118"/>
      <c r="BB566" s="116"/>
      <c r="BC566" s="54"/>
      <c r="BD566" s="117"/>
      <c r="BE566" s="218"/>
      <c r="BF566" s="120"/>
      <c r="BG566" s="121"/>
      <c r="BH566" s="121"/>
      <c r="BI566" s="122"/>
      <c r="BJ566" s="123"/>
    </row>
    <row r="567">
      <c r="D567" s="100"/>
      <c r="E567" s="48"/>
      <c r="U567" s="50"/>
      <c r="V567" s="50"/>
      <c r="AC567" s="6"/>
      <c r="AI567" s="110"/>
      <c r="AJ567" s="111"/>
      <c r="AK567" s="221"/>
      <c r="AL567" s="54"/>
      <c r="AM567" s="54"/>
      <c r="AN567" s="112"/>
      <c r="AO567" s="113"/>
      <c r="AP567" s="215"/>
      <c r="AQ567" s="216"/>
      <c r="AR567" s="217"/>
      <c r="AS567" s="54"/>
      <c r="AT567" s="115"/>
      <c r="AU567" s="115"/>
      <c r="AV567" s="115"/>
      <c r="AW567" s="116"/>
      <c r="AX567" s="54"/>
      <c r="AY567" s="117"/>
      <c r="AZ567" s="117"/>
      <c r="BA567" s="118"/>
      <c r="BB567" s="116"/>
      <c r="BC567" s="54"/>
      <c r="BD567" s="117"/>
      <c r="BE567" s="218"/>
      <c r="BF567" s="120"/>
      <c r="BG567" s="121"/>
      <c r="BH567" s="121"/>
      <c r="BI567" s="122"/>
      <c r="BJ567" s="123"/>
    </row>
    <row r="568">
      <c r="D568" s="100"/>
      <c r="E568" s="48"/>
      <c r="U568" s="50"/>
      <c r="V568" s="50"/>
      <c r="AC568" s="6"/>
      <c r="AI568" s="110"/>
      <c r="AJ568" s="111"/>
      <c r="AK568" s="221"/>
      <c r="AL568" s="54"/>
      <c r="AM568" s="54"/>
      <c r="AN568" s="112"/>
      <c r="AO568" s="113"/>
      <c r="AP568" s="215"/>
      <c r="AQ568" s="216"/>
      <c r="AR568" s="217"/>
      <c r="AS568" s="54"/>
      <c r="AT568" s="115"/>
      <c r="AU568" s="115"/>
      <c r="AV568" s="115"/>
      <c r="AW568" s="116"/>
      <c r="AX568" s="54"/>
      <c r="AY568" s="117"/>
      <c r="AZ568" s="117"/>
      <c r="BA568" s="118"/>
      <c r="BB568" s="116"/>
      <c r="BC568" s="54"/>
      <c r="BD568" s="117"/>
      <c r="BE568" s="218"/>
      <c r="BF568" s="120"/>
      <c r="BG568" s="121"/>
      <c r="BH568" s="121"/>
      <c r="BI568" s="122"/>
      <c r="BJ568" s="123"/>
    </row>
    <row r="569">
      <c r="D569" s="100"/>
      <c r="E569" s="48"/>
      <c r="U569" s="50"/>
      <c r="V569" s="50"/>
      <c r="AC569" s="6"/>
      <c r="AI569" s="110"/>
      <c r="AJ569" s="111"/>
      <c r="AK569" s="221"/>
      <c r="AL569" s="54"/>
      <c r="AM569" s="54"/>
      <c r="AN569" s="112"/>
      <c r="AO569" s="113"/>
      <c r="AP569" s="215"/>
      <c r="AQ569" s="216"/>
      <c r="AR569" s="217"/>
      <c r="AS569" s="54"/>
      <c r="AT569" s="115"/>
      <c r="AU569" s="115"/>
      <c r="AV569" s="115"/>
      <c r="AW569" s="116"/>
      <c r="AX569" s="54"/>
      <c r="AY569" s="117"/>
      <c r="AZ569" s="117"/>
      <c r="BA569" s="118"/>
      <c r="BB569" s="116"/>
      <c r="BC569" s="54"/>
      <c r="BD569" s="117"/>
      <c r="BE569" s="218"/>
      <c r="BF569" s="120"/>
      <c r="BG569" s="121"/>
      <c r="BH569" s="121"/>
      <c r="BI569" s="122"/>
      <c r="BJ569" s="123"/>
    </row>
    <row r="570">
      <c r="D570" s="100"/>
      <c r="E570" s="48"/>
      <c r="U570" s="50"/>
      <c r="V570" s="50"/>
      <c r="AC570" s="6"/>
      <c r="AI570" s="110"/>
      <c r="AJ570" s="111"/>
      <c r="AK570" s="221"/>
      <c r="AL570" s="54"/>
      <c r="AM570" s="54"/>
      <c r="AN570" s="112"/>
      <c r="AO570" s="113"/>
      <c r="AP570" s="215"/>
      <c r="AQ570" s="216"/>
      <c r="AR570" s="217"/>
      <c r="AS570" s="54"/>
      <c r="AT570" s="115"/>
      <c r="AU570" s="115"/>
      <c r="AV570" s="115"/>
      <c r="AW570" s="116"/>
      <c r="AX570" s="54"/>
      <c r="AY570" s="117"/>
      <c r="AZ570" s="117"/>
      <c r="BA570" s="118"/>
      <c r="BB570" s="116"/>
      <c r="BC570" s="54"/>
      <c r="BD570" s="117"/>
      <c r="BE570" s="218"/>
      <c r="BF570" s="120"/>
      <c r="BG570" s="121"/>
      <c r="BH570" s="121"/>
      <c r="BI570" s="122"/>
      <c r="BJ570" s="123"/>
    </row>
    <row r="571">
      <c r="D571" s="100"/>
      <c r="E571" s="48"/>
      <c r="U571" s="50"/>
      <c r="V571" s="50"/>
      <c r="AC571" s="6"/>
      <c r="AI571" s="110"/>
      <c r="AJ571" s="111"/>
      <c r="AK571" s="221"/>
      <c r="AL571" s="54"/>
      <c r="AM571" s="54"/>
      <c r="AN571" s="112"/>
      <c r="AO571" s="113"/>
      <c r="AP571" s="215"/>
      <c r="AQ571" s="216"/>
      <c r="AR571" s="217"/>
      <c r="AS571" s="54"/>
      <c r="AT571" s="115"/>
      <c r="AU571" s="115"/>
      <c r="AV571" s="115"/>
      <c r="AW571" s="116"/>
      <c r="AX571" s="54"/>
      <c r="AY571" s="117"/>
      <c r="AZ571" s="117"/>
      <c r="BA571" s="118"/>
      <c r="BB571" s="116"/>
      <c r="BC571" s="54"/>
      <c r="BD571" s="117"/>
      <c r="BE571" s="218"/>
      <c r="BF571" s="120"/>
      <c r="BG571" s="121"/>
      <c r="BH571" s="121"/>
      <c r="BI571" s="122"/>
      <c r="BJ571" s="123"/>
    </row>
    <row r="572">
      <c r="D572" s="100"/>
      <c r="E572" s="48"/>
      <c r="U572" s="50"/>
      <c r="V572" s="50"/>
      <c r="AC572" s="6"/>
      <c r="AI572" s="110"/>
      <c r="AJ572" s="111"/>
      <c r="AK572" s="221"/>
      <c r="AL572" s="54"/>
      <c r="AM572" s="54"/>
      <c r="AN572" s="112"/>
      <c r="AO572" s="113"/>
      <c r="AP572" s="215"/>
      <c r="AQ572" s="216"/>
      <c r="AR572" s="217"/>
      <c r="AS572" s="54"/>
      <c r="AT572" s="115"/>
      <c r="AU572" s="115"/>
      <c r="AV572" s="115"/>
      <c r="AW572" s="116"/>
      <c r="AX572" s="54"/>
      <c r="AY572" s="117"/>
      <c r="AZ572" s="117"/>
      <c r="BA572" s="118"/>
      <c r="BB572" s="116"/>
      <c r="BC572" s="54"/>
      <c r="BD572" s="117"/>
      <c r="BE572" s="218"/>
      <c r="BF572" s="120"/>
      <c r="BG572" s="121"/>
      <c r="BH572" s="121"/>
      <c r="BI572" s="122"/>
      <c r="BJ572" s="123"/>
    </row>
    <row r="573">
      <c r="D573" s="100"/>
      <c r="E573" s="48"/>
      <c r="U573" s="50"/>
      <c r="V573" s="50"/>
      <c r="AC573" s="6"/>
      <c r="AI573" s="110"/>
      <c r="AJ573" s="111"/>
      <c r="AK573" s="221"/>
      <c r="AL573" s="54"/>
      <c r="AM573" s="54"/>
      <c r="AN573" s="112"/>
      <c r="AO573" s="113"/>
      <c r="AP573" s="215"/>
      <c r="AQ573" s="216"/>
      <c r="AR573" s="217"/>
      <c r="AS573" s="54"/>
      <c r="AT573" s="115"/>
      <c r="AU573" s="115"/>
      <c r="AV573" s="115"/>
      <c r="AW573" s="116"/>
      <c r="AX573" s="54"/>
      <c r="AY573" s="117"/>
      <c r="AZ573" s="117"/>
      <c r="BA573" s="118"/>
      <c r="BB573" s="116"/>
      <c r="BC573" s="54"/>
      <c r="BD573" s="117"/>
      <c r="BE573" s="218"/>
      <c r="BF573" s="120"/>
      <c r="BG573" s="121"/>
      <c r="BH573" s="121"/>
      <c r="BI573" s="122"/>
      <c r="BJ573" s="123"/>
    </row>
    <row r="574">
      <c r="D574" s="100"/>
      <c r="E574" s="48"/>
      <c r="U574" s="50"/>
      <c r="V574" s="50"/>
      <c r="AC574" s="6"/>
      <c r="AI574" s="110"/>
      <c r="AJ574" s="111"/>
      <c r="AK574" s="221"/>
      <c r="AL574" s="54"/>
      <c r="AM574" s="54"/>
      <c r="AN574" s="112"/>
      <c r="AO574" s="113"/>
      <c r="AP574" s="215"/>
      <c r="AQ574" s="216"/>
      <c r="AR574" s="217"/>
      <c r="AS574" s="54"/>
      <c r="AT574" s="115"/>
      <c r="AU574" s="115"/>
      <c r="AV574" s="115"/>
      <c r="AW574" s="116"/>
      <c r="AX574" s="54"/>
      <c r="AY574" s="117"/>
      <c r="AZ574" s="117"/>
      <c r="BA574" s="118"/>
      <c r="BB574" s="116"/>
      <c r="BC574" s="54"/>
      <c r="BD574" s="117"/>
      <c r="BE574" s="218"/>
      <c r="BF574" s="120"/>
      <c r="BG574" s="121"/>
      <c r="BH574" s="121"/>
      <c r="BI574" s="122"/>
      <c r="BJ574" s="123"/>
    </row>
    <row r="575">
      <c r="D575" s="100"/>
      <c r="E575" s="48"/>
      <c r="U575" s="50"/>
      <c r="V575" s="50"/>
      <c r="AC575" s="6"/>
      <c r="AI575" s="110"/>
      <c r="AJ575" s="111"/>
      <c r="AK575" s="221"/>
      <c r="AL575" s="54"/>
      <c r="AM575" s="54"/>
      <c r="AN575" s="112"/>
      <c r="AO575" s="113"/>
      <c r="AP575" s="215"/>
      <c r="AQ575" s="216"/>
      <c r="AR575" s="217"/>
      <c r="AS575" s="54"/>
      <c r="AT575" s="115"/>
      <c r="AU575" s="115"/>
      <c r="AV575" s="115"/>
      <c r="AW575" s="116"/>
      <c r="AX575" s="54"/>
      <c r="AY575" s="117"/>
      <c r="AZ575" s="117"/>
      <c r="BA575" s="118"/>
      <c r="BB575" s="116"/>
      <c r="BC575" s="54"/>
      <c r="BD575" s="117"/>
      <c r="BE575" s="218"/>
      <c r="BF575" s="120"/>
      <c r="BG575" s="121"/>
      <c r="BH575" s="121"/>
      <c r="BI575" s="122"/>
      <c r="BJ575" s="123"/>
    </row>
    <row r="576">
      <c r="D576" s="100"/>
      <c r="E576" s="48"/>
      <c r="U576" s="50"/>
      <c r="V576" s="50"/>
      <c r="AC576" s="6"/>
      <c r="AI576" s="110"/>
      <c r="AJ576" s="111"/>
      <c r="AK576" s="221"/>
      <c r="AL576" s="54"/>
      <c r="AM576" s="54"/>
      <c r="AN576" s="112"/>
      <c r="AO576" s="113"/>
      <c r="AP576" s="215"/>
      <c r="AQ576" s="216"/>
      <c r="AR576" s="217"/>
      <c r="AS576" s="54"/>
      <c r="AT576" s="115"/>
      <c r="AU576" s="115"/>
      <c r="AV576" s="115"/>
      <c r="AW576" s="116"/>
      <c r="AX576" s="54"/>
      <c r="AY576" s="117"/>
      <c r="AZ576" s="117"/>
      <c r="BA576" s="118"/>
      <c r="BB576" s="116"/>
      <c r="BC576" s="54"/>
      <c r="BD576" s="117"/>
      <c r="BE576" s="218"/>
      <c r="BF576" s="120"/>
      <c r="BG576" s="121"/>
      <c r="BH576" s="121"/>
      <c r="BI576" s="122"/>
      <c r="BJ576" s="123"/>
    </row>
    <row r="577">
      <c r="D577" s="100"/>
      <c r="E577" s="48"/>
      <c r="U577" s="50"/>
      <c r="V577" s="50"/>
      <c r="AC577" s="6"/>
      <c r="AI577" s="110"/>
      <c r="AJ577" s="111"/>
      <c r="AK577" s="221"/>
      <c r="AL577" s="54"/>
      <c r="AM577" s="54"/>
      <c r="AN577" s="112"/>
      <c r="AO577" s="113"/>
      <c r="AP577" s="215"/>
      <c r="AQ577" s="216"/>
      <c r="AR577" s="217"/>
      <c r="AS577" s="54"/>
      <c r="AT577" s="115"/>
      <c r="AU577" s="115"/>
      <c r="AV577" s="115"/>
      <c r="AW577" s="116"/>
      <c r="AX577" s="54"/>
      <c r="AY577" s="117"/>
      <c r="AZ577" s="117"/>
      <c r="BA577" s="118"/>
      <c r="BB577" s="116"/>
      <c r="BC577" s="54"/>
      <c r="BD577" s="117"/>
      <c r="BE577" s="218"/>
      <c r="BF577" s="120"/>
      <c r="BG577" s="121"/>
      <c r="BH577" s="121"/>
      <c r="BI577" s="122"/>
      <c r="BJ577" s="123"/>
    </row>
    <row r="578">
      <c r="D578" s="100"/>
      <c r="E578" s="48"/>
      <c r="U578" s="50"/>
      <c r="V578" s="50"/>
      <c r="AC578" s="6"/>
      <c r="AI578" s="110"/>
      <c r="AJ578" s="111"/>
      <c r="AK578" s="221"/>
      <c r="AL578" s="54"/>
      <c r="AM578" s="54"/>
      <c r="AN578" s="112"/>
      <c r="AO578" s="113"/>
      <c r="AP578" s="215"/>
      <c r="AQ578" s="216"/>
      <c r="AR578" s="217"/>
      <c r="AS578" s="54"/>
      <c r="AT578" s="115"/>
      <c r="AU578" s="115"/>
      <c r="AV578" s="115"/>
      <c r="AW578" s="116"/>
      <c r="AX578" s="54"/>
      <c r="AY578" s="117"/>
      <c r="AZ578" s="117"/>
      <c r="BA578" s="118"/>
      <c r="BB578" s="116"/>
      <c r="BC578" s="54"/>
      <c r="BD578" s="117"/>
      <c r="BE578" s="218"/>
      <c r="BF578" s="120"/>
      <c r="BG578" s="121"/>
      <c r="BH578" s="121"/>
      <c r="BI578" s="122"/>
      <c r="BJ578" s="123"/>
    </row>
    <row r="579">
      <c r="D579" s="100"/>
      <c r="E579" s="48"/>
      <c r="U579" s="50"/>
      <c r="V579" s="50"/>
      <c r="AC579" s="6"/>
      <c r="AI579" s="110"/>
      <c r="AJ579" s="111"/>
      <c r="AK579" s="221"/>
      <c r="AL579" s="54"/>
      <c r="AM579" s="54"/>
      <c r="AN579" s="112"/>
      <c r="AO579" s="113"/>
      <c r="AP579" s="215"/>
      <c r="AQ579" s="216"/>
      <c r="AR579" s="217"/>
      <c r="AS579" s="54"/>
      <c r="AT579" s="115"/>
      <c r="AU579" s="115"/>
      <c r="AV579" s="115"/>
      <c r="AW579" s="116"/>
      <c r="AX579" s="54"/>
      <c r="AY579" s="117"/>
      <c r="AZ579" s="117"/>
      <c r="BA579" s="118"/>
      <c r="BB579" s="116"/>
      <c r="BC579" s="54"/>
      <c r="BD579" s="117"/>
      <c r="BE579" s="218"/>
      <c r="BF579" s="120"/>
      <c r="BG579" s="121"/>
      <c r="BH579" s="121"/>
      <c r="BI579" s="122"/>
      <c r="BJ579" s="123"/>
    </row>
    <row r="580">
      <c r="D580" s="100"/>
      <c r="E580" s="48"/>
      <c r="U580" s="50"/>
      <c r="V580" s="50"/>
      <c r="AC580" s="6"/>
      <c r="AI580" s="110"/>
      <c r="AJ580" s="111"/>
      <c r="AK580" s="221"/>
      <c r="AL580" s="54"/>
      <c r="AM580" s="54"/>
      <c r="AN580" s="112"/>
      <c r="AO580" s="113"/>
      <c r="AP580" s="215"/>
      <c r="AQ580" s="216"/>
      <c r="AR580" s="217"/>
      <c r="AS580" s="54"/>
      <c r="AT580" s="115"/>
      <c r="AU580" s="115"/>
      <c r="AV580" s="115"/>
      <c r="AW580" s="116"/>
      <c r="AX580" s="54"/>
      <c r="AY580" s="117"/>
      <c r="AZ580" s="117"/>
      <c r="BA580" s="118"/>
      <c r="BB580" s="116"/>
      <c r="BC580" s="54"/>
      <c r="BD580" s="117"/>
      <c r="BE580" s="218"/>
      <c r="BF580" s="120"/>
      <c r="BG580" s="121"/>
      <c r="BH580" s="121"/>
      <c r="BI580" s="122"/>
      <c r="BJ580" s="123"/>
    </row>
    <row r="581">
      <c r="D581" s="100"/>
      <c r="E581" s="48"/>
      <c r="U581" s="50"/>
      <c r="V581" s="50"/>
      <c r="AC581" s="6"/>
      <c r="AI581" s="110"/>
      <c r="AJ581" s="111"/>
      <c r="AK581" s="221"/>
      <c r="AL581" s="54"/>
      <c r="AM581" s="54"/>
      <c r="AN581" s="112"/>
      <c r="AO581" s="113"/>
      <c r="AP581" s="215"/>
      <c r="AQ581" s="216"/>
      <c r="AR581" s="217"/>
      <c r="AS581" s="54"/>
      <c r="AT581" s="115"/>
      <c r="AU581" s="115"/>
      <c r="AV581" s="115"/>
      <c r="AW581" s="116"/>
      <c r="AX581" s="54"/>
      <c r="AY581" s="117"/>
      <c r="AZ581" s="117"/>
      <c r="BA581" s="118"/>
      <c r="BB581" s="116"/>
      <c r="BC581" s="54"/>
      <c r="BD581" s="117"/>
      <c r="BE581" s="218"/>
      <c r="BF581" s="120"/>
      <c r="BG581" s="121"/>
      <c r="BH581" s="121"/>
      <c r="BI581" s="122"/>
      <c r="BJ581" s="123"/>
    </row>
    <row r="582">
      <c r="D582" s="100"/>
      <c r="E582" s="48"/>
      <c r="U582" s="50"/>
      <c r="V582" s="50"/>
      <c r="AC582" s="6"/>
      <c r="AI582" s="110"/>
      <c r="AJ582" s="111"/>
      <c r="AK582" s="221"/>
      <c r="AL582" s="54"/>
      <c r="AM582" s="54"/>
      <c r="AN582" s="112"/>
      <c r="AO582" s="113"/>
      <c r="AP582" s="215"/>
      <c r="AQ582" s="216"/>
      <c r="AR582" s="217"/>
      <c r="AS582" s="54"/>
      <c r="AT582" s="115"/>
      <c r="AU582" s="115"/>
      <c r="AV582" s="115"/>
      <c r="AW582" s="116"/>
      <c r="AX582" s="54"/>
      <c r="AY582" s="117"/>
      <c r="AZ582" s="117"/>
      <c r="BA582" s="118"/>
      <c r="BB582" s="116"/>
      <c r="BC582" s="54"/>
      <c r="BD582" s="117"/>
      <c r="BE582" s="218"/>
      <c r="BF582" s="120"/>
      <c r="BG582" s="121"/>
      <c r="BH582" s="121"/>
      <c r="BI582" s="122"/>
      <c r="BJ582" s="123"/>
    </row>
    <row r="583">
      <c r="D583" s="100"/>
      <c r="E583" s="48"/>
      <c r="U583" s="50"/>
      <c r="V583" s="50"/>
      <c r="AC583" s="6"/>
      <c r="AI583" s="110"/>
      <c r="AJ583" s="111"/>
      <c r="AK583" s="221"/>
      <c r="AL583" s="54"/>
      <c r="AM583" s="54"/>
      <c r="AN583" s="112"/>
      <c r="AO583" s="113"/>
      <c r="AP583" s="215"/>
      <c r="AQ583" s="216"/>
      <c r="AR583" s="217"/>
      <c r="AS583" s="54"/>
      <c r="AT583" s="115"/>
      <c r="AU583" s="115"/>
      <c r="AV583" s="115"/>
      <c r="AW583" s="116"/>
      <c r="AX583" s="54"/>
      <c r="AY583" s="117"/>
      <c r="AZ583" s="117"/>
      <c r="BA583" s="118"/>
      <c r="BB583" s="116"/>
      <c r="BC583" s="54"/>
      <c r="BD583" s="117"/>
      <c r="BE583" s="218"/>
      <c r="BF583" s="120"/>
      <c r="BG583" s="121"/>
      <c r="BH583" s="121"/>
      <c r="BI583" s="122"/>
      <c r="BJ583" s="123"/>
    </row>
    <row r="584">
      <c r="D584" s="100"/>
      <c r="E584" s="48"/>
      <c r="U584" s="50"/>
      <c r="V584" s="50"/>
      <c r="AC584" s="6"/>
      <c r="AI584" s="110"/>
      <c r="AJ584" s="111"/>
      <c r="AK584" s="221"/>
      <c r="AL584" s="54"/>
      <c r="AM584" s="54"/>
      <c r="AN584" s="112"/>
      <c r="AO584" s="113"/>
      <c r="AP584" s="215"/>
      <c r="AQ584" s="216"/>
      <c r="AR584" s="217"/>
      <c r="AS584" s="54"/>
      <c r="AT584" s="115"/>
      <c r="AU584" s="115"/>
      <c r="AV584" s="115"/>
      <c r="AW584" s="116"/>
      <c r="AX584" s="54"/>
      <c r="AY584" s="117"/>
      <c r="AZ584" s="117"/>
      <c r="BA584" s="118"/>
      <c r="BB584" s="116"/>
      <c r="BC584" s="54"/>
      <c r="BD584" s="117"/>
      <c r="BE584" s="218"/>
      <c r="BF584" s="120"/>
      <c r="BG584" s="121"/>
      <c r="BH584" s="121"/>
      <c r="BI584" s="122"/>
      <c r="BJ584" s="123"/>
    </row>
    <row r="585">
      <c r="D585" s="100"/>
      <c r="E585" s="48"/>
      <c r="U585" s="50"/>
      <c r="V585" s="50"/>
      <c r="AC585" s="6"/>
      <c r="AI585" s="110"/>
      <c r="AJ585" s="111"/>
      <c r="AK585" s="221"/>
      <c r="AL585" s="54"/>
      <c r="AM585" s="54"/>
      <c r="AN585" s="112"/>
      <c r="AO585" s="113"/>
      <c r="AP585" s="215"/>
      <c r="AQ585" s="216"/>
      <c r="AR585" s="217"/>
      <c r="AS585" s="54"/>
      <c r="AT585" s="115"/>
      <c r="AU585" s="115"/>
      <c r="AV585" s="115"/>
      <c r="AW585" s="116"/>
      <c r="AX585" s="54"/>
      <c r="AY585" s="117"/>
      <c r="AZ585" s="117"/>
      <c r="BA585" s="118"/>
      <c r="BB585" s="116"/>
      <c r="BC585" s="54"/>
      <c r="BD585" s="117"/>
      <c r="BE585" s="218"/>
      <c r="BF585" s="120"/>
      <c r="BG585" s="121"/>
      <c r="BH585" s="121"/>
      <c r="BI585" s="122"/>
      <c r="BJ585" s="123"/>
    </row>
    <row r="586">
      <c r="D586" s="100"/>
      <c r="E586" s="48"/>
      <c r="U586" s="50"/>
      <c r="V586" s="50"/>
      <c r="AC586" s="6"/>
      <c r="AI586" s="110"/>
      <c r="AJ586" s="111"/>
      <c r="AK586" s="221"/>
      <c r="AL586" s="54"/>
      <c r="AM586" s="54"/>
      <c r="AN586" s="112"/>
      <c r="AO586" s="113"/>
      <c r="AP586" s="215"/>
      <c r="AQ586" s="216"/>
      <c r="AR586" s="217"/>
      <c r="AS586" s="54"/>
      <c r="AT586" s="115"/>
      <c r="AU586" s="115"/>
      <c r="AV586" s="115"/>
      <c r="AW586" s="116"/>
      <c r="AX586" s="54"/>
      <c r="AY586" s="117"/>
      <c r="AZ586" s="117"/>
      <c r="BA586" s="118"/>
      <c r="BB586" s="116"/>
      <c r="BC586" s="54"/>
      <c r="BD586" s="117"/>
      <c r="BE586" s="218"/>
      <c r="BF586" s="120"/>
      <c r="BG586" s="121"/>
      <c r="BH586" s="121"/>
      <c r="BI586" s="122"/>
      <c r="BJ586" s="123"/>
    </row>
    <row r="587">
      <c r="D587" s="100"/>
      <c r="E587" s="48"/>
      <c r="U587" s="50"/>
      <c r="V587" s="50"/>
      <c r="AC587" s="6"/>
      <c r="AI587" s="110"/>
      <c r="AJ587" s="111"/>
      <c r="AK587" s="221"/>
      <c r="AL587" s="54"/>
      <c r="AM587" s="54"/>
      <c r="AN587" s="112"/>
      <c r="AO587" s="113"/>
      <c r="AP587" s="215"/>
      <c r="AQ587" s="216"/>
      <c r="AR587" s="217"/>
      <c r="AS587" s="54"/>
      <c r="AT587" s="115"/>
      <c r="AU587" s="115"/>
      <c r="AV587" s="115"/>
      <c r="AW587" s="116"/>
      <c r="AX587" s="54"/>
      <c r="AY587" s="117"/>
      <c r="AZ587" s="117"/>
      <c r="BA587" s="118"/>
      <c r="BB587" s="116"/>
      <c r="BC587" s="54"/>
      <c r="BD587" s="117"/>
      <c r="BE587" s="218"/>
      <c r="BF587" s="120"/>
      <c r="BG587" s="121"/>
      <c r="BH587" s="121"/>
      <c r="BI587" s="122"/>
      <c r="BJ587" s="123"/>
    </row>
    <row r="588">
      <c r="D588" s="100"/>
      <c r="E588" s="48"/>
      <c r="U588" s="50"/>
      <c r="V588" s="50"/>
      <c r="AC588" s="6"/>
      <c r="AI588" s="110"/>
      <c r="AJ588" s="111"/>
      <c r="AK588" s="221"/>
      <c r="AL588" s="54"/>
      <c r="AM588" s="54"/>
      <c r="AN588" s="112"/>
      <c r="AO588" s="113"/>
      <c r="AP588" s="215"/>
      <c r="AQ588" s="216"/>
      <c r="AR588" s="217"/>
      <c r="AS588" s="54"/>
      <c r="AT588" s="115"/>
      <c r="AU588" s="115"/>
      <c r="AV588" s="115"/>
      <c r="AW588" s="116"/>
      <c r="AX588" s="54"/>
      <c r="AY588" s="117"/>
      <c r="AZ588" s="117"/>
      <c r="BA588" s="118"/>
      <c r="BB588" s="116"/>
      <c r="BC588" s="54"/>
      <c r="BD588" s="117"/>
      <c r="BE588" s="218"/>
      <c r="BF588" s="120"/>
      <c r="BG588" s="121"/>
      <c r="BH588" s="121"/>
      <c r="BI588" s="122"/>
      <c r="BJ588" s="123"/>
    </row>
    <row r="589">
      <c r="D589" s="100"/>
      <c r="E589" s="48"/>
      <c r="U589" s="50"/>
      <c r="V589" s="50"/>
      <c r="AC589" s="6"/>
      <c r="AI589" s="110"/>
      <c r="AJ589" s="111"/>
      <c r="AK589" s="221"/>
      <c r="AL589" s="54"/>
      <c r="AM589" s="54"/>
      <c r="AN589" s="112"/>
      <c r="AO589" s="113"/>
      <c r="AP589" s="215"/>
      <c r="AQ589" s="216"/>
      <c r="AR589" s="217"/>
      <c r="AS589" s="54"/>
      <c r="AT589" s="115"/>
      <c r="AU589" s="115"/>
      <c r="AV589" s="115"/>
      <c r="AW589" s="116"/>
      <c r="AX589" s="54"/>
      <c r="AY589" s="117"/>
      <c r="AZ589" s="117"/>
      <c r="BA589" s="118"/>
      <c r="BB589" s="116"/>
      <c r="BC589" s="54"/>
      <c r="BD589" s="117"/>
      <c r="BE589" s="218"/>
      <c r="BF589" s="120"/>
      <c r="BG589" s="121"/>
      <c r="BH589" s="121"/>
      <c r="BI589" s="122"/>
      <c r="BJ589" s="123"/>
    </row>
    <row r="590">
      <c r="D590" s="100"/>
      <c r="E590" s="48"/>
      <c r="U590" s="50"/>
      <c r="V590" s="50"/>
      <c r="AC590" s="6"/>
      <c r="AI590" s="110"/>
      <c r="AJ590" s="111"/>
      <c r="AK590" s="221"/>
      <c r="AL590" s="54"/>
      <c r="AM590" s="54"/>
      <c r="AN590" s="112"/>
      <c r="AO590" s="113"/>
      <c r="AP590" s="215"/>
      <c r="AQ590" s="216"/>
      <c r="AR590" s="217"/>
      <c r="AS590" s="54"/>
      <c r="AT590" s="115"/>
      <c r="AU590" s="115"/>
      <c r="AV590" s="115"/>
      <c r="AW590" s="116"/>
      <c r="AX590" s="54"/>
      <c r="AY590" s="117"/>
      <c r="AZ590" s="117"/>
      <c r="BA590" s="118"/>
      <c r="BB590" s="116"/>
      <c r="BC590" s="54"/>
      <c r="BD590" s="117"/>
      <c r="BE590" s="218"/>
      <c r="BF590" s="120"/>
      <c r="BG590" s="121"/>
      <c r="BH590" s="121"/>
      <c r="BI590" s="122"/>
      <c r="BJ590" s="123"/>
    </row>
    <row r="591">
      <c r="D591" s="100"/>
      <c r="E591" s="48"/>
      <c r="U591" s="50"/>
      <c r="V591" s="50"/>
      <c r="AC591" s="6"/>
      <c r="AI591" s="110"/>
      <c r="AJ591" s="111"/>
      <c r="AK591" s="221"/>
      <c r="AL591" s="54"/>
      <c r="AM591" s="54"/>
      <c r="AN591" s="112"/>
      <c r="AO591" s="113"/>
      <c r="AP591" s="215"/>
      <c r="AQ591" s="216"/>
      <c r="AR591" s="217"/>
      <c r="AS591" s="54"/>
      <c r="AT591" s="115"/>
      <c r="AU591" s="115"/>
      <c r="AV591" s="115"/>
      <c r="AW591" s="116"/>
      <c r="AX591" s="54"/>
      <c r="AY591" s="117"/>
      <c r="AZ591" s="117"/>
      <c r="BA591" s="118"/>
      <c r="BB591" s="116"/>
      <c r="BC591" s="54"/>
      <c r="BD591" s="117"/>
      <c r="BE591" s="218"/>
      <c r="BF591" s="120"/>
      <c r="BG591" s="121"/>
      <c r="BH591" s="121"/>
      <c r="BI591" s="122"/>
      <c r="BJ591" s="123"/>
    </row>
    <row r="592">
      <c r="D592" s="100"/>
      <c r="E592" s="48"/>
      <c r="U592" s="50"/>
      <c r="V592" s="50"/>
      <c r="AC592" s="6"/>
      <c r="AI592" s="110"/>
      <c r="AJ592" s="111"/>
      <c r="AK592" s="221"/>
      <c r="AL592" s="54"/>
      <c r="AM592" s="54"/>
      <c r="AN592" s="112"/>
      <c r="AO592" s="113"/>
      <c r="AP592" s="215"/>
      <c r="AQ592" s="216"/>
      <c r="AR592" s="217"/>
      <c r="AS592" s="54"/>
      <c r="AT592" s="115"/>
      <c r="AU592" s="115"/>
      <c r="AV592" s="115"/>
      <c r="AW592" s="116"/>
      <c r="AX592" s="54"/>
      <c r="AY592" s="117"/>
      <c r="AZ592" s="117"/>
      <c r="BA592" s="118"/>
      <c r="BB592" s="116"/>
      <c r="BC592" s="54"/>
      <c r="BD592" s="117"/>
      <c r="BE592" s="218"/>
      <c r="BF592" s="120"/>
      <c r="BG592" s="121"/>
      <c r="BH592" s="121"/>
      <c r="BI592" s="122"/>
      <c r="BJ592" s="123"/>
    </row>
    <row r="593">
      <c r="D593" s="100"/>
      <c r="E593" s="48"/>
      <c r="U593" s="50"/>
      <c r="V593" s="50"/>
      <c r="AC593" s="6"/>
      <c r="AI593" s="110"/>
      <c r="AJ593" s="111"/>
      <c r="AK593" s="221"/>
      <c r="AL593" s="54"/>
      <c r="AM593" s="54"/>
      <c r="AN593" s="112"/>
      <c r="AO593" s="113"/>
      <c r="AP593" s="215"/>
      <c r="AQ593" s="216"/>
      <c r="AR593" s="217"/>
      <c r="AS593" s="54"/>
      <c r="AT593" s="115"/>
      <c r="AU593" s="115"/>
      <c r="AV593" s="115"/>
      <c r="AW593" s="116"/>
      <c r="AX593" s="54"/>
      <c r="AY593" s="117"/>
      <c r="AZ593" s="117"/>
      <c r="BA593" s="118"/>
      <c r="BB593" s="116"/>
      <c r="BC593" s="54"/>
      <c r="BD593" s="117"/>
      <c r="BE593" s="218"/>
      <c r="BF593" s="120"/>
      <c r="BG593" s="121"/>
      <c r="BH593" s="121"/>
      <c r="BI593" s="122"/>
      <c r="BJ593" s="123"/>
    </row>
    <row r="594">
      <c r="D594" s="100"/>
      <c r="E594" s="48"/>
      <c r="U594" s="50"/>
      <c r="V594" s="50"/>
      <c r="AC594" s="6"/>
      <c r="AI594" s="110"/>
      <c r="AJ594" s="111"/>
      <c r="AK594" s="221"/>
      <c r="AL594" s="54"/>
      <c r="AM594" s="54"/>
      <c r="AN594" s="112"/>
      <c r="AO594" s="113"/>
      <c r="AP594" s="215"/>
      <c r="AQ594" s="216"/>
      <c r="AR594" s="217"/>
      <c r="AS594" s="54"/>
      <c r="AT594" s="115"/>
      <c r="AU594" s="115"/>
      <c r="AV594" s="115"/>
      <c r="AW594" s="116"/>
      <c r="AX594" s="54"/>
      <c r="AY594" s="117"/>
      <c r="AZ594" s="117"/>
      <c r="BA594" s="118"/>
      <c r="BB594" s="116"/>
      <c r="BC594" s="54"/>
      <c r="BD594" s="117"/>
      <c r="BE594" s="218"/>
      <c r="BF594" s="120"/>
      <c r="BG594" s="121"/>
      <c r="BH594" s="121"/>
      <c r="BI594" s="122"/>
      <c r="BJ594" s="123"/>
    </row>
    <row r="595">
      <c r="D595" s="100"/>
      <c r="E595" s="48"/>
      <c r="U595" s="50"/>
      <c r="V595" s="50"/>
      <c r="AC595" s="6"/>
      <c r="AI595" s="110"/>
      <c r="AJ595" s="111"/>
      <c r="AK595" s="221"/>
      <c r="AL595" s="54"/>
      <c r="AM595" s="54"/>
      <c r="AN595" s="112"/>
      <c r="AO595" s="113"/>
      <c r="AP595" s="215"/>
      <c r="AQ595" s="216"/>
      <c r="AR595" s="217"/>
      <c r="AS595" s="54"/>
      <c r="AT595" s="115"/>
      <c r="AU595" s="115"/>
      <c r="AV595" s="115"/>
      <c r="AW595" s="116"/>
      <c r="AX595" s="54"/>
      <c r="AY595" s="117"/>
      <c r="AZ595" s="117"/>
      <c r="BA595" s="118"/>
      <c r="BB595" s="116"/>
      <c r="BC595" s="54"/>
      <c r="BD595" s="117"/>
      <c r="BE595" s="218"/>
      <c r="BF595" s="120"/>
      <c r="BG595" s="121"/>
      <c r="BH595" s="121"/>
      <c r="BI595" s="122"/>
      <c r="BJ595" s="123"/>
    </row>
    <row r="596">
      <c r="D596" s="100"/>
      <c r="E596" s="48"/>
      <c r="U596" s="50"/>
      <c r="V596" s="50"/>
      <c r="AC596" s="6"/>
      <c r="AI596" s="110"/>
      <c r="AJ596" s="111"/>
      <c r="AK596" s="221"/>
      <c r="AL596" s="54"/>
      <c r="AM596" s="54"/>
      <c r="AN596" s="112"/>
      <c r="AO596" s="113"/>
      <c r="AP596" s="215"/>
      <c r="AQ596" s="216"/>
      <c r="AR596" s="217"/>
      <c r="AS596" s="54"/>
      <c r="AT596" s="115"/>
      <c r="AU596" s="115"/>
      <c r="AV596" s="115"/>
      <c r="AW596" s="116"/>
      <c r="AX596" s="54"/>
      <c r="AY596" s="117"/>
      <c r="AZ596" s="117"/>
      <c r="BA596" s="118"/>
      <c r="BB596" s="116"/>
      <c r="BC596" s="54"/>
      <c r="BD596" s="117"/>
      <c r="BE596" s="218"/>
      <c r="BF596" s="120"/>
      <c r="BG596" s="121"/>
      <c r="BH596" s="121"/>
      <c r="BI596" s="122"/>
      <c r="BJ596" s="123"/>
    </row>
    <row r="597">
      <c r="D597" s="100"/>
      <c r="E597" s="48"/>
      <c r="U597" s="50"/>
      <c r="V597" s="50"/>
      <c r="AC597" s="6"/>
      <c r="AI597" s="110"/>
      <c r="AJ597" s="111"/>
      <c r="AK597" s="221"/>
      <c r="AL597" s="54"/>
      <c r="AM597" s="54"/>
      <c r="AN597" s="112"/>
      <c r="AO597" s="113"/>
      <c r="AP597" s="215"/>
      <c r="AQ597" s="216"/>
      <c r="AR597" s="217"/>
      <c r="AS597" s="54"/>
      <c r="AT597" s="115"/>
      <c r="AU597" s="115"/>
      <c r="AV597" s="115"/>
      <c r="AW597" s="116"/>
      <c r="AX597" s="54"/>
      <c r="AY597" s="117"/>
      <c r="AZ597" s="117"/>
      <c r="BA597" s="118"/>
      <c r="BB597" s="116"/>
      <c r="BC597" s="54"/>
      <c r="BD597" s="117"/>
      <c r="BE597" s="218"/>
      <c r="BF597" s="120"/>
      <c r="BG597" s="121"/>
      <c r="BH597" s="121"/>
      <c r="BI597" s="122"/>
      <c r="BJ597" s="123"/>
    </row>
    <row r="598">
      <c r="D598" s="100"/>
      <c r="E598" s="48"/>
      <c r="U598" s="50"/>
      <c r="V598" s="50"/>
      <c r="AC598" s="6"/>
      <c r="AI598" s="110"/>
      <c r="AJ598" s="111"/>
      <c r="AK598" s="221"/>
      <c r="AL598" s="54"/>
      <c r="AM598" s="54"/>
      <c r="AN598" s="112"/>
      <c r="AO598" s="113"/>
      <c r="AP598" s="215"/>
      <c r="AQ598" s="216"/>
      <c r="AR598" s="217"/>
      <c r="AS598" s="54"/>
      <c r="AT598" s="115"/>
      <c r="AU598" s="115"/>
      <c r="AV598" s="115"/>
      <c r="AW598" s="116"/>
      <c r="AX598" s="54"/>
      <c r="AY598" s="117"/>
      <c r="AZ598" s="117"/>
      <c r="BA598" s="118"/>
      <c r="BB598" s="116"/>
      <c r="BC598" s="54"/>
      <c r="BD598" s="117"/>
      <c r="BE598" s="218"/>
      <c r="BF598" s="120"/>
      <c r="BG598" s="121"/>
      <c r="BH598" s="121"/>
      <c r="BI598" s="122"/>
      <c r="BJ598" s="123"/>
    </row>
    <row r="599">
      <c r="D599" s="100"/>
      <c r="E599" s="48"/>
      <c r="U599" s="50"/>
      <c r="V599" s="50"/>
      <c r="AC599" s="6"/>
      <c r="AI599" s="110"/>
      <c r="AJ599" s="111"/>
      <c r="AK599" s="221"/>
      <c r="AL599" s="54"/>
      <c r="AM599" s="54"/>
      <c r="AN599" s="112"/>
      <c r="AO599" s="113"/>
      <c r="AP599" s="215"/>
      <c r="AQ599" s="216"/>
      <c r="AR599" s="217"/>
      <c r="AS599" s="54"/>
      <c r="AT599" s="115"/>
      <c r="AU599" s="115"/>
      <c r="AV599" s="115"/>
      <c r="AW599" s="116"/>
      <c r="AX599" s="54"/>
      <c r="AY599" s="117"/>
      <c r="AZ599" s="117"/>
      <c r="BA599" s="118"/>
      <c r="BB599" s="116"/>
      <c r="BC599" s="54"/>
      <c r="BD599" s="117"/>
      <c r="BE599" s="218"/>
      <c r="BF599" s="120"/>
      <c r="BG599" s="121"/>
      <c r="BH599" s="121"/>
      <c r="BI599" s="122"/>
      <c r="BJ599" s="123"/>
    </row>
    <row r="600">
      <c r="D600" s="100"/>
      <c r="E600" s="48"/>
      <c r="U600" s="50"/>
      <c r="V600" s="50"/>
      <c r="AC600" s="6"/>
      <c r="AI600" s="110"/>
      <c r="AJ600" s="111"/>
      <c r="AK600" s="221"/>
      <c r="AL600" s="54"/>
      <c r="AM600" s="54"/>
      <c r="AN600" s="112"/>
      <c r="AO600" s="113"/>
      <c r="AP600" s="215"/>
      <c r="AQ600" s="216"/>
      <c r="AR600" s="217"/>
      <c r="AS600" s="54"/>
      <c r="AT600" s="115"/>
      <c r="AU600" s="115"/>
      <c r="AV600" s="115"/>
      <c r="AW600" s="116"/>
      <c r="AX600" s="54"/>
      <c r="AY600" s="117"/>
      <c r="AZ600" s="117"/>
      <c r="BA600" s="118"/>
      <c r="BB600" s="116"/>
      <c r="BC600" s="54"/>
      <c r="BD600" s="117"/>
      <c r="BE600" s="218"/>
      <c r="BF600" s="120"/>
      <c r="BG600" s="121"/>
      <c r="BH600" s="121"/>
      <c r="BI600" s="122"/>
      <c r="BJ600" s="123"/>
    </row>
    <row r="601">
      <c r="D601" s="100"/>
      <c r="E601" s="48"/>
      <c r="U601" s="50"/>
      <c r="V601" s="50"/>
      <c r="AC601" s="6"/>
      <c r="AI601" s="110"/>
      <c r="AJ601" s="111"/>
      <c r="AK601" s="221"/>
      <c r="AL601" s="54"/>
      <c r="AM601" s="54"/>
      <c r="AN601" s="112"/>
      <c r="AO601" s="113"/>
      <c r="AP601" s="215"/>
      <c r="AQ601" s="216"/>
      <c r="AR601" s="217"/>
      <c r="AS601" s="54"/>
      <c r="AT601" s="115"/>
      <c r="AU601" s="115"/>
      <c r="AV601" s="115"/>
      <c r="AW601" s="116"/>
      <c r="AX601" s="54"/>
      <c r="AY601" s="117"/>
      <c r="AZ601" s="117"/>
      <c r="BA601" s="118"/>
      <c r="BB601" s="116"/>
      <c r="BC601" s="54"/>
      <c r="BD601" s="117"/>
      <c r="BE601" s="218"/>
      <c r="BF601" s="120"/>
      <c r="BG601" s="121"/>
      <c r="BH601" s="121"/>
      <c r="BI601" s="122"/>
      <c r="BJ601" s="123"/>
    </row>
    <row r="602">
      <c r="D602" s="100"/>
      <c r="E602" s="48"/>
      <c r="U602" s="50"/>
      <c r="V602" s="50"/>
      <c r="AC602" s="6"/>
      <c r="AI602" s="110"/>
      <c r="AJ602" s="111"/>
      <c r="AK602" s="221"/>
      <c r="AL602" s="54"/>
      <c r="AM602" s="54"/>
      <c r="AN602" s="112"/>
      <c r="AO602" s="113"/>
      <c r="AP602" s="215"/>
      <c r="AQ602" s="216"/>
      <c r="AR602" s="217"/>
      <c r="AS602" s="54"/>
      <c r="AT602" s="115"/>
      <c r="AU602" s="115"/>
      <c r="AV602" s="115"/>
      <c r="AW602" s="116"/>
      <c r="AX602" s="54"/>
      <c r="AY602" s="117"/>
      <c r="AZ602" s="117"/>
      <c r="BA602" s="118"/>
      <c r="BB602" s="116"/>
      <c r="BC602" s="54"/>
      <c r="BD602" s="117"/>
      <c r="BE602" s="218"/>
      <c r="BF602" s="120"/>
      <c r="BG602" s="121"/>
      <c r="BH602" s="121"/>
      <c r="BI602" s="122"/>
      <c r="BJ602" s="123"/>
    </row>
    <row r="603">
      <c r="D603" s="100"/>
      <c r="E603" s="48"/>
      <c r="U603" s="50"/>
      <c r="V603" s="50"/>
      <c r="AC603" s="6"/>
      <c r="AI603" s="110"/>
      <c r="AJ603" s="111"/>
      <c r="AK603" s="221"/>
      <c r="AL603" s="54"/>
      <c r="AM603" s="54"/>
      <c r="AN603" s="112"/>
      <c r="AO603" s="113"/>
      <c r="AP603" s="215"/>
      <c r="AQ603" s="216"/>
      <c r="AR603" s="217"/>
      <c r="AS603" s="54"/>
      <c r="AT603" s="115"/>
      <c r="AU603" s="115"/>
      <c r="AV603" s="115"/>
      <c r="AW603" s="116"/>
      <c r="AX603" s="54"/>
      <c r="AY603" s="117"/>
      <c r="AZ603" s="117"/>
      <c r="BA603" s="118"/>
      <c r="BB603" s="116"/>
      <c r="BC603" s="54"/>
      <c r="BD603" s="117"/>
      <c r="BE603" s="218"/>
      <c r="BF603" s="120"/>
      <c r="BG603" s="121"/>
      <c r="BH603" s="121"/>
      <c r="BI603" s="122"/>
      <c r="BJ603" s="123"/>
    </row>
    <row r="604">
      <c r="D604" s="100"/>
      <c r="E604" s="48"/>
      <c r="U604" s="50"/>
      <c r="V604" s="50"/>
      <c r="AC604" s="6"/>
      <c r="AI604" s="110"/>
      <c r="AJ604" s="111"/>
      <c r="AK604" s="221"/>
      <c r="AL604" s="54"/>
      <c r="AM604" s="54"/>
      <c r="AN604" s="112"/>
      <c r="AO604" s="113"/>
      <c r="AP604" s="215"/>
      <c r="AQ604" s="216"/>
      <c r="AR604" s="217"/>
      <c r="AS604" s="54"/>
      <c r="AT604" s="115"/>
      <c r="AU604" s="115"/>
      <c r="AV604" s="115"/>
      <c r="AW604" s="116"/>
      <c r="AX604" s="54"/>
      <c r="AY604" s="117"/>
      <c r="AZ604" s="117"/>
      <c r="BA604" s="118"/>
      <c r="BB604" s="116"/>
      <c r="BC604" s="54"/>
      <c r="BD604" s="117"/>
      <c r="BE604" s="218"/>
      <c r="BF604" s="120"/>
      <c r="BG604" s="121"/>
      <c r="BH604" s="121"/>
      <c r="BI604" s="122"/>
      <c r="BJ604" s="123"/>
    </row>
    <row r="605">
      <c r="D605" s="100"/>
      <c r="E605" s="48"/>
      <c r="U605" s="50"/>
      <c r="V605" s="50"/>
      <c r="AC605" s="6"/>
      <c r="AI605" s="110"/>
      <c r="AJ605" s="111"/>
      <c r="AK605" s="221"/>
      <c r="AL605" s="54"/>
      <c r="AM605" s="54"/>
      <c r="AN605" s="112"/>
      <c r="AO605" s="113"/>
      <c r="AP605" s="215"/>
      <c r="AQ605" s="216"/>
      <c r="AR605" s="217"/>
      <c r="AS605" s="54"/>
      <c r="AT605" s="115"/>
      <c r="AU605" s="115"/>
      <c r="AV605" s="115"/>
      <c r="AW605" s="116"/>
      <c r="AX605" s="54"/>
      <c r="AY605" s="117"/>
      <c r="AZ605" s="117"/>
      <c r="BA605" s="118"/>
      <c r="BB605" s="116"/>
      <c r="BC605" s="54"/>
      <c r="BD605" s="117"/>
      <c r="BE605" s="218"/>
      <c r="BF605" s="120"/>
      <c r="BG605" s="121"/>
      <c r="BH605" s="121"/>
      <c r="BI605" s="122"/>
      <c r="BJ605" s="123"/>
    </row>
    <row r="606">
      <c r="D606" s="100"/>
      <c r="E606" s="48"/>
      <c r="U606" s="50"/>
      <c r="V606" s="50"/>
      <c r="AC606" s="6"/>
      <c r="AI606" s="110"/>
      <c r="AJ606" s="111"/>
      <c r="AK606" s="221"/>
      <c r="AL606" s="54"/>
      <c r="AM606" s="54"/>
      <c r="AN606" s="112"/>
      <c r="AO606" s="113"/>
      <c r="AP606" s="215"/>
      <c r="AQ606" s="216"/>
      <c r="AR606" s="217"/>
      <c r="AS606" s="54"/>
      <c r="AT606" s="115"/>
      <c r="AU606" s="115"/>
      <c r="AV606" s="115"/>
      <c r="AW606" s="116"/>
      <c r="AX606" s="54"/>
      <c r="AY606" s="117"/>
      <c r="AZ606" s="117"/>
      <c r="BA606" s="118"/>
      <c r="BB606" s="116"/>
      <c r="BC606" s="54"/>
      <c r="BD606" s="117"/>
      <c r="BE606" s="218"/>
      <c r="BF606" s="120"/>
      <c r="BG606" s="121"/>
      <c r="BH606" s="121"/>
      <c r="BI606" s="122"/>
      <c r="BJ606" s="123"/>
    </row>
    <row r="607">
      <c r="D607" s="100"/>
      <c r="E607" s="48"/>
      <c r="U607" s="50"/>
      <c r="V607" s="50"/>
      <c r="AC607" s="6"/>
      <c r="AI607" s="110"/>
      <c r="AJ607" s="111"/>
      <c r="AK607" s="221"/>
      <c r="AL607" s="54"/>
      <c r="AM607" s="54"/>
      <c r="AN607" s="112"/>
      <c r="AO607" s="113"/>
      <c r="AP607" s="215"/>
      <c r="AQ607" s="216"/>
      <c r="AR607" s="217"/>
      <c r="AS607" s="54"/>
      <c r="AT607" s="115"/>
      <c r="AU607" s="115"/>
      <c r="AV607" s="115"/>
      <c r="AW607" s="116"/>
      <c r="AX607" s="54"/>
      <c r="AY607" s="117"/>
      <c r="AZ607" s="117"/>
      <c r="BA607" s="118"/>
      <c r="BB607" s="116"/>
      <c r="BC607" s="54"/>
      <c r="BD607" s="117"/>
      <c r="BE607" s="218"/>
      <c r="BF607" s="120"/>
      <c r="BG607" s="121"/>
      <c r="BH607" s="121"/>
      <c r="BI607" s="122"/>
      <c r="BJ607" s="123"/>
    </row>
    <row r="608">
      <c r="D608" s="100"/>
      <c r="E608" s="48"/>
      <c r="U608" s="50"/>
      <c r="V608" s="50"/>
      <c r="AC608" s="6"/>
      <c r="AI608" s="110"/>
      <c r="AJ608" s="111"/>
      <c r="AK608" s="221"/>
      <c r="AL608" s="54"/>
      <c r="AM608" s="54"/>
      <c r="AN608" s="112"/>
      <c r="AO608" s="113"/>
      <c r="AP608" s="215"/>
      <c r="AQ608" s="216"/>
      <c r="AR608" s="217"/>
      <c r="AS608" s="54"/>
      <c r="AT608" s="115"/>
      <c r="AU608" s="115"/>
      <c r="AV608" s="115"/>
      <c r="AW608" s="116"/>
      <c r="AX608" s="54"/>
      <c r="AY608" s="117"/>
      <c r="AZ608" s="117"/>
      <c r="BA608" s="118"/>
      <c r="BB608" s="116"/>
      <c r="BC608" s="54"/>
      <c r="BD608" s="117"/>
      <c r="BE608" s="218"/>
      <c r="BF608" s="120"/>
      <c r="BG608" s="121"/>
      <c r="BH608" s="121"/>
      <c r="BI608" s="122"/>
      <c r="BJ608" s="123"/>
    </row>
    <row r="609">
      <c r="D609" s="100"/>
      <c r="E609" s="48"/>
      <c r="U609" s="50"/>
      <c r="V609" s="50"/>
      <c r="AC609" s="6"/>
      <c r="AI609" s="110"/>
      <c r="AJ609" s="111"/>
      <c r="AK609" s="221"/>
      <c r="AL609" s="54"/>
      <c r="AM609" s="54"/>
      <c r="AN609" s="112"/>
      <c r="AO609" s="113"/>
      <c r="AP609" s="215"/>
      <c r="AQ609" s="216"/>
      <c r="AR609" s="217"/>
      <c r="AS609" s="54"/>
      <c r="AT609" s="115"/>
      <c r="AU609" s="115"/>
      <c r="AV609" s="115"/>
      <c r="AW609" s="116"/>
      <c r="AX609" s="54"/>
      <c r="AY609" s="117"/>
      <c r="AZ609" s="117"/>
      <c r="BA609" s="118"/>
      <c r="BB609" s="116"/>
      <c r="BC609" s="54"/>
      <c r="BD609" s="117"/>
      <c r="BE609" s="218"/>
      <c r="BF609" s="120"/>
      <c r="BG609" s="121"/>
      <c r="BH609" s="121"/>
      <c r="BI609" s="122"/>
      <c r="BJ609" s="123"/>
    </row>
    <row r="610">
      <c r="D610" s="100"/>
      <c r="E610" s="48"/>
      <c r="U610" s="50"/>
      <c r="V610" s="50"/>
      <c r="AC610" s="6"/>
      <c r="AI610" s="110"/>
      <c r="AJ610" s="111"/>
      <c r="AK610" s="221"/>
      <c r="AL610" s="54"/>
      <c r="AM610" s="54"/>
      <c r="AN610" s="112"/>
      <c r="AO610" s="113"/>
      <c r="AP610" s="215"/>
      <c r="AQ610" s="216"/>
      <c r="AR610" s="217"/>
      <c r="AS610" s="54"/>
      <c r="AT610" s="115"/>
      <c r="AU610" s="115"/>
      <c r="AV610" s="115"/>
      <c r="AW610" s="116"/>
      <c r="AX610" s="54"/>
      <c r="AY610" s="117"/>
      <c r="AZ610" s="117"/>
      <c r="BA610" s="118"/>
      <c r="BB610" s="116"/>
      <c r="BC610" s="54"/>
      <c r="BD610" s="117"/>
      <c r="BE610" s="218"/>
      <c r="BF610" s="120"/>
      <c r="BG610" s="121"/>
      <c r="BH610" s="121"/>
      <c r="BI610" s="122"/>
      <c r="BJ610" s="123"/>
    </row>
    <row r="611">
      <c r="D611" s="100"/>
      <c r="E611" s="48"/>
      <c r="U611" s="50"/>
      <c r="V611" s="50"/>
      <c r="AC611" s="6"/>
      <c r="AI611" s="110"/>
      <c r="AJ611" s="111"/>
      <c r="AK611" s="221"/>
      <c r="AL611" s="54"/>
      <c r="AM611" s="54"/>
      <c r="AN611" s="112"/>
      <c r="AO611" s="113"/>
      <c r="AP611" s="215"/>
      <c r="AQ611" s="216"/>
      <c r="AR611" s="217"/>
      <c r="AS611" s="54"/>
      <c r="AT611" s="115"/>
      <c r="AU611" s="115"/>
      <c r="AV611" s="115"/>
      <c r="AW611" s="116"/>
      <c r="AX611" s="54"/>
      <c r="AY611" s="117"/>
      <c r="AZ611" s="117"/>
      <c r="BA611" s="118"/>
      <c r="BB611" s="116"/>
      <c r="BC611" s="54"/>
      <c r="BD611" s="117"/>
      <c r="BE611" s="218"/>
      <c r="BF611" s="120"/>
      <c r="BG611" s="121"/>
      <c r="BH611" s="121"/>
      <c r="BI611" s="122"/>
      <c r="BJ611" s="123"/>
    </row>
    <row r="612">
      <c r="D612" s="100"/>
      <c r="E612" s="48"/>
      <c r="U612" s="50"/>
      <c r="V612" s="50"/>
      <c r="AC612" s="6"/>
      <c r="AI612" s="110"/>
      <c r="AJ612" s="111"/>
      <c r="AK612" s="221"/>
      <c r="AL612" s="54"/>
      <c r="AM612" s="54"/>
      <c r="AN612" s="112"/>
      <c r="AO612" s="113"/>
      <c r="AP612" s="215"/>
      <c r="AQ612" s="216"/>
      <c r="AR612" s="217"/>
      <c r="AS612" s="54"/>
      <c r="AT612" s="115"/>
      <c r="AU612" s="115"/>
      <c r="AV612" s="115"/>
      <c r="AW612" s="116"/>
      <c r="AX612" s="54"/>
      <c r="AY612" s="117"/>
      <c r="AZ612" s="117"/>
      <c r="BA612" s="118"/>
      <c r="BB612" s="116"/>
      <c r="BC612" s="54"/>
      <c r="BD612" s="117"/>
      <c r="BE612" s="218"/>
      <c r="BF612" s="120"/>
      <c r="BG612" s="121"/>
      <c r="BH612" s="121"/>
      <c r="BI612" s="122"/>
      <c r="BJ612" s="123"/>
    </row>
    <row r="613">
      <c r="D613" s="100"/>
      <c r="E613" s="48"/>
      <c r="U613" s="50"/>
      <c r="V613" s="50"/>
      <c r="AC613" s="6"/>
      <c r="AI613" s="110"/>
      <c r="AJ613" s="111"/>
      <c r="AK613" s="221"/>
      <c r="AL613" s="54"/>
      <c r="AM613" s="54"/>
      <c r="AN613" s="112"/>
      <c r="AO613" s="113"/>
      <c r="AP613" s="215"/>
      <c r="AQ613" s="216"/>
      <c r="AR613" s="217"/>
      <c r="AS613" s="54"/>
      <c r="AT613" s="115"/>
      <c r="AU613" s="115"/>
      <c r="AV613" s="115"/>
      <c r="AW613" s="116"/>
      <c r="AX613" s="54"/>
      <c r="AY613" s="117"/>
      <c r="AZ613" s="117"/>
      <c r="BA613" s="118"/>
      <c r="BB613" s="116"/>
      <c r="BC613" s="54"/>
      <c r="BD613" s="117"/>
      <c r="BE613" s="218"/>
      <c r="BF613" s="120"/>
      <c r="BG613" s="121"/>
      <c r="BH613" s="121"/>
      <c r="BI613" s="122"/>
      <c r="BJ613" s="123"/>
    </row>
    <row r="614">
      <c r="D614" s="100"/>
      <c r="E614" s="48"/>
      <c r="U614" s="50"/>
      <c r="V614" s="50"/>
      <c r="AC614" s="6"/>
      <c r="AI614" s="110"/>
      <c r="AJ614" s="111"/>
      <c r="AK614" s="221"/>
      <c r="AL614" s="54"/>
      <c r="AM614" s="54"/>
      <c r="AN614" s="112"/>
      <c r="AO614" s="113"/>
      <c r="AP614" s="215"/>
      <c r="AQ614" s="216"/>
      <c r="AR614" s="217"/>
      <c r="AS614" s="54"/>
      <c r="AT614" s="115"/>
      <c r="AU614" s="115"/>
      <c r="AV614" s="115"/>
      <c r="AW614" s="116"/>
      <c r="AX614" s="54"/>
      <c r="AY614" s="117"/>
      <c r="AZ614" s="117"/>
      <c r="BA614" s="118"/>
      <c r="BB614" s="116"/>
      <c r="BC614" s="54"/>
      <c r="BD614" s="117"/>
      <c r="BE614" s="218"/>
      <c r="BF614" s="120"/>
      <c r="BG614" s="121"/>
      <c r="BH614" s="121"/>
      <c r="BI614" s="122"/>
      <c r="BJ614" s="123"/>
    </row>
    <row r="615">
      <c r="D615" s="100"/>
      <c r="E615" s="48"/>
      <c r="U615" s="50"/>
      <c r="V615" s="50"/>
      <c r="AC615" s="6"/>
      <c r="AI615" s="110"/>
      <c r="AJ615" s="111"/>
      <c r="AK615" s="221"/>
      <c r="AL615" s="54"/>
      <c r="AM615" s="54"/>
      <c r="AN615" s="112"/>
      <c r="AO615" s="113"/>
      <c r="AP615" s="215"/>
      <c r="AQ615" s="216"/>
      <c r="AR615" s="217"/>
      <c r="AS615" s="54"/>
      <c r="AT615" s="115"/>
      <c r="AU615" s="115"/>
      <c r="AV615" s="115"/>
      <c r="AW615" s="116"/>
      <c r="AX615" s="54"/>
      <c r="AY615" s="117"/>
      <c r="AZ615" s="117"/>
      <c r="BA615" s="118"/>
      <c r="BB615" s="116"/>
      <c r="BC615" s="54"/>
      <c r="BD615" s="117"/>
      <c r="BE615" s="218"/>
      <c r="BF615" s="120"/>
      <c r="BG615" s="121"/>
      <c r="BH615" s="121"/>
      <c r="BI615" s="122"/>
      <c r="BJ615" s="123"/>
    </row>
    <row r="616">
      <c r="D616" s="100"/>
      <c r="E616" s="48"/>
      <c r="U616" s="50"/>
      <c r="V616" s="50"/>
      <c r="AC616" s="6"/>
      <c r="AI616" s="110"/>
      <c r="AJ616" s="111"/>
      <c r="AK616" s="221"/>
      <c r="AL616" s="54"/>
      <c r="AM616" s="54"/>
      <c r="AN616" s="112"/>
      <c r="AO616" s="113"/>
      <c r="AP616" s="215"/>
      <c r="AQ616" s="216"/>
      <c r="AR616" s="217"/>
      <c r="AS616" s="54"/>
      <c r="AT616" s="115"/>
      <c r="AU616" s="115"/>
      <c r="AV616" s="115"/>
      <c r="AW616" s="116"/>
      <c r="AX616" s="54"/>
      <c r="AY616" s="117"/>
      <c r="AZ616" s="117"/>
      <c r="BA616" s="118"/>
      <c r="BB616" s="116"/>
      <c r="BC616" s="54"/>
      <c r="BD616" s="117"/>
      <c r="BE616" s="218"/>
      <c r="BF616" s="120"/>
      <c r="BG616" s="121"/>
      <c r="BH616" s="121"/>
      <c r="BI616" s="122"/>
      <c r="BJ616" s="123"/>
    </row>
    <row r="617">
      <c r="D617" s="100"/>
      <c r="E617" s="48"/>
      <c r="U617" s="50"/>
      <c r="V617" s="50"/>
      <c r="AC617" s="6"/>
      <c r="AI617" s="110"/>
      <c r="AJ617" s="111"/>
      <c r="AK617" s="221"/>
      <c r="AL617" s="54"/>
      <c r="AM617" s="54"/>
      <c r="AN617" s="112"/>
      <c r="AO617" s="113"/>
      <c r="AP617" s="215"/>
      <c r="AQ617" s="216"/>
      <c r="AR617" s="217"/>
      <c r="AS617" s="54"/>
      <c r="AT617" s="115"/>
      <c r="AU617" s="115"/>
      <c r="AV617" s="115"/>
      <c r="AW617" s="116"/>
      <c r="AX617" s="54"/>
      <c r="AY617" s="117"/>
      <c r="AZ617" s="117"/>
      <c r="BA617" s="118"/>
      <c r="BB617" s="116"/>
      <c r="BC617" s="54"/>
      <c r="BD617" s="117"/>
      <c r="BE617" s="218"/>
      <c r="BF617" s="120"/>
      <c r="BG617" s="121"/>
      <c r="BH617" s="121"/>
      <c r="BI617" s="122"/>
      <c r="BJ617" s="123"/>
    </row>
    <row r="618">
      <c r="D618" s="100"/>
      <c r="E618" s="48"/>
      <c r="U618" s="50"/>
      <c r="V618" s="50"/>
      <c r="AC618" s="6"/>
      <c r="AI618" s="110"/>
      <c r="AJ618" s="111"/>
      <c r="AK618" s="221"/>
      <c r="AL618" s="54"/>
      <c r="AM618" s="54"/>
      <c r="AN618" s="112"/>
      <c r="AO618" s="113"/>
      <c r="AP618" s="215"/>
      <c r="AQ618" s="216"/>
      <c r="AR618" s="217"/>
      <c r="AS618" s="54"/>
      <c r="AT618" s="115"/>
      <c r="AU618" s="115"/>
      <c r="AV618" s="115"/>
      <c r="AW618" s="116"/>
      <c r="AX618" s="54"/>
      <c r="AY618" s="117"/>
      <c r="AZ618" s="117"/>
      <c r="BA618" s="118"/>
      <c r="BB618" s="116"/>
      <c r="BC618" s="54"/>
      <c r="BD618" s="117"/>
      <c r="BE618" s="218"/>
      <c r="BF618" s="120"/>
      <c r="BG618" s="121"/>
      <c r="BH618" s="121"/>
      <c r="BI618" s="122"/>
      <c r="BJ618" s="123"/>
    </row>
    <row r="619">
      <c r="D619" s="100"/>
      <c r="E619" s="48"/>
      <c r="U619" s="50"/>
      <c r="V619" s="50"/>
      <c r="AC619" s="6"/>
      <c r="AI619" s="110"/>
      <c r="AJ619" s="111"/>
      <c r="AK619" s="221"/>
      <c r="AL619" s="54"/>
      <c r="AM619" s="54"/>
      <c r="AN619" s="112"/>
      <c r="AO619" s="113"/>
      <c r="AP619" s="215"/>
      <c r="AQ619" s="216"/>
      <c r="AR619" s="217"/>
      <c r="AS619" s="54"/>
      <c r="AT619" s="115"/>
      <c r="AU619" s="115"/>
      <c r="AV619" s="115"/>
      <c r="AW619" s="116"/>
      <c r="AX619" s="54"/>
      <c r="AY619" s="117"/>
      <c r="AZ619" s="117"/>
      <c r="BA619" s="118"/>
      <c r="BB619" s="116"/>
      <c r="BC619" s="54"/>
      <c r="BD619" s="117"/>
      <c r="BE619" s="218"/>
      <c r="BF619" s="120"/>
      <c r="BG619" s="121"/>
      <c r="BH619" s="121"/>
      <c r="BI619" s="122"/>
      <c r="BJ619" s="123"/>
    </row>
    <row r="620">
      <c r="D620" s="100"/>
      <c r="E620" s="48"/>
      <c r="U620" s="50"/>
      <c r="V620" s="50"/>
      <c r="AC620" s="6"/>
      <c r="AI620" s="110"/>
      <c r="AJ620" s="111"/>
      <c r="AK620" s="221"/>
      <c r="AL620" s="54"/>
      <c r="AM620" s="54"/>
      <c r="AN620" s="112"/>
      <c r="AO620" s="113"/>
      <c r="AP620" s="215"/>
      <c r="AQ620" s="216"/>
      <c r="AR620" s="217"/>
      <c r="AS620" s="54"/>
      <c r="AT620" s="115"/>
      <c r="AU620" s="115"/>
      <c r="AV620" s="115"/>
      <c r="AW620" s="116"/>
      <c r="AX620" s="54"/>
      <c r="AY620" s="117"/>
      <c r="AZ620" s="117"/>
      <c r="BA620" s="118"/>
      <c r="BB620" s="116"/>
      <c r="BC620" s="54"/>
      <c r="BD620" s="117"/>
      <c r="BE620" s="218"/>
      <c r="BF620" s="120"/>
      <c r="BG620" s="121"/>
      <c r="BH620" s="121"/>
      <c r="BI620" s="122"/>
      <c r="BJ620" s="123"/>
    </row>
    <row r="621">
      <c r="D621" s="100"/>
      <c r="E621" s="48"/>
      <c r="U621" s="50"/>
      <c r="V621" s="50"/>
      <c r="AC621" s="6"/>
      <c r="AI621" s="110"/>
      <c r="AJ621" s="111"/>
      <c r="AK621" s="221"/>
      <c r="AL621" s="54"/>
      <c r="AM621" s="54"/>
      <c r="AN621" s="112"/>
      <c r="AO621" s="113"/>
      <c r="AP621" s="215"/>
      <c r="AQ621" s="216"/>
      <c r="AR621" s="217"/>
      <c r="AS621" s="54"/>
      <c r="AT621" s="115"/>
      <c r="AU621" s="115"/>
      <c r="AV621" s="115"/>
      <c r="AW621" s="116"/>
      <c r="AX621" s="54"/>
      <c r="AY621" s="117"/>
      <c r="AZ621" s="117"/>
      <c r="BA621" s="118"/>
      <c r="BB621" s="116"/>
      <c r="BC621" s="54"/>
      <c r="BD621" s="117"/>
      <c r="BE621" s="218"/>
      <c r="BF621" s="120"/>
      <c r="BG621" s="121"/>
      <c r="BH621" s="121"/>
      <c r="BI621" s="122"/>
      <c r="BJ621" s="123"/>
    </row>
    <row r="622">
      <c r="D622" s="100"/>
      <c r="E622" s="48"/>
      <c r="U622" s="50"/>
      <c r="V622" s="50"/>
      <c r="AC622" s="6"/>
      <c r="AI622" s="110"/>
      <c r="AJ622" s="111"/>
      <c r="AK622" s="221"/>
      <c r="AL622" s="54"/>
      <c r="AM622" s="54"/>
      <c r="AN622" s="112"/>
      <c r="AO622" s="113"/>
      <c r="AP622" s="215"/>
      <c r="AQ622" s="216"/>
      <c r="AR622" s="217"/>
      <c r="AS622" s="54"/>
      <c r="AT622" s="115"/>
      <c r="AU622" s="115"/>
      <c r="AV622" s="115"/>
      <c r="AW622" s="116"/>
      <c r="AX622" s="54"/>
      <c r="AY622" s="117"/>
      <c r="AZ622" s="117"/>
      <c r="BA622" s="118"/>
      <c r="BB622" s="116"/>
      <c r="BC622" s="54"/>
      <c r="BD622" s="117"/>
      <c r="BE622" s="218"/>
      <c r="BF622" s="120"/>
      <c r="BG622" s="121"/>
      <c r="BH622" s="121"/>
      <c r="BI622" s="122"/>
      <c r="BJ622" s="123"/>
    </row>
    <row r="623">
      <c r="D623" s="100"/>
      <c r="E623" s="48"/>
      <c r="U623" s="50"/>
      <c r="V623" s="50"/>
      <c r="AC623" s="6"/>
      <c r="AI623" s="110"/>
      <c r="AJ623" s="111"/>
      <c r="AK623" s="221"/>
      <c r="AL623" s="54"/>
      <c r="AM623" s="54"/>
      <c r="AN623" s="112"/>
      <c r="AO623" s="113"/>
      <c r="AP623" s="215"/>
      <c r="AQ623" s="216"/>
      <c r="AR623" s="217"/>
      <c r="AS623" s="54"/>
      <c r="AT623" s="115"/>
      <c r="AU623" s="115"/>
      <c r="AV623" s="115"/>
      <c r="AW623" s="116"/>
      <c r="AX623" s="54"/>
      <c r="AY623" s="117"/>
      <c r="AZ623" s="117"/>
      <c r="BA623" s="118"/>
      <c r="BB623" s="116"/>
      <c r="BC623" s="54"/>
      <c r="BD623" s="117"/>
      <c r="BE623" s="218"/>
      <c r="BF623" s="120"/>
      <c r="BG623" s="121"/>
      <c r="BH623" s="121"/>
      <c r="BI623" s="122"/>
      <c r="BJ623" s="123"/>
    </row>
    <row r="624">
      <c r="D624" s="100"/>
      <c r="E624" s="48"/>
      <c r="U624" s="50"/>
      <c r="V624" s="50"/>
      <c r="AC624" s="6"/>
      <c r="AI624" s="110"/>
      <c r="AJ624" s="111"/>
      <c r="AK624" s="221"/>
      <c r="AL624" s="54"/>
      <c r="AM624" s="54"/>
      <c r="AN624" s="112"/>
      <c r="AO624" s="113"/>
      <c r="AP624" s="215"/>
      <c r="AQ624" s="216"/>
      <c r="AR624" s="217"/>
      <c r="AS624" s="54"/>
      <c r="AT624" s="115"/>
      <c r="AU624" s="115"/>
      <c r="AV624" s="115"/>
      <c r="AW624" s="116"/>
      <c r="AX624" s="54"/>
      <c r="AY624" s="117"/>
      <c r="AZ624" s="117"/>
      <c r="BA624" s="118"/>
      <c r="BB624" s="116"/>
      <c r="BC624" s="54"/>
      <c r="BD624" s="117"/>
      <c r="BE624" s="218"/>
      <c r="BF624" s="120"/>
      <c r="BG624" s="121"/>
      <c r="BH624" s="121"/>
      <c r="BI624" s="122"/>
      <c r="BJ624" s="123"/>
    </row>
    <row r="625">
      <c r="D625" s="100"/>
      <c r="E625" s="48"/>
      <c r="U625" s="50"/>
      <c r="V625" s="50"/>
      <c r="AC625" s="6"/>
      <c r="AI625" s="110"/>
      <c r="AJ625" s="111"/>
      <c r="AK625" s="221"/>
      <c r="AL625" s="54"/>
      <c r="AM625" s="54"/>
      <c r="AN625" s="112"/>
      <c r="AO625" s="113"/>
      <c r="AP625" s="215"/>
      <c r="AQ625" s="216"/>
      <c r="AR625" s="217"/>
      <c r="AS625" s="54"/>
      <c r="AT625" s="115"/>
      <c r="AU625" s="115"/>
      <c r="AV625" s="115"/>
      <c r="AW625" s="116"/>
      <c r="AX625" s="54"/>
      <c r="AY625" s="117"/>
      <c r="AZ625" s="117"/>
      <c r="BA625" s="118"/>
      <c r="BB625" s="116"/>
      <c r="BC625" s="54"/>
      <c r="BD625" s="117"/>
      <c r="BE625" s="218"/>
      <c r="BF625" s="120"/>
      <c r="BG625" s="121"/>
      <c r="BH625" s="121"/>
      <c r="BI625" s="122"/>
      <c r="BJ625" s="123"/>
    </row>
    <row r="626">
      <c r="D626" s="100"/>
      <c r="E626" s="48"/>
      <c r="U626" s="50"/>
      <c r="V626" s="50"/>
      <c r="AC626" s="6"/>
      <c r="AI626" s="110"/>
      <c r="AJ626" s="111"/>
      <c r="AK626" s="221"/>
      <c r="AL626" s="54"/>
      <c r="AM626" s="54"/>
      <c r="AN626" s="112"/>
      <c r="AO626" s="113"/>
      <c r="AP626" s="215"/>
      <c r="AQ626" s="216"/>
      <c r="AR626" s="217"/>
      <c r="AS626" s="54"/>
      <c r="AT626" s="115"/>
      <c r="AU626" s="115"/>
      <c r="AV626" s="115"/>
      <c r="AW626" s="116"/>
      <c r="AX626" s="54"/>
      <c r="AY626" s="117"/>
      <c r="AZ626" s="117"/>
      <c r="BA626" s="118"/>
      <c r="BB626" s="116"/>
      <c r="BC626" s="54"/>
      <c r="BD626" s="117"/>
      <c r="BE626" s="218"/>
      <c r="BF626" s="120"/>
      <c r="BG626" s="121"/>
      <c r="BH626" s="121"/>
      <c r="BI626" s="122"/>
      <c r="BJ626" s="123"/>
    </row>
    <row r="627">
      <c r="D627" s="100"/>
      <c r="E627" s="48"/>
      <c r="U627" s="50"/>
      <c r="V627" s="50"/>
      <c r="AC627" s="6"/>
      <c r="AI627" s="110"/>
      <c r="AJ627" s="111"/>
      <c r="AK627" s="221"/>
      <c r="AL627" s="54"/>
      <c r="AM627" s="54"/>
      <c r="AN627" s="112"/>
      <c r="AO627" s="113"/>
      <c r="AP627" s="215"/>
      <c r="AQ627" s="216"/>
      <c r="AR627" s="217"/>
      <c r="AS627" s="54"/>
      <c r="AT627" s="115"/>
      <c r="AU627" s="115"/>
      <c r="AV627" s="115"/>
      <c r="AW627" s="116"/>
      <c r="AX627" s="54"/>
      <c r="AY627" s="117"/>
      <c r="AZ627" s="117"/>
      <c r="BA627" s="118"/>
      <c r="BB627" s="116"/>
      <c r="BC627" s="54"/>
      <c r="BD627" s="117"/>
      <c r="BE627" s="218"/>
      <c r="BF627" s="120"/>
      <c r="BG627" s="121"/>
      <c r="BH627" s="121"/>
      <c r="BI627" s="122"/>
      <c r="BJ627" s="123"/>
    </row>
    <row r="628">
      <c r="D628" s="100"/>
      <c r="E628" s="48"/>
      <c r="U628" s="50"/>
      <c r="V628" s="50"/>
      <c r="AC628" s="6"/>
      <c r="AI628" s="110"/>
      <c r="AJ628" s="111"/>
      <c r="AK628" s="221"/>
      <c r="AL628" s="54"/>
      <c r="AM628" s="54"/>
      <c r="AN628" s="112"/>
      <c r="AO628" s="113"/>
      <c r="AP628" s="215"/>
      <c r="AQ628" s="216"/>
      <c r="AR628" s="217"/>
      <c r="AS628" s="54"/>
      <c r="AT628" s="115"/>
      <c r="AU628" s="115"/>
      <c r="AV628" s="115"/>
      <c r="AW628" s="116"/>
      <c r="AX628" s="54"/>
      <c r="AY628" s="117"/>
      <c r="AZ628" s="117"/>
      <c r="BA628" s="118"/>
      <c r="BB628" s="116"/>
      <c r="BC628" s="54"/>
      <c r="BD628" s="117"/>
      <c r="BE628" s="218"/>
      <c r="BF628" s="120"/>
      <c r="BG628" s="121"/>
      <c r="BH628" s="121"/>
      <c r="BI628" s="122"/>
      <c r="BJ628" s="123"/>
    </row>
    <row r="629">
      <c r="D629" s="100"/>
      <c r="E629" s="48"/>
      <c r="U629" s="50"/>
      <c r="V629" s="50"/>
      <c r="AC629" s="6"/>
      <c r="AI629" s="110"/>
      <c r="AJ629" s="111"/>
      <c r="AK629" s="221"/>
      <c r="AL629" s="54"/>
      <c r="AM629" s="54"/>
      <c r="AN629" s="112"/>
      <c r="AO629" s="113"/>
      <c r="AP629" s="215"/>
      <c r="AQ629" s="216"/>
      <c r="AR629" s="217"/>
      <c r="AS629" s="54"/>
      <c r="AT629" s="115"/>
      <c r="AU629" s="115"/>
      <c r="AV629" s="115"/>
      <c r="AW629" s="116"/>
      <c r="AX629" s="54"/>
      <c r="AY629" s="117"/>
      <c r="AZ629" s="117"/>
      <c r="BA629" s="118"/>
      <c r="BB629" s="116"/>
      <c r="BC629" s="54"/>
      <c r="BD629" s="117"/>
      <c r="BE629" s="218"/>
      <c r="BF629" s="120"/>
      <c r="BG629" s="121"/>
      <c r="BH629" s="121"/>
      <c r="BI629" s="122"/>
      <c r="BJ629" s="123"/>
    </row>
    <row r="630">
      <c r="D630" s="100"/>
      <c r="E630" s="48"/>
      <c r="U630" s="50"/>
      <c r="V630" s="50"/>
      <c r="AC630" s="6"/>
      <c r="AI630" s="110"/>
      <c r="AJ630" s="111"/>
      <c r="AK630" s="221"/>
      <c r="AL630" s="54"/>
      <c r="AM630" s="54"/>
      <c r="AN630" s="112"/>
      <c r="AO630" s="113"/>
      <c r="AP630" s="215"/>
      <c r="AQ630" s="216"/>
      <c r="AR630" s="217"/>
      <c r="AS630" s="54"/>
      <c r="AT630" s="115"/>
      <c r="AU630" s="115"/>
      <c r="AV630" s="115"/>
      <c r="AW630" s="116"/>
      <c r="AX630" s="54"/>
      <c r="AY630" s="117"/>
      <c r="AZ630" s="117"/>
      <c r="BA630" s="118"/>
      <c r="BB630" s="116"/>
      <c r="BC630" s="54"/>
      <c r="BD630" s="117"/>
      <c r="BE630" s="218"/>
      <c r="BF630" s="120"/>
      <c r="BG630" s="121"/>
      <c r="BH630" s="121"/>
      <c r="BI630" s="122"/>
      <c r="BJ630" s="123"/>
    </row>
    <row r="631">
      <c r="D631" s="100"/>
      <c r="E631" s="48"/>
      <c r="U631" s="50"/>
      <c r="V631" s="50"/>
      <c r="AC631" s="6"/>
      <c r="AI631" s="110"/>
      <c r="AJ631" s="111"/>
      <c r="AK631" s="221"/>
      <c r="AL631" s="54"/>
      <c r="AM631" s="54"/>
      <c r="AN631" s="112"/>
      <c r="AO631" s="113"/>
      <c r="AP631" s="215"/>
      <c r="AQ631" s="216"/>
      <c r="AR631" s="217"/>
      <c r="AS631" s="54"/>
      <c r="AT631" s="115"/>
      <c r="AU631" s="115"/>
      <c r="AV631" s="115"/>
      <c r="AW631" s="116"/>
      <c r="AX631" s="54"/>
      <c r="AY631" s="117"/>
      <c r="AZ631" s="117"/>
      <c r="BA631" s="118"/>
      <c r="BB631" s="116"/>
      <c r="BC631" s="54"/>
      <c r="BD631" s="117"/>
      <c r="BE631" s="218"/>
      <c r="BF631" s="120"/>
      <c r="BG631" s="121"/>
      <c r="BH631" s="121"/>
      <c r="BI631" s="122"/>
      <c r="BJ631" s="123"/>
    </row>
    <row r="632">
      <c r="D632" s="100"/>
      <c r="E632" s="48"/>
      <c r="U632" s="50"/>
      <c r="V632" s="50"/>
      <c r="AC632" s="6"/>
      <c r="AI632" s="110"/>
      <c r="AJ632" s="111"/>
      <c r="AK632" s="221"/>
      <c r="AL632" s="54"/>
      <c r="AM632" s="54"/>
      <c r="AN632" s="112"/>
      <c r="AO632" s="113"/>
      <c r="AP632" s="215"/>
      <c r="AQ632" s="216"/>
      <c r="AR632" s="217"/>
      <c r="AS632" s="54"/>
      <c r="AT632" s="115"/>
      <c r="AU632" s="115"/>
      <c r="AV632" s="115"/>
      <c r="AW632" s="116"/>
      <c r="AX632" s="54"/>
      <c r="AY632" s="117"/>
      <c r="AZ632" s="117"/>
      <c r="BA632" s="118"/>
      <c r="BB632" s="116"/>
      <c r="BC632" s="54"/>
      <c r="BD632" s="117"/>
      <c r="BE632" s="218"/>
      <c r="BF632" s="120"/>
      <c r="BG632" s="121"/>
      <c r="BH632" s="121"/>
      <c r="BI632" s="122"/>
      <c r="BJ632" s="123"/>
    </row>
    <row r="633">
      <c r="D633" s="100"/>
      <c r="E633" s="48"/>
      <c r="U633" s="50"/>
      <c r="V633" s="50"/>
      <c r="AC633" s="6"/>
      <c r="AI633" s="110"/>
      <c r="AJ633" s="111"/>
      <c r="AK633" s="221"/>
      <c r="AL633" s="54"/>
      <c r="AM633" s="54"/>
      <c r="AN633" s="112"/>
      <c r="AO633" s="113"/>
      <c r="AP633" s="215"/>
      <c r="AQ633" s="216"/>
      <c r="AR633" s="217"/>
      <c r="AS633" s="54"/>
      <c r="AT633" s="115"/>
      <c r="AU633" s="115"/>
      <c r="AV633" s="115"/>
      <c r="AW633" s="116"/>
      <c r="AX633" s="54"/>
      <c r="AY633" s="117"/>
      <c r="AZ633" s="117"/>
      <c r="BA633" s="118"/>
      <c r="BB633" s="116"/>
      <c r="BC633" s="54"/>
      <c r="BD633" s="117"/>
      <c r="BE633" s="218"/>
      <c r="BF633" s="120"/>
      <c r="BG633" s="121"/>
      <c r="BH633" s="121"/>
      <c r="BI633" s="122"/>
      <c r="BJ633" s="123"/>
    </row>
    <row r="634">
      <c r="D634" s="100"/>
      <c r="E634" s="48"/>
      <c r="U634" s="50"/>
      <c r="V634" s="50"/>
      <c r="AC634" s="6"/>
      <c r="AI634" s="110"/>
      <c r="AJ634" s="111"/>
      <c r="AK634" s="221"/>
      <c r="AL634" s="54"/>
      <c r="AM634" s="54"/>
      <c r="AN634" s="112"/>
      <c r="AO634" s="113"/>
      <c r="AP634" s="215"/>
      <c r="AQ634" s="216"/>
      <c r="AR634" s="217"/>
      <c r="AS634" s="54"/>
      <c r="AT634" s="115"/>
      <c r="AU634" s="115"/>
      <c r="AV634" s="115"/>
      <c r="AW634" s="116"/>
      <c r="AX634" s="54"/>
      <c r="AY634" s="117"/>
      <c r="AZ634" s="117"/>
      <c r="BA634" s="118"/>
      <c r="BB634" s="116"/>
      <c r="BC634" s="54"/>
      <c r="BD634" s="117"/>
      <c r="BE634" s="218"/>
      <c r="BF634" s="120"/>
      <c r="BG634" s="121"/>
      <c r="BH634" s="121"/>
      <c r="BI634" s="122"/>
      <c r="BJ634" s="123"/>
    </row>
    <row r="635">
      <c r="D635" s="100"/>
      <c r="E635" s="48"/>
      <c r="U635" s="50"/>
      <c r="V635" s="50"/>
      <c r="AC635" s="6"/>
      <c r="AI635" s="110"/>
      <c r="AJ635" s="111"/>
      <c r="AK635" s="221"/>
      <c r="AL635" s="54"/>
      <c r="AM635" s="54"/>
      <c r="AN635" s="112"/>
      <c r="AO635" s="113"/>
      <c r="AP635" s="215"/>
      <c r="AQ635" s="216"/>
      <c r="AR635" s="217"/>
      <c r="AS635" s="54"/>
      <c r="AT635" s="115"/>
      <c r="AU635" s="115"/>
      <c r="AV635" s="115"/>
      <c r="AW635" s="116"/>
      <c r="AX635" s="54"/>
      <c r="AY635" s="117"/>
      <c r="AZ635" s="117"/>
      <c r="BA635" s="118"/>
      <c r="BB635" s="116"/>
      <c r="BC635" s="54"/>
      <c r="BD635" s="117"/>
      <c r="BE635" s="218"/>
      <c r="BF635" s="120"/>
      <c r="BG635" s="121"/>
      <c r="BH635" s="121"/>
      <c r="BI635" s="122"/>
      <c r="BJ635" s="123"/>
    </row>
    <row r="636">
      <c r="D636" s="100"/>
      <c r="E636" s="48"/>
      <c r="U636" s="50"/>
      <c r="V636" s="50"/>
      <c r="AC636" s="6"/>
      <c r="AI636" s="110"/>
      <c r="AJ636" s="111"/>
      <c r="AK636" s="221"/>
      <c r="AL636" s="54"/>
      <c r="AM636" s="54"/>
      <c r="AN636" s="112"/>
      <c r="AO636" s="113"/>
      <c r="AP636" s="215"/>
      <c r="AQ636" s="216"/>
      <c r="AR636" s="217"/>
      <c r="AS636" s="54"/>
      <c r="AT636" s="115"/>
      <c r="AU636" s="115"/>
      <c r="AV636" s="115"/>
      <c r="AW636" s="116"/>
      <c r="AX636" s="54"/>
      <c r="AY636" s="117"/>
      <c r="AZ636" s="117"/>
      <c r="BA636" s="118"/>
      <c r="BB636" s="116"/>
      <c r="BC636" s="54"/>
      <c r="BD636" s="117"/>
      <c r="BE636" s="218"/>
      <c r="BF636" s="120"/>
      <c r="BG636" s="121"/>
      <c r="BH636" s="121"/>
      <c r="BI636" s="122"/>
      <c r="BJ636" s="123"/>
    </row>
    <row r="637">
      <c r="D637" s="100"/>
      <c r="E637" s="48"/>
      <c r="U637" s="50"/>
      <c r="V637" s="50"/>
      <c r="AC637" s="6"/>
      <c r="AI637" s="110"/>
      <c r="AJ637" s="111"/>
      <c r="AK637" s="221"/>
      <c r="AL637" s="54"/>
      <c r="AM637" s="54"/>
      <c r="AN637" s="112"/>
      <c r="AO637" s="113"/>
      <c r="AP637" s="215"/>
      <c r="AQ637" s="216"/>
      <c r="AR637" s="217"/>
      <c r="AS637" s="54"/>
      <c r="AT637" s="115"/>
      <c r="AU637" s="115"/>
      <c r="AV637" s="115"/>
      <c r="AW637" s="116"/>
      <c r="AX637" s="54"/>
      <c r="AY637" s="117"/>
      <c r="AZ637" s="117"/>
      <c r="BA637" s="118"/>
      <c r="BB637" s="116"/>
      <c r="BC637" s="54"/>
      <c r="BD637" s="117"/>
      <c r="BE637" s="218"/>
      <c r="BF637" s="120"/>
      <c r="BG637" s="121"/>
      <c r="BH637" s="121"/>
      <c r="BI637" s="122"/>
      <c r="BJ637" s="123"/>
    </row>
    <row r="638">
      <c r="D638" s="100"/>
      <c r="E638" s="48"/>
      <c r="U638" s="50"/>
      <c r="V638" s="50"/>
      <c r="AC638" s="6"/>
      <c r="AI638" s="110"/>
      <c r="AJ638" s="111"/>
      <c r="AK638" s="221"/>
      <c r="AL638" s="54"/>
      <c r="AM638" s="54"/>
      <c r="AN638" s="112"/>
      <c r="AO638" s="113"/>
      <c r="AP638" s="215"/>
      <c r="AQ638" s="216"/>
      <c r="AR638" s="217"/>
      <c r="AS638" s="54"/>
      <c r="AT638" s="115"/>
      <c r="AU638" s="115"/>
      <c r="AV638" s="115"/>
      <c r="AW638" s="116"/>
      <c r="AX638" s="54"/>
      <c r="AY638" s="117"/>
      <c r="AZ638" s="117"/>
      <c r="BA638" s="118"/>
      <c r="BB638" s="116"/>
      <c r="BC638" s="54"/>
      <c r="BD638" s="117"/>
      <c r="BE638" s="218"/>
      <c r="BF638" s="120"/>
      <c r="BG638" s="121"/>
      <c r="BH638" s="121"/>
      <c r="BI638" s="122"/>
      <c r="BJ638" s="123"/>
    </row>
    <row r="639">
      <c r="D639" s="100"/>
      <c r="E639" s="48"/>
      <c r="U639" s="50"/>
      <c r="V639" s="50"/>
      <c r="AC639" s="6"/>
      <c r="AI639" s="110"/>
      <c r="AJ639" s="111"/>
      <c r="AK639" s="221"/>
      <c r="AL639" s="54"/>
      <c r="AM639" s="54"/>
      <c r="AN639" s="112"/>
      <c r="AO639" s="113"/>
      <c r="AP639" s="215"/>
      <c r="AQ639" s="216"/>
      <c r="AR639" s="217"/>
      <c r="AS639" s="54"/>
      <c r="AT639" s="115"/>
      <c r="AU639" s="115"/>
      <c r="AV639" s="115"/>
      <c r="AW639" s="116"/>
      <c r="AX639" s="54"/>
      <c r="AY639" s="117"/>
      <c r="AZ639" s="117"/>
      <c r="BA639" s="118"/>
      <c r="BB639" s="116"/>
      <c r="BC639" s="54"/>
      <c r="BD639" s="117"/>
      <c r="BE639" s="218"/>
      <c r="BF639" s="120"/>
      <c r="BG639" s="121"/>
      <c r="BH639" s="121"/>
      <c r="BI639" s="122"/>
      <c r="BJ639" s="123"/>
    </row>
    <row r="640">
      <c r="D640" s="100"/>
      <c r="E640" s="48"/>
      <c r="U640" s="50"/>
      <c r="V640" s="50"/>
      <c r="AC640" s="6"/>
      <c r="AI640" s="110"/>
      <c r="AJ640" s="111"/>
      <c r="AK640" s="221"/>
      <c r="AL640" s="54"/>
      <c r="AM640" s="54"/>
      <c r="AN640" s="112"/>
      <c r="AO640" s="113"/>
      <c r="AP640" s="215"/>
      <c r="AQ640" s="216"/>
      <c r="AR640" s="217"/>
      <c r="AS640" s="54"/>
      <c r="AT640" s="115"/>
      <c r="AU640" s="115"/>
      <c r="AV640" s="115"/>
      <c r="AW640" s="116"/>
      <c r="AX640" s="54"/>
      <c r="AY640" s="117"/>
      <c r="AZ640" s="117"/>
      <c r="BA640" s="118"/>
      <c r="BB640" s="116"/>
      <c r="BC640" s="54"/>
      <c r="BD640" s="117"/>
      <c r="BE640" s="218"/>
      <c r="BF640" s="120"/>
      <c r="BG640" s="121"/>
      <c r="BH640" s="121"/>
      <c r="BI640" s="122"/>
      <c r="BJ640" s="123"/>
    </row>
    <row r="641">
      <c r="D641" s="100"/>
      <c r="E641" s="48"/>
      <c r="U641" s="50"/>
      <c r="V641" s="50"/>
      <c r="AC641" s="6"/>
      <c r="AI641" s="110"/>
      <c r="AJ641" s="111"/>
      <c r="AK641" s="221"/>
      <c r="AL641" s="54"/>
      <c r="AM641" s="54"/>
      <c r="AN641" s="112"/>
      <c r="AO641" s="113"/>
      <c r="AP641" s="215"/>
      <c r="AQ641" s="216"/>
      <c r="AR641" s="217"/>
      <c r="AS641" s="54"/>
      <c r="AT641" s="115"/>
      <c r="AU641" s="115"/>
      <c r="AV641" s="115"/>
      <c r="AW641" s="116"/>
      <c r="AX641" s="54"/>
      <c r="AY641" s="117"/>
      <c r="AZ641" s="117"/>
      <c r="BA641" s="118"/>
      <c r="BB641" s="116"/>
      <c r="BC641" s="54"/>
      <c r="BD641" s="117"/>
      <c r="BE641" s="218"/>
      <c r="BF641" s="120"/>
      <c r="BG641" s="121"/>
      <c r="BH641" s="121"/>
      <c r="BI641" s="122"/>
      <c r="BJ641" s="123"/>
    </row>
    <row r="642">
      <c r="D642" s="100"/>
      <c r="E642" s="48"/>
      <c r="U642" s="50"/>
      <c r="V642" s="50"/>
      <c r="AC642" s="6"/>
      <c r="AI642" s="110"/>
      <c r="AJ642" s="111"/>
      <c r="AK642" s="221"/>
      <c r="AL642" s="54"/>
      <c r="AM642" s="54"/>
      <c r="AN642" s="112"/>
      <c r="AO642" s="113"/>
      <c r="AP642" s="215"/>
      <c r="AQ642" s="216"/>
      <c r="AR642" s="217"/>
      <c r="AS642" s="54"/>
      <c r="AT642" s="115"/>
      <c r="AU642" s="115"/>
      <c r="AV642" s="115"/>
      <c r="AW642" s="116"/>
      <c r="AX642" s="54"/>
      <c r="AY642" s="117"/>
      <c r="AZ642" s="117"/>
      <c r="BA642" s="118"/>
      <c r="BB642" s="116"/>
      <c r="BC642" s="54"/>
      <c r="BD642" s="117"/>
      <c r="BE642" s="218"/>
      <c r="BF642" s="120"/>
      <c r="BG642" s="121"/>
      <c r="BH642" s="121"/>
      <c r="BI642" s="122"/>
      <c r="BJ642" s="123"/>
    </row>
    <row r="643">
      <c r="D643" s="100"/>
      <c r="E643" s="48"/>
      <c r="U643" s="50"/>
      <c r="V643" s="50"/>
      <c r="AC643" s="6"/>
      <c r="AI643" s="110"/>
      <c r="AJ643" s="111"/>
      <c r="AK643" s="221"/>
      <c r="AL643" s="54"/>
      <c r="AM643" s="54"/>
      <c r="AN643" s="112"/>
      <c r="AO643" s="113"/>
      <c r="AP643" s="215"/>
      <c r="AQ643" s="216"/>
      <c r="AR643" s="217"/>
      <c r="AS643" s="54"/>
      <c r="AT643" s="115"/>
      <c r="AU643" s="115"/>
      <c r="AV643" s="115"/>
      <c r="AW643" s="116"/>
      <c r="AX643" s="54"/>
      <c r="AY643" s="117"/>
      <c r="AZ643" s="117"/>
      <c r="BA643" s="118"/>
      <c r="BB643" s="116"/>
      <c r="BC643" s="54"/>
      <c r="BD643" s="117"/>
      <c r="BE643" s="218"/>
      <c r="BF643" s="120"/>
      <c r="BG643" s="121"/>
      <c r="BH643" s="121"/>
      <c r="BI643" s="122"/>
      <c r="BJ643" s="123"/>
    </row>
    <row r="644">
      <c r="D644" s="100"/>
      <c r="E644" s="48"/>
      <c r="U644" s="50"/>
      <c r="V644" s="50"/>
      <c r="AC644" s="6"/>
      <c r="AI644" s="110"/>
      <c r="AJ644" s="111"/>
      <c r="AK644" s="221"/>
      <c r="AL644" s="54"/>
      <c r="AM644" s="54"/>
      <c r="AN644" s="112"/>
      <c r="AO644" s="113"/>
      <c r="AP644" s="215"/>
      <c r="AQ644" s="216"/>
      <c r="AR644" s="217"/>
      <c r="AS644" s="54"/>
      <c r="AT644" s="115"/>
      <c r="AU644" s="115"/>
      <c r="AV644" s="115"/>
      <c r="AW644" s="116"/>
      <c r="AX644" s="54"/>
      <c r="AY644" s="117"/>
      <c r="AZ644" s="117"/>
      <c r="BA644" s="118"/>
      <c r="BB644" s="116"/>
      <c r="BC644" s="54"/>
      <c r="BD644" s="117"/>
      <c r="BE644" s="218"/>
      <c r="BF644" s="120"/>
      <c r="BG644" s="121"/>
      <c r="BH644" s="121"/>
      <c r="BI644" s="122"/>
      <c r="BJ644" s="123"/>
    </row>
    <row r="645">
      <c r="D645" s="100"/>
      <c r="E645" s="48"/>
      <c r="U645" s="50"/>
      <c r="V645" s="50"/>
      <c r="AC645" s="6"/>
      <c r="AI645" s="110"/>
      <c r="AJ645" s="111"/>
      <c r="AK645" s="221"/>
      <c r="AL645" s="54"/>
      <c r="AM645" s="54"/>
      <c r="AN645" s="112"/>
      <c r="AO645" s="113"/>
      <c r="AP645" s="215"/>
      <c r="AQ645" s="216"/>
      <c r="AR645" s="217"/>
      <c r="AS645" s="54"/>
      <c r="AT645" s="115"/>
      <c r="AU645" s="115"/>
      <c r="AV645" s="115"/>
      <c r="AW645" s="116"/>
      <c r="AX645" s="54"/>
      <c r="AY645" s="117"/>
      <c r="AZ645" s="117"/>
      <c r="BA645" s="118"/>
      <c r="BB645" s="116"/>
      <c r="BC645" s="54"/>
      <c r="BD645" s="117"/>
      <c r="BE645" s="218"/>
      <c r="BF645" s="120"/>
      <c r="BG645" s="121"/>
      <c r="BH645" s="121"/>
      <c r="BI645" s="122"/>
      <c r="BJ645" s="123"/>
    </row>
    <row r="646">
      <c r="D646" s="100"/>
      <c r="E646" s="48"/>
      <c r="U646" s="50"/>
      <c r="V646" s="50"/>
      <c r="AC646" s="6"/>
      <c r="AI646" s="110"/>
      <c r="AJ646" s="111"/>
      <c r="AK646" s="221"/>
      <c r="AL646" s="54"/>
      <c r="AM646" s="54"/>
      <c r="AN646" s="112"/>
      <c r="AO646" s="113"/>
      <c r="AP646" s="215"/>
      <c r="AQ646" s="216"/>
      <c r="AR646" s="217"/>
      <c r="AS646" s="54"/>
      <c r="AT646" s="115"/>
      <c r="AU646" s="115"/>
      <c r="AV646" s="115"/>
      <c r="AW646" s="116"/>
      <c r="AX646" s="54"/>
      <c r="AY646" s="117"/>
      <c r="AZ646" s="117"/>
      <c r="BA646" s="118"/>
      <c r="BB646" s="116"/>
      <c r="BC646" s="54"/>
      <c r="BD646" s="117"/>
      <c r="BE646" s="218"/>
      <c r="BF646" s="120"/>
      <c r="BG646" s="121"/>
      <c r="BH646" s="121"/>
      <c r="BI646" s="122"/>
      <c r="BJ646" s="123"/>
    </row>
    <row r="647">
      <c r="D647" s="100"/>
      <c r="E647" s="48"/>
      <c r="U647" s="50"/>
      <c r="V647" s="50"/>
      <c r="AC647" s="6"/>
      <c r="AI647" s="110"/>
      <c r="AJ647" s="111"/>
      <c r="AK647" s="221"/>
      <c r="AL647" s="54"/>
      <c r="AM647" s="54"/>
      <c r="AN647" s="112"/>
      <c r="AO647" s="113"/>
      <c r="AP647" s="215"/>
      <c r="AQ647" s="216"/>
      <c r="AR647" s="217"/>
      <c r="AS647" s="54"/>
      <c r="AT647" s="115"/>
      <c r="AU647" s="115"/>
      <c r="AV647" s="115"/>
      <c r="AW647" s="116"/>
      <c r="AX647" s="54"/>
      <c r="AY647" s="117"/>
      <c r="AZ647" s="117"/>
      <c r="BA647" s="118"/>
      <c r="BB647" s="116"/>
      <c r="BC647" s="54"/>
      <c r="BD647" s="117"/>
      <c r="BE647" s="218"/>
      <c r="BF647" s="120"/>
      <c r="BG647" s="121"/>
      <c r="BH647" s="121"/>
      <c r="BI647" s="122"/>
      <c r="BJ647" s="123"/>
    </row>
    <row r="648">
      <c r="D648" s="100"/>
      <c r="E648" s="48"/>
      <c r="U648" s="50"/>
      <c r="V648" s="50"/>
      <c r="AC648" s="6"/>
      <c r="AI648" s="110"/>
      <c r="AJ648" s="111"/>
      <c r="AK648" s="221"/>
      <c r="AL648" s="54"/>
      <c r="AM648" s="54"/>
      <c r="AN648" s="112"/>
      <c r="AO648" s="113"/>
      <c r="AP648" s="215"/>
      <c r="AQ648" s="216"/>
      <c r="AR648" s="217"/>
      <c r="AS648" s="54"/>
      <c r="AT648" s="115"/>
      <c r="AU648" s="115"/>
      <c r="AV648" s="115"/>
      <c r="AW648" s="116"/>
      <c r="AX648" s="54"/>
      <c r="AY648" s="117"/>
      <c r="AZ648" s="117"/>
      <c r="BA648" s="118"/>
      <c r="BB648" s="116"/>
      <c r="BC648" s="54"/>
      <c r="BD648" s="117"/>
      <c r="BE648" s="218"/>
      <c r="BF648" s="120"/>
      <c r="BG648" s="121"/>
      <c r="BH648" s="121"/>
      <c r="BI648" s="122"/>
      <c r="BJ648" s="123"/>
    </row>
    <row r="649">
      <c r="D649" s="100"/>
      <c r="E649" s="48"/>
      <c r="U649" s="50"/>
      <c r="V649" s="50"/>
      <c r="AC649" s="6"/>
      <c r="AI649" s="110"/>
      <c r="AJ649" s="111"/>
      <c r="AK649" s="221"/>
      <c r="AL649" s="54"/>
      <c r="AM649" s="54"/>
      <c r="AN649" s="112"/>
      <c r="AO649" s="113"/>
      <c r="AP649" s="215"/>
      <c r="AQ649" s="216"/>
      <c r="AR649" s="217"/>
      <c r="AS649" s="54"/>
      <c r="AT649" s="115"/>
      <c r="AU649" s="115"/>
      <c r="AV649" s="115"/>
      <c r="AW649" s="116"/>
      <c r="AX649" s="54"/>
      <c r="AY649" s="117"/>
      <c r="AZ649" s="117"/>
      <c r="BA649" s="118"/>
      <c r="BB649" s="116"/>
      <c r="BC649" s="54"/>
      <c r="BD649" s="117"/>
      <c r="BE649" s="218"/>
      <c r="BF649" s="120"/>
      <c r="BG649" s="121"/>
      <c r="BH649" s="121"/>
      <c r="BI649" s="122"/>
      <c r="BJ649" s="123"/>
    </row>
    <row r="650">
      <c r="D650" s="100"/>
      <c r="E650" s="48"/>
      <c r="U650" s="50"/>
      <c r="V650" s="50"/>
      <c r="AC650" s="6"/>
      <c r="AI650" s="110"/>
      <c r="AJ650" s="111"/>
      <c r="AK650" s="221"/>
      <c r="AL650" s="54"/>
      <c r="AM650" s="54"/>
      <c r="AN650" s="112"/>
      <c r="AO650" s="113"/>
      <c r="AP650" s="215"/>
      <c r="AQ650" s="216"/>
      <c r="AR650" s="217"/>
      <c r="AS650" s="54"/>
      <c r="AT650" s="115"/>
      <c r="AU650" s="115"/>
      <c r="AV650" s="115"/>
      <c r="AW650" s="116"/>
      <c r="AX650" s="54"/>
      <c r="AY650" s="117"/>
      <c r="AZ650" s="117"/>
      <c r="BA650" s="118"/>
      <c r="BB650" s="116"/>
      <c r="BC650" s="54"/>
      <c r="BD650" s="117"/>
      <c r="BE650" s="218"/>
      <c r="BF650" s="120"/>
      <c r="BG650" s="121"/>
      <c r="BH650" s="121"/>
      <c r="BI650" s="122"/>
      <c r="BJ650" s="123"/>
    </row>
    <row r="651">
      <c r="D651" s="100"/>
      <c r="E651" s="48"/>
      <c r="U651" s="50"/>
      <c r="V651" s="50"/>
      <c r="AC651" s="6"/>
      <c r="AI651" s="110"/>
      <c r="AJ651" s="111"/>
      <c r="AK651" s="221"/>
      <c r="AL651" s="54"/>
      <c r="AM651" s="54"/>
      <c r="AN651" s="112"/>
      <c r="AO651" s="113"/>
      <c r="AP651" s="215"/>
      <c r="AQ651" s="216"/>
      <c r="AR651" s="217"/>
      <c r="AS651" s="54"/>
      <c r="AT651" s="115"/>
      <c r="AU651" s="115"/>
      <c r="AV651" s="115"/>
      <c r="AW651" s="116"/>
      <c r="AX651" s="54"/>
      <c r="AY651" s="117"/>
      <c r="AZ651" s="117"/>
      <c r="BA651" s="118"/>
      <c r="BB651" s="116"/>
      <c r="BC651" s="54"/>
      <c r="BD651" s="117"/>
      <c r="BE651" s="218"/>
      <c r="BF651" s="120"/>
      <c r="BG651" s="121"/>
      <c r="BH651" s="121"/>
      <c r="BI651" s="122"/>
      <c r="BJ651" s="123"/>
    </row>
    <row r="652">
      <c r="D652" s="100"/>
      <c r="E652" s="48"/>
      <c r="U652" s="50"/>
      <c r="V652" s="50"/>
      <c r="AC652" s="6"/>
      <c r="AI652" s="110"/>
      <c r="AJ652" s="111"/>
      <c r="AK652" s="221"/>
      <c r="AL652" s="54"/>
      <c r="AM652" s="54"/>
      <c r="AN652" s="112"/>
      <c r="AO652" s="113"/>
      <c r="AP652" s="215"/>
      <c r="AQ652" s="216"/>
      <c r="AR652" s="217"/>
      <c r="AS652" s="54"/>
      <c r="AT652" s="115"/>
      <c r="AU652" s="115"/>
      <c r="AV652" s="115"/>
      <c r="AW652" s="116"/>
      <c r="AX652" s="54"/>
      <c r="AY652" s="117"/>
      <c r="AZ652" s="117"/>
      <c r="BA652" s="118"/>
      <c r="BB652" s="116"/>
      <c r="BC652" s="54"/>
      <c r="BD652" s="117"/>
      <c r="BE652" s="218"/>
      <c r="BF652" s="120"/>
      <c r="BG652" s="121"/>
      <c r="BH652" s="121"/>
      <c r="BI652" s="122"/>
      <c r="BJ652" s="123"/>
    </row>
    <row r="653">
      <c r="D653" s="100"/>
      <c r="E653" s="48"/>
      <c r="U653" s="50"/>
      <c r="V653" s="50"/>
      <c r="AC653" s="6"/>
      <c r="AI653" s="110"/>
      <c r="AJ653" s="111"/>
      <c r="AK653" s="221"/>
      <c r="AL653" s="54"/>
      <c r="AM653" s="54"/>
      <c r="AN653" s="112"/>
      <c r="AO653" s="113"/>
      <c r="AP653" s="215"/>
      <c r="AQ653" s="216"/>
      <c r="AR653" s="217"/>
      <c r="AS653" s="54"/>
      <c r="AT653" s="115"/>
      <c r="AU653" s="115"/>
      <c r="AV653" s="115"/>
      <c r="AW653" s="116"/>
      <c r="AX653" s="54"/>
      <c r="AY653" s="117"/>
      <c r="AZ653" s="117"/>
      <c r="BA653" s="118"/>
      <c r="BB653" s="116"/>
      <c r="BC653" s="54"/>
      <c r="BD653" s="117"/>
      <c r="BE653" s="218"/>
      <c r="BF653" s="120"/>
      <c r="BG653" s="121"/>
      <c r="BH653" s="121"/>
      <c r="BI653" s="122"/>
      <c r="BJ653" s="123"/>
    </row>
    <row r="654">
      <c r="D654" s="100"/>
      <c r="E654" s="48"/>
      <c r="U654" s="50"/>
      <c r="V654" s="50"/>
      <c r="AC654" s="6"/>
      <c r="AI654" s="110"/>
      <c r="AJ654" s="111"/>
      <c r="AK654" s="221"/>
      <c r="AL654" s="54"/>
      <c r="AM654" s="54"/>
      <c r="AN654" s="112"/>
      <c r="AO654" s="113"/>
      <c r="AP654" s="215"/>
      <c r="AQ654" s="216"/>
      <c r="AR654" s="217"/>
      <c r="AS654" s="54"/>
      <c r="AT654" s="115"/>
      <c r="AU654" s="115"/>
      <c r="AV654" s="115"/>
      <c r="AW654" s="116"/>
      <c r="AX654" s="54"/>
      <c r="AY654" s="117"/>
      <c r="AZ654" s="117"/>
      <c r="BA654" s="118"/>
      <c r="BB654" s="116"/>
      <c r="BC654" s="54"/>
      <c r="BD654" s="117"/>
      <c r="BE654" s="218"/>
      <c r="BF654" s="120"/>
      <c r="BG654" s="121"/>
      <c r="BH654" s="121"/>
      <c r="BI654" s="122"/>
      <c r="BJ654" s="123"/>
    </row>
    <row r="655">
      <c r="D655" s="100"/>
      <c r="E655" s="48"/>
      <c r="U655" s="50"/>
      <c r="V655" s="50"/>
      <c r="AC655" s="6"/>
      <c r="AI655" s="110"/>
      <c r="AJ655" s="111"/>
      <c r="AK655" s="221"/>
      <c r="AL655" s="54"/>
      <c r="AM655" s="54"/>
      <c r="AN655" s="112"/>
      <c r="AO655" s="113"/>
      <c r="AP655" s="215"/>
      <c r="AQ655" s="216"/>
      <c r="AR655" s="217"/>
      <c r="AS655" s="54"/>
      <c r="AT655" s="115"/>
      <c r="AU655" s="115"/>
      <c r="AV655" s="115"/>
      <c r="AW655" s="116"/>
      <c r="AX655" s="54"/>
      <c r="AY655" s="117"/>
      <c r="AZ655" s="117"/>
      <c r="BA655" s="118"/>
      <c r="BB655" s="116"/>
      <c r="BC655" s="54"/>
      <c r="BD655" s="117"/>
      <c r="BE655" s="218"/>
      <c r="BF655" s="120"/>
      <c r="BG655" s="121"/>
      <c r="BH655" s="121"/>
      <c r="BI655" s="122"/>
      <c r="BJ655" s="123"/>
    </row>
    <row r="656">
      <c r="D656" s="100"/>
      <c r="E656" s="48"/>
      <c r="U656" s="50"/>
      <c r="V656" s="50"/>
      <c r="AC656" s="6"/>
      <c r="AI656" s="110"/>
      <c r="AJ656" s="111"/>
      <c r="AK656" s="221"/>
      <c r="AL656" s="54"/>
      <c r="AM656" s="54"/>
      <c r="AN656" s="112"/>
      <c r="AO656" s="113"/>
      <c r="AP656" s="215"/>
      <c r="AQ656" s="216"/>
      <c r="AR656" s="217"/>
      <c r="AS656" s="54"/>
      <c r="AT656" s="115"/>
      <c r="AU656" s="115"/>
      <c r="AV656" s="115"/>
      <c r="AW656" s="116"/>
      <c r="AX656" s="54"/>
      <c r="AY656" s="117"/>
      <c r="AZ656" s="117"/>
      <c r="BA656" s="118"/>
      <c r="BB656" s="116"/>
      <c r="BC656" s="54"/>
      <c r="BD656" s="117"/>
      <c r="BE656" s="218"/>
      <c r="BF656" s="120"/>
      <c r="BG656" s="121"/>
      <c r="BH656" s="121"/>
      <c r="BI656" s="122"/>
      <c r="BJ656" s="123"/>
    </row>
    <row r="657">
      <c r="D657" s="100"/>
      <c r="E657" s="48"/>
      <c r="U657" s="50"/>
      <c r="V657" s="50"/>
      <c r="AC657" s="6"/>
      <c r="AI657" s="110"/>
      <c r="AJ657" s="111"/>
      <c r="AK657" s="221"/>
      <c r="AL657" s="54"/>
      <c r="AM657" s="54"/>
      <c r="AN657" s="112"/>
      <c r="AO657" s="113"/>
      <c r="AP657" s="215"/>
      <c r="AQ657" s="216"/>
      <c r="AR657" s="217"/>
      <c r="AS657" s="54"/>
      <c r="AT657" s="115"/>
      <c r="AU657" s="115"/>
      <c r="AV657" s="115"/>
      <c r="AW657" s="116"/>
      <c r="AX657" s="54"/>
      <c r="AY657" s="117"/>
      <c r="AZ657" s="117"/>
      <c r="BA657" s="118"/>
      <c r="BB657" s="116"/>
      <c r="BC657" s="54"/>
      <c r="BD657" s="117"/>
      <c r="BE657" s="218"/>
      <c r="BF657" s="120"/>
      <c r="BG657" s="121"/>
      <c r="BH657" s="121"/>
      <c r="BI657" s="122"/>
      <c r="BJ657" s="123"/>
    </row>
    <row r="658">
      <c r="D658" s="100"/>
      <c r="E658" s="48"/>
      <c r="U658" s="50"/>
      <c r="V658" s="50"/>
      <c r="AC658" s="6"/>
      <c r="AI658" s="110"/>
      <c r="AJ658" s="111"/>
      <c r="AK658" s="221"/>
      <c r="AL658" s="54"/>
      <c r="AM658" s="54"/>
      <c r="AN658" s="112"/>
      <c r="AO658" s="113"/>
      <c r="AP658" s="215"/>
      <c r="AQ658" s="216"/>
      <c r="AR658" s="217"/>
      <c r="AS658" s="54"/>
      <c r="AT658" s="115"/>
      <c r="AU658" s="115"/>
      <c r="AV658" s="115"/>
      <c r="AW658" s="116"/>
      <c r="AX658" s="54"/>
      <c r="AY658" s="117"/>
      <c r="AZ658" s="117"/>
      <c r="BA658" s="118"/>
      <c r="BB658" s="116"/>
      <c r="BC658" s="54"/>
      <c r="BD658" s="117"/>
      <c r="BE658" s="218"/>
      <c r="BF658" s="120"/>
      <c r="BG658" s="121"/>
      <c r="BH658" s="121"/>
      <c r="BI658" s="122"/>
      <c r="BJ658" s="123"/>
    </row>
    <row r="659">
      <c r="D659" s="100"/>
      <c r="E659" s="48"/>
      <c r="U659" s="50"/>
      <c r="V659" s="50"/>
      <c r="AC659" s="6"/>
      <c r="AI659" s="110"/>
      <c r="AJ659" s="111"/>
      <c r="AK659" s="221"/>
      <c r="AL659" s="54"/>
      <c r="AM659" s="54"/>
      <c r="AN659" s="112"/>
      <c r="AO659" s="113"/>
      <c r="AP659" s="215"/>
      <c r="AQ659" s="216"/>
      <c r="AR659" s="217"/>
      <c r="AS659" s="54"/>
      <c r="AT659" s="115"/>
      <c r="AU659" s="115"/>
      <c r="AV659" s="115"/>
      <c r="AW659" s="116"/>
      <c r="AX659" s="54"/>
      <c r="AY659" s="117"/>
      <c r="AZ659" s="117"/>
      <c r="BA659" s="118"/>
      <c r="BB659" s="116"/>
      <c r="BC659" s="54"/>
      <c r="BD659" s="117"/>
      <c r="BE659" s="218"/>
      <c r="BF659" s="120"/>
      <c r="BG659" s="121"/>
      <c r="BH659" s="121"/>
      <c r="BI659" s="122"/>
      <c r="BJ659" s="123"/>
    </row>
    <row r="660">
      <c r="D660" s="100"/>
      <c r="E660" s="48"/>
      <c r="U660" s="50"/>
      <c r="V660" s="50"/>
      <c r="AC660" s="6"/>
      <c r="AI660" s="110"/>
      <c r="AJ660" s="111"/>
      <c r="AK660" s="221"/>
      <c r="AL660" s="54"/>
      <c r="AM660" s="54"/>
      <c r="AN660" s="112"/>
      <c r="AO660" s="113"/>
      <c r="AP660" s="215"/>
      <c r="AQ660" s="216"/>
      <c r="AR660" s="217"/>
      <c r="AS660" s="54"/>
      <c r="AT660" s="115"/>
      <c r="AU660" s="115"/>
      <c r="AV660" s="115"/>
      <c r="AW660" s="116"/>
      <c r="AX660" s="54"/>
      <c r="AY660" s="117"/>
      <c r="AZ660" s="117"/>
      <c r="BA660" s="118"/>
      <c r="BB660" s="116"/>
      <c r="BC660" s="54"/>
      <c r="BD660" s="117"/>
      <c r="BE660" s="218"/>
      <c r="BF660" s="120"/>
      <c r="BG660" s="121"/>
      <c r="BH660" s="121"/>
      <c r="BI660" s="122"/>
      <c r="BJ660" s="123"/>
    </row>
    <row r="661">
      <c r="D661" s="100"/>
      <c r="E661" s="48"/>
      <c r="U661" s="50"/>
      <c r="V661" s="50"/>
      <c r="AC661" s="6"/>
      <c r="AI661" s="110"/>
      <c r="AJ661" s="111"/>
      <c r="AK661" s="221"/>
      <c r="AL661" s="54"/>
      <c r="AM661" s="54"/>
      <c r="AN661" s="112"/>
      <c r="AO661" s="113"/>
      <c r="AP661" s="215"/>
      <c r="AQ661" s="216"/>
      <c r="AR661" s="217"/>
      <c r="AS661" s="54"/>
      <c r="AT661" s="115"/>
      <c r="AU661" s="115"/>
      <c r="AV661" s="115"/>
      <c r="AW661" s="116"/>
      <c r="AX661" s="54"/>
      <c r="AY661" s="117"/>
      <c r="AZ661" s="117"/>
      <c r="BA661" s="118"/>
      <c r="BB661" s="116"/>
      <c r="BC661" s="54"/>
      <c r="BD661" s="117"/>
      <c r="BE661" s="218"/>
      <c r="BF661" s="120"/>
      <c r="BG661" s="121"/>
      <c r="BH661" s="121"/>
      <c r="BI661" s="122"/>
      <c r="BJ661" s="123"/>
    </row>
    <row r="662">
      <c r="D662" s="100"/>
      <c r="E662" s="48"/>
      <c r="U662" s="50"/>
      <c r="V662" s="50"/>
      <c r="AC662" s="6"/>
      <c r="AI662" s="110"/>
      <c r="AJ662" s="111"/>
      <c r="AK662" s="221"/>
      <c r="AL662" s="54"/>
      <c r="AM662" s="54"/>
      <c r="AN662" s="112"/>
      <c r="AO662" s="113"/>
      <c r="AP662" s="215"/>
      <c r="AQ662" s="216"/>
      <c r="AR662" s="217"/>
      <c r="AS662" s="54"/>
      <c r="AT662" s="115"/>
      <c r="AU662" s="115"/>
      <c r="AV662" s="115"/>
      <c r="AW662" s="116"/>
      <c r="AX662" s="54"/>
      <c r="AY662" s="117"/>
      <c r="AZ662" s="117"/>
      <c r="BA662" s="118"/>
      <c r="BB662" s="116"/>
      <c r="BC662" s="54"/>
      <c r="BD662" s="117"/>
      <c r="BE662" s="218"/>
      <c r="BF662" s="120"/>
      <c r="BG662" s="121"/>
      <c r="BH662" s="121"/>
      <c r="BI662" s="122"/>
      <c r="BJ662" s="123"/>
    </row>
    <row r="663">
      <c r="D663" s="100"/>
      <c r="E663" s="48"/>
      <c r="U663" s="50"/>
      <c r="V663" s="50"/>
      <c r="AC663" s="6"/>
      <c r="AI663" s="110"/>
      <c r="AJ663" s="111"/>
      <c r="AK663" s="221"/>
      <c r="AL663" s="54"/>
      <c r="AM663" s="54"/>
      <c r="AN663" s="112"/>
      <c r="AO663" s="113"/>
      <c r="AP663" s="215"/>
      <c r="AQ663" s="216"/>
      <c r="AR663" s="217"/>
      <c r="AS663" s="54"/>
      <c r="AT663" s="115"/>
      <c r="AU663" s="115"/>
      <c r="AV663" s="115"/>
      <c r="AW663" s="116"/>
      <c r="AX663" s="54"/>
      <c r="AY663" s="117"/>
      <c r="AZ663" s="117"/>
      <c r="BA663" s="118"/>
      <c r="BB663" s="116"/>
      <c r="BC663" s="54"/>
      <c r="BD663" s="117"/>
      <c r="BE663" s="218"/>
      <c r="BF663" s="120"/>
      <c r="BG663" s="121"/>
      <c r="BH663" s="121"/>
      <c r="BI663" s="122"/>
      <c r="BJ663" s="123"/>
    </row>
    <row r="664">
      <c r="D664" s="100"/>
      <c r="E664" s="48"/>
      <c r="U664" s="50"/>
      <c r="V664" s="50"/>
      <c r="AC664" s="6"/>
      <c r="AI664" s="110"/>
      <c r="AJ664" s="111"/>
      <c r="AK664" s="221"/>
      <c r="AL664" s="54"/>
      <c r="AM664" s="54"/>
      <c r="AN664" s="112"/>
      <c r="AO664" s="113"/>
      <c r="AP664" s="215"/>
      <c r="AQ664" s="216"/>
      <c r="AR664" s="217"/>
      <c r="AS664" s="54"/>
      <c r="AT664" s="115"/>
      <c r="AU664" s="115"/>
      <c r="AV664" s="115"/>
      <c r="AW664" s="116"/>
      <c r="AX664" s="54"/>
      <c r="AY664" s="117"/>
      <c r="AZ664" s="117"/>
      <c r="BA664" s="118"/>
      <c r="BB664" s="116"/>
      <c r="BC664" s="54"/>
      <c r="BD664" s="117"/>
      <c r="BE664" s="218"/>
      <c r="BF664" s="120"/>
      <c r="BG664" s="121"/>
      <c r="BH664" s="121"/>
      <c r="BI664" s="122"/>
      <c r="BJ664" s="123"/>
    </row>
    <row r="665">
      <c r="D665" s="100"/>
      <c r="E665" s="48"/>
      <c r="U665" s="50"/>
      <c r="V665" s="50"/>
      <c r="AC665" s="6"/>
      <c r="AI665" s="110"/>
      <c r="AJ665" s="111"/>
      <c r="AK665" s="221"/>
      <c r="AL665" s="54"/>
      <c r="AM665" s="54"/>
      <c r="AN665" s="112"/>
      <c r="AO665" s="113"/>
      <c r="AP665" s="215"/>
      <c r="AQ665" s="216"/>
      <c r="AR665" s="217"/>
      <c r="AS665" s="54"/>
      <c r="AT665" s="115"/>
      <c r="AU665" s="115"/>
      <c r="AV665" s="115"/>
      <c r="AW665" s="116"/>
      <c r="AX665" s="54"/>
      <c r="AY665" s="117"/>
      <c r="AZ665" s="117"/>
      <c r="BA665" s="118"/>
      <c r="BB665" s="116"/>
      <c r="BC665" s="54"/>
      <c r="BD665" s="117"/>
      <c r="BE665" s="218"/>
      <c r="BF665" s="120"/>
      <c r="BG665" s="121"/>
      <c r="BH665" s="121"/>
      <c r="BI665" s="122"/>
      <c r="BJ665" s="123"/>
    </row>
    <row r="666">
      <c r="D666" s="100"/>
      <c r="E666" s="48"/>
      <c r="U666" s="50"/>
      <c r="V666" s="50"/>
      <c r="AC666" s="6"/>
      <c r="AI666" s="110"/>
      <c r="AJ666" s="111"/>
      <c r="AK666" s="221"/>
      <c r="AL666" s="54"/>
      <c r="AM666" s="54"/>
      <c r="AN666" s="112"/>
      <c r="AO666" s="113"/>
      <c r="AP666" s="215"/>
      <c r="AQ666" s="216"/>
      <c r="AR666" s="217"/>
      <c r="AS666" s="54"/>
      <c r="AT666" s="115"/>
      <c r="AU666" s="115"/>
      <c r="AV666" s="115"/>
      <c r="AW666" s="116"/>
      <c r="AX666" s="54"/>
      <c r="AY666" s="117"/>
      <c r="AZ666" s="117"/>
      <c r="BA666" s="118"/>
      <c r="BB666" s="116"/>
      <c r="BC666" s="54"/>
      <c r="BD666" s="117"/>
      <c r="BE666" s="218"/>
      <c r="BF666" s="120"/>
      <c r="BG666" s="121"/>
      <c r="BH666" s="121"/>
      <c r="BI666" s="122"/>
      <c r="BJ666" s="123"/>
    </row>
    <row r="667">
      <c r="D667" s="100"/>
      <c r="E667" s="48"/>
      <c r="U667" s="50"/>
      <c r="V667" s="50"/>
      <c r="AC667" s="6"/>
      <c r="AI667" s="110"/>
      <c r="AJ667" s="111"/>
      <c r="AK667" s="221"/>
      <c r="AL667" s="54"/>
      <c r="AM667" s="54"/>
      <c r="AN667" s="112"/>
      <c r="AO667" s="113"/>
      <c r="AP667" s="215"/>
      <c r="AQ667" s="216"/>
      <c r="AR667" s="217"/>
      <c r="AS667" s="54"/>
      <c r="AT667" s="115"/>
      <c r="AU667" s="115"/>
      <c r="AV667" s="115"/>
      <c r="AW667" s="116"/>
      <c r="AX667" s="54"/>
      <c r="AY667" s="117"/>
      <c r="AZ667" s="117"/>
      <c r="BA667" s="118"/>
      <c r="BB667" s="116"/>
      <c r="BC667" s="54"/>
      <c r="BD667" s="117"/>
      <c r="BE667" s="218"/>
      <c r="BF667" s="120"/>
      <c r="BG667" s="121"/>
      <c r="BH667" s="121"/>
      <c r="BI667" s="122"/>
      <c r="BJ667" s="123"/>
    </row>
    <row r="668">
      <c r="D668" s="100"/>
      <c r="E668" s="48"/>
      <c r="U668" s="50"/>
      <c r="V668" s="50"/>
      <c r="AC668" s="6"/>
      <c r="AI668" s="110"/>
      <c r="AJ668" s="111"/>
      <c r="AK668" s="221"/>
      <c r="AL668" s="54"/>
      <c r="AM668" s="54"/>
      <c r="AN668" s="112"/>
      <c r="AO668" s="113"/>
      <c r="AP668" s="215"/>
      <c r="AQ668" s="216"/>
      <c r="AR668" s="217"/>
      <c r="AS668" s="54"/>
      <c r="AT668" s="115"/>
      <c r="AU668" s="115"/>
      <c r="AV668" s="115"/>
      <c r="AW668" s="116"/>
      <c r="AX668" s="54"/>
      <c r="AY668" s="117"/>
      <c r="AZ668" s="117"/>
      <c r="BA668" s="118"/>
      <c r="BB668" s="116"/>
      <c r="BC668" s="54"/>
      <c r="BD668" s="117"/>
      <c r="BE668" s="218"/>
      <c r="BF668" s="120"/>
      <c r="BG668" s="121"/>
      <c r="BH668" s="121"/>
      <c r="BI668" s="122"/>
      <c r="BJ668" s="123"/>
    </row>
    <row r="669">
      <c r="D669" s="100"/>
      <c r="E669" s="48"/>
      <c r="U669" s="50"/>
      <c r="V669" s="50"/>
      <c r="AC669" s="6"/>
      <c r="AI669" s="110"/>
      <c r="AJ669" s="111"/>
      <c r="AK669" s="221"/>
      <c r="AL669" s="54"/>
      <c r="AM669" s="54"/>
      <c r="AN669" s="112"/>
      <c r="AO669" s="113"/>
      <c r="AP669" s="215"/>
      <c r="AQ669" s="216"/>
      <c r="AR669" s="217"/>
      <c r="AS669" s="54"/>
      <c r="AT669" s="115"/>
      <c r="AU669" s="115"/>
      <c r="AV669" s="115"/>
      <c r="AW669" s="116"/>
      <c r="AX669" s="54"/>
      <c r="AY669" s="117"/>
      <c r="AZ669" s="117"/>
      <c r="BA669" s="118"/>
      <c r="BB669" s="116"/>
      <c r="BC669" s="54"/>
      <c r="BD669" s="117"/>
      <c r="BE669" s="218"/>
      <c r="BF669" s="120"/>
      <c r="BG669" s="121"/>
      <c r="BH669" s="121"/>
      <c r="BI669" s="122"/>
      <c r="BJ669" s="123"/>
    </row>
    <row r="670">
      <c r="D670" s="100"/>
      <c r="E670" s="48"/>
      <c r="U670" s="50"/>
      <c r="V670" s="50"/>
      <c r="AC670" s="6"/>
      <c r="AI670" s="110"/>
      <c r="AJ670" s="111"/>
      <c r="AK670" s="221"/>
      <c r="AL670" s="54"/>
      <c r="AM670" s="54"/>
      <c r="AN670" s="112"/>
      <c r="AO670" s="113"/>
      <c r="AP670" s="215"/>
      <c r="AQ670" s="216"/>
      <c r="AR670" s="217"/>
      <c r="AS670" s="54"/>
      <c r="AT670" s="115"/>
      <c r="AU670" s="115"/>
      <c r="AV670" s="115"/>
      <c r="AW670" s="116"/>
      <c r="AX670" s="54"/>
      <c r="AY670" s="117"/>
      <c r="AZ670" s="117"/>
      <c r="BA670" s="118"/>
      <c r="BB670" s="116"/>
      <c r="BC670" s="54"/>
      <c r="BD670" s="117"/>
      <c r="BE670" s="218"/>
      <c r="BF670" s="120"/>
      <c r="BG670" s="121"/>
      <c r="BH670" s="121"/>
      <c r="BI670" s="122"/>
      <c r="BJ670" s="123"/>
    </row>
    <row r="671">
      <c r="D671" s="100"/>
      <c r="E671" s="48"/>
      <c r="U671" s="50"/>
      <c r="V671" s="50"/>
      <c r="AC671" s="6"/>
      <c r="AI671" s="110"/>
      <c r="AJ671" s="111"/>
      <c r="AK671" s="221"/>
      <c r="AL671" s="54"/>
      <c r="AM671" s="54"/>
      <c r="AN671" s="112"/>
      <c r="AO671" s="113"/>
      <c r="AP671" s="215"/>
      <c r="AQ671" s="216"/>
      <c r="AR671" s="217"/>
      <c r="AS671" s="54"/>
      <c r="AT671" s="115"/>
      <c r="AU671" s="115"/>
      <c r="AV671" s="115"/>
      <c r="AW671" s="116"/>
      <c r="AX671" s="54"/>
      <c r="AY671" s="117"/>
      <c r="AZ671" s="117"/>
      <c r="BA671" s="118"/>
      <c r="BB671" s="116"/>
      <c r="BC671" s="54"/>
      <c r="BD671" s="117"/>
      <c r="BE671" s="218"/>
      <c r="BF671" s="120"/>
      <c r="BG671" s="121"/>
      <c r="BH671" s="121"/>
      <c r="BI671" s="122"/>
      <c r="BJ671" s="123"/>
    </row>
    <row r="672">
      <c r="D672" s="100"/>
      <c r="E672" s="48"/>
      <c r="U672" s="50"/>
      <c r="V672" s="50"/>
      <c r="AC672" s="6"/>
      <c r="AI672" s="110"/>
      <c r="AJ672" s="111"/>
      <c r="AK672" s="221"/>
      <c r="AL672" s="54"/>
      <c r="AM672" s="54"/>
      <c r="AN672" s="112"/>
      <c r="AO672" s="113"/>
      <c r="AP672" s="215"/>
      <c r="AQ672" s="216"/>
      <c r="AR672" s="217"/>
      <c r="AS672" s="54"/>
      <c r="AT672" s="115"/>
      <c r="AU672" s="115"/>
      <c r="AV672" s="115"/>
      <c r="AW672" s="116"/>
      <c r="AX672" s="54"/>
      <c r="AY672" s="117"/>
      <c r="AZ672" s="117"/>
      <c r="BA672" s="118"/>
      <c r="BB672" s="116"/>
      <c r="BC672" s="54"/>
      <c r="BD672" s="117"/>
      <c r="BE672" s="218"/>
      <c r="BF672" s="120"/>
      <c r="BG672" s="121"/>
      <c r="BH672" s="121"/>
      <c r="BI672" s="122"/>
      <c r="BJ672" s="123"/>
    </row>
    <row r="673">
      <c r="D673" s="100"/>
      <c r="E673" s="48"/>
      <c r="U673" s="50"/>
      <c r="V673" s="50"/>
      <c r="AC673" s="6"/>
      <c r="AI673" s="110"/>
      <c r="AJ673" s="111"/>
      <c r="AK673" s="221"/>
      <c r="AL673" s="54"/>
      <c r="AM673" s="54"/>
      <c r="AN673" s="112"/>
      <c r="AO673" s="113"/>
      <c r="AP673" s="215"/>
      <c r="AQ673" s="216"/>
      <c r="AR673" s="217"/>
      <c r="AS673" s="54"/>
      <c r="AT673" s="115"/>
      <c r="AU673" s="115"/>
      <c r="AV673" s="115"/>
      <c r="AW673" s="116"/>
      <c r="AX673" s="54"/>
      <c r="AY673" s="117"/>
      <c r="AZ673" s="117"/>
      <c r="BA673" s="118"/>
      <c r="BB673" s="116"/>
      <c r="BC673" s="54"/>
      <c r="BD673" s="117"/>
      <c r="BE673" s="218"/>
      <c r="BF673" s="120"/>
      <c r="BG673" s="121"/>
      <c r="BH673" s="121"/>
      <c r="BI673" s="122"/>
      <c r="BJ673" s="123"/>
    </row>
    <row r="674">
      <c r="D674" s="100"/>
      <c r="E674" s="48"/>
      <c r="U674" s="50"/>
      <c r="V674" s="50"/>
      <c r="AC674" s="6"/>
      <c r="AI674" s="110"/>
      <c r="AJ674" s="111"/>
      <c r="AK674" s="221"/>
      <c r="AL674" s="54"/>
      <c r="AM674" s="54"/>
      <c r="AN674" s="112"/>
      <c r="AO674" s="113"/>
      <c r="AP674" s="215"/>
      <c r="AQ674" s="216"/>
      <c r="AR674" s="217"/>
      <c r="AS674" s="54"/>
      <c r="AT674" s="115"/>
      <c r="AU674" s="115"/>
      <c r="AV674" s="115"/>
      <c r="AW674" s="116"/>
      <c r="AX674" s="54"/>
      <c r="AY674" s="117"/>
      <c r="AZ674" s="117"/>
      <c r="BA674" s="118"/>
      <c r="BB674" s="116"/>
      <c r="BC674" s="54"/>
      <c r="BD674" s="117"/>
      <c r="BE674" s="218"/>
      <c r="BF674" s="120"/>
      <c r="BG674" s="121"/>
      <c r="BH674" s="121"/>
      <c r="BI674" s="122"/>
      <c r="BJ674" s="123"/>
    </row>
    <row r="675">
      <c r="D675" s="100"/>
      <c r="E675" s="48"/>
      <c r="U675" s="50"/>
      <c r="V675" s="50"/>
      <c r="AC675" s="6"/>
      <c r="AI675" s="110"/>
      <c r="AJ675" s="111"/>
      <c r="AK675" s="221"/>
      <c r="AL675" s="54"/>
      <c r="AM675" s="54"/>
      <c r="AN675" s="112"/>
      <c r="AO675" s="113"/>
      <c r="AP675" s="215"/>
      <c r="AQ675" s="216"/>
      <c r="AR675" s="217"/>
      <c r="AS675" s="54"/>
      <c r="AT675" s="115"/>
      <c r="AU675" s="115"/>
      <c r="AV675" s="115"/>
      <c r="AW675" s="116"/>
      <c r="AX675" s="54"/>
      <c r="AY675" s="117"/>
      <c r="AZ675" s="117"/>
      <c r="BA675" s="118"/>
      <c r="BB675" s="116"/>
      <c r="BC675" s="54"/>
      <c r="BD675" s="117"/>
      <c r="BE675" s="218"/>
      <c r="BF675" s="120"/>
      <c r="BG675" s="121"/>
      <c r="BH675" s="121"/>
      <c r="BI675" s="122"/>
      <c r="BJ675" s="123"/>
    </row>
    <row r="676">
      <c r="D676" s="100"/>
      <c r="E676" s="48"/>
      <c r="U676" s="50"/>
      <c r="V676" s="50"/>
      <c r="AC676" s="6"/>
      <c r="AI676" s="110"/>
      <c r="AJ676" s="111"/>
      <c r="AK676" s="221"/>
      <c r="AL676" s="54"/>
      <c r="AM676" s="54"/>
      <c r="AN676" s="112"/>
      <c r="AO676" s="113"/>
      <c r="AP676" s="215"/>
      <c r="AQ676" s="216"/>
      <c r="AR676" s="217"/>
      <c r="AS676" s="54"/>
      <c r="AT676" s="115"/>
      <c r="AU676" s="115"/>
      <c r="AV676" s="115"/>
      <c r="AW676" s="116"/>
      <c r="AX676" s="54"/>
      <c r="AY676" s="117"/>
      <c r="AZ676" s="117"/>
      <c r="BA676" s="118"/>
      <c r="BB676" s="116"/>
      <c r="BC676" s="54"/>
      <c r="BD676" s="117"/>
      <c r="BE676" s="218"/>
      <c r="BF676" s="120"/>
      <c r="BG676" s="121"/>
      <c r="BH676" s="121"/>
      <c r="BI676" s="122"/>
      <c r="BJ676" s="123"/>
    </row>
    <row r="677">
      <c r="D677" s="100"/>
      <c r="E677" s="48"/>
      <c r="U677" s="50"/>
      <c r="V677" s="50"/>
      <c r="AC677" s="6"/>
      <c r="AI677" s="110"/>
      <c r="AJ677" s="111"/>
      <c r="AK677" s="221"/>
      <c r="AL677" s="54"/>
      <c r="AM677" s="54"/>
      <c r="AN677" s="112"/>
      <c r="AO677" s="113"/>
      <c r="AP677" s="215"/>
      <c r="AQ677" s="216"/>
      <c r="AR677" s="217"/>
      <c r="AS677" s="54"/>
      <c r="AT677" s="115"/>
      <c r="AU677" s="115"/>
      <c r="AV677" s="115"/>
      <c r="AW677" s="116"/>
      <c r="AX677" s="54"/>
      <c r="AY677" s="117"/>
      <c r="AZ677" s="117"/>
      <c r="BA677" s="118"/>
      <c r="BB677" s="116"/>
      <c r="BC677" s="54"/>
      <c r="BD677" s="117"/>
      <c r="BE677" s="218"/>
      <c r="BF677" s="120"/>
      <c r="BG677" s="121"/>
      <c r="BH677" s="121"/>
      <c r="BI677" s="122"/>
      <c r="BJ677" s="123"/>
    </row>
    <row r="678">
      <c r="D678" s="100"/>
      <c r="E678" s="48"/>
      <c r="U678" s="50"/>
      <c r="V678" s="50"/>
      <c r="AC678" s="6"/>
      <c r="AI678" s="110"/>
      <c r="AJ678" s="111"/>
      <c r="AK678" s="221"/>
      <c r="AL678" s="54"/>
      <c r="AM678" s="54"/>
      <c r="AN678" s="112"/>
      <c r="AO678" s="113"/>
      <c r="AP678" s="215"/>
      <c r="AQ678" s="216"/>
      <c r="AR678" s="217"/>
      <c r="AS678" s="54"/>
      <c r="AT678" s="115"/>
      <c r="AU678" s="115"/>
      <c r="AV678" s="115"/>
      <c r="AW678" s="116"/>
      <c r="AX678" s="54"/>
      <c r="AY678" s="117"/>
      <c r="AZ678" s="117"/>
      <c r="BA678" s="118"/>
      <c r="BB678" s="116"/>
      <c r="BC678" s="54"/>
      <c r="BD678" s="117"/>
      <c r="BE678" s="218"/>
      <c r="BF678" s="120"/>
      <c r="BG678" s="121"/>
      <c r="BH678" s="121"/>
      <c r="BI678" s="122"/>
      <c r="BJ678" s="123"/>
    </row>
    <row r="679">
      <c r="D679" s="100"/>
      <c r="E679" s="48"/>
      <c r="U679" s="50"/>
      <c r="V679" s="50"/>
      <c r="AC679" s="6"/>
      <c r="AI679" s="110"/>
      <c r="AJ679" s="111"/>
      <c r="AK679" s="221"/>
      <c r="AL679" s="54"/>
      <c r="AM679" s="54"/>
      <c r="AN679" s="112"/>
      <c r="AO679" s="113"/>
      <c r="AP679" s="215"/>
      <c r="AQ679" s="216"/>
      <c r="AR679" s="217"/>
      <c r="AS679" s="54"/>
      <c r="AT679" s="115"/>
      <c r="AU679" s="115"/>
      <c r="AV679" s="115"/>
      <c r="AW679" s="116"/>
      <c r="AX679" s="54"/>
      <c r="AY679" s="117"/>
      <c r="AZ679" s="117"/>
      <c r="BA679" s="118"/>
      <c r="BB679" s="116"/>
      <c r="BC679" s="54"/>
      <c r="BD679" s="117"/>
      <c r="BE679" s="218"/>
      <c r="BF679" s="120"/>
      <c r="BG679" s="121"/>
      <c r="BH679" s="121"/>
      <c r="BI679" s="122"/>
      <c r="BJ679" s="123"/>
    </row>
    <row r="680">
      <c r="D680" s="100"/>
      <c r="E680" s="48"/>
      <c r="U680" s="50"/>
      <c r="V680" s="50"/>
      <c r="AC680" s="6"/>
      <c r="AI680" s="110"/>
      <c r="AJ680" s="111"/>
      <c r="AK680" s="221"/>
      <c r="AL680" s="54"/>
      <c r="AM680" s="54"/>
      <c r="AN680" s="112"/>
      <c r="AO680" s="113"/>
      <c r="AP680" s="215"/>
      <c r="AQ680" s="216"/>
      <c r="AR680" s="217"/>
      <c r="AS680" s="54"/>
      <c r="AT680" s="115"/>
      <c r="AU680" s="115"/>
      <c r="AV680" s="115"/>
      <c r="AW680" s="116"/>
      <c r="AX680" s="54"/>
      <c r="AY680" s="117"/>
      <c r="AZ680" s="117"/>
      <c r="BA680" s="118"/>
      <c r="BB680" s="116"/>
      <c r="BC680" s="54"/>
      <c r="BD680" s="117"/>
      <c r="BE680" s="218"/>
      <c r="BF680" s="120"/>
      <c r="BG680" s="121"/>
      <c r="BH680" s="121"/>
      <c r="BI680" s="122"/>
      <c r="BJ680" s="123"/>
    </row>
    <row r="681">
      <c r="D681" s="100"/>
      <c r="E681" s="48"/>
      <c r="U681" s="50"/>
      <c r="V681" s="50"/>
      <c r="AC681" s="6"/>
      <c r="AI681" s="110"/>
      <c r="AJ681" s="111"/>
      <c r="AK681" s="221"/>
      <c r="AL681" s="54"/>
      <c r="AM681" s="54"/>
      <c r="AN681" s="112"/>
      <c r="AO681" s="113"/>
      <c r="AP681" s="215"/>
      <c r="AQ681" s="216"/>
      <c r="AR681" s="217"/>
      <c r="AS681" s="54"/>
      <c r="AT681" s="115"/>
      <c r="AU681" s="115"/>
      <c r="AV681" s="115"/>
      <c r="AW681" s="116"/>
      <c r="AX681" s="54"/>
      <c r="AY681" s="117"/>
      <c r="AZ681" s="117"/>
      <c r="BA681" s="118"/>
      <c r="BB681" s="116"/>
      <c r="BC681" s="54"/>
      <c r="BD681" s="117"/>
      <c r="BE681" s="218"/>
      <c r="BF681" s="120"/>
      <c r="BG681" s="121"/>
      <c r="BH681" s="121"/>
      <c r="BI681" s="122"/>
      <c r="BJ681" s="123"/>
    </row>
    <row r="682">
      <c r="D682" s="100"/>
      <c r="E682" s="48"/>
      <c r="U682" s="50"/>
      <c r="V682" s="50"/>
      <c r="AC682" s="6"/>
      <c r="AI682" s="110"/>
      <c r="AJ682" s="111"/>
      <c r="AK682" s="221"/>
      <c r="AL682" s="54"/>
      <c r="AM682" s="54"/>
      <c r="AN682" s="112"/>
      <c r="AO682" s="113"/>
      <c r="AP682" s="215"/>
      <c r="AQ682" s="216"/>
      <c r="AR682" s="217"/>
      <c r="AS682" s="54"/>
      <c r="AT682" s="115"/>
      <c r="AU682" s="115"/>
      <c r="AV682" s="115"/>
      <c r="AW682" s="116"/>
      <c r="AX682" s="54"/>
      <c r="AY682" s="117"/>
      <c r="AZ682" s="117"/>
      <c r="BA682" s="118"/>
      <c r="BB682" s="116"/>
      <c r="BC682" s="54"/>
      <c r="BD682" s="117"/>
      <c r="BE682" s="218"/>
      <c r="BF682" s="120"/>
      <c r="BG682" s="121"/>
      <c r="BH682" s="121"/>
      <c r="BI682" s="122"/>
      <c r="BJ682" s="123"/>
    </row>
    <row r="683">
      <c r="D683" s="100"/>
      <c r="E683" s="48"/>
      <c r="U683" s="50"/>
      <c r="V683" s="50"/>
      <c r="AC683" s="6"/>
      <c r="AI683" s="110"/>
      <c r="AJ683" s="111"/>
      <c r="AK683" s="221"/>
      <c r="AL683" s="54"/>
      <c r="AM683" s="54"/>
      <c r="AN683" s="112"/>
      <c r="AO683" s="113"/>
      <c r="AP683" s="215"/>
      <c r="AQ683" s="216"/>
      <c r="AR683" s="217"/>
      <c r="AS683" s="54"/>
      <c r="AT683" s="115"/>
      <c r="AU683" s="115"/>
      <c r="AV683" s="115"/>
      <c r="AW683" s="116"/>
      <c r="AX683" s="54"/>
      <c r="AY683" s="117"/>
      <c r="AZ683" s="117"/>
      <c r="BA683" s="118"/>
      <c r="BB683" s="116"/>
      <c r="BC683" s="54"/>
      <c r="BD683" s="117"/>
      <c r="BE683" s="218"/>
      <c r="BF683" s="120"/>
      <c r="BG683" s="121"/>
      <c r="BH683" s="121"/>
      <c r="BI683" s="122"/>
      <c r="BJ683" s="123"/>
    </row>
    <row r="684">
      <c r="D684" s="100"/>
      <c r="E684" s="48"/>
      <c r="U684" s="50"/>
      <c r="V684" s="50"/>
      <c r="AC684" s="6"/>
      <c r="AI684" s="110"/>
      <c r="AJ684" s="111"/>
      <c r="AK684" s="221"/>
      <c r="AL684" s="54"/>
      <c r="AM684" s="54"/>
      <c r="AN684" s="112"/>
      <c r="AO684" s="113"/>
      <c r="AP684" s="215"/>
      <c r="AQ684" s="216"/>
      <c r="AR684" s="217"/>
      <c r="AS684" s="54"/>
      <c r="AT684" s="115"/>
      <c r="AU684" s="115"/>
      <c r="AV684" s="115"/>
      <c r="AW684" s="116"/>
      <c r="AX684" s="54"/>
      <c r="AY684" s="117"/>
      <c r="AZ684" s="117"/>
      <c r="BA684" s="118"/>
      <c r="BB684" s="116"/>
      <c r="BC684" s="54"/>
      <c r="BD684" s="117"/>
      <c r="BE684" s="218"/>
      <c r="BF684" s="120"/>
      <c r="BG684" s="121"/>
      <c r="BH684" s="121"/>
      <c r="BI684" s="122"/>
      <c r="BJ684" s="123"/>
    </row>
    <row r="685">
      <c r="D685" s="100"/>
      <c r="E685" s="48"/>
      <c r="U685" s="50"/>
      <c r="V685" s="50"/>
      <c r="AC685" s="6"/>
      <c r="AI685" s="110"/>
      <c r="AJ685" s="111"/>
      <c r="AK685" s="221"/>
      <c r="AL685" s="54"/>
      <c r="AM685" s="54"/>
      <c r="AN685" s="112"/>
      <c r="AO685" s="113"/>
      <c r="AP685" s="215"/>
      <c r="AQ685" s="216"/>
      <c r="AR685" s="217"/>
      <c r="AS685" s="54"/>
      <c r="AT685" s="115"/>
      <c r="AU685" s="115"/>
      <c r="AV685" s="115"/>
      <c r="AW685" s="116"/>
      <c r="AX685" s="54"/>
      <c r="AY685" s="117"/>
      <c r="AZ685" s="117"/>
      <c r="BA685" s="118"/>
      <c r="BB685" s="116"/>
      <c r="BC685" s="54"/>
      <c r="BD685" s="117"/>
      <c r="BE685" s="218"/>
      <c r="BF685" s="120"/>
      <c r="BG685" s="121"/>
      <c r="BH685" s="121"/>
      <c r="BI685" s="122"/>
      <c r="BJ685" s="123"/>
    </row>
    <row r="686">
      <c r="D686" s="100"/>
      <c r="E686" s="48"/>
      <c r="U686" s="50"/>
      <c r="V686" s="50"/>
      <c r="AC686" s="6"/>
      <c r="AI686" s="110"/>
      <c r="AJ686" s="111"/>
      <c r="AK686" s="221"/>
      <c r="AL686" s="54"/>
      <c r="AM686" s="54"/>
      <c r="AN686" s="112"/>
      <c r="AO686" s="113"/>
      <c r="AP686" s="215"/>
      <c r="AQ686" s="216"/>
      <c r="AR686" s="217"/>
      <c r="AS686" s="54"/>
      <c r="AT686" s="115"/>
      <c r="AU686" s="115"/>
      <c r="AV686" s="115"/>
      <c r="AW686" s="116"/>
      <c r="AX686" s="54"/>
      <c r="AY686" s="117"/>
      <c r="AZ686" s="117"/>
      <c r="BA686" s="118"/>
      <c r="BB686" s="116"/>
      <c r="BC686" s="54"/>
      <c r="BD686" s="117"/>
      <c r="BE686" s="218"/>
      <c r="BF686" s="120"/>
      <c r="BG686" s="121"/>
      <c r="BH686" s="121"/>
      <c r="BI686" s="122"/>
      <c r="BJ686" s="123"/>
    </row>
    <row r="687">
      <c r="D687" s="100"/>
      <c r="E687" s="48"/>
      <c r="U687" s="50"/>
      <c r="V687" s="50"/>
      <c r="AC687" s="6"/>
      <c r="AI687" s="110"/>
      <c r="AJ687" s="111"/>
      <c r="AK687" s="221"/>
      <c r="AL687" s="54"/>
      <c r="AM687" s="54"/>
      <c r="AN687" s="112"/>
      <c r="AO687" s="113"/>
      <c r="AP687" s="215"/>
      <c r="AQ687" s="216"/>
      <c r="AR687" s="217"/>
      <c r="AS687" s="54"/>
      <c r="AT687" s="115"/>
      <c r="AU687" s="115"/>
      <c r="AV687" s="115"/>
      <c r="AW687" s="116"/>
      <c r="AX687" s="54"/>
      <c r="AY687" s="117"/>
      <c r="AZ687" s="117"/>
      <c r="BA687" s="118"/>
      <c r="BB687" s="116"/>
      <c r="BC687" s="54"/>
      <c r="BD687" s="117"/>
      <c r="BE687" s="218"/>
      <c r="BF687" s="120"/>
      <c r="BG687" s="121"/>
      <c r="BH687" s="121"/>
      <c r="BI687" s="122"/>
      <c r="BJ687" s="123"/>
    </row>
    <row r="688">
      <c r="D688" s="100"/>
      <c r="E688" s="48"/>
      <c r="U688" s="50"/>
      <c r="V688" s="50"/>
      <c r="AC688" s="6"/>
      <c r="AI688" s="110"/>
      <c r="AJ688" s="111"/>
      <c r="AK688" s="221"/>
      <c r="AL688" s="54"/>
      <c r="AM688" s="54"/>
      <c r="AN688" s="112"/>
      <c r="AO688" s="113"/>
      <c r="AP688" s="215"/>
      <c r="AQ688" s="216"/>
      <c r="AR688" s="217"/>
      <c r="AS688" s="54"/>
      <c r="AT688" s="115"/>
      <c r="AU688" s="115"/>
      <c r="AV688" s="115"/>
      <c r="AW688" s="116"/>
      <c r="AX688" s="54"/>
      <c r="AY688" s="117"/>
      <c r="AZ688" s="117"/>
      <c r="BA688" s="118"/>
      <c r="BB688" s="116"/>
      <c r="BC688" s="54"/>
      <c r="BD688" s="117"/>
      <c r="BE688" s="218"/>
      <c r="BF688" s="120"/>
      <c r="BG688" s="121"/>
      <c r="BH688" s="121"/>
      <c r="BI688" s="122"/>
      <c r="BJ688" s="123"/>
    </row>
    <row r="689">
      <c r="D689" s="100"/>
      <c r="E689" s="48"/>
      <c r="U689" s="50"/>
      <c r="V689" s="50"/>
      <c r="AC689" s="6"/>
      <c r="AI689" s="110"/>
      <c r="AJ689" s="111"/>
      <c r="AK689" s="221"/>
      <c r="AL689" s="54"/>
      <c r="AM689" s="54"/>
      <c r="AN689" s="112"/>
      <c r="AO689" s="113"/>
      <c r="AP689" s="215"/>
      <c r="AQ689" s="216"/>
      <c r="AR689" s="217"/>
      <c r="AS689" s="54"/>
      <c r="AT689" s="115"/>
      <c r="AU689" s="115"/>
      <c r="AV689" s="115"/>
      <c r="AW689" s="116"/>
      <c r="AX689" s="54"/>
      <c r="AY689" s="117"/>
      <c r="AZ689" s="117"/>
      <c r="BA689" s="118"/>
      <c r="BB689" s="116"/>
      <c r="BC689" s="54"/>
      <c r="BD689" s="117"/>
      <c r="BE689" s="218"/>
      <c r="BF689" s="120"/>
      <c r="BG689" s="121"/>
      <c r="BH689" s="121"/>
      <c r="BI689" s="122"/>
      <c r="BJ689" s="123"/>
    </row>
    <row r="690">
      <c r="D690" s="100"/>
      <c r="E690" s="48"/>
      <c r="U690" s="50"/>
      <c r="V690" s="50"/>
      <c r="AC690" s="6"/>
      <c r="AI690" s="110"/>
      <c r="AJ690" s="111"/>
      <c r="AK690" s="221"/>
      <c r="AL690" s="54"/>
      <c r="AM690" s="54"/>
      <c r="AN690" s="112"/>
      <c r="AO690" s="113"/>
      <c r="AP690" s="215"/>
      <c r="AQ690" s="216"/>
      <c r="AR690" s="217"/>
      <c r="AS690" s="54"/>
      <c r="AT690" s="115"/>
      <c r="AU690" s="115"/>
      <c r="AV690" s="115"/>
      <c r="AW690" s="116"/>
      <c r="AX690" s="54"/>
      <c r="AY690" s="117"/>
      <c r="AZ690" s="117"/>
      <c r="BA690" s="118"/>
      <c r="BB690" s="116"/>
      <c r="BC690" s="54"/>
      <c r="BD690" s="117"/>
      <c r="BE690" s="218"/>
      <c r="BF690" s="120"/>
      <c r="BG690" s="121"/>
      <c r="BH690" s="121"/>
      <c r="BI690" s="122"/>
      <c r="BJ690" s="123"/>
    </row>
    <row r="691">
      <c r="D691" s="100"/>
      <c r="E691" s="48"/>
      <c r="U691" s="50"/>
      <c r="V691" s="50"/>
      <c r="AC691" s="6"/>
      <c r="AI691" s="110"/>
      <c r="AJ691" s="111"/>
      <c r="AK691" s="221"/>
      <c r="AL691" s="54"/>
      <c r="AM691" s="54"/>
      <c r="AN691" s="112"/>
      <c r="AO691" s="113"/>
      <c r="AP691" s="215"/>
      <c r="AQ691" s="216"/>
      <c r="AR691" s="217"/>
      <c r="AS691" s="54"/>
      <c r="AT691" s="115"/>
      <c r="AU691" s="115"/>
      <c r="AV691" s="115"/>
      <c r="AW691" s="116"/>
      <c r="AX691" s="54"/>
      <c r="AY691" s="117"/>
      <c r="AZ691" s="117"/>
      <c r="BA691" s="118"/>
      <c r="BB691" s="116"/>
      <c r="BC691" s="54"/>
      <c r="BD691" s="117"/>
      <c r="BE691" s="218"/>
      <c r="BF691" s="120"/>
      <c r="BG691" s="121"/>
      <c r="BH691" s="121"/>
      <c r="BI691" s="122"/>
      <c r="BJ691" s="123"/>
    </row>
    <row r="692">
      <c r="D692" s="100"/>
      <c r="E692" s="48"/>
      <c r="U692" s="50"/>
      <c r="V692" s="50"/>
      <c r="AC692" s="6"/>
      <c r="AI692" s="110"/>
      <c r="AJ692" s="111"/>
      <c r="AK692" s="221"/>
      <c r="AL692" s="54"/>
      <c r="AM692" s="54"/>
      <c r="AN692" s="112"/>
      <c r="AO692" s="113"/>
      <c r="AP692" s="215"/>
      <c r="AQ692" s="216"/>
      <c r="AR692" s="217"/>
      <c r="AS692" s="54"/>
      <c r="AT692" s="115"/>
      <c r="AU692" s="115"/>
      <c r="AV692" s="115"/>
      <c r="AW692" s="116"/>
      <c r="AX692" s="54"/>
      <c r="AY692" s="117"/>
      <c r="AZ692" s="117"/>
      <c r="BA692" s="118"/>
      <c r="BB692" s="116"/>
      <c r="BC692" s="54"/>
      <c r="BD692" s="117"/>
      <c r="BE692" s="218"/>
      <c r="BF692" s="120"/>
      <c r="BG692" s="121"/>
      <c r="BH692" s="121"/>
      <c r="BI692" s="122"/>
      <c r="BJ692" s="123"/>
    </row>
    <row r="693">
      <c r="D693" s="100"/>
      <c r="E693" s="48"/>
      <c r="U693" s="50"/>
      <c r="V693" s="50"/>
      <c r="AC693" s="6"/>
      <c r="AI693" s="110"/>
      <c r="AJ693" s="111"/>
      <c r="AK693" s="221"/>
      <c r="AL693" s="54"/>
      <c r="AM693" s="54"/>
      <c r="AN693" s="112"/>
      <c r="AO693" s="113"/>
      <c r="AP693" s="215"/>
      <c r="AQ693" s="216"/>
      <c r="AR693" s="217"/>
      <c r="AS693" s="54"/>
      <c r="AT693" s="115"/>
      <c r="AU693" s="115"/>
      <c r="AV693" s="115"/>
      <c r="AW693" s="116"/>
      <c r="AX693" s="54"/>
      <c r="AY693" s="117"/>
      <c r="AZ693" s="117"/>
      <c r="BA693" s="118"/>
      <c r="BB693" s="116"/>
      <c r="BC693" s="54"/>
      <c r="BD693" s="117"/>
      <c r="BE693" s="218"/>
      <c r="BF693" s="120"/>
      <c r="BG693" s="121"/>
      <c r="BH693" s="121"/>
      <c r="BI693" s="122"/>
      <c r="BJ693" s="123"/>
    </row>
    <row r="694">
      <c r="D694" s="100"/>
      <c r="E694" s="48"/>
      <c r="U694" s="50"/>
      <c r="V694" s="50"/>
      <c r="AC694" s="6"/>
      <c r="AI694" s="110"/>
      <c r="AJ694" s="111"/>
      <c r="AK694" s="221"/>
      <c r="AL694" s="54"/>
      <c r="AM694" s="54"/>
      <c r="AN694" s="112"/>
      <c r="AO694" s="113"/>
      <c r="AP694" s="215"/>
      <c r="AQ694" s="216"/>
      <c r="AR694" s="217"/>
      <c r="AS694" s="54"/>
      <c r="AT694" s="115"/>
      <c r="AU694" s="115"/>
      <c r="AV694" s="115"/>
      <c r="AW694" s="116"/>
      <c r="AX694" s="54"/>
      <c r="AY694" s="117"/>
      <c r="AZ694" s="117"/>
      <c r="BA694" s="118"/>
      <c r="BB694" s="116"/>
      <c r="BC694" s="54"/>
      <c r="BD694" s="117"/>
      <c r="BE694" s="218"/>
      <c r="BF694" s="120"/>
      <c r="BG694" s="121"/>
      <c r="BH694" s="121"/>
      <c r="BI694" s="122"/>
      <c r="BJ694" s="123"/>
    </row>
    <row r="695">
      <c r="D695" s="100"/>
      <c r="E695" s="48"/>
      <c r="U695" s="50"/>
      <c r="V695" s="50"/>
      <c r="AC695" s="6"/>
      <c r="AI695" s="110"/>
      <c r="AJ695" s="111"/>
      <c r="AK695" s="221"/>
      <c r="AL695" s="54"/>
      <c r="AM695" s="54"/>
      <c r="AN695" s="112"/>
      <c r="AO695" s="113"/>
      <c r="AP695" s="215"/>
      <c r="AQ695" s="216"/>
      <c r="AR695" s="217"/>
      <c r="AS695" s="54"/>
      <c r="AT695" s="115"/>
      <c r="AU695" s="115"/>
      <c r="AV695" s="115"/>
      <c r="AW695" s="116"/>
      <c r="AX695" s="54"/>
      <c r="AY695" s="117"/>
      <c r="AZ695" s="117"/>
      <c r="BA695" s="118"/>
      <c r="BB695" s="116"/>
      <c r="BC695" s="54"/>
      <c r="BD695" s="117"/>
      <c r="BE695" s="218"/>
      <c r="BF695" s="120"/>
      <c r="BG695" s="121"/>
      <c r="BH695" s="121"/>
      <c r="BI695" s="122"/>
      <c r="BJ695" s="123"/>
    </row>
    <row r="696">
      <c r="D696" s="100"/>
      <c r="E696" s="48"/>
      <c r="U696" s="50"/>
      <c r="V696" s="50"/>
      <c r="AC696" s="6"/>
      <c r="AI696" s="110"/>
      <c r="AJ696" s="111"/>
      <c r="AK696" s="221"/>
      <c r="AL696" s="54"/>
      <c r="AM696" s="54"/>
      <c r="AN696" s="112"/>
      <c r="AO696" s="113"/>
      <c r="AP696" s="215"/>
      <c r="AQ696" s="216"/>
      <c r="AR696" s="217"/>
      <c r="AS696" s="54"/>
      <c r="AT696" s="115"/>
      <c r="AU696" s="115"/>
      <c r="AV696" s="115"/>
      <c r="AW696" s="116"/>
      <c r="AX696" s="54"/>
      <c r="AY696" s="117"/>
      <c r="AZ696" s="117"/>
      <c r="BA696" s="118"/>
      <c r="BB696" s="116"/>
      <c r="BC696" s="54"/>
      <c r="BD696" s="117"/>
      <c r="BE696" s="218"/>
      <c r="BF696" s="120"/>
      <c r="BG696" s="121"/>
      <c r="BH696" s="121"/>
      <c r="BI696" s="122"/>
      <c r="BJ696" s="123"/>
    </row>
    <row r="697">
      <c r="D697" s="100"/>
      <c r="E697" s="48"/>
      <c r="U697" s="50"/>
      <c r="V697" s="50"/>
      <c r="AC697" s="6"/>
      <c r="AI697" s="110"/>
      <c r="AJ697" s="111"/>
      <c r="AK697" s="221"/>
      <c r="AL697" s="54"/>
      <c r="AM697" s="54"/>
      <c r="AN697" s="112"/>
      <c r="AO697" s="113"/>
      <c r="AP697" s="215"/>
      <c r="AQ697" s="216"/>
      <c r="AR697" s="217"/>
      <c r="AS697" s="54"/>
      <c r="AT697" s="115"/>
      <c r="AU697" s="115"/>
      <c r="AV697" s="115"/>
      <c r="AW697" s="116"/>
      <c r="AX697" s="54"/>
      <c r="AY697" s="117"/>
      <c r="AZ697" s="117"/>
      <c r="BA697" s="118"/>
      <c r="BB697" s="116"/>
      <c r="BC697" s="54"/>
      <c r="BD697" s="117"/>
      <c r="BE697" s="218"/>
      <c r="BF697" s="120"/>
      <c r="BG697" s="121"/>
      <c r="BH697" s="121"/>
      <c r="BI697" s="122"/>
      <c r="BJ697" s="123"/>
    </row>
    <row r="698">
      <c r="D698" s="100"/>
      <c r="E698" s="48"/>
      <c r="U698" s="50"/>
      <c r="V698" s="50"/>
      <c r="AC698" s="6"/>
      <c r="AI698" s="110"/>
      <c r="AJ698" s="111"/>
      <c r="AK698" s="221"/>
      <c r="AL698" s="54"/>
      <c r="AM698" s="54"/>
      <c r="AN698" s="112"/>
      <c r="AO698" s="113"/>
      <c r="AP698" s="215"/>
      <c r="AQ698" s="216"/>
      <c r="AR698" s="217"/>
      <c r="AS698" s="54"/>
      <c r="AT698" s="115"/>
      <c r="AU698" s="115"/>
      <c r="AV698" s="115"/>
      <c r="AW698" s="116"/>
      <c r="AX698" s="54"/>
      <c r="AY698" s="117"/>
      <c r="AZ698" s="117"/>
      <c r="BA698" s="118"/>
      <c r="BB698" s="116"/>
      <c r="BC698" s="54"/>
      <c r="BD698" s="117"/>
      <c r="BE698" s="218"/>
      <c r="BF698" s="120"/>
      <c r="BG698" s="121"/>
      <c r="BH698" s="121"/>
      <c r="BI698" s="122"/>
      <c r="BJ698" s="123"/>
    </row>
    <row r="699">
      <c r="D699" s="100"/>
      <c r="E699" s="48"/>
      <c r="U699" s="50"/>
      <c r="V699" s="50"/>
      <c r="AC699" s="6"/>
      <c r="AI699" s="110"/>
      <c r="AJ699" s="111"/>
      <c r="AK699" s="221"/>
      <c r="AL699" s="54"/>
      <c r="AM699" s="54"/>
      <c r="AN699" s="112"/>
      <c r="AO699" s="113"/>
      <c r="AP699" s="215"/>
      <c r="AQ699" s="216"/>
      <c r="AR699" s="217"/>
      <c r="AS699" s="54"/>
      <c r="AT699" s="115"/>
      <c r="AU699" s="115"/>
      <c r="AV699" s="115"/>
      <c r="AW699" s="116"/>
      <c r="AX699" s="54"/>
      <c r="AY699" s="117"/>
      <c r="AZ699" s="117"/>
      <c r="BA699" s="118"/>
      <c r="BB699" s="116"/>
      <c r="BC699" s="54"/>
      <c r="BD699" s="117"/>
      <c r="BE699" s="218"/>
      <c r="BF699" s="120"/>
      <c r="BG699" s="121"/>
      <c r="BH699" s="121"/>
      <c r="BI699" s="122"/>
      <c r="BJ699" s="123"/>
    </row>
    <row r="700">
      <c r="D700" s="100"/>
      <c r="E700" s="48"/>
      <c r="U700" s="50"/>
      <c r="V700" s="50"/>
      <c r="AC700" s="6"/>
      <c r="AI700" s="110"/>
      <c r="AJ700" s="111"/>
      <c r="AK700" s="221"/>
      <c r="AL700" s="54"/>
      <c r="AM700" s="54"/>
      <c r="AN700" s="112"/>
      <c r="AO700" s="113"/>
      <c r="AP700" s="215"/>
      <c r="AQ700" s="216"/>
      <c r="AR700" s="217"/>
      <c r="AS700" s="54"/>
      <c r="AT700" s="115"/>
      <c r="AU700" s="115"/>
      <c r="AV700" s="115"/>
      <c r="AW700" s="116"/>
      <c r="AX700" s="54"/>
      <c r="AY700" s="117"/>
      <c r="AZ700" s="117"/>
      <c r="BA700" s="118"/>
      <c r="BB700" s="116"/>
      <c r="BC700" s="54"/>
      <c r="BD700" s="117"/>
      <c r="BE700" s="218"/>
      <c r="BF700" s="120"/>
      <c r="BG700" s="121"/>
      <c r="BH700" s="121"/>
      <c r="BI700" s="122"/>
      <c r="BJ700" s="123"/>
    </row>
    <row r="701">
      <c r="D701" s="100"/>
      <c r="E701" s="48"/>
      <c r="U701" s="50"/>
      <c r="V701" s="50"/>
      <c r="AC701" s="6"/>
      <c r="AI701" s="110"/>
      <c r="AJ701" s="111"/>
      <c r="AK701" s="221"/>
      <c r="AL701" s="54"/>
      <c r="AM701" s="54"/>
      <c r="AN701" s="112"/>
      <c r="AO701" s="113"/>
      <c r="AP701" s="215"/>
      <c r="AQ701" s="216"/>
      <c r="AR701" s="217"/>
      <c r="AS701" s="54"/>
      <c r="AT701" s="115"/>
      <c r="AU701" s="115"/>
      <c r="AV701" s="115"/>
      <c r="AW701" s="116"/>
      <c r="AX701" s="54"/>
      <c r="AY701" s="117"/>
      <c r="AZ701" s="117"/>
      <c r="BA701" s="118"/>
      <c r="BB701" s="116"/>
      <c r="BC701" s="54"/>
      <c r="BD701" s="117"/>
      <c r="BE701" s="218"/>
      <c r="BF701" s="120"/>
      <c r="BG701" s="121"/>
      <c r="BH701" s="121"/>
      <c r="BI701" s="122"/>
      <c r="BJ701" s="123"/>
    </row>
    <row r="702">
      <c r="D702" s="100"/>
      <c r="E702" s="48"/>
      <c r="U702" s="50"/>
      <c r="V702" s="50"/>
      <c r="AC702" s="6"/>
      <c r="AI702" s="110"/>
      <c r="AJ702" s="111"/>
      <c r="AK702" s="221"/>
      <c r="AL702" s="54"/>
      <c r="AM702" s="54"/>
      <c r="AN702" s="112"/>
      <c r="AO702" s="113"/>
      <c r="AP702" s="215"/>
      <c r="AQ702" s="216"/>
      <c r="AR702" s="217"/>
      <c r="AS702" s="54"/>
      <c r="AT702" s="115"/>
      <c r="AU702" s="115"/>
      <c r="AV702" s="115"/>
      <c r="AW702" s="116"/>
      <c r="AX702" s="54"/>
      <c r="AY702" s="117"/>
      <c r="AZ702" s="117"/>
      <c r="BA702" s="118"/>
      <c r="BB702" s="116"/>
      <c r="BC702" s="54"/>
      <c r="BD702" s="117"/>
      <c r="BE702" s="218"/>
      <c r="BF702" s="120"/>
      <c r="BG702" s="121"/>
      <c r="BH702" s="121"/>
      <c r="BI702" s="122"/>
      <c r="BJ702" s="123"/>
    </row>
    <row r="703">
      <c r="D703" s="100"/>
      <c r="E703" s="48"/>
      <c r="U703" s="50"/>
      <c r="V703" s="50"/>
      <c r="AC703" s="6"/>
      <c r="AI703" s="110"/>
      <c r="AJ703" s="111"/>
      <c r="AK703" s="221"/>
      <c r="AL703" s="54"/>
      <c r="AM703" s="54"/>
      <c r="AN703" s="112"/>
      <c r="AO703" s="113"/>
      <c r="AP703" s="215"/>
      <c r="AQ703" s="216"/>
      <c r="AR703" s="217"/>
      <c r="AS703" s="54"/>
      <c r="AT703" s="115"/>
      <c r="AU703" s="115"/>
      <c r="AV703" s="115"/>
      <c r="AW703" s="116"/>
      <c r="AX703" s="54"/>
      <c r="AY703" s="117"/>
      <c r="AZ703" s="117"/>
      <c r="BA703" s="118"/>
      <c r="BB703" s="116"/>
      <c r="BC703" s="54"/>
      <c r="BD703" s="117"/>
      <c r="BE703" s="218"/>
      <c r="BF703" s="120"/>
      <c r="BG703" s="121"/>
      <c r="BH703" s="121"/>
      <c r="BI703" s="122"/>
      <c r="BJ703" s="123"/>
    </row>
    <row r="704">
      <c r="D704" s="100"/>
      <c r="E704" s="48"/>
      <c r="U704" s="50"/>
      <c r="V704" s="50"/>
      <c r="AC704" s="6"/>
      <c r="AI704" s="110"/>
      <c r="AJ704" s="111"/>
      <c r="AK704" s="221"/>
      <c r="AL704" s="54"/>
      <c r="AM704" s="54"/>
      <c r="AN704" s="112"/>
      <c r="AO704" s="113"/>
      <c r="AP704" s="215"/>
      <c r="AQ704" s="216"/>
      <c r="AR704" s="217"/>
      <c r="AS704" s="54"/>
      <c r="AT704" s="115"/>
      <c r="AU704" s="115"/>
      <c r="AV704" s="115"/>
      <c r="AW704" s="116"/>
      <c r="AX704" s="54"/>
      <c r="AY704" s="117"/>
      <c r="AZ704" s="117"/>
      <c r="BA704" s="118"/>
      <c r="BB704" s="116"/>
      <c r="BC704" s="54"/>
      <c r="BD704" s="117"/>
      <c r="BE704" s="218"/>
      <c r="BF704" s="120"/>
      <c r="BG704" s="121"/>
      <c r="BH704" s="121"/>
      <c r="BI704" s="122"/>
      <c r="BJ704" s="123"/>
    </row>
    <row r="705">
      <c r="D705" s="100"/>
      <c r="E705" s="48"/>
      <c r="U705" s="50"/>
      <c r="V705" s="50"/>
      <c r="AC705" s="6"/>
      <c r="AI705" s="110"/>
      <c r="AJ705" s="111"/>
      <c r="AK705" s="221"/>
      <c r="AL705" s="54"/>
      <c r="AM705" s="54"/>
      <c r="AN705" s="112"/>
      <c r="AO705" s="113"/>
      <c r="AP705" s="215"/>
      <c r="AQ705" s="216"/>
      <c r="AR705" s="217"/>
      <c r="AS705" s="54"/>
      <c r="AT705" s="115"/>
      <c r="AU705" s="115"/>
      <c r="AV705" s="115"/>
      <c r="AW705" s="116"/>
      <c r="AX705" s="54"/>
      <c r="AY705" s="117"/>
      <c r="AZ705" s="117"/>
      <c r="BA705" s="118"/>
      <c r="BB705" s="116"/>
      <c r="BC705" s="54"/>
      <c r="BD705" s="117"/>
      <c r="BE705" s="218"/>
      <c r="BF705" s="120"/>
      <c r="BG705" s="121"/>
      <c r="BH705" s="121"/>
      <c r="BI705" s="122"/>
      <c r="BJ705" s="123"/>
    </row>
    <row r="706">
      <c r="D706" s="100"/>
      <c r="E706" s="48"/>
      <c r="U706" s="50"/>
      <c r="V706" s="50"/>
      <c r="AC706" s="6"/>
      <c r="AI706" s="110"/>
      <c r="AJ706" s="111"/>
      <c r="AK706" s="221"/>
      <c r="AL706" s="54"/>
      <c r="AM706" s="54"/>
      <c r="AN706" s="112"/>
      <c r="AO706" s="113"/>
      <c r="AP706" s="215"/>
      <c r="AQ706" s="216"/>
      <c r="AR706" s="217"/>
      <c r="AS706" s="54"/>
      <c r="AT706" s="115"/>
      <c r="AU706" s="115"/>
      <c r="AV706" s="115"/>
      <c r="AW706" s="116"/>
      <c r="AX706" s="54"/>
      <c r="AY706" s="117"/>
      <c r="AZ706" s="117"/>
      <c r="BA706" s="118"/>
      <c r="BB706" s="116"/>
      <c r="BC706" s="54"/>
      <c r="BD706" s="117"/>
      <c r="BE706" s="218"/>
      <c r="BF706" s="120"/>
      <c r="BG706" s="121"/>
      <c r="BH706" s="121"/>
      <c r="BI706" s="122"/>
      <c r="BJ706" s="123"/>
    </row>
    <row r="707">
      <c r="D707" s="100"/>
      <c r="E707" s="48"/>
      <c r="U707" s="50"/>
      <c r="V707" s="50"/>
      <c r="AC707" s="6"/>
      <c r="AI707" s="110"/>
      <c r="AJ707" s="111"/>
      <c r="AK707" s="221"/>
      <c r="AL707" s="54"/>
      <c r="AM707" s="54"/>
      <c r="AN707" s="112"/>
      <c r="AO707" s="113"/>
      <c r="AP707" s="215"/>
      <c r="AQ707" s="216"/>
      <c r="AR707" s="217"/>
      <c r="AS707" s="54"/>
      <c r="AT707" s="115"/>
      <c r="AU707" s="115"/>
      <c r="AV707" s="115"/>
      <c r="AW707" s="116"/>
      <c r="AX707" s="54"/>
      <c r="AY707" s="117"/>
      <c r="AZ707" s="117"/>
      <c r="BA707" s="118"/>
      <c r="BB707" s="116"/>
      <c r="BC707" s="54"/>
      <c r="BD707" s="117"/>
      <c r="BE707" s="218"/>
      <c r="BF707" s="120"/>
      <c r="BG707" s="121"/>
      <c r="BH707" s="121"/>
      <c r="BI707" s="122"/>
      <c r="BJ707" s="123"/>
    </row>
    <row r="708">
      <c r="D708" s="100"/>
      <c r="E708" s="48"/>
      <c r="U708" s="50"/>
      <c r="V708" s="50"/>
      <c r="AC708" s="6"/>
      <c r="AI708" s="110"/>
      <c r="AJ708" s="111"/>
      <c r="AK708" s="221"/>
      <c r="AL708" s="54"/>
      <c r="AM708" s="54"/>
      <c r="AN708" s="112"/>
      <c r="AO708" s="113"/>
      <c r="AP708" s="215"/>
      <c r="AQ708" s="216"/>
      <c r="AR708" s="217"/>
      <c r="AS708" s="54"/>
      <c r="AT708" s="115"/>
      <c r="AU708" s="115"/>
      <c r="AV708" s="115"/>
      <c r="AW708" s="116"/>
      <c r="AX708" s="54"/>
      <c r="AY708" s="117"/>
      <c r="AZ708" s="117"/>
      <c r="BA708" s="118"/>
      <c r="BB708" s="116"/>
      <c r="BC708" s="54"/>
      <c r="BD708" s="117"/>
      <c r="BE708" s="218"/>
      <c r="BF708" s="120"/>
      <c r="BG708" s="121"/>
      <c r="BH708" s="121"/>
      <c r="BI708" s="122"/>
      <c r="BJ708" s="123"/>
    </row>
    <row r="709">
      <c r="D709" s="100"/>
      <c r="E709" s="48"/>
      <c r="U709" s="50"/>
      <c r="V709" s="50"/>
      <c r="AC709" s="6"/>
      <c r="AI709" s="110"/>
      <c r="AJ709" s="111"/>
      <c r="AK709" s="221"/>
      <c r="AL709" s="54"/>
      <c r="AM709" s="54"/>
      <c r="AN709" s="112"/>
      <c r="AO709" s="113"/>
      <c r="AP709" s="215"/>
      <c r="AQ709" s="216"/>
      <c r="AR709" s="217"/>
      <c r="AS709" s="54"/>
      <c r="AT709" s="115"/>
      <c r="AU709" s="115"/>
      <c r="AV709" s="115"/>
      <c r="AW709" s="116"/>
      <c r="AX709" s="54"/>
      <c r="AY709" s="117"/>
      <c r="AZ709" s="117"/>
      <c r="BA709" s="118"/>
      <c r="BB709" s="116"/>
      <c r="BC709" s="54"/>
      <c r="BD709" s="117"/>
      <c r="BE709" s="218"/>
      <c r="BF709" s="120"/>
      <c r="BG709" s="121"/>
      <c r="BH709" s="121"/>
      <c r="BI709" s="122"/>
      <c r="BJ709" s="123"/>
    </row>
    <row r="710">
      <c r="D710" s="100"/>
      <c r="E710" s="48"/>
      <c r="U710" s="50"/>
      <c r="V710" s="50"/>
      <c r="AC710" s="6"/>
      <c r="AI710" s="110"/>
      <c r="AJ710" s="111"/>
      <c r="AK710" s="221"/>
      <c r="AL710" s="54"/>
      <c r="AM710" s="54"/>
      <c r="AN710" s="112"/>
      <c r="AO710" s="113"/>
      <c r="AP710" s="215"/>
      <c r="AQ710" s="216"/>
      <c r="AR710" s="217"/>
      <c r="AS710" s="54"/>
      <c r="AT710" s="115"/>
      <c r="AU710" s="115"/>
      <c r="AV710" s="115"/>
      <c r="AW710" s="116"/>
      <c r="AX710" s="54"/>
      <c r="AY710" s="117"/>
      <c r="AZ710" s="117"/>
      <c r="BA710" s="118"/>
      <c r="BB710" s="116"/>
      <c r="BC710" s="54"/>
      <c r="BD710" s="117"/>
      <c r="BE710" s="218"/>
      <c r="BF710" s="120"/>
      <c r="BG710" s="121"/>
      <c r="BH710" s="121"/>
      <c r="BI710" s="122"/>
      <c r="BJ710" s="123"/>
    </row>
    <row r="711">
      <c r="D711" s="100"/>
      <c r="E711" s="48"/>
      <c r="U711" s="50"/>
      <c r="V711" s="50"/>
      <c r="AC711" s="6"/>
      <c r="AI711" s="110"/>
      <c r="AJ711" s="111"/>
      <c r="AK711" s="221"/>
      <c r="AL711" s="54"/>
      <c r="AM711" s="54"/>
      <c r="AN711" s="112"/>
      <c r="AO711" s="113"/>
      <c r="AP711" s="215"/>
      <c r="AQ711" s="216"/>
      <c r="AR711" s="217"/>
      <c r="AS711" s="54"/>
      <c r="AT711" s="115"/>
      <c r="AU711" s="115"/>
      <c r="AV711" s="115"/>
      <c r="AW711" s="116"/>
      <c r="AX711" s="54"/>
      <c r="AY711" s="117"/>
      <c r="AZ711" s="117"/>
      <c r="BA711" s="118"/>
      <c r="BB711" s="116"/>
      <c r="BC711" s="54"/>
      <c r="BD711" s="117"/>
      <c r="BE711" s="218"/>
      <c r="BF711" s="120"/>
      <c r="BG711" s="121"/>
      <c r="BH711" s="121"/>
      <c r="BI711" s="122"/>
      <c r="BJ711" s="123"/>
    </row>
    <row r="712">
      <c r="D712" s="100"/>
      <c r="E712" s="48"/>
      <c r="U712" s="50"/>
      <c r="V712" s="50"/>
      <c r="AC712" s="6"/>
      <c r="AI712" s="110"/>
      <c r="AJ712" s="111"/>
      <c r="AK712" s="221"/>
      <c r="AL712" s="54"/>
      <c r="AM712" s="54"/>
      <c r="AN712" s="112"/>
      <c r="AO712" s="113"/>
      <c r="AP712" s="215"/>
      <c r="AQ712" s="216"/>
      <c r="AR712" s="217"/>
      <c r="AS712" s="54"/>
      <c r="AT712" s="115"/>
      <c r="AU712" s="115"/>
      <c r="AV712" s="115"/>
      <c r="AW712" s="116"/>
      <c r="AX712" s="54"/>
      <c r="AY712" s="117"/>
      <c r="AZ712" s="117"/>
      <c r="BA712" s="118"/>
      <c r="BB712" s="116"/>
      <c r="BC712" s="54"/>
      <c r="BD712" s="117"/>
      <c r="BE712" s="218"/>
      <c r="BF712" s="120"/>
      <c r="BG712" s="121"/>
      <c r="BH712" s="121"/>
      <c r="BI712" s="122"/>
      <c r="BJ712" s="123"/>
    </row>
    <row r="713">
      <c r="D713" s="100"/>
      <c r="E713" s="48"/>
      <c r="U713" s="50"/>
      <c r="V713" s="50"/>
      <c r="AC713" s="6"/>
      <c r="AI713" s="110"/>
      <c r="AJ713" s="111"/>
      <c r="AK713" s="221"/>
      <c r="AL713" s="54"/>
      <c r="AM713" s="54"/>
      <c r="AN713" s="112"/>
      <c r="AO713" s="113"/>
      <c r="AP713" s="215"/>
      <c r="AQ713" s="216"/>
      <c r="AR713" s="217"/>
      <c r="AS713" s="54"/>
      <c r="AT713" s="115"/>
      <c r="AU713" s="115"/>
      <c r="AV713" s="115"/>
      <c r="AW713" s="116"/>
      <c r="AX713" s="54"/>
      <c r="AY713" s="117"/>
      <c r="AZ713" s="117"/>
      <c r="BA713" s="118"/>
      <c r="BB713" s="116"/>
      <c r="BC713" s="54"/>
      <c r="BD713" s="117"/>
      <c r="BE713" s="218"/>
      <c r="BF713" s="120"/>
      <c r="BG713" s="121"/>
      <c r="BH713" s="121"/>
      <c r="BI713" s="122"/>
      <c r="BJ713" s="123"/>
    </row>
    <row r="714">
      <c r="D714" s="100"/>
      <c r="E714" s="48"/>
      <c r="U714" s="50"/>
      <c r="V714" s="50"/>
      <c r="AC714" s="6"/>
      <c r="AI714" s="110"/>
      <c r="AJ714" s="111"/>
      <c r="AK714" s="221"/>
      <c r="AL714" s="54"/>
      <c r="AM714" s="54"/>
      <c r="AN714" s="112"/>
      <c r="AO714" s="113"/>
      <c r="AP714" s="215"/>
      <c r="AQ714" s="216"/>
      <c r="AR714" s="217"/>
      <c r="AS714" s="54"/>
      <c r="AT714" s="115"/>
      <c r="AU714" s="115"/>
      <c r="AV714" s="115"/>
      <c r="AW714" s="116"/>
      <c r="AX714" s="54"/>
      <c r="AY714" s="117"/>
      <c r="AZ714" s="117"/>
      <c r="BA714" s="118"/>
      <c r="BB714" s="116"/>
      <c r="BC714" s="54"/>
      <c r="BD714" s="117"/>
      <c r="BE714" s="218"/>
      <c r="BF714" s="120"/>
      <c r="BG714" s="121"/>
      <c r="BH714" s="121"/>
      <c r="BI714" s="122"/>
      <c r="BJ714" s="123"/>
    </row>
    <row r="715">
      <c r="D715" s="100"/>
      <c r="E715" s="48"/>
      <c r="U715" s="50"/>
      <c r="V715" s="50"/>
      <c r="AC715" s="6"/>
      <c r="AI715" s="110"/>
      <c r="AJ715" s="111"/>
      <c r="AK715" s="221"/>
      <c r="AL715" s="54"/>
      <c r="AM715" s="54"/>
      <c r="AN715" s="112"/>
      <c r="AO715" s="113"/>
      <c r="AP715" s="215"/>
      <c r="AQ715" s="216"/>
      <c r="AR715" s="217"/>
      <c r="AS715" s="54"/>
      <c r="AT715" s="115"/>
      <c r="AU715" s="115"/>
      <c r="AV715" s="115"/>
      <c r="AW715" s="116"/>
      <c r="AX715" s="54"/>
      <c r="AY715" s="117"/>
      <c r="AZ715" s="117"/>
      <c r="BA715" s="118"/>
      <c r="BB715" s="116"/>
      <c r="BC715" s="54"/>
      <c r="BD715" s="117"/>
      <c r="BE715" s="218"/>
      <c r="BF715" s="120"/>
      <c r="BG715" s="121"/>
      <c r="BH715" s="121"/>
      <c r="BI715" s="122"/>
      <c r="BJ715" s="123"/>
    </row>
    <row r="716">
      <c r="D716" s="100"/>
      <c r="E716" s="48"/>
      <c r="U716" s="50"/>
      <c r="V716" s="50"/>
      <c r="AC716" s="6"/>
      <c r="AI716" s="110"/>
      <c r="AJ716" s="111"/>
      <c r="AK716" s="221"/>
      <c r="AL716" s="54"/>
      <c r="AM716" s="54"/>
      <c r="AN716" s="112"/>
      <c r="AO716" s="113"/>
      <c r="AP716" s="215"/>
      <c r="AQ716" s="216"/>
      <c r="AR716" s="217"/>
      <c r="AS716" s="54"/>
      <c r="AT716" s="115"/>
      <c r="AU716" s="115"/>
      <c r="AV716" s="115"/>
      <c r="AW716" s="116"/>
      <c r="AX716" s="54"/>
      <c r="AY716" s="117"/>
      <c r="AZ716" s="117"/>
      <c r="BA716" s="118"/>
      <c r="BB716" s="116"/>
      <c r="BC716" s="54"/>
      <c r="BD716" s="117"/>
      <c r="BE716" s="218"/>
      <c r="BF716" s="120"/>
      <c r="BG716" s="121"/>
      <c r="BH716" s="121"/>
      <c r="BI716" s="122"/>
      <c r="BJ716" s="123"/>
    </row>
    <row r="717">
      <c r="D717" s="100"/>
      <c r="E717" s="48"/>
      <c r="U717" s="50"/>
      <c r="V717" s="50"/>
      <c r="AC717" s="6"/>
      <c r="AI717" s="110"/>
      <c r="AJ717" s="111"/>
      <c r="AK717" s="221"/>
      <c r="AL717" s="54"/>
      <c r="AM717" s="54"/>
      <c r="AN717" s="112"/>
      <c r="AO717" s="113"/>
      <c r="AP717" s="215"/>
      <c r="AQ717" s="216"/>
      <c r="AR717" s="217"/>
      <c r="AS717" s="54"/>
      <c r="AT717" s="115"/>
      <c r="AU717" s="115"/>
      <c r="AV717" s="115"/>
      <c r="AW717" s="116"/>
      <c r="AX717" s="54"/>
      <c r="AY717" s="117"/>
      <c r="AZ717" s="117"/>
      <c r="BA717" s="118"/>
      <c r="BB717" s="116"/>
      <c r="BC717" s="54"/>
      <c r="BD717" s="117"/>
      <c r="BE717" s="218"/>
      <c r="BF717" s="120"/>
      <c r="BG717" s="121"/>
      <c r="BH717" s="121"/>
      <c r="BI717" s="122"/>
      <c r="BJ717" s="123"/>
    </row>
    <row r="718">
      <c r="D718" s="100"/>
      <c r="E718" s="48"/>
      <c r="U718" s="50"/>
      <c r="V718" s="50"/>
      <c r="AC718" s="6"/>
      <c r="AI718" s="110"/>
      <c r="AJ718" s="111"/>
      <c r="AK718" s="221"/>
      <c r="AL718" s="54"/>
      <c r="AM718" s="54"/>
      <c r="AN718" s="112"/>
      <c r="AO718" s="113"/>
      <c r="AP718" s="215"/>
      <c r="AQ718" s="216"/>
      <c r="AR718" s="217"/>
      <c r="AS718" s="54"/>
      <c r="AT718" s="115"/>
      <c r="AU718" s="115"/>
      <c r="AV718" s="115"/>
      <c r="AW718" s="116"/>
      <c r="AX718" s="54"/>
      <c r="AY718" s="117"/>
      <c r="AZ718" s="117"/>
      <c r="BA718" s="118"/>
      <c r="BB718" s="116"/>
      <c r="BC718" s="54"/>
      <c r="BD718" s="117"/>
      <c r="BE718" s="218"/>
      <c r="BF718" s="120"/>
      <c r="BG718" s="121"/>
      <c r="BH718" s="121"/>
      <c r="BI718" s="122"/>
      <c r="BJ718" s="123"/>
    </row>
    <row r="719">
      <c r="D719" s="100"/>
      <c r="E719" s="48"/>
      <c r="U719" s="50"/>
      <c r="V719" s="50"/>
      <c r="AC719" s="6"/>
      <c r="AI719" s="110"/>
      <c r="AJ719" s="111"/>
      <c r="AK719" s="221"/>
      <c r="AL719" s="54"/>
      <c r="AM719" s="54"/>
      <c r="AN719" s="112"/>
      <c r="AO719" s="113"/>
      <c r="AP719" s="215"/>
      <c r="AQ719" s="216"/>
      <c r="AR719" s="217"/>
      <c r="AS719" s="54"/>
      <c r="AT719" s="115"/>
      <c r="AU719" s="115"/>
      <c r="AV719" s="115"/>
      <c r="AW719" s="116"/>
      <c r="AX719" s="54"/>
      <c r="AY719" s="117"/>
      <c r="AZ719" s="117"/>
      <c r="BA719" s="118"/>
      <c r="BB719" s="116"/>
      <c r="BC719" s="54"/>
      <c r="BD719" s="117"/>
      <c r="BE719" s="218"/>
      <c r="BF719" s="120"/>
      <c r="BG719" s="121"/>
      <c r="BH719" s="121"/>
      <c r="BI719" s="122"/>
      <c r="BJ719" s="123"/>
    </row>
    <row r="720">
      <c r="D720" s="100"/>
      <c r="E720" s="48"/>
      <c r="U720" s="50"/>
      <c r="V720" s="50"/>
      <c r="AC720" s="6"/>
      <c r="AI720" s="110"/>
      <c r="AJ720" s="111"/>
      <c r="AK720" s="221"/>
      <c r="AL720" s="54"/>
      <c r="AM720" s="54"/>
      <c r="AN720" s="112"/>
      <c r="AO720" s="113"/>
      <c r="AP720" s="215"/>
      <c r="AQ720" s="216"/>
      <c r="AR720" s="217"/>
      <c r="AS720" s="54"/>
      <c r="AT720" s="115"/>
      <c r="AU720" s="115"/>
      <c r="AV720" s="115"/>
      <c r="AW720" s="116"/>
      <c r="AX720" s="54"/>
      <c r="AY720" s="117"/>
      <c r="AZ720" s="117"/>
      <c r="BA720" s="118"/>
      <c r="BB720" s="116"/>
      <c r="BC720" s="54"/>
      <c r="BD720" s="117"/>
      <c r="BE720" s="218"/>
      <c r="BF720" s="120"/>
      <c r="BG720" s="121"/>
      <c r="BH720" s="121"/>
      <c r="BI720" s="122"/>
      <c r="BJ720" s="123"/>
    </row>
    <row r="721">
      <c r="D721" s="100"/>
      <c r="E721" s="48"/>
      <c r="U721" s="50"/>
      <c r="V721" s="50"/>
      <c r="AC721" s="6"/>
      <c r="AI721" s="110"/>
      <c r="AJ721" s="111"/>
      <c r="AK721" s="221"/>
      <c r="AL721" s="54"/>
      <c r="AM721" s="54"/>
      <c r="AN721" s="112"/>
      <c r="AO721" s="113"/>
      <c r="AP721" s="215"/>
      <c r="AQ721" s="216"/>
      <c r="AR721" s="217"/>
      <c r="AS721" s="54"/>
      <c r="AT721" s="115"/>
      <c r="AU721" s="115"/>
      <c r="AV721" s="115"/>
      <c r="AW721" s="116"/>
      <c r="AX721" s="54"/>
      <c r="AY721" s="117"/>
      <c r="AZ721" s="117"/>
      <c r="BA721" s="118"/>
      <c r="BB721" s="116"/>
      <c r="BC721" s="54"/>
      <c r="BD721" s="117"/>
      <c r="BE721" s="218"/>
      <c r="BF721" s="120"/>
      <c r="BG721" s="121"/>
      <c r="BH721" s="121"/>
      <c r="BI721" s="122"/>
      <c r="BJ721" s="123"/>
    </row>
    <row r="722">
      <c r="D722" s="100"/>
      <c r="E722" s="48"/>
      <c r="U722" s="50"/>
      <c r="V722" s="50"/>
      <c r="AC722" s="6"/>
      <c r="AI722" s="110"/>
      <c r="AJ722" s="111"/>
      <c r="AK722" s="221"/>
      <c r="AL722" s="54"/>
      <c r="AM722" s="54"/>
      <c r="AN722" s="112"/>
      <c r="AO722" s="113"/>
      <c r="AP722" s="215"/>
      <c r="AQ722" s="216"/>
      <c r="AR722" s="217"/>
      <c r="AS722" s="54"/>
      <c r="AT722" s="115"/>
      <c r="AU722" s="115"/>
      <c r="AV722" s="115"/>
      <c r="AW722" s="116"/>
      <c r="AX722" s="54"/>
      <c r="AY722" s="117"/>
      <c r="AZ722" s="117"/>
      <c r="BA722" s="118"/>
      <c r="BB722" s="116"/>
      <c r="BC722" s="54"/>
      <c r="BD722" s="117"/>
      <c r="BE722" s="218"/>
      <c r="BF722" s="120"/>
      <c r="BG722" s="121"/>
      <c r="BH722" s="121"/>
      <c r="BI722" s="122"/>
      <c r="BJ722" s="123"/>
    </row>
    <row r="723">
      <c r="D723" s="100"/>
      <c r="E723" s="48"/>
      <c r="U723" s="50"/>
      <c r="V723" s="50"/>
      <c r="AC723" s="6"/>
      <c r="AI723" s="110"/>
      <c r="AJ723" s="111"/>
      <c r="AK723" s="221"/>
      <c r="AL723" s="54"/>
      <c r="AM723" s="54"/>
      <c r="AN723" s="112"/>
      <c r="AO723" s="113"/>
      <c r="AP723" s="215"/>
      <c r="AQ723" s="216"/>
      <c r="AR723" s="217"/>
      <c r="AS723" s="54"/>
      <c r="AT723" s="115"/>
      <c r="AU723" s="115"/>
      <c r="AV723" s="115"/>
      <c r="AW723" s="116"/>
      <c r="AX723" s="54"/>
      <c r="AY723" s="117"/>
      <c r="AZ723" s="117"/>
      <c r="BA723" s="118"/>
      <c r="BB723" s="116"/>
      <c r="BC723" s="54"/>
      <c r="BD723" s="117"/>
      <c r="BE723" s="218"/>
      <c r="BF723" s="120"/>
      <c r="BG723" s="121"/>
      <c r="BH723" s="121"/>
      <c r="BI723" s="122"/>
      <c r="BJ723" s="123"/>
    </row>
    <row r="724">
      <c r="D724" s="100"/>
      <c r="E724" s="48"/>
      <c r="U724" s="50"/>
      <c r="V724" s="50"/>
      <c r="AC724" s="6"/>
      <c r="AI724" s="110"/>
      <c r="AJ724" s="111"/>
      <c r="AK724" s="221"/>
      <c r="AL724" s="54"/>
      <c r="AM724" s="54"/>
      <c r="AN724" s="112"/>
      <c r="AO724" s="113"/>
      <c r="AP724" s="215"/>
      <c r="AQ724" s="216"/>
      <c r="AR724" s="217"/>
      <c r="AS724" s="54"/>
      <c r="AT724" s="115"/>
      <c r="AU724" s="115"/>
      <c r="AV724" s="115"/>
      <c r="AW724" s="116"/>
      <c r="AX724" s="54"/>
      <c r="AY724" s="117"/>
      <c r="AZ724" s="117"/>
      <c r="BA724" s="118"/>
      <c r="BB724" s="116"/>
      <c r="BC724" s="54"/>
      <c r="BD724" s="117"/>
      <c r="BE724" s="218"/>
      <c r="BF724" s="120"/>
      <c r="BG724" s="121"/>
      <c r="BH724" s="121"/>
      <c r="BI724" s="122"/>
      <c r="BJ724" s="123"/>
    </row>
    <row r="725">
      <c r="D725" s="100"/>
      <c r="E725" s="48"/>
      <c r="U725" s="50"/>
      <c r="V725" s="50"/>
      <c r="AC725" s="6"/>
      <c r="AI725" s="110"/>
      <c r="AJ725" s="111"/>
      <c r="AK725" s="221"/>
      <c r="AL725" s="54"/>
      <c r="AM725" s="54"/>
      <c r="AN725" s="112"/>
      <c r="AO725" s="113"/>
      <c r="AP725" s="215"/>
      <c r="AQ725" s="216"/>
      <c r="AR725" s="217"/>
      <c r="AS725" s="54"/>
      <c r="AT725" s="115"/>
      <c r="AU725" s="115"/>
      <c r="AV725" s="115"/>
      <c r="AW725" s="116"/>
      <c r="AX725" s="54"/>
      <c r="AY725" s="117"/>
      <c r="AZ725" s="117"/>
      <c r="BA725" s="118"/>
      <c r="BB725" s="116"/>
      <c r="BC725" s="54"/>
      <c r="BD725" s="117"/>
      <c r="BE725" s="218"/>
      <c r="BF725" s="120"/>
      <c r="BG725" s="121"/>
      <c r="BH725" s="121"/>
      <c r="BI725" s="122"/>
      <c r="BJ725" s="123"/>
    </row>
    <row r="726">
      <c r="D726" s="100"/>
      <c r="E726" s="48"/>
      <c r="U726" s="50"/>
      <c r="V726" s="50"/>
      <c r="AC726" s="6"/>
      <c r="AI726" s="110"/>
      <c r="AJ726" s="111"/>
      <c r="AK726" s="221"/>
      <c r="AL726" s="54"/>
      <c r="AM726" s="54"/>
      <c r="AN726" s="112"/>
      <c r="AO726" s="113"/>
      <c r="AP726" s="215"/>
      <c r="AQ726" s="216"/>
      <c r="AR726" s="217"/>
      <c r="AS726" s="54"/>
      <c r="AT726" s="115"/>
      <c r="AU726" s="115"/>
      <c r="AV726" s="115"/>
      <c r="AW726" s="116"/>
      <c r="AX726" s="54"/>
      <c r="AY726" s="117"/>
      <c r="AZ726" s="117"/>
      <c r="BA726" s="118"/>
      <c r="BB726" s="116"/>
      <c r="BC726" s="54"/>
      <c r="BD726" s="117"/>
      <c r="BE726" s="218"/>
      <c r="BF726" s="120"/>
      <c r="BG726" s="121"/>
      <c r="BH726" s="121"/>
      <c r="BI726" s="122"/>
      <c r="BJ726" s="123"/>
    </row>
    <row r="727">
      <c r="D727" s="100"/>
      <c r="E727" s="48"/>
      <c r="U727" s="50"/>
      <c r="V727" s="50"/>
      <c r="AC727" s="6"/>
      <c r="AI727" s="110"/>
      <c r="AJ727" s="111"/>
      <c r="AK727" s="221"/>
      <c r="AL727" s="54"/>
      <c r="AM727" s="54"/>
      <c r="AN727" s="112"/>
      <c r="AO727" s="113"/>
      <c r="AP727" s="215"/>
      <c r="AQ727" s="216"/>
      <c r="AR727" s="217"/>
      <c r="AS727" s="54"/>
      <c r="AT727" s="115"/>
      <c r="AU727" s="115"/>
      <c r="AV727" s="115"/>
      <c r="AW727" s="116"/>
      <c r="AX727" s="54"/>
      <c r="AY727" s="117"/>
      <c r="AZ727" s="117"/>
      <c r="BA727" s="118"/>
      <c r="BB727" s="116"/>
      <c r="BC727" s="54"/>
      <c r="BD727" s="117"/>
      <c r="BE727" s="218"/>
      <c r="BF727" s="120"/>
      <c r="BG727" s="121"/>
      <c r="BH727" s="121"/>
      <c r="BI727" s="122"/>
      <c r="BJ727" s="123"/>
    </row>
    <row r="728">
      <c r="D728" s="100"/>
      <c r="E728" s="48"/>
      <c r="U728" s="50"/>
      <c r="V728" s="50"/>
      <c r="AC728" s="6"/>
      <c r="AI728" s="110"/>
      <c r="AJ728" s="111"/>
      <c r="AK728" s="221"/>
      <c r="AL728" s="54"/>
      <c r="AM728" s="54"/>
      <c r="AN728" s="112"/>
      <c r="AO728" s="113"/>
      <c r="AP728" s="215"/>
      <c r="AQ728" s="216"/>
      <c r="AR728" s="217"/>
      <c r="AS728" s="54"/>
      <c r="AT728" s="115"/>
      <c r="AU728" s="115"/>
      <c r="AV728" s="115"/>
      <c r="AW728" s="116"/>
      <c r="AX728" s="54"/>
      <c r="AY728" s="117"/>
      <c r="AZ728" s="117"/>
      <c r="BA728" s="118"/>
      <c r="BB728" s="116"/>
      <c r="BC728" s="54"/>
      <c r="BD728" s="117"/>
      <c r="BE728" s="218"/>
      <c r="BF728" s="120"/>
      <c r="BG728" s="121"/>
      <c r="BH728" s="121"/>
      <c r="BI728" s="122"/>
      <c r="BJ728" s="123"/>
    </row>
    <row r="729">
      <c r="D729" s="100"/>
      <c r="E729" s="48"/>
      <c r="U729" s="50"/>
      <c r="V729" s="50"/>
      <c r="AC729" s="6"/>
      <c r="AI729" s="110"/>
      <c r="AJ729" s="111"/>
      <c r="AK729" s="221"/>
      <c r="AL729" s="54"/>
      <c r="AM729" s="54"/>
      <c r="AN729" s="112"/>
      <c r="AO729" s="113"/>
      <c r="AP729" s="215"/>
      <c r="AQ729" s="216"/>
      <c r="AR729" s="217"/>
      <c r="AS729" s="54"/>
      <c r="AT729" s="115"/>
      <c r="AU729" s="115"/>
      <c r="AV729" s="115"/>
      <c r="AW729" s="116"/>
      <c r="AX729" s="54"/>
      <c r="AY729" s="117"/>
      <c r="AZ729" s="117"/>
      <c r="BA729" s="118"/>
      <c r="BB729" s="116"/>
      <c r="BC729" s="54"/>
      <c r="BD729" s="117"/>
      <c r="BE729" s="218"/>
      <c r="BF729" s="120"/>
      <c r="BG729" s="121"/>
      <c r="BH729" s="121"/>
      <c r="BI729" s="122"/>
      <c r="BJ729" s="123"/>
    </row>
    <row r="730">
      <c r="D730" s="100"/>
      <c r="E730" s="48"/>
      <c r="U730" s="50"/>
      <c r="V730" s="50"/>
      <c r="AC730" s="6"/>
      <c r="AI730" s="110"/>
      <c r="AJ730" s="111"/>
      <c r="AK730" s="221"/>
      <c r="AL730" s="54"/>
      <c r="AM730" s="54"/>
      <c r="AN730" s="112"/>
      <c r="AO730" s="113"/>
      <c r="AP730" s="215"/>
      <c r="AQ730" s="216"/>
      <c r="AR730" s="217"/>
      <c r="AS730" s="54"/>
      <c r="AT730" s="115"/>
      <c r="AU730" s="115"/>
      <c r="AV730" s="115"/>
      <c r="AW730" s="116"/>
      <c r="AX730" s="54"/>
      <c r="AY730" s="117"/>
      <c r="AZ730" s="117"/>
      <c r="BA730" s="118"/>
      <c r="BB730" s="116"/>
      <c r="BC730" s="54"/>
      <c r="BD730" s="117"/>
      <c r="BE730" s="218"/>
      <c r="BF730" s="120"/>
      <c r="BG730" s="121"/>
      <c r="BH730" s="121"/>
      <c r="BI730" s="122"/>
      <c r="BJ730" s="123"/>
    </row>
    <row r="731">
      <c r="D731" s="100"/>
      <c r="E731" s="48"/>
      <c r="U731" s="50"/>
      <c r="V731" s="50"/>
      <c r="AC731" s="6"/>
      <c r="AI731" s="110"/>
      <c r="AJ731" s="111"/>
      <c r="AK731" s="221"/>
      <c r="AL731" s="54"/>
      <c r="AM731" s="54"/>
      <c r="AN731" s="112"/>
      <c r="AO731" s="113"/>
      <c r="AP731" s="215"/>
      <c r="AQ731" s="216"/>
      <c r="AR731" s="217"/>
      <c r="AS731" s="54"/>
      <c r="AT731" s="115"/>
      <c r="AU731" s="115"/>
      <c r="AV731" s="115"/>
      <c r="AW731" s="116"/>
      <c r="AX731" s="54"/>
      <c r="AY731" s="117"/>
      <c r="AZ731" s="117"/>
      <c r="BA731" s="118"/>
      <c r="BB731" s="116"/>
      <c r="BC731" s="54"/>
      <c r="BD731" s="117"/>
      <c r="BE731" s="218"/>
      <c r="BF731" s="120"/>
      <c r="BG731" s="121"/>
      <c r="BH731" s="121"/>
      <c r="BI731" s="122"/>
      <c r="BJ731" s="123"/>
    </row>
    <row r="732">
      <c r="D732" s="100"/>
      <c r="E732" s="48"/>
      <c r="U732" s="50"/>
      <c r="V732" s="50"/>
      <c r="AC732" s="6"/>
      <c r="AI732" s="110"/>
      <c r="AJ732" s="111"/>
      <c r="AK732" s="221"/>
      <c r="AL732" s="54"/>
      <c r="AM732" s="54"/>
      <c r="AN732" s="112"/>
      <c r="AO732" s="113"/>
      <c r="AP732" s="215"/>
      <c r="AQ732" s="216"/>
      <c r="AR732" s="217"/>
      <c r="AS732" s="54"/>
      <c r="AT732" s="115"/>
      <c r="AU732" s="115"/>
      <c r="AV732" s="115"/>
      <c r="AW732" s="116"/>
      <c r="AX732" s="54"/>
      <c r="AY732" s="117"/>
      <c r="AZ732" s="117"/>
      <c r="BA732" s="118"/>
      <c r="BB732" s="116"/>
      <c r="BC732" s="54"/>
      <c r="BD732" s="117"/>
      <c r="BE732" s="218"/>
      <c r="BF732" s="120"/>
      <c r="BG732" s="121"/>
      <c r="BH732" s="121"/>
      <c r="BI732" s="122"/>
      <c r="BJ732" s="123"/>
    </row>
    <row r="733">
      <c r="D733" s="100"/>
      <c r="E733" s="48"/>
      <c r="U733" s="50"/>
      <c r="V733" s="50"/>
      <c r="AC733" s="6"/>
      <c r="AI733" s="110"/>
      <c r="AJ733" s="111"/>
      <c r="AK733" s="221"/>
      <c r="AL733" s="54"/>
      <c r="AM733" s="54"/>
      <c r="AN733" s="112"/>
      <c r="AO733" s="113"/>
      <c r="AP733" s="215"/>
      <c r="AQ733" s="216"/>
      <c r="AR733" s="217"/>
      <c r="AS733" s="54"/>
      <c r="AT733" s="115"/>
      <c r="AU733" s="115"/>
      <c r="AV733" s="115"/>
      <c r="AW733" s="116"/>
      <c r="AX733" s="54"/>
      <c r="AY733" s="117"/>
      <c r="AZ733" s="117"/>
      <c r="BA733" s="118"/>
      <c r="BB733" s="116"/>
      <c r="BC733" s="54"/>
      <c r="BD733" s="117"/>
      <c r="BE733" s="218"/>
      <c r="BF733" s="120"/>
      <c r="BG733" s="121"/>
      <c r="BH733" s="121"/>
      <c r="BI733" s="122"/>
      <c r="BJ733" s="123"/>
    </row>
    <row r="734">
      <c r="D734" s="100"/>
      <c r="E734" s="48"/>
      <c r="U734" s="50"/>
      <c r="V734" s="50"/>
      <c r="AC734" s="6"/>
      <c r="AI734" s="110"/>
      <c r="AJ734" s="111"/>
      <c r="AK734" s="221"/>
      <c r="AL734" s="54"/>
      <c r="AM734" s="54"/>
      <c r="AN734" s="112"/>
      <c r="AO734" s="113"/>
      <c r="AP734" s="215"/>
      <c r="AQ734" s="216"/>
      <c r="AR734" s="217"/>
      <c r="AS734" s="54"/>
      <c r="AT734" s="115"/>
      <c r="AU734" s="115"/>
      <c r="AV734" s="115"/>
      <c r="AW734" s="116"/>
      <c r="AX734" s="54"/>
      <c r="AY734" s="117"/>
      <c r="AZ734" s="117"/>
      <c r="BA734" s="118"/>
      <c r="BB734" s="116"/>
      <c r="BC734" s="54"/>
      <c r="BD734" s="117"/>
      <c r="BE734" s="218"/>
      <c r="BF734" s="120"/>
      <c r="BG734" s="121"/>
      <c r="BH734" s="121"/>
      <c r="BI734" s="122"/>
      <c r="BJ734" s="123"/>
    </row>
    <row r="735">
      <c r="D735" s="100"/>
      <c r="E735" s="48"/>
      <c r="U735" s="50"/>
      <c r="V735" s="50"/>
      <c r="AC735" s="6"/>
      <c r="AI735" s="110"/>
      <c r="AJ735" s="111"/>
      <c r="AK735" s="221"/>
      <c r="AL735" s="54"/>
      <c r="AM735" s="54"/>
      <c r="AN735" s="112"/>
      <c r="AO735" s="113"/>
      <c r="AP735" s="215"/>
      <c r="AQ735" s="216"/>
      <c r="AR735" s="217"/>
      <c r="AS735" s="54"/>
      <c r="AT735" s="115"/>
      <c r="AU735" s="115"/>
      <c r="AV735" s="115"/>
      <c r="AW735" s="116"/>
      <c r="AX735" s="54"/>
      <c r="AY735" s="117"/>
      <c r="AZ735" s="117"/>
      <c r="BA735" s="118"/>
      <c r="BB735" s="116"/>
      <c r="BC735" s="54"/>
      <c r="BD735" s="117"/>
      <c r="BE735" s="218"/>
      <c r="BF735" s="120"/>
      <c r="BG735" s="121"/>
      <c r="BH735" s="121"/>
      <c r="BI735" s="122"/>
      <c r="BJ735" s="123"/>
    </row>
    <row r="736">
      <c r="D736" s="100"/>
      <c r="E736" s="48"/>
      <c r="U736" s="50"/>
      <c r="V736" s="50"/>
      <c r="AC736" s="6"/>
      <c r="AI736" s="110"/>
      <c r="AJ736" s="111"/>
      <c r="AK736" s="221"/>
      <c r="AL736" s="54"/>
      <c r="AM736" s="54"/>
      <c r="AN736" s="112"/>
      <c r="AO736" s="113"/>
      <c r="AP736" s="215"/>
      <c r="AQ736" s="216"/>
      <c r="AR736" s="217"/>
      <c r="AS736" s="54"/>
      <c r="AT736" s="115"/>
      <c r="AU736" s="115"/>
      <c r="AV736" s="115"/>
      <c r="AW736" s="116"/>
      <c r="AX736" s="54"/>
      <c r="AY736" s="117"/>
      <c r="AZ736" s="117"/>
      <c r="BA736" s="118"/>
      <c r="BB736" s="116"/>
      <c r="BC736" s="54"/>
      <c r="BD736" s="117"/>
      <c r="BE736" s="218"/>
      <c r="BF736" s="120"/>
      <c r="BG736" s="121"/>
      <c r="BH736" s="121"/>
      <c r="BI736" s="122"/>
      <c r="BJ736" s="123"/>
    </row>
    <row r="737">
      <c r="D737" s="100"/>
      <c r="E737" s="48"/>
      <c r="U737" s="50"/>
      <c r="V737" s="50"/>
      <c r="AC737" s="6"/>
      <c r="AI737" s="110"/>
      <c r="AJ737" s="111"/>
      <c r="AK737" s="221"/>
      <c r="AL737" s="54"/>
      <c r="AM737" s="54"/>
      <c r="AN737" s="112"/>
      <c r="AO737" s="113"/>
      <c r="AP737" s="215"/>
      <c r="AQ737" s="216"/>
      <c r="AR737" s="217"/>
      <c r="AS737" s="54"/>
      <c r="AT737" s="115"/>
      <c r="AU737" s="115"/>
      <c r="AV737" s="115"/>
      <c r="AW737" s="116"/>
      <c r="AX737" s="54"/>
      <c r="AY737" s="117"/>
      <c r="AZ737" s="117"/>
      <c r="BA737" s="118"/>
      <c r="BB737" s="116"/>
      <c r="BC737" s="54"/>
      <c r="BD737" s="117"/>
      <c r="BE737" s="218"/>
      <c r="BF737" s="120"/>
      <c r="BG737" s="121"/>
      <c r="BH737" s="121"/>
      <c r="BI737" s="122"/>
      <c r="BJ737" s="123"/>
    </row>
    <row r="738">
      <c r="D738" s="100"/>
      <c r="E738" s="48"/>
      <c r="U738" s="50"/>
      <c r="V738" s="50"/>
      <c r="AC738" s="6"/>
      <c r="AI738" s="110"/>
      <c r="AJ738" s="111"/>
      <c r="AK738" s="221"/>
      <c r="AL738" s="54"/>
      <c r="AM738" s="54"/>
      <c r="AN738" s="112"/>
      <c r="AO738" s="113"/>
      <c r="AP738" s="215"/>
      <c r="AQ738" s="216"/>
      <c r="AR738" s="217"/>
      <c r="AS738" s="54"/>
      <c r="AT738" s="115"/>
      <c r="AU738" s="115"/>
      <c r="AV738" s="115"/>
      <c r="AW738" s="116"/>
      <c r="AX738" s="54"/>
      <c r="AY738" s="117"/>
      <c r="AZ738" s="117"/>
      <c r="BA738" s="118"/>
      <c r="BB738" s="116"/>
      <c r="BC738" s="54"/>
      <c r="BD738" s="117"/>
      <c r="BE738" s="218"/>
      <c r="BF738" s="120"/>
      <c r="BG738" s="121"/>
      <c r="BH738" s="121"/>
      <c r="BI738" s="122"/>
      <c r="BJ738" s="123"/>
    </row>
    <row r="739">
      <c r="D739" s="100"/>
      <c r="E739" s="48"/>
      <c r="U739" s="50"/>
      <c r="V739" s="50"/>
      <c r="AC739" s="6"/>
      <c r="AI739" s="110"/>
      <c r="AJ739" s="111"/>
      <c r="AK739" s="221"/>
      <c r="AL739" s="54"/>
      <c r="AM739" s="54"/>
      <c r="AN739" s="112"/>
      <c r="AO739" s="113"/>
      <c r="AP739" s="215"/>
      <c r="AQ739" s="216"/>
      <c r="AR739" s="217"/>
      <c r="AS739" s="54"/>
      <c r="AT739" s="115"/>
      <c r="AU739" s="115"/>
      <c r="AV739" s="115"/>
      <c r="AW739" s="116"/>
      <c r="AX739" s="54"/>
      <c r="AY739" s="117"/>
      <c r="AZ739" s="117"/>
      <c r="BA739" s="118"/>
      <c r="BB739" s="116"/>
      <c r="BC739" s="54"/>
      <c r="BD739" s="117"/>
      <c r="BE739" s="218"/>
      <c r="BF739" s="120"/>
      <c r="BG739" s="121"/>
      <c r="BH739" s="121"/>
      <c r="BI739" s="122"/>
      <c r="BJ739" s="123"/>
    </row>
    <row r="740">
      <c r="D740" s="100"/>
      <c r="E740" s="48"/>
      <c r="U740" s="50"/>
      <c r="V740" s="50"/>
      <c r="AC740" s="6"/>
      <c r="AI740" s="110"/>
      <c r="AJ740" s="111"/>
      <c r="AK740" s="221"/>
      <c r="AL740" s="54"/>
      <c r="AM740" s="54"/>
      <c r="AN740" s="112"/>
      <c r="AO740" s="113"/>
      <c r="AP740" s="215"/>
      <c r="AQ740" s="216"/>
      <c r="AR740" s="217"/>
      <c r="AS740" s="54"/>
      <c r="AT740" s="115"/>
      <c r="AU740" s="115"/>
      <c r="AV740" s="115"/>
      <c r="AW740" s="116"/>
      <c r="AX740" s="54"/>
      <c r="AY740" s="117"/>
      <c r="AZ740" s="117"/>
      <c r="BA740" s="118"/>
      <c r="BB740" s="116"/>
      <c r="BC740" s="54"/>
      <c r="BD740" s="117"/>
      <c r="BE740" s="218"/>
      <c r="BF740" s="120"/>
      <c r="BG740" s="121"/>
      <c r="BH740" s="121"/>
      <c r="BI740" s="122"/>
      <c r="BJ740" s="123"/>
    </row>
    <row r="741">
      <c r="D741" s="100"/>
      <c r="E741" s="48"/>
      <c r="U741" s="50"/>
      <c r="V741" s="50"/>
      <c r="AC741" s="6"/>
      <c r="AI741" s="110"/>
      <c r="AJ741" s="111"/>
      <c r="AK741" s="221"/>
      <c r="AL741" s="54"/>
      <c r="AM741" s="54"/>
      <c r="AN741" s="112"/>
      <c r="AO741" s="113"/>
      <c r="AP741" s="215"/>
      <c r="AQ741" s="216"/>
      <c r="AR741" s="217"/>
      <c r="AS741" s="54"/>
      <c r="AT741" s="115"/>
      <c r="AU741" s="115"/>
      <c r="AV741" s="115"/>
      <c r="AW741" s="116"/>
      <c r="AX741" s="54"/>
      <c r="AY741" s="117"/>
      <c r="AZ741" s="117"/>
      <c r="BA741" s="118"/>
      <c r="BB741" s="116"/>
      <c r="BC741" s="54"/>
      <c r="BD741" s="117"/>
      <c r="BE741" s="218"/>
      <c r="BF741" s="120"/>
      <c r="BG741" s="121"/>
      <c r="BH741" s="121"/>
      <c r="BI741" s="122"/>
      <c r="BJ741" s="123"/>
    </row>
    <row r="742">
      <c r="D742" s="100"/>
      <c r="E742" s="48"/>
      <c r="U742" s="50"/>
      <c r="V742" s="50"/>
      <c r="AC742" s="6"/>
      <c r="AI742" s="110"/>
      <c r="AJ742" s="111"/>
      <c r="AK742" s="221"/>
      <c r="AL742" s="54"/>
      <c r="AM742" s="54"/>
      <c r="AN742" s="112"/>
      <c r="AO742" s="113"/>
      <c r="AP742" s="215"/>
      <c r="AQ742" s="216"/>
      <c r="AR742" s="217"/>
      <c r="AS742" s="54"/>
      <c r="AT742" s="115"/>
      <c r="AU742" s="115"/>
      <c r="AV742" s="115"/>
      <c r="AW742" s="116"/>
      <c r="AX742" s="54"/>
      <c r="AY742" s="117"/>
      <c r="AZ742" s="117"/>
      <c r="BA742" s="118"/>
      <c r="BB742" s="116"/>
      <c r="BC742" s="54"/>
      <c r="BD742" s="117"/>
      <c r="BE742" s="218"/>
      <c r="BF742" s="120"/>
      <c r="BG742" s="121"/>
      <c r="BH742" s="121"/>
      <c r="BI742" s="122"/>
      <c r="BJ742" s="123"/>
    </row>
    <row r="743">
      <c r="D743" s="100"/>
      <c r="E743" s="48"/>
      <c r="U743" s="50"/>
      <c r="V743" s="50"/>
      <c r="AC743" s="6"/>
      <c r="AI743" s="110"/>
      <c r="AJ743" s="111"/>
      <c r="AK743" s="221"/>
      <c r="AL743" s="54"/>
      <c r="AM743" s="54"/>
      <c r="AN743" s="112"/>
      <c r="AO743" s="113"/>
      <c r="AP743" s="215"/>
      <c r="AQ743" s="216"/>
      <c r="AR743" s="217"/>
      <c r="AS743" s="54"/>
      <c r="AT743" s="115"/>
      <c r="AU743" s="115"/>
      <c r="AV743" s="115"/>
      <c r="AW743" s="116"/>
      <c r="AX743" s="54"/>
      <c r="AY743" s="117"/>
      <c r="AZ743" s="117"/>
      <c r="BA743" s="118"/>
      <c r="BB743" s="116"/>
      <c r="BC743" s="54"/>
      <c r="BD743" s="117"/>
      <c r="BE743" s="218"/>
      <c r="BF743" s="120"/>
      <c r="BG743" s="121"/>
      <c r="BH743" s="121"/>
      <c r="BI743" s="122"/>
      <c r="BJ743" s="123"/>
    </row>
    <row r="744">
      <c r="D744" s="100"/>
      <c r="E744" s="48"/>
      <c r="U744" s="50"/>
      <c r="V744" s="50"/>
      <c r="AC744" s="6"/>
      <c r="AI744" s="110"/>
      <c r="AJ744" s="111"/>
      <c r="AK744" s="221"/>
      <c r="AL744" s="54"/>
      <c r="AM744" s="54"/>
      <c r="AN744" s="112"/>
      <c r="AO744" s="113"/>
      <c r="AP744" s="215"/>
      <c r="AQ744" s="216"/>
      <c r="AR744" s="217"/>
      <c r="AS744" s="54"/>
      <c r="AT744" s="115"/>
      <c r="AU744" s="115"/>
      <c r="AV744" s="115"/>
      <c r="AW744" s="116"/>
      <c r="AX744" s="54"/>
      <c r="AY744" s="117"/>
      <c r="AZ744" s="117"/>
      <c r="BA744" s="118"/>
      <c r="BB744" s="116"/>
      <c r="BC744" s="54"/>
      <c r="BD744" s="117"/>
      <c r="BE744" s="218"/>
      <c r="BF744" s="120"/>
      <c r="BG744" s="121"/>
      <c r="BH744" s="121"/>
      <c r="BI744" s="122"/>
      <c r="BJ744" s="123"/>
    </row>
    <row r="745">
      <c r="D745" s="100"/>
      <c r="E745" s="48"/>
      <c r="U745" s="50"/>
      <c r="V745" s="50"/>
      <c r="AC745" s="6"/>
      <c r="AI745" s="110"/>
      <c r="AJ745" s="111"/>
      <c r="AK745" s="221"/>
      <c r="AL745" s="54"/>
      <c r="AM745" s="54"/>
      <c r="AN745" s="112"/>
      <c r="AO745" s="113"/>
      <c r="AP745" s="215"/>
      <c r="AQ745" s="216"/>
      <c r="AR745" s="217"/>
      <c r="AS745" s="54"/>
      <c r="AT745" s="115"/>
      <c r="AU745" s="115"/>
      <c r="AV745" s="115"/>
      <c r="AW745" s="116"/>
      <c r="AX745" s="54"/>
      <c r="AY745" s="117"/>
      <c r="AZ745" s="117"/>
      <c r="BA745" s="118"/>
      <c r="BB745" s="116"/>
      <c r="BC745" s="54"/>
      <c r="BD745" s="117"/>
      <c r="BE745" s="218"/>
      <c r="BF745" s="120"/>
      <c r="BG745" s="121"/>
      <c r="BH745" s="121"/>
      <c r="BI745" s="122"/>
      <c r="BJ745" s="123"/>
    </row>
    <row r="746">
      <c r="D746" s="100"/>
      <c r="E746" s="48"/>
      <c r="U746" s="50"/>
      <c r="V746" s="50"/>
      <c r="AC746" s="6"/>
      <c r="AI746" s="110"/>
      <c r="AJ746" s="111"/>
      <c r="AK746" s="221"/>
      <c r="AL746" s="54"/>
      <c r="AM746" s="54"/>
      <c r="AN746" s="112"/>
      <c r="AO746" s="113"/>
      <c r="AP746" s="215"/>
      <c r="AQ746" s="216"/>
      <c r="AR746" s="217"/>
      <c r="AS746" s="54"/>
      <c r="AT746" s="115"/>
      <c r="AU746" s="115"/>
      <c r="AV746" s="115"/>
      <c r="AW746" s="116"/>
      <c r="AX746" s="54"/>
      <c r="AY746" s="117"/>
      <c r="AZ746" s="117"/>
      <c r="BA746" s="118"/>
      <c r="BB746" s="116"/>
      <c r="BC746" s="54"/>
      <c r="BD746" s="117"/>
      <c r="BE746" s="218"/>
      <c r="BF746" s="120"/>
      <c r="BG746" s="121"/>
      <c r="BH746" s="121"/>
      <c r="BI746" s="122"/>
      <c r="BJ746" s="123"/>
    </row>
    <row r="747">
      <c r="D747" s="100"/>
      <c r="E747" s="48"/>
      <c r="U747" s="50"/>
      <c r="V747" s="50"/>
      <c r="AC747" s="6"/>
      <c r="AI747" s="110"/>
      <c r="AJ747" s="111"/>
      <c r="AK747" s="221"/>
      <c r="AL747" s="54"/>
      <c r="AM747" s="54"/>
      <c r="AN747" s="112"/>
      <c r="AO747" s="113"/>
      <c r="AP747" s="215"/>
      <c r="AQ747" s="216"/>
      <c r="AR747" s="217"/>
      <c r="AS747" s="54"/>
      <c r="AT747" s="115"/>
      <c r="AU747" s="115"/>
      <c r="AV747" s="115"/>
      <c r="AW747" s="116"/>
      <c r="AX747" s="54"/>
      <c r="AY747" s="117"/>
      <c r="AZ747" s="117"/>
      <c r="BA747" s="118"/>
      <c r="BB747" s="116"/>
      <c r="BC747" s="54"/>
      <c r="BD747" s="117"/>
      <c r="BE747" s="218"/>
      <c r="BF747" s="120"/>
      <c r="BG747" s="121"/>
      <c r="BH747" s="121"/>
      <c r="BI747" s="122"/>
      <c r="BJ747" s="123"/>
    </row>
    <row r="748">
      <c r="D748" s="100"/>
      <c r="E748" s="48"/>
      <c r="U748" s="50"/>
      <c r="V748" s="50"/>
      <c r="AC748" s="6"/>
      <c r="AI748" s="110"/>
      <c r="AJ748" s="111"/>
      <c r="AK748" s="221"/>
      <c r="AL748" s="54"/>
      <c r="AM748" s="54"/>
      <c r="AN748" s="112"/>
      <c r="AO748" s="113"/>
      <c r="AP748" s="215"/>
      <c r="AQ748" s="216"/>
      <c r="AR748" s="217"/>
      <c r="AS748" s="54"/>
      <c r="AT748" s="115"/>
      <c r="AU748" s="115"/>
      <c r="AV748" s="115"/>
      <c r="AW748" s="116"/>
      <c r="AX748" s="54"/>
      <c r="AY748" s="117"/>
      <c r="AZ748" s="117"/>
      <c r="BA748" s="118"/>
      <c r="BB748" s="116"/>
      <c r="BC748" s="54"/>
      <c r="BD748" s="117"/>
      <c r="BE748" s="218"/>
      <c r="BF748" s="120"/>
      <c r="BG748" s="121"/>
      <c r="BH748" s="121"/>
      <c r="BI748" s="122"/>
      <c r="BJ748" s="123"/>
    </row>
    <row r="749">
      <c r="D749" s="100"/>
      <c r="E749" s="48"/>
      <c r="U749" s="50"/>
      <c r="V749" s="50"/>
      <c r="AC749" s="6"/>
      <c r="AI749" s="110"/>
      <c r="AJ749" s="111"/>
      <c r="AK749" s="221"/>
      <c r="AL749" s="54"/>
      <c r="AM749" s="54"/>
      <c r="AN749" s="112"/>
      <c r="AO749" s="113"/>
      <c r="AP749" s="215"/>
      <c r="AQ749" s="216"/>
      <c r="AR749" s="217"/>
      <c r="AS749" s="54"/>
      <c r="AT749" s="115"/>
      <c r="AU749" s="115"/>
      <c r="AV749" s="115"/>
      <c r="AW749" s="116"/>
      <c r="AX749" s="54"/>
      <c r="AY749" s="117"/>
      <c r="AZ749" s="117"/>
      <c r="BA749" s="118"/>
      <c r="BB749" s="116"/>
      <c r="BC749" s="54"/>
      <c r="BD749" s="117"/>
      <c r="BE749" s="218"/>
      <c r="BF749" s="120"/>
      <c r="BG749" s="121"/>
      <c r="BH749" s="121"/>
      <c r="BI749" s="122"/>
      <c r="BJ749" s="123"/>
    </row>
    <row r="750">
      <c r="D750" s="100"/>
      <c r="E750" s="48"/>
      <c r="U750" s="50"/>
      <c r="V750" s="50"/>
      <c r="AC750" s="6"/>
      <c r="AI750" s="110"/>
      <c r="AJ750" s="111"/>
      <c r="AK750" s="221"/>
      <c r="AL750" s="54"/>
      <c r="AM750" s="54"/>
      <c r="AN750" s="112"/>
      <c r="AO750" s="113"/>
      <c r="AP750" s="215"/>
      <c r="AQ750" s="216"/>
      <c r="AR750" s="217"/>
      <c r="AS750" s="54"/>
      <c r="AT750" s="115"/>
      <c r="AU750" s="115"/>
      <c r="AV750" s="115"/>
      <c r="AW750" s="116"/>
      <c r="AX750" s="54"/>
      <c r="AY750" s="117"/>
      <c r="AZ750" s="117"/>
      <c r="BA750" s="118"/>
      <c r="BB750" s="116"/>
      <c r="BC750" s="54"/>
      <c r="BD750" s="117"/>
      <c r="BE750" s="218"/>
      <c r="BF750" s="120"/>
      <c r="BG750" s="121"/>
      <c r="BH750" s="121"/>
      <c r="BI750" s="122"/>
      <c r="BJ750" s="123"/>
    </row>
    <row r="751">
      <c r="D751" s="100"/>
      <c r="E751" s="48"/>
      <c r="U751" s="50"/>
      <c r="V751" s="50"/>
      <c r="AC751" s="6"/>
      <c r="AI751" s="110"/>
      <c r="AJ751" s="111"/>
      <c r="AK751" s="221"/>
      <c r="AL751" s="54"/>
      <c r="AM751" s="54"/>
      <c r="AN751" s="112"/>
      <c r="AO751" s="113"/>
      <c r="AP751" s="215"/>
      <c r="AQ751" s="216"/>
      <c r="AR751" s="217"/>
      <c r="AS751" s="54"/>
      <c r="AT751" s="115"/>
      <c r="AU751" s="115"/>
      <c r="AV751" s="115"/>
      <c r="AW751" s="116"/>
      <c r="AX751" s="54"/>
      <c r="AY751" s="117"/>
      <c r="AZ751" s="117"/>
      <c r="BA751" s="118"/>
      <c r="BB751" s="116"/>
      <c r="BC751" s="54"/>
      <c r="BD751" s="117"/>
      <c r="BE751" s="218"/>
      <c r="BF751" s="120"/>
      <c r="BG751" s="121"/>
      <c r="BH751" s="121"/>
      <c r="BI751" s="122"/>
      <c r="BJ751" s="123"/>
    </row>
    <row r="752">
      <c r="D752" s="100"/>
      <c r="E752" s="48"/>
      <c r="U752" s="50"/>
      <c r="V752" s="50"/>
      <c r="AC752" s="6"/>
      <c r="AI752" s="110"/>
      <c r="AJ752" s="111"/>
      <c r="AK752" s="221"/>
      <c r="AL752" s="54"/>
      <c r="AM752" s="54"/>
      <c r="AN752" s="112"/>
      <c r="AO752" s="113"/>
      <c r="AP752" s="215"/>
      <c r="AQ752" s="216"/>
      <c r="AR752" s="217"/>
      <c r="AS752" s="54"/>
      <c r="AT752" s="115"/>
      <c r="AU752" s="115"/>
      <c r="AV752" s="115"/>
      <c r="AW752" s="116"/>
      <c r="AX752" s="54"/>
      <c r="AY752" s="117"/>
      <c r="AZ752" s="117"/>
      <c r="BA752" s="118"/>
      <c r="BB752" s="116"/>
      <c r="BC752" s="54"/>
      <c r="BD752" s="117"/>
      <c r="BE752" s="218"/>
      <c r="BF752" s="120"/>
      <c r="BG752" s="121"/>
      <c r="BH752" s="121"/>
      <c r="BI752" s="122"/>
      <c r="BJ752" s="123"/>
    </row>
    <row r="753">
      <c r="D753" s="100"/>
      <c r="E753" s="48"/>
      <c r="U753" s="50"/>
      <c r="V753" s="50"/>
      <c r="AC753" s="6"/>
      <c r="AI753" s="110"/>
      <c r="AJ753" s="111"/>
      <c r="AK753" s="221"/>
      <c r="AL753" s="54"/>
      <c r="AM753" s="54"/>
      <c r="AN753" s="112"/>
      <c r="AO753" s="113"/>
      <c r="AP753" s="215"/>
      <c r="AQ753" s="216"/>
      <c r="AR753" s="217"/>
      <c r="AS753" s="54"/>
      <c r="AT753" s="115"/>
      <c r="AU753" s="115"/>
      <c r="AV753" s="115"/>
      <c r="AW753" s="116"/>
      <c r="AX753" s="54"/>
      <c r="AY753" s="117"/>
      <c r="AZ753" s="117"/>
      <c r="BA753" s="118"/>
      <c r="BB753" s="116"/>
      <c r="BC753" s="54"/>
      <c r="BD753" s="117"/>
      <c r="BE753" s="218"/>
      <c r="BF753" s="120"/>
      <c r="BG753" s="121"/>
      <c r="BH753" s="121"/>
      <c r="BI753" s="122"/>
      <c r="BJ753" s="123"/>
    </row>
    <row r="754">
      <c r="D754" s="100"/>
      <c r="E754" s="48"/>
      <c r="U754" s="50"/>
      <c r="V754" s="50"/>
      <c r="AC754" s="6"/>
      <c r="AI754" s="110"/>
      <c r="AJ754" s="111"/>
      <c r="AK754" s="221"/>
      <c r="AL754" s="54"/>
      <c r="AM754" s="54"/>
      <c r="AN754" s="112"/>
      <c r="AO754" s="113"/>
      <c r="AP754" s="215"/>
      <c r="AQ754" s="216"/>
      <c r="AR754" s="217"/>
      <c r="AS754" s="54"/>
      <c r="AT754" s="115"/>
      <c r="AU754" s="115"/>
      <c r="AV754" s="115"/>
      <c r="AW754" s="116"/>
      <c r="AX754" s="54"/>
      <c r="AY754" s="117"/>
      <c r="AZ754" s="117"/>
      <c r="BA754" s="118"/>
      <c r="BB754" s="116"/>
      <c r="BC754" s="54"/>
      <c r="BD754" s="117"/>
      <c r="BE754" s="218"/>
      <c r="BF754" s="120"/>
      <c r="BG754" s="121"/>
      <c r="BH754" s="121"/>
      <c r="BI754" s="122"/>
      <c r="BJ754" s="123"/>
    </row>
    <row r="755">
      <c r="D755" s="100"/>
      <c r="E755" s="48"/>
      <c r="U755" s="50"/>
      <c r="V755" s="50"/>
      <c r="AC755" s="6"/>
      <c r="AI755" s="110"/>
      <c r="AJ755" s="111"/>
      <c r="AK755" s="221"/>
      <c r="AL755" s="54"/>
      <c r="AM755" s="54"/>
      <c r="AN755" s="112"/>
      <c r="AO755" s="113"/>
      <c r="AP755" s="215"/>
      <c r="AQ755" s="216"/>
      <c r="AR755" s="217"/>
      <c r="AS755" s="54"/>
      <c r="AT755" s="115"/>
      <c r="AU755" s="115"/>
      <c r="AV755" s="115"/>
      <c r="AW755" s="116"/>
      <c r="AX755" s="54"/>
      <c r="AY755" s="117"/>
      <c r="AZ755" s="117"/>
      <c r="BA755" s="118"/>
      <c r="BB755" s="116"/>
      <c r="BC755" s="54"/>
      <c r="BD755" s="117"/>
      <c r="BE755" s="218"/>
      <c r="BF755" s="120"/>
      <c r="BG755" s="121"/>
      <c r="BH755" s="121"/>
      <c r="BI755" s="122"/>
      <c r="BJ755" s="123"/>
    </row>
    <row r="756">
      <c r="D756" s="100"/>
      <c r="E756" s="48"/>
      <c r="U756" s="50"/>
      <c r="V756" s="50"/>
      <c r="AC756" s="6"/>
      <c r="AI756" s="110"/>
      <c r="AJ756" s="111"/>
      <c r="AK756" s="221"/>
      <c r="AL756" s="54"/>
      <c r="AM756" s="54"/>
      <c r="AN756" s="112"/>
      <c r="AO756" s="113"/>
      <c r="AP756" s="215"/>
      <c r="AQ756" s="216"/>
      <c r="AR756" s="217"/>
      <c r="AS756" s="54"/>
      <c r="AT756" s="115"/>
      <c r="AU756" s="115"/>
      <c r="AV756" s="115"/>
      <c r="AW756" s="116"/>
      <c r="AX756" s="54"/>
      <c r="AY756" s="117"/>
      <c r="AZ756" s="117"/>
      <c r="BA756" s="118"/>
      <c r="BB756" s="116"/>
      <c r="BC756" s="54"/>
      <c r="BD756" s="117"/>
      <c r="BE756" s="218"/>
      <c r="BF756" s="120"/>
      <c r="BG756" s="121"/>
      <c r="BH756" s="121"/>
      <c r="BI756" s="122"/>
      <c r="BJ756" s="123"/>
    </row>
    <row r="757">
      <c r="D757" s="100"/>
      <c r="E757" s="48"/>
      <c r="U757" s="50"/>
      <c r="V757" s="50"/>
      <c r="AC757" s="6"/>
      <c r="AI757" s="110"/>
      <c r="AJ757" s="111"/>
      <c r="AK757" s="221"/>
      <c r="AL757" s="54"/>
      <c r="AM757" s="54"/>
      <c r="AN757" s="112"/>
      <c r="AO757" s="113"/>
      <c r="AP757" s="215"/>
      <c r="AQ757" s="216"/>
      <c r="AR757" s="217"/>
      <c r="AS757" s="54"/>
      <c r="AT757" s="115"/>
      <c r="AU757" s="115"/>
      <c r="AV757" s="115"/>
      <c r="AW757" s="116"/>
      <c r="AX757" s="54"/>
      <c r="AY757" s="117"/>
      <c r="AZ757" s="117"/>
      <c r="BA757" s="118"/>
      <c r="BB757" s="116"/>
      <c r="BC757" s="54"/>
      <c r="BD757" s="117"/>
      <c r="BE757" s="218"/>
      <c r="BF757" s="120"/>
      <c r="BG757" s="121"/>
      <c r="BH757" s="121"/>
      <c r="BI757" s="122"/>
      <c r="BJ757" s="123"/>
    </row>
    <row r="758">
      <c r="D758" s="100"/>
      <c r="E758" s="48"/>
      <c r="U758" s="50"/>
      <c r="V758" s="50"/>
      <c r="AC758" s="6"/>
      <c r="AI758" s="110"/>
      <c r="AJ758" s="111"/>
      <c r="AK758" s="221"/>
      <c r="AL758" s="54"/>
      <c r="AM758" s="54"/>
      <c r="AN758" s="112"/>
      <c r="AO758" s="113"/>
      <c r="AP758" s="215"/>
      <c r="AQ758" s="216"/>
      <c r="AR758" s="217"/>
      <c r="AS758" s="54"/>
      <c r="AT758" s="115"/>
      <c r="AU758" s="115"/>
      <c r="AV758" s="115"/>
      <c r="AW758" s="116"/>
      <c r="AX758" s="54"/>
      <c r="AY758" s="117"/>
      <c r="AZ758" s="117"/>
      <c r="BA758" s="118"/>
      <c r="BB758" s="116"/>
      <c r="BC758" s="54"/>
      <c r="BD758" s="117"/>
      <c r="BE758" s="218"/>
      <c r="BF758" s="120"/>
      <c r="BG758" s="121"/>
      <c r="BH758" s="121"/>
      <c r="BI758" s="122"/>
      <c r="BJ758" s="123"/>
    </row>
    <row r="759">
      <c r="D759" s="100"/>
      <c r="E759" s="48"/>
      <c r="U759" s="50"/>
      <c r="V759" s="50"/>
      <c r="AC759" s="6"/>
      <c r="AI759" s="110"/>
      <c r="AJ759" s="111"/>
      <c r="AK759" s="221"/>
      <c r="AL759" s="54"/>
      <c r="AM759" s="54"/>
      <c r="AN759" s="112"/>
      <c r="AO759" s="113"/>
      <c r="AP759" s="215"/>
      <c r="AQ759" s="216"/>
      <c r="AR759" s="217"/>
      <c r="AS759" s="54"/>
      <c r="AT759" s="115"/>
      <c r="AU759" s="115"/>
      <c r="AV759" s="115"/>
      <c r="AW759" s="116"/>
      <c r="AX759" s="54"/>
      <c r="AY759" s="117"/>
      <c r="AZ759" s="117"/>
      <c r="BA759" s="118"/>
      <c r="BB759" s="116"/>
      <c r="BC759" s="54"/>
      <c r="BD759" s="117"/>
      <c r="BE759" s="218"/>
      <c r="BF759" s="120"/>
      <c r="BG759" s="121"/>
      <c r="BH759" s="121"/>
      <c r="BI759" s="122"/>
      <c r="BJ759" s="123"/>
    </row>
    <row r="760">
      <c r="D760" s="100"/>
      <c r="E760" s="48"/>
      <c r="U760" s="50"/>
      <c r="V760" s="50"/>
      <c r="AC760" s="6"/>
      <c r="AI760" s="110"/>
      <c r="AJ760" s="111"/>
      <c r="AK760" s="221"/>
      <c r="AL760" s="54"/>
      <c r="AM760" s="54"/>
      <c r="AN760" s="112"/>
      <c r="AO760" s="113"/>
      <c r="AP760" s="215"/>
      <c r="AQ760" s="216"/>
      <c r="AR760" s="217"/>
      <c r="AS760" s="54"/>
      <c r="AT760" s="115"/>
      <c r="AU760" s="115"/>
      <c r="AV760" s="115"/>
      <c r="AW760" s="116"/>
      <c r="AX760" s="54"/>
      <c r="AY760" s="117"/>
      <c r="AZ760" s="117"/>
      <c r="BA760" s="118"/>
      <c r="BB760" s="116"/>
      <c r="BC760" s="54"/>
      <c r="BD760" s="117"/>
      <c r="BE760" s="218"/>
      <c r="BF760" s="120"/>
      <c r="BG760" s="121"/>
      <c r="BH760" s="121"/>
      <c r="BI760" s="122"/>
      <c r="BJ760" s="123"/>
    </row>
    <row r="761">
      <c r="D761" s="100"/>
      <c r="E761" s="48"/>
      <c r="U761" s="50"/>
      <c r="V761" s="50"/>
      <c r="AC761" s="6"/>
      <c r="AI761" s="110"/>
      <c r="AJ761" s="111"/>
      <c r="AK761" s="221"/>
      <c r="AL761" s="54"/>
      <c r="AM761" s="54"/>
      <c r="AN761" s="112"/>
      <c r="AO761" s="113"/>
      <c r="AP761" s="215"/>
      <c r="AQ761" s="216"/>
      <c r="AR761" s="217"/>
      <c r="AS761" s="54"/>
      <c r="AT761" s="115"/>
      <c r="AU761" s="115"/>
      <c r="AV761" s="115"/>
      <c r="AW761" s="116"/>
      <c r="AX761" s="54"/>
      <c r="AY761" s="117"/>
      <c r="AZ761" s="117"/>
      <c r="BA761" s="118"/>
      <c r="BB761" s="116"/>
      <c r="BC761" s="54"/>
      <c r="BD761" s="117"/>
      <c r="BE761" s="218"/>
      <c r="BF761" s="120"/>
      <c r="BG761" s="121"/>
      <c r="BH761" s="121"/>
      <c r="BI761" s="122"/>
      <c r="BJ761" s="123"/>
    </row>
    <row r="762">
      <c r="D762" s="100"/>
      <c r="E762" s="48"/>
      <c r="U762" s="50"/>
      <c r="V762" s="50"/>
      <c r="AC762" s="6"/>
      <c r="AI762" s="110"/>
      <c r="AJ762" s="111"/>
      <c r="AK762" s="221"/>
      <c r="AL762" s="54"/>
      <c r="AM762" s="54"/>
      <c r="AN762" s="112"/>
      <c r="AO762" s="113"/>
      <c r="AP762" s="215"/>
      <c r="AQ762" s="216"/>
      <c r="AR762" s="217"/>
      <c r="AS762" s="54"/>
      <c r="AT762" s="115"/>
      <c r="AU762" s="115"/>
      <c r="AV762" s="115"/>
      <c r="AW762" s="116"/>
      <c r="AX762" s="54"/>
      <c r="AY762" s="117"/>
      <c r="AZ762" s="117"/>
      <c r="BA762" s="118"/>
      <c r="BB762" s="116"/>
      <c r="BC762" s="54"/>
      <c r="BD762" s="117"/>
      <c r="BE762" s="218"/>
      <c r="BF762" s="120"/>
      <c r="BG762" s="121"/>
      <c r="BH762" s="121"/>
      <c r="BI762" s="122"/>
      <c r="BJ762" s="123"/>
    </row>
    <row r="763">
      <c r="D763" s="100"/>
      <c r="E763" s="48"/>
      <c r="U763" s="50"/>
      <c r="V763" s="50"/>
      <c r="AC763" s="6"/>
      <c r="AI763" s="110"/>
      <c r="AJ763" s="111"/>
      <c r="AK763" s="221"/>
      <c r="AL763" s="54"/>
      <c r="AM763" s="54"/>
      <c r="AN763" s="112"/>
      <c r="AO763" s="113"/>
      <c r="AP763" s="215"/>
      <c r="AQ763" s="216"/>
      <c r="AR763" s="217"/>
      <c r="AS763" s="54"/>
      <c r="AT763" s="115"/>
      <c r="AU763" s="115"/>
      <c r="AV763" s="115"/>
      <c r="AW763" s="116"/>
      <c r="AX763" s="54"/>
      <c r="AY763" s="117"/>
      <c r="AZ763" s="117"/>
      <c r="BA763" s="118"/>
      <c r="BB763" s="116"/>
      <c r="BC763" s="54"/>
      <c r="BD763" s="117"/>
      <c r="BE763" s="218"/>
      <c r="BF763" s="120"/>
      <c r="BG763" s="121"/>
      <c r="BH763" s="121"/>
      <c r="BI763" s="122"/>
      <c r="BJ763" s="123"/>
    </row>
    <row r="764">
      <c r="D764" s="100"/>
      <c r="E764" s="48"/>
      <c r="U764" s="50"/>
      <c r="V764" s="50"/>
      <c r="AC764" s="6"/>
      <c r="AI764" s="110"/>
      <c r="AJ764" s="111"/>
      <c r="AK764" s="221"/>
      <c r="AL764" s="54"/>
      <c r="AM764" s="54"/>
      <c r="AN764" s="112"/>
      <c r="AO764" s="113"/>
      <c r="AP764" s="215"/>
      <c r="AQ764" s="216"/>
      <c r="AR764" s="217"/>
      <c r="AS764" s="54"/>
      <c r="AT764" s="115"/>
      <c r="AU764" s="115"/>
      <c r="AV764" s="115"/>
      <c r="AW764" s="116"/>
      <c r="AX764" s="54"/>
      <c r="AY764" s="117"/>
      <c r="AZ764" s="117"/>
      <c r="BA764" s="118"/>
      <c r="BB764" s="116"/>
      <c r="BC764" s="54"/>
      <c r="BD764" s="117"/>
      <c r="BE764" s="218"/>
      <c r="BF764" s="120"/>
      <c r="BG764" s="121"/>
      <c r="BH764" s="121"/>
      <c r="BI764" s="122"/>
      <c r="BJ764" s="123"/>
    </row>
    <row r="765">
      <c r="D765" s="100"/>
      <c r="E765" s="48"/>
      <c r="U765" s="50"/>
      <c r="V765" s="50"/>
      <c r="AC765" s="6"/>
      <c r="AI765" s="110"/>
      <c r="AJ765" s="111"/>
      <c r="AK765" s="221"/>
      <c r="AL765" s="54"/>
      <c r="AM765" s="54"/>
      <c r="AN765" s="112"/>
      <c r="AO765" s="113"/>
      <c r="AP765" s="215"/>
      <c r="AQ765" s="216"/>
      <c r="AR765" s="217"/>
      <c r="AS765" s="54"/>
      <c r="AT765" s="115"/>
      <c r="AU765" s="115"/>
      <c r="AV765" s="115"/>
      <c r="AW765" s="116"/>
      <c r="AX765" s="54"/>
      <c r="AY765" s="117"/>
      <c r="AZ765" s="117"/>
      <c r="BA765" s="118"/>
      <c r="BB765" s="116"/>
      <c r="BC765" s="54"/>
      <c r="BD765" s="117"/>
      <c r="BE765" s="218"/>
      <c r="BF765" s="120"/>
      <c r="BG765" s="121"/>
      <c r="BH765" s="121"/>
      <c r="BI765" s="122"/>
      <c r="BJ765" s="123"/>
    </row>
    <row r="766">
      <c r="D766" s="100"/>
      <c r="E766" s="48"/>
      <c r="U766" s="50"/>
      <c r="V766" s="50"/>
      <c r="AC766" s="6"/>
      <c r="AI766" s="110"/>
      <c r="AJ766" s="111"/>
      <c r="AK766" s="221"/>
      <c r="AL766" s="54"/>
      <c r="AM766" s="54"/>
      <c r="AN766" s="112"/>
      <c r="AO766" s="113"/>
      <c r="AP766" s="215"/>
      <c r="AQ766" s="216"/>
      <c r="AR766" s="217"/>
      <c r="AS766" s="54"/>
      <c r="AT766" s="115"/>
      <c r="AU766" s="115"/>
      <c r="AV766" s="115"/>
      <c r="AW766" s="116"/>
      <c r="AX766" s="54"/>
      <c r="AY766" s="117"/>
      <c r="AZ766" s="117"/>
      <c r="BA766" s="118"/>
      <c r="BB766" s="116"/>
      <c r="BC766" s="54"/>
      <c r="BD766" s="117"/>
      <c r="BE766" s="218"/>
      <c r="BF766" s="120"/>
      <c r="BG766" s="121"/>
      <c r="BH766" s="121"/>
      <c r="BI766" s="122"/>
      <c r="BJ766" s="123"/>
    </row>
    <row r="767">
      <c r="D767" s="100"/>
      <c r="E767" s="48"/>
      <c r="U767" s="50"/>
      <c r="V767" s="50"/>
      <c r="AC767" s="6"/>
      <c r="AI767" s="110"/>
      <c r="AJ767" s="111"/>
      <c r="AK767" s="221"/>
      <c r="AL767" s="54"/>
      <c r="AM767" s="54"/>
      <c r="AN767" s="112"/>
      <c r="AO767" s="113"/>
      <c r="AP767" s="215"/>
      <c r="AQ767" s="216"/>
      <c r="AR767" s="217"/>
      <c r="AS767" s="54"/>
      <c r="AT767" s="115"/>
      <c r="AU767" s="115"/>
      <c r="AV767" s="115"/>
      <c r="AW767" s="116"/>
      <c r="AX767" s="54"/>
      <c r="AY767" s="117"/>
      <c r="AZ767" s="117"/>
      <c r="BA767" s="118"/>
      <c r="BB767" s="116"/>
      <c r="BC767" s="54"/>
      <c r="BD767" s="117"/>
      <c r="BE767" s="218"/>
      <c r="BF767" s="120"/>
      <c r="BG767" s="121"/>
      <c r="BH767" s="121"/>
      <c r="BI767" s="122"/>
      <c r="BJ767" s="123"/>
    </row>
    <row r="768">
      <c r="D768" s="100"/>
      <c r="E768" s="48"/>
      <c r="U768" s="50"/>
      <c r="V768" s="50"/>
      <c r="AC768" s="6"/>
      <c r="AI768" s="110"/>
      <c r="AJ768" s="111"/>
      <c r="AK768" s="221"/>
      <c r="AL768" s="54"/>
      <c r="AM768" s="54"/>
      <c r="AN768" s="112"/>
      <c r="AO768" s="113"/>
      <c r="AP768" s="215"/>
      <c r="AQ768" s="216"/>
      <c r="AR768" s="217"/>
      <c r="AS768" s="54"/>
      <c r="AT768" s="115"/>
      <c r="AU768" s="115"/>
      <c r="AV768" s="115"/>
      <c r="AW768" s="116"/>
      <c r="AX768" s="54"/>
      <c r="AY768" s="117"/>
      <c r="AZ768" s="117"/>
      <c r="BA768" s="118"/>
      <c r="BB768" s="116"/>
      <c r="BC768" s="54"/>
      <c r="BD768" s="117"/>
      <c r="BE768" s="218"/>
      <c r="BF768" s="120"/>
      <c r="BG768" s="121"/>
      <c r="BH768" s="121"/>
      <c r="BI768" s="122"/>
      <c r="BJ768" s="123"/>
    </row>
    <row r="769">
      <c r="D769" s="100"/>
      <c r="E769" s="48"/>
      <c r="U769" s="50"/>
      <c r="V769" s="50"/>
      <c r="AC769" s="6"/>
      <c r="AI769" s="110"/>
      <c r="AJ769" s="111"/>
      <c r="AK769" s="221"/>
      <c r="AL769" s="54"/>
      <c r="AM769" s="54"/>
      <c r="AN769" s="112"/>
      <c r="AO769" s="113"/>
      <c r="AP769" s="215"/>
      <c r="AQ769" s="216"/>
      <c r="AR769" s="217"/>
      <c r="AS769" s="54"/>
      <c r="AT769" s="115"/>
      <c r="AU769" s="115"/>
      <c r="AV769" s="115"/>
      <c r="AW769" s="116"/>
      <c r="AX769" s="54"/>
      <c r="AY769" s="117"/>
      <c r="AZ769" s="117"/>
      <c r="BA769" s="118"/>
      <c r="BB769" s="116"/>
      <c r="BC769" s="54"/>
      <c r="BD769" s="117"/>
      <c r="BE769" s="218"/>
      <c r="BF769" s="120"/>
      <c r="BG769" s="121"/>
      <c r="BH769" s="121"/>
      <c r="BI769" s="122"/>
      <c r="BJ769" s="123"/>
    </row>
    <row r="770">
      <c r="D770" s="100"/>
      <c r="E770" s="48"/>
      <c r="U770" s="50"/>
      <c r="V770" s="50"/>
      <c r="AC770" s="6"/>
      <c r="AI770" s="110"/>
      <c r="AJ770" s="111"/>
      <c r="AK770" s="221"/>
      <c r="AL770" s="54"/>
      <c r="AM770" s="54"/>
      <c r="AN770" s="112"/>
      <c r="AO770" s="113"/>
      <c r="AP770" s="215"/>
      <c r="AQ770" s="216"/>
      <c r="AR770" s="217"/>
      <c r="AS770" s="54"/>
      <c r="AT770" s="115"/>
      <c r="AU770" s="115"/>
      <c r="AV770" s="115"/>
      <c r="AW770" s="116"/>
      <c r="AX770" s="54"/>
      <c r="AY770" s="117"/>
      <c r="AZ770" s="117"/>
      <c r="BA770" s="118"/>
      <c r="BB770" s="116"/>
      <c r="BC770" s="54"/>
      <c r="BD770" s="117"/>
      <c r="BE770" s="218"/>
      <c r="BF770" s="120"/>
      <c r="BG770" s="121"/>
      <c r="BH770" s="121"/>
      <c r="BI770" s="122"/>
      <c r="BJ770" s="123"/>
    </row>
    <row r="771">
      <c r="D771" s="100"/>
      <c r="E771" s="48"/>
      <c r="U771" s="50"/>
      <c r="V771" s="50"/>
      <c r="AC771" s="6"/>
      <c r="AI771" s="110"/>
      <c r="AJ771" s="111"/>
      <c r="AK771" s="221"/>
      <c r="AL771" s="54"/>
      <c r="AM771" s="54"/>
      <c r="AN771" s="112"/>
      <c r="AO771" s="113"/>
      <c r="AP771" s="215"/>
      <c r="AQ771" s="216"/>
      <c r="AR771" s="217"/>
      <c r="AS771" s="54"/>
      <c r="AT771" s="115"/>
      <c r="AU771" s="115"/>
      <c r="AV771" s="115"/>
      <c r="AW771" s="116"/>
      <c r="AX771" s="54"/>
      <c r="AY771" s="117"/>
      <c r="AZ771" s="117"/>
      <c r="BA771" s="118"/>
      <c r="BB771" s="116"/>
      <c r="BC771" s="54"/>
      <c r="BD771" s="117"/>
      <c r="BE771" s="218"/>
      <c r="BF771" s="120"/>
      <c r="BG771" s="121"/>
      <c r="BH771" s="121"/>
      <c r="BI771" s="122"/>
      <c r="BJ771" s="123"/>
    </row>
    <row r="772">
      <c r="D772" s="100"/>
      <c r="E772" s="48"/>
      <c r="U772" s="50"/>
      <c r="V772" s="50"/>
      <c r="AC772" s="6"/>
      <c r="AI772" s="110"/>
      <c r="AJ772" s="111"/>
      <c r="AK772" s="221"/>
      <c r="AL772" s="54"/>
      <c r="AM772" s="54"/>
      <c r="AN772" s="112"/>
      <c r="AO772" s="113"/>
      <c r="AP772" s="215"/>
      <c r="AQ772" s="216"/>
      <c r="AR772" s="217"/>
      <c r="AS772" s="54"/>
      <c r="AT772" s="115"/>
      <c r="AU772" s="115"/>
      <c r="AV772" s="115"/>
      <c r="AW772" s="116"/>
      <c r="AX772" s="54"/>
      <c r="AY772" s="117"/>
      <c r="AZ772" s="117"/>
      <c r="BA772" s="118"/>
      <c r="BB772" s="116"/>
      <c r="BC772" s="54"/>
      <c r="BD772" s="117"/>
      <c r="BE772" s="218"/>
      <c r="BF772" s="120"/>
      <c r="BG772" s="121"/>
      <c r="BH772" s="121"/>
      <c r="BI772" s="122"/>
      <c r="BJ772" s="123"/>
    </row>
    <row r="773">
      <c r="D773" s="100"/>
      <c r="E773" s="48"/>
      <c r="U773" s="50"/>
      <c r="V773" s="50"/>
      <c r="AC773" s="6"/>
      <c r="AI773" s="110"/>
      <c r="AJ773" s="111"/>
      <c r="AK773" s="221"/>
      <c r="AL773" s="54"/>
      <c r="AM773" s="54"/>
      <c r="AN773" s="112"/>
      <c r="AO773" s="113"/>
      <c r="AP773" s="215"/>
      <c r="AQ773" s="216"/>
      <c r="AR773" s="217"/>
      <c r="AS773" s="54"/>
      <c r="AT773" s="115"/>
      <c r="AU773" s="115"/>
      <c r="AV773" s="115"/>
      <c r="AW773" s="116"/>
      <c r="AX773" s="54"/>
      <c r="AY773" s="117"/>
      <c r="AZ773" s="117"/>
      <c r="BA773" s="118"/>
      <c r="BB773" s="116"/>
      <c r="BC773" s="54"/>
      <c r="BD773" s="117"/>
      <c r="BE773" s="218"/>
      <c r="BF773" s="120"/>
      <c r="BG773" s="121"/>
      <c r="BH773" s="121"/>
      <c r="BI773" s="122"/>
      <c r="BJ773" s="123"/>
    </row>
    <row r="774">
      <c r="D774" s="100"/>
      <c r="E774" s="48"/>
      <c r="U774" s="50"/>
      <c r="V774" s="50"/>
      <c r="AC774" s="6"/>
      <c r="AI774" s="110"/>
      <c r="AJ774" s="111"/>
      <c r="AK774" s="221"/>
      <c r="AL774" s="54"/>
      <c r="AM774" s="54"/>
      <c r="AN774" s="112"/>
      <c r="AO774" s="113"/>
      <c r="AP774" s="215"/>
      <c r="AQ774" s="216"/>
      <c r="AR774" s="217"/>
      <c r="AS774" s="54"/>
      <c r="AT774" s="115"/>
      <c r="AU774" s="115"/>
      <c r="AV774" s="115"/>
      <c r="AW774" s="116"/>
      <c r="AX774" s="54"/>
      <c r="AY774" s="117"/>
      <c r="AZ774" s="117"/>
      <c r="BA774" s="118"/>
      <c r="BB774" s="116"/>
      <c r="BC774" s="54"/>
      <c r="BD774" s="117"/>
      <c r="BE774" s="218"/>
      <c r="BF774" s="120"/>
      <c r="BG774" s="121"/>
      <c r="BH774" s="121"/>
      <c r="BI774" s="122"/>
      <c r="BJ774" s="123"/>
    </row>
    <row r="775">
      <c r="D775" s="100"/>
      <c r="E775" s="48"/>
      <c r="U775" s="50"/>
      <c r="V775" s="50"/>
      <c r="AC775" s="6"/>
      <c r="AI775" s="110"/>
      <c r="AJ775" s="111"/>
      <c r="AK775" s="221"/>
      <c r="AL775" s="54"/>
      <c r="AM775" s="54"/>
      <c r="AN775" s="112"/>
      <c r="AO775" s="113"/>
      <c r="AP775" s="215"/>
      <c r="AQ775" s="216"/>
      <c r="AR775" s="217"/>
      <c r="AS775" s="54"/>
      <c r="AT775" s="115"/>
      <c r="AU775" s="115"/>
      <c r="AV775" s="115"/>
      <c r="AW775" s="116"/>
      <c r="AX775" s="54"/>
      <c r="AY775" s="117"/>
      <c r="AZ775" s="117"/>
      <c r="BA775" s="118"/>
      <c r="BB775" s="116"/>
      <c r="BC775" s="54"/>
      <c r="BD775" s="117"/>
      <c r="BE775" s="218"/>
      <c r="BF775" s="120"/>
      <c r="BG775" s="121"/>
      <c r="BH775" s="121"/>
      <c r="BI775" s="122"/>
      <c r="BJ775" s="123"/>
    </row>
    <row r="776">
      <c r="D776" s="100"/>
      <c r="E776" s="48"/>
      <c r="U776" s="50"/>
      <c r="V776" s="50"/>
      <c r="AC776" s="6"/>
      <c r="AI776" s="110"/>
      <c r="AJ776" s="111"/>
      <c r="AK776" s="221"/>
      <c r="AL776" s="54"/>
      <c r="AM776" s="54"/>
      <c r="AN776" s="112"/>
      <c r="AO776" s="113"/>
      <c r="AP776" s="215"/>
      <c r="AQ776" s="216"/>
      <c r="AR776" s="217"/>
      <c r="AS776" s="54"/>
      <c r="AT776" s="115"/>
      <c r="AU776" s="115"/>
      <c r="AV776" s="115"/>
      <c r="AW776" s="116"/>
      <c r="AX776" s="54"/>
      <c r="AY776" s="117"/>
      <c r="AZ776" s="117"/>
      <c r="BA776" s="118"/>
      <c r="BB776" s="116"/>
      <c r="BC776" s="54"/>
      <c r="BD776" s="117"/>
      <c r="BE776" s="218"/>
      <c r="BF776" s="120"/>
      <c r="BG776" s="121"/>
      <c r="BH776" s="121"/>
      <c r="BI776" s="122"/>
      <c r="BJ776" s="123"/>
    </row>
    <row r="777">
      <c r="D777" s="100"/>
      <c r="E777" s="48"/>
      <c r="U777" s="50"/>
      <c r="V777" s="50"/>
      <c r="AC777" s="6"/>
      <c r="AI777" s="110"/>
      <c r="AJ777" s="111"/>
      <c r="AK777" s="221"/>
      <c r="AL777" s="54"/>
      <c r="AM777" s="54"/>
      <c r="AN777" s="112"/>
      <c r="AO777" s="113"/>
      <c r="AP777" s="215"/>
      <c r="AQ777" s="216"/>
      <c r="AR777" s="217"/>
      <c r="AS777" s="54"/>
      <c r="AT777" s="115"/>
      <c r="AU777" s="115"/>
      <c r="AV777" s="115"/>
      <c r="AW777" s="116"/>
      <c r="AX777" s="54"/>
      <c r="AY777" s="117"/>
      <c r="AZ777" s="117"/>
      <c r="BA777" s="118"/>
      <c r="BB777" s="116"/>
      <c r="BC777" s="54"/>
      <c r="BD777" s="117"/>
      <c r="BE777" s="218"/>
      <c r="BF777" s="120"/>
      <c r="BG777" s="121"/>
      <c r="BH777" s="121"/>
      <c r="BI777" s="122"/>
      <c r="BJ777" s="123"/>
    </row>
    <row r="778">
      <c r="D778" s="100"/>
      <c r="E778" s="48"/>
      <c r="U778" s="50"/>
      <c r="V778" s="50"/>
      <c r="AC778" s="6"/>
      <c r="AI778" s="110"/>
      <c r="AJ778" s="111"/>
      <c r="AK778" s="221"/>
      <c r="AL778" s="54"/>
      <c r="AM778" s="54"/>
      <c r="AN778" s="112"/>
      <c r="AO778" s="113"/>
      <c r="AP778" s="215"/>
      <c r="AQ778" s="216"/>
      <c r="AR778" s="217"/>
      <c r="AS778" s="54"/>
      <c r="AT778" s="115"/>
      <c r="AU778" s="115"/>
      <c r="AV778" s="115"/>
      <c r="AW778" s="116"/>
      <c r="AX778" s="54"/>
      <c r="AY778" s="117"/>
      <c r="AZ778" s="117"/>
      <c r="BA778" s="118"/>
      <c r="BB778" s="116"/>
      <c r="BC778" s="54"/>
      <c r="BD778" s="117"/>
      <c r="BE778" s="218"/>
      <c r="BF778" s="120"/>
      <c r="BG778" s="121"/>
      <c r="BH778" s="121"/>
      <c r="BI778" s="122"/>
      <c r="BJ778" s="123"/>
    </row>
    <row r="779">
      <c r="D779" s="100"/>
      <c r="E779" s="48"/>
      <c r="U779" s="50"/>
      <c r="V779" s="50"/>
      <c r="AC779" s="6"/>
      <c r="AI779" s="110"/>
      <c r="AJ779" s="111"/>
      <c r="AK779" s="221"/>
      <c r="AL779" s="54"/>
      <c r="AM779" s="54"/>
      <c r="AN779" s="112"/>
      <c r="AO779" s="113"/>
      <c r="AP779" s="215"/>
      <c r="AQ779" s="216"/>
      <c r="AR779" s="217"/>
      <c r="AS779" s="54"/>
      <c r="AT779" s="115"/>
      <c r="AU779" s="115"/>
      <c r="AV779" s="115"/>
      <c r="AW779" s="116"/>
      <c r="AX779" s="54"/>
      <c r="AY779" s="117"/>
      <c r="AZ779" s="117"/>
      <c r="BA779" s="118"/>
      <c r="BB779" s="116"/>
      <c r="BC779" s="54"/>
      <c r="BD779" s="117"/>
      <c r="BE779" s="218"/>
      <c r="BF779" s="120"/>
      <c r="BG779" s="121"/>
      <c r="BH779" s="121"/>
      <c r="BI779" s="122"/>
      <c r="BJ779" s="123"/>
    </row>
    <row r="780">
      <c r="D780" s="100"/>
      <c r="E780" s="48"/>
      <c r="U780" s="50"/>
      <c r="V780" s="50"/>
      <c r="AC780" s="6"/>
      <c r="AI780" s="110"/>
      <c r="AJ780" s="111"/>
      <c r="AK780" s="221"/>
      <c r="AL780" s="54"/>
      <c r="AM780" s="54"/>
      <c r="AN780" s="112"/>
      <c r="AO780" s="113"/>
      <c r="AP780" s="215"/>
      <c r="AQ780" s="216"/>
      <c r="AR780" s="217"/>
      <c r="AS780" s="54"/>
      <c r="AT780" s="115"/>
      <c r="AU780" s="115"/>
      <c r="AV780" s="115"/>
      <c r="AW780" s="116"/>
      <c r="AX780" s="54"/>
      <c r="AY780" s="117"/>
      <c r="AZ780" s="117"/>
      <c r="BA780" s="118"/>
      <c r="BB780" s="116"/>
      <c r="BC780" s="54"/>
      <c r="BD780" s="117"/>
      <c r="BE780" s="218"/>
      <c r="BF780" s="120"/>
      <c r="BG780" s="121"/>
      <c r="BH780" s="121"/>
      <c r="BI780" s="122"/>
      <c r="BJ780" s="123"/>
    </row>
    <row r="781">
      <c r="D781" s="100"/>
      <c r="E781" s="48"/>
      <c r="U781" s="50"/>
      <c r="V781" s="50"/>
      <c r="AC781" s="6"/>
      <c r="AI781" s="110"/>
      <c r="AJ781" s="111"/>
      <c r="AK781" s="221"/>
      <c r="AL781" s="54"/>
      <c r="AM781" s="54"/>
      <c r="AN781" s="112"/>
      <c r="AO781" s="113"/>
      <c r="AP781" s="215"/>
      <c r="AQ781" s="216"/>
      <c r="AR781" s="217"/>
      <c r="AS781" s="54"/>
      <c r="AT781" s="115"/>
      <c r="AU781" s="115"/>
      <c r="AV781" s="115"/>
      <c r="AW781" s="116"/>
      <c r="AX781" s="54"/>
      <c r="AY781" s="117"/>
      <c r="AZ781" s="117"/>
      <c r="BA781" s="118"/>
      <c r="BB781" s="116"/>
      <c r="BC781" s="54"/>
      <c r="BD781" s="117"/>
      <c r="BE781" s="218"/>
      <c r="BF781" s="120"/>
      <c r="BG781" s="121"/>
      <c r="BH781" s="121"/>
      <c r="BI781" s="122"/>
      <c r="BJ781" s="123"/>
    </row>
    <row r="782">
      <c r="D782" s="100"/>
      <c r="E782" s="48"/>
      <c r="U782" s="50"/>
      <c r="V782" s="50"/>
      <c r="AC782" s="6"/>
      <c r="AI782" s="110"/>
      <c r="AJ782" s="111"/>
      <c r="AK782" s="221"/>
      <c r="AL782" s="54"/>
      <c r="AM782" s="54"/>
      <c r="AN782" s="112"/>
      <c r="AO782" s="113"/>
      <c r="AP782" s="215"/>
      <c r="AQ782" s="216"/>
      <c r="AR782" s="217"/>
      <c r="AS782" s="54"/>
      <c r="AT782" s="115"/>
      <c r="AU782" s="115"/>
      <c r="AV782" s="115"/>
      <c r="AW782" s="116"/>
      <c r="AX782" s="54"/>
      <c r="AY782" s="117"/>
      <c r="AZ782" s="117"/>
      <c r="BA782" s="118"/>
      <c r="BB782" s="116"/>
      <c r="BC782" s="54"/>
      <c r="BD782" s="117"/>
      <c r="BE782" s="218"/>
      <c r="BF782" s="120"/>
      <c r="BG782" s="121"/>
      <c r="BH782" s="121"/>
      <c r="BI782" s="122"/>
      <c r="BJ782" s="123"/>
    </row>
    <row r="783">
      <c r="D783" s="100"/>
      <c r="E783" s="48"/>
      <c r="U783" s="50"/>
      <c r="V783" s="50"/>
      <c r="AC783" s="6"/>
      <c r="AI783" s="110"/>
      <c r="AJ783" s="111"/>
      <c r="AK783" s="221"/>
      <c r="AL783" s="54"/>
      <c r="AM783" s="54"/>
      <c r="AN783" s="112"/>
      <c r="AO783" s="113"/>
      <c r="AP783" s="215"/>
      <c r="AQ783" s="216"/>
      <c r="AR783" s="217"/>
      <c r="AS783" s="54"/>
      <c r="AT783" s="115"/>
      <c r="AU783" s="115"/>
      <c r="AV783" s="115"/>
      <c r="AW783" s="116"/>
      <c r="AX783" s="54"/>
      <c r="AY783" s="117"/>
      <c r="AZ783" s="117"/>
      <c r="BA783" s="118"/>
      <c r="BB783" s="116"/>
      <c r="BC783" s="54"/>
      <c r="BD783" s="117"/>
      <c r="BE783" s="218"/>
      <c r="BF783" s="120"/>
      <c r="BG783" s="121"/>
      <c r="BH783" s="121"/>
      <c r="BI783" s="122"/>
      <c r="BJ783" s="123"/>
    </row>
    <row r="784">
      <c r="D784" s="100"/>
      <c r="E784" s="48"/>
      <c r="U784" s="50"/>
      <c r="V784" s="50"/>
      <c r="AC784" s="6"/>
      <c r="AI784" s="110"/>
      <c r="AJ784" s="111"/>
      <c r="AK784" s="221"/>
      <c r="AL784" s="54"/>
      <c r="AM784" s="54"/>
      <c r="AN784" s="112"/>
      <c r="AO784" s="113"/>
      <c r="AP784" s="215"/>
      <c r="AQ784" s="216"/>
      <c r="AR784" s="217"/>
      <c r="AS784" s="54"/>
      <c r="AT784" s="115"/>
      <c r="AU784" s="115"/>
      <c r="AV784" s="115"/>
      <c r="AW784" s="116"/>
      <c r="AX784" s="54"/>
      <c r="AY784" s="117"/>
      <c r="AZ784" s="117"/>
      <c r="BA784" s="118"/>
      <c r="BB784" s="116"/>
      <c r="BC784" s="54"/>
      <c r="BD784" s="117"/>
      <c r="BE784" s="218"/>
      <c r="BF784" s="120"/>
      <c r="BG784" s="121"/>
      <c r="BH784" s="121"/>
      <c r="BI784" s="122"/>
      <c r="BJ784" s="123"/>
    </row>
    <row r="785">
      <c r="D785" s="100"/>
      <c r="E785" s="48"/>
      <c r="U785" s="50"/>
      <c r="V785" s="50"/>
      <c r="AC785" s="6"/>
      <c r="AI785" s="110"/>
      <c r="AJ785" s="111"/>
      <c r="AK785" s="221"/>
      <c r="AL785" s="54"/>
      <c r="AM785" s="54"/>
      <c r="AN785" s="112"/>
      <c r="AO785" s="113"/>
      <c r="AP785" s="215"/>
      <c r="AQ785" s="216"/>
      <c r="AR785" s="217"/>
      <c r="AS785" s="54"/>
      <c r="AT785" s="115"/>
      <c r="AU785" s="115"/>
      <c r="AV785" s="115"/>
      <c r="AW785" s="116"/>
      <c r="AX785" s="54"/>
      <c r="AY785" s="117"/>
      <c r="AZ785" s="117"/>
      <c r="BA785" s="118"/>
      <c r="BB785" s="116"/>
      <c r="BC785" s="54"/>
      <c r="BD785" s="117"/>
      <c r="BE785" s="218"/>
      <c r="BF785" s="120"/>
      <c r="BG785" s="121"/>
      <c r="BH785" s="121"/>
      <c r="BI785" s="122"/>
      <c r="BJ785" s="123"/>
    </row>
    <row r="786">
      <c r="D786" s="100"/>
      <c r="E786" s="48"/>
      <c r="U786" s="50"/>
      <c r="V786" s="50"/>
      <c r="AC786" s="6"/>
      <c r="AI786" s="110"/>
      <c r="AJ786" s="111"/>
      <c r="AK786" s="221"/>
      <c r="AL786" s="54"/>
      <c r="AM786" s="54"/>
      <c r="AN786" s="112"/>
      <c r="AO786" s="113"/>
      <c r="AP786" s="215"/>
      <c r="AQ786" s="216"/>
      <c r="AR786" s="217"/>
      <c r="AS786" s="54"/>
      <c r="AT786" s="115"/>
      <c r="AU786" s="115"/>
      <c r="AV786" s="115"/>
      <c r="AW786" s="116"/>
      <c r="AX786" s="54"/>
      <c r="AY786" s="117"/>
      <c r="AZ786" s="117"/>
      <c r="BA786" s="118"/>
      <c r="BB786" s="116"/>
      <c r="BC786" s="54"/>
      <c r="BD786" s="117"/>
      <c r="BE786" s="218"/>
      <c r="BF786" s="120"/>
      <c r="BG786" s="121"/>
      <c r="BH786" s="121"/>
      <c r="BI786" s="122"/>
      <c r="BJ786" s="123"/>
    </row>
    <row r="787">
      <c r="D787" s="100"/>
      <c r="E787" s="48"/>
      <c r="U787" s="50"/>
      <c r="V787" s="50"/>
      <c r="AC787" s="6"/>
      <c r="AI787" s="110"/>
      <c r="AJ787" s="111"/>
      <c r="AK787" s="221"/>
      <c r="AL787" s="54"/>
      <c r="AM787" s="54"/>
      <c r="AN787" s="112"/>
      <c r="AO787" s="113"/>
      <c r="AP787" s="215"/>
      <c r="AQ787" s="216"/>
      <c r="AR787" s="217"/>
      <c r="AS787" s="54"/>
      <c r="AT787" s="115"/>
      <c r="AU787" s="115"/>
      <c r="AV787" s="115"/>
      <c r="AW787" s="116"/>
      <c r="AX787" s="54"/>
      <c r="AY787" s="117"/>
      <c r="AZ787" s="117"/>
      <c r="BA787" s="118"/>
      <c r="BB787" s="116"/>
      <c r="BC787" s="54"/>
      <c r="BD787" s="117"/>
      <c r="BE787" s="218"/>
      <c r="BF787" s="120"/>
      <c r="BG787" s="121"/>
      <c r="BH787" s="121"/>
      <c r="BI787" s="122"/>
      <c r="BJ787" s="123"/>
    </row>
    <row r="788">
      <c r="D788" s="100"/>
      <c r="E788" s="48"/>
      <c r="U788" s="50"/>
      <c r="V788" s="50"/>
      <c r="AC788" s="6"/>
      <c r="AI788" s="110"/>
      <c r="AJ788" s="111"/>
      <c r="AK788" s="221"/>
      <c r="AL788" s="54"/>
      <c r="AM788" s="54"/>
      <c r="AN788" s="112"/>
      <c r="AO788" s="113"/>
      <c r="AP788" s="215"/>
      <c r="AQ788" s="216"/>
      <c r="AR788" s="217"/>
      <c r="AS788" s="54"/>
      <c r="AT788" s="115"/>
      <c r="AU788" s="115"/>
      <c r="AV788" s="115"/>
      <c r="AW788" s="116"/>
      <c r="AX788" s="54"/>
      <c r="AY788" s="117"/>
      <c r="AZ788" s="117"/>
      <c r="BA788" s="118"/>
      <c r="BB788" s="116"/>
      <c r="BC788" s="54"/>
      <c r="BD788" s="117"/>
      <c r="BE788" s="218"/>
      <c r="BF788" s="120"/>
      <c r="BG788" s="121"/>
      <c r="BH788" s="121"/>
      <c r="BI788" s="122"/>
      <c r="BJ788" s="123"/>
    </row>
    <row r="789">
      <c r="D789" s="100"/>
      <c r="E789" s="48"/>
      <c r="U789" s="50"/>
      <c r="V789" s="50"/>
      <c r="AC789" s="6"/>
      <c r="AI789" s="110"/>
      <c r="AJ789" s="111"/>
      <c r="AK789" s="221"/>
      <c r="AL789" s="54"/>
      <c r="AM789" s="54"/>
      <c r="AN789" s="112"/>
      <c r="AO789" s="113"/>
      <c r="AP789" s="215"/>
      <c r="AQ789" s="216"/>
      <c r="AR789" s="217"/>
      <c r="AS789" s="54"/>
      <c r="AT789" s="115"/>
      <c r="AU789" s="115"/>
      <c r="AV789" s="115"/>
      <c r="AW789" s="116"/>
      <c r="AX789" s="54"/>
      <c r="AY789" s="117"/>
      <c r="AZ789" s="117"/>
      <c r="BA789" s="118"/>
      <c r="BB789" s="116"/>
      <c r="BC789" s="54"/>
      <c r="BD789" s="117"/>
      <c r="BE789" s="218"/>
      <c r="BF789" s="120"/>
      <c r="BG789" s="121"/>
      <c r="BH789" s="121"/>
      <c r="BI789" s="122"/>
      <c r="BJ789" s="123"/>
    </row>
    <row r="790">
      <c r="D790" s="100"/>
      <c r="E790" s="48"/>
      <c r="U790" s="50"/>
      <c r="V790" s="50"/>
      <c r="AC790" s="6"/>
      <c r="AI790" s="110"/>
      <c r="AJ790" s="111"/>
      <c r="AK790" s="221"/>
      <c r="AL790" s="54"/>
      <c r="AM790" s="54"/>
      <c r="AN790" s="112"/>
      <c r="AO790" s="113"/>
      <c r="AP790" s="215"/>
      <c r="AQ790" s="216"/>
      <c r="AR790" s="217"/>
      <c r="AS790" s="54"/>
      <c r="AT790" s="115"/>
      <c r="AU790" s="115"/>
      <c r="AV790" s="115"/>
      <c r="AW790" s="116"/>
      <c r="AX790" s="54"/>
      <c r="AY790" s="117"/>
      <c r="AZ790" s="117"/>
      <c r="BA790" s="118"/>
      <c r="BB790" s="116"/>
      <c r="BC790" s="54"/>
      <c r="BD790" s="117"/>
      <c r="BE790" s="218"/>
      <c r="BF790" s="120"/>
      <c r="BG790" s="121"/>
      <c r="BH790" s="121"/>
      <c r="BI790" s="122"/>
      <c r="BJ790" s="123"/>
    </row>
    <row r="791">
      <c r="D791" s="100"/>
      <c r="E791" s="48"/>
      <c r="U791" s="50"/>
      <c r="V791" s="50"/>
      <c r="AC791" s="6"/>
      <c r="AI791" s="110"/>
      <c r="AJ791" s="111"/>
      <c r="AK791" s="221"/>
      <c r="AL791" s="54"/>
      <c r="AM791" s="54"/>
      <c r="AN791" s="112"/>
      <c r="AO791" s="113"/>
      <c r="AP791" s="215"/>
      <c r="AQ791" s="216"/>
      <c r="AR791" s="217"/>
      <c r="AS791" s="54"/>
      <c r="AT791" s="115"/>
      <c r="AU791" s="115"/>
      <c r="AV791" s="115"/>
      <c r="AW791" s="116"/>
      <c r="AX791" s="54"/>
      <c r="AY791" s="117"/>
      <c r="AZ791" s="117"/>
      <c r="BA791" s="118"/>
      <c r="BB791" s="116"/>
      <c r="BC791" s="54"/>
      <c r="BD791" s="117"/>
      <c r="BE791" s="218"/>
      <c r="BF791" s="120"/>
      <c r="BG791" s="121"/>
      <c r="BH791" s="121"/>
      <c r="BI791" s="122"/>
      <c r="BJ791" s="123"/>
    </row>
    <row r="792">
      <c r="D792" s="100"/>
      <c r="E792" s="48"/>
      <c r="U792" s="50"/>
      <c r="V792" s="50"/>
      <c r="AC792" s="6"/>
      <c r="AI792" s="110"/>
      <c r="AJ792" s="111"/>
      <c r="AK792" s="221"/>
      <c r="AL792" s="54"/>
      <c r="AM792" s="54"/>
      <c r="AN792" s="112"/>
      <c r="AO792" s="113"/>
      <c r="AP792" s="215"/>
      <c r="AQ792" s="216"/>
      <c r="AR792" s="217"/>
      <c r="AS792" s="54"/>
      <c r="AT792" s="115"/>
      <c r="AU792" s="115"/>
      <c r="AV792" s="115"/>
      <c r="AW792" s="116"/>
      <c r="AX792" s="54"/>
      <c r="AY792" s="117"/>
      <c r="AZ792" s="117"/>
      <c r="BA792" s="118"/>
      <c r="BB792" s="116"/>
      <c r="BC792" s="54"/>
      <c r="BD792" s="117"/>
      <c r="BE792" s="218"/>
      <c r="BF792" s="120"/>
      <c r="BG792" s="121"/>
      <c r="BH792" s="121"/>
      <c r="BI792" s="122"/>
      <c r="BJ792" s="123"/>
    </row>
    <row r="793">
      <c r="D793" s="100"/>
      <c r="E793" s="48"/>
      <c r="U793" s="50"/>
      <c r="V793" s="50"/>
      <c r="AC793" s="6"/>
      <c r="AI793" s="110"/>
      <c r="AJ793" s="111"/>
      <c r="AK793" s="221"/>
      <c r="AL793" s="54"/>
      <c r="AM793" s="54"/>
      <c r="AN793" s="112"/>
      <c r="AO793" s="113"/>
      <c r="AP793" s="215"/>
      <c r="AQ793" s="216"/>
      <c r="AR793" s="217"/>
      <c r="AS793" s="54"/>
      <c r="AT793" s="115"/>
      <c r="AU793" s="115"/>
      <c r="AV793" s="115"/>
      <c r="AW793" s="116"/>
      <c r="AX793" s="54"/>
      <c r="AY793" s="117"/>
      <c r="AZ793" s="117"/>
      <c r="BA793" s="118"/>
      <c r="BB793" s="116"/>
      <c r="BC793" s="54"/>
      <c r="BD793" s="117"/>
      <c r="BE793" s="218"/>
      <c r="BF793" s="120"/>
      <c r="BG793" s="121"/>
      <c r="BH793" s="121"/>
      <c r="BI793" s="122"/>
      <c r="BJ793" s="123"/>
    </row>
    <row r="794">
      <c r="D794" s="100"/>
      <c r="E794" s="48"/>
      <c r="U794" s="50"/>
      <c r="V794" s="50"/>
      <c r="AC794" s="6"/>
      <c r="AI794" s="110"/>
      <c r="AJ794" s="111"/>
      <c r="AK794" s="221"/>
      <c r="AL794" s="54"/>
      <c r="AM794" s="54"/>
      <c r="AN794" s="112"/>
      <c r="AO794" s="113"/>
      <c r="AP794" s="215"/>
      <c r="AQ794" s="216"/>
      <c r="AR794" s="217"/>
      <c r="AS794" s="54"/>
      <c r="AT794" s="115"/>
      <c r="AU794" s="115"/>
      <c r="AV794" s="115"/>
      <c r="AW794" s="116"/>
      <c r="AX794" s="54"/>
      <c r="AY794" s="117"/>
      <c r="AZ794" s="117"/>
      <c r="BA794" s="118"/>
      <c r="BB794" s="116"/>
      <c r="BC794" s="54"/>
      <c r="BD794" s="117"/>
      <c r="BE794" s="218"/>
      <c r="BF794" s="120"/>
      <c r="BG794" s="121"/>
      <c r="BH794" s="121"/>
      <c r="BI794" s="122"/>
      <c r="BJ794" s="123"/>
    </row>
    <row r="795">
      <c r="D795" s="100"/>
      <c r="E795" s="48"/>
      <c r="U795" s="50"/>
      <c r="V795" s="50"/>
      <c r="AC795" s="6"/>
      <c r="AI795" s="110"/>
      <c r="AJ795" s="111"/>
      <c r="AK795" s="221"/>
      <c r="AL795" s="54"/>
      <c r="AM795" s="54"/>
      <c r="AN795" s="112"/>
      <c r="AO795" s="113"/>
      <c r="AP795" s="215"/>
      <c r="AQ795" s="216"/>
      <c r="AR795" s="217"/>
      <c r="AS795" s="54"/>
      <c r="AT795" s="115"/>
      <c r="AU795" s="115"/>
      <c r="AV795" s="115"/>
      <c r="AW795" s="116"/>
      <c r="AX795" s="54"/>
      <c r="AY795" s="117"/>
      <c r="AZ795" s="117"/>
      <c r="BA795" s="118"/>
      <c r="BB795" s="116"/>
      <c r="BC795" s="54"/>
      <c r="BD795" s="117"/>
      <c r="BE795" s="218"/>
      <c r="BF795" s="120"/>
      <c r="BG795" s="121"/>
      <c r="BH795" s="121"/>
      <c r="BI795" s="122"/>
      <c r="BJ795" s="123"/>
    </row>
    <row r="796">
      <c r="D796" s="100"/>
      <c r="E796" s="48"/>
      <c r="U796" s="50"/>
      <c r="V796" s="50"/>
      <c r="AC796" s="6"/>
      <c r="AI796" s="110"/>
      <c r="AJ796" s="111"/>
      <c r="AK796" s="221"/>
      <c r="AL796" s="54"/>
      <c r="AM796" s="54"/>
      <c r="AN796" s="112"/>
      <c r="AO796" s="113"/>
      <c r="AP796" s="215"/>
      <c r="AQ796" s="216"/>
      <c r="AR796" s="217"/>
      <c r="AS796" s="54"/>
      <c r="AT796" s="115"/>
      <c r="AU796" s="115"/>
      <c r="AV796" s="115"/>
      <c r="AW796" s="116"/>
      <c r="AX796" s="54"/>
      <c r="AY796" s="117"/>
      <c r="AZ796" s="117"/>
      <c r="BA796" s="118"/>
      <c r="BB796" s="116"/>
      <c r="BC796" s="54"/>
      <c r="BD796" s="117"/>
      <c r="BE796" s="218"/>
      <c r="BF796" s="120"/>
      <c r="BG796" s="121"/>
      <c r="BH796" s="121"/>
      <c r="BI796" s="122"/>
      <c r="BJ796" s="123"/>
    </row>
    <row r="797">
      <c r="D797" s="100"/>
      <c r="E797" s="48"/>
      <c r="U797" s="50"/>
      <c r="V797" s="50"/>
      <c r="AC797" s="6"/>
      <c r="AI797" s="110"/>
      <c r="AJ797" s="111"/>
      <c r="AK797" s="221"/>
      <c r="AL797" s="54"/>
      <c r="AM797" s="54"/>
      <c r="AN797" s="112"/>
      <c r="AO797" s="113"/>
      <c r="AP797" s="215"/>
      <c r="AQ797" s="216"/>
      <c r="AR797" s="217"/>
      <c r="AS797" s="54"/>
      <c r="AT797" s="115"/>
      <c r="AU797" s="115"/>
      <c r="AV797" s="115"/>
      <c r="AW797" s="116"/>
      <c r="AX797" s="54"/>
      <c r="AY797" s="117"/>
      <c r="AZ797" s="117"/>
      <c r="BA797" s="118"/>
      <c r="BB797" s="116"/>
      <c r="BC797" s="54"/>
      <c r="BD797" s="117"/>
      <c r="BE797" s="218"/>
      <c r="BF797" s="120"/>
      <c r="BG797" s="121"/>
      <c r="BH797" s="121"/>
      <c r="BI797" s="122"/>
      <c r="BJ797" s="123"/>
    </row>
    <row r="798">
      <c r="D798" s="100"/>
      <c r="E798" s="48"/>
      <c r="U798" s="50"/>
      <c r="V798" s="50"/>
      <c r="AC798" s="6"/>
      <c r="AI798" s="110"/>
      <c r="AJ798" s="111"/>
      <c r="AK798" s="221"/>
      <c r="AL798" s="54"/>
      <c r="AM798" s="54"/>
      <c r="AN798" s="112"/>
      <c r="AO798" s="113"/>
      <c r="AP798" s="215"/>
      <c r="AQ798" s="216"/>
      <c r="AR798" s="217"/>
      <c r="AS798" s="54"/>
      <c r="AT798" s="115"/>
      <c r="AU798" s="115"/>
      <c r="AV798" s="115"/>
      <c r="AW798" s="116"/>
      <c r="AX798" s="54"/>
      <c r="AY798" s="117"/>
      <c r="AZ798" s="117"/>
      <c r="BA798" s="118"/>
      <c r="BB798" s="116"/>
      <c r="BC798" s="54"/>
      <c r="BD798" s="117"/>
      <c r="BE798" s="218"/>
      <c r="BF798" s="120"/>
      <c r="BG798" s="121"/>
      <c r="BH798" s="121"/>
      <c r="BI798" s="122"/>
      <c r="BJ798" s="123"/>
    </row>
    <row r="799">
      <c r="D799" s="100"/>
      <c r="E799" s="48"/>
      <c r="U799" s="50"/>
      <c r="V799" s="50"/>
      <c r="AC799" s="6"/>
      <c r="AI799" s="110"/>
      <c r="AJ799" s="111"/>
      <c r="AK799" s="221"/>
      <c r="AL799" s="54"/>
      <c r="AM799" s="54"/>
      <c r="AN799" s="112"/>
      <c r="AO799" s="113"/>
      <c r="AP799" s="215"/>
      <c r="AQ799" s="216"/>
      <c r="AR799" s="217"/>
      <c r="AS799" s="54"/>
      <c r="AT799" s="115"/>
      <c r="AU799" s="115"/>
      <c r="AV799" s="115"/>
      <c r="AW799" s="116"/>
      <c r="AX799" s="54"/>
      <c r="AY799" s="117"/>
      <c r="AZ799" s="117"/>
      <c r="BA799" s="118"/>
      <c r="BB799" s="116"/>
      <c r="BC799" s="54"/>
      <c r="BD799" s="117"/>
      <c r="BE799" s="218"/>
      <c r="BF799" s="120"/>
      <c r="BG799" s="121"/>
      <c r="BH799" s="121"/>
      <c r="BI799" s="122"/>
      <c r="BJ799" s="123"/>
    </row>
    <row r="800">
      <c r="D800" s="100"/>
      <c r="E800" s="48"/>
      <c r="U800" s="50"/>
      <c r="V800" s="50"/>
      <c r="AC800" s="6"/>
      <c r="AI800" s="110"/>
      <c r="AJ800" s="111"/>
      <c r="AK800" s="221"/>
      <c r="AL800" s="54"/>
      <c r="AM800" s="54"/>
      <c r="AN800" s="112"/>
      <c r="AO800" s="113"/>
      <c r="AP800" s="215"/>
      <c r="AQ800" s="216"/>
      <c r="AR800" s="217"/>
      <c r="AS800" s="54"/>
      <c r="AT800" s="115"/>
      <c r="AU800" s="115"/>
      <c r="AV800" s="115"/>
      <c r="AW800" s="116"/>
      <c r="AX800" s="54"/>
      <c r="AY800" s="117"/>
      <c r="AZ800" s="117"/>
      <c r="BA800" s="118"/>
      <c r="BB800" s="116"/>
      <c r="BC800" s="54"/>
      <c r="BD800" s="117"/>
      <c r="BE800" s="218"/>
      <c r="BF800" s="120"/>
      <c r="BG800" s="121"/>
      <c r="BH800" s="121"/>
      <c r="BI800" s="122"/>
      <c r="BJ800" s="123"/>
    </row>
    <row r="801">
      <c r="D801" s="100"/>
      <c r="E801" s="48"/>
      <c r="U801" s="50"/>
      <c r="V801" s="50"/>
      <c r="AC801" s="6"/>
      <c r="AI801" s="110"/>
      <c r="AJ801" s="111"/>
      <c r="AK801" s="221"/>
      <c r="AL801" s="54"/>
      <c r="AM801" s="54"/>
      <c r="AN801" s="112"/>
      <c r="AO801" s="113"/>
      <c r="AP801" s="215"/>
      <c r="AQ801" s="216"/>
      <c r="AR801" s="217"/>
      <c r="AS801" s="54"/>
      <c r="AT801" s="115"/>
      <c r="AU801" s="115"/>
      <c r="AV801" s="115"/>
      <c r="AW801" s="116"/>
      <c r="AX801" s="54"/>
      <c r="AY801" s="117"/>
      <c r="AZ801" s="117"/>
      <c r="BA801" s="118"/>
      <c r="BB801" s="116"/>
      <c r="BC801" s="54"/>
      <c r="BD801" s="117"/>
      <c r="BE801" s="218"/>
      <c r="BF801" s="120"/>
      <c r="BG801" s="121"/>
      <c r="BH801" s="121"/>
      <c r="BI801" s="122"/>
      <c r="BJ801" s="123"/>
    </row>
    <row r="802">
      <c r="D802" s="100"/>
      <c r="E802" s="48"/>
      <c r="U802" s="50"/>
      <c r="V802" s="50"/>
      <c r="AC802" s="6"/>
      <c r="AI802" s="110"/>
      <c r="AJ802" s="111"/>
      <c r="AK802" s="221"/>
      <c r="AL802" s="54"/>
      <c r="AM802" s="54"/>
      <c r="AN802" s="112"/>
      <c r="AO802" s="113"/>
      <c r="AP802" s="215"/>
      <c r="AQ802" s="216"/>
      <c r="AR802" s="217"/>
      <c r="AS802" s="54"/>
      <c r="AT802" s="115"/>
      <c r="AU802" s="115"/>
      <c r="AV802" s="115"/>
      <c r="AW802" s="116"/>
      <c r="AX802" s="54"/>
      <c r="AY802" s="117"/>
      <c r="AZ802" s="117"/>
      <c r="BA802" s="118"/>
      <c r="BB802" s="116"/>
      <c r="BC802" s="54"/>
      <c r="BD802" s="117"/>
      <c r="BE802" s="218"/>
      <c r="BF802" s="120"/>
      <c r="BG802" s="121"/>
      <c r="BH802" s="121"/>
      <c r="BI802" s="122"/>
      <c r="BJ802" s="123"/>
    </row>
    <row r="803">
      <c r="D803" s="100"/>
      <c r="E803" s="48"/>
      <c r="U803" s="50"/>
      <c r="V803" s="50"/>
      <c r="AC803" s="6"/>
      <c r="AI803" s="110"/>
      <c r="AJ803" s="111"/>
      <c r="AK803" s="221"/>
      <c r="AL803" s="54"/>
      <c r="AM803" s="54"/>
      <c r="AN803" s="112"/>
      <c r="AO803" s="113"/>
      <c r="AP803" s="215"/>
      <c r="AQ803" s="216"/>
      <c r="AR803" s="217"/>
      <c r="AS803" s="54"/>
      <c r="AT803" s="115"/>
      <c r="AU803" s="115"/>
      <c r="AV803" s="115"/>
      <c r="AW803" s="116"/>
      <c r="AX803" s="54"/>
      <c r="AY803" s="117"/>
      <c r="AZ803" s="117"/>
      <c r="BA803" s="118"/>
      <c r="BB803" s="116"/>
      <c r="BC803" s="54"/>
      <c r="BD803" s="117"/>
      <c r="BE803" s="218"/>
      <c r="BF803" s="120"/>
      <c r="BG803" s="121"/>
      <c r="BH803" s="121"/>
      <c r="BI803" s="122"/>
      <c r="BJ803" s="123"/>
    </row>
    <row r="804">
      <c r="D804" s="100"/>
      <c r="E804" s="48"/>
      <c r="U804" s="50"/>
      <c r="V804" s="50"/>
      <c r="AC804" s="6"/>
      <c r="AI804" s="110"/>
      <c r="AJ804" s="111"/>
      <c r="AK804" s="221"/>
      <c r="AL804" s="54"/>
      <c r="AM804" s="54"/>
      <c r="AN804" s="112"/>
      <c r="AO804" s="113"/>
      <c r="AP804" s="215"/>
      <c r="AQ804" s="216"/>
      <c r="AR804" s="217"/>
      <c r="AS804" s="54"/>
      <c r="AT804" s="115"/>
      <c r="AU804" s="115"/>
      <c r="AV804" s="115"/>
      <c r="AW804" s="116"/>
      <c r="AX804" s="54"/>
      <c r="AY804" s="117"/>
      <c r="AZ804" s="117"/>
      <c r="BA804" s="118"/>
      <c r="BB804" s="116"/>
      <c r="BC804" s="54"/>
      <c r="BD804" s="117"/>
      <c r="BE804" s="218"/>
      <c r="BF804" s="120"/>
      <c r="BG804" s="121"/>
      <c r="BH804" s="121"/>
      <c r="BI804" s="122"/>
      <c r="BJ804" s="123"/>
    </row>
    <row r="805">
      <c r="D805" s="100"/>
      <c r="E805" s="48"/>
      <c r="U805" s="50"/>
      <c r="V805" s="50"/>
      <c r="AC805" s="6"/>
      <c r="AI805" s="110"/>
      <c r="AJ805" s="111"/>
      <c r="AK805" s="221"/>
      <c r="AL805" s="54"/>
      <c r="AM805" s="54"/>
      <c r="AN805" s="112"/>
      <c r="AO805" s="113"/>
      <c r="AP805" s="215"/>
      <c r="AQ805" s="216"/>
      <c r="AR805" s="217"/>
      <c r="AS805" s="54"/>
      <c r="AT805" s="115"/>
      <c r="AU805" s="115"/>
      <c r="AV805" s="115"/>
      <c r="AW805" s="116"/>
      <c r="AX805" s="54"/>
      <c r="AY805" s="117"/>
      <c r="AZ805" s="117"/>
      <c r="BA805" s="118"/>
      <c r="BB805" s="116"/>
      <c r="BC805" s="54"/>
      <c r="BD805" s="117"/>
      <c r="BE805" s="218"/>
      <c r="BF805" s="120"/>
      <c r="BG805" s="121"/>
      <c r="BH805" s="121"/>
      <c r="BI805" s="122"/>
      <c r="BJ805" s="123"/>
    </row>
    <row r="806">
      <c r="D806" s="100"/>
      <c r="E806" s="48"/>
      <c r="U806" s="50"/>
      <c r="V806" s="50"/>
      <c r="AC806" s="6"/>
      <c r="AI806" s="110"/>
      <c r="AJ806" s="111"/>
      <c r="AK806" s="221"/>
      <c r="AL806" s="54"/>
      <c r="AM806" s="54"/>
      <c r="AN806" s="112"/>
      <c r="AO806" s="113"/>
      <c r="AP806" s="215"/>
      <c r="AQ806" s="216"/>
      <c r="AR806" s="217"/>
      <c r="AS806" s="54"/>
      <c r="AT806" s="115"/>
      <c r="AU806" s="115"/>
      <c r="AV806" s="115"/>
      <c r="AW806" s="116"/>
      <c r="AX806" s="54"/>
      <c r="AY806" s="117"/>
      <c r="AZ806" s="117"/>
      <c r="BA806" s="118"/>
      <c r="BB806" s="116"/>
      <c r="BC806" s="54"/>
      <c r="BD806" s="117"/>
      <c r="BE806" s="218"/>
      <c r="BF806" s="120"/>
      <c r="BG806" s="121"/>
      <c r="BH806" s="121"/>
      <c r="BI806" s="122"/>
      <c r="BJ806" s="123"/>
    </row>
    <row r="807">
      <c r="D807" s="100"/>
      <c r="E807" s="48"/>
      <c r="U807" s="50"/>
      <c r="V807" s="50"/>
      <c r="AC807" s="6"/>
      <c r="AI807" s="110"/>
      <c r="AJ807" s="111"/>
      <c r="AK807" s="221"/>
      <c r="AL807" s="54"/>
      <c r="AM807" s="54"/>
      <c r="AN807" s="112"/>
      <c r="AO807" s="113"/>
      <c r="AP807" s="215"/>
      <c r="AQ807" s="216"/>
      <c r="AR807" s="217"/>
      <c r="AS807" s="54"/>
      <c r="AT807" s="115"/>
      <c r="AU807" s="115"/>
      <c r="AV807" s="115"/>
      <c r="AW807" s="116"/>
      <c r="AX807" s="54"/>
      <c r="AY807" s="117"/>
      <c r="AZ807" s="117"/>
      <c r="BA807" s="118"/>
      <c r="BB807" s="116"/>
      <c r="BC807" s="54"/>
      <c r="BD807" s="117"/>
      <c r="BE807" s="218"/>
      <c r="BF807" s="120"/>
      <c r="BG807" s="121"/>
      <c r="BH807" s="121"/>
      <c r="BI807" s="122"/>
      <c r="BJ807" s="123"/>
    </row>
    <row r="808">
      <c r="D808" s="100"/>
      <c r="E808" s="48"/>
      <c r="U808" s="50"/>
      <c r="V808" s="50"/>
      <c r="AC808" s="6"/>
      <c r="AI808" s="110"/>
      <c r="AJ808" s="111"/>
      <c r="AK808" s="221"/>
      <c r="AL808" s="54"/>
      <c r="AM808" s="54"/>
      <c r="AN808" s="112"/>
      <c r="AO808" s="113"/>
      <c r="AP808" s="215"/>
      <c r="AQ808" s="216"/>
      <c r="AR808" s="217"/>
      <c r="AS808" s="54"/>
      <c r="AT808" s="115"/>
      <c r="AU808" s="115"/>
      <c r="AV808" s="115"/>
      <c r="AW808" s="116"/>
      <c r="AX808" s="54"/>
      <c r="AY808" s="117"/>
      <c r="AZ808" s="117"/>
      <c r="BA808" s="118"/>
      <c r="BB808" s="116"/>
      <c r="BC808" s="54"/>
      <c r="BD808" s="117"/>
      <c r="BE808" s="218"/>
      <c r="BF808" s="120"/>
      <c r="BG808" s="121"/>
      <c r="BH808" s="121"/>
      <c r="BI808" s="122"/>
      <c r="BJ808" s="123"/>
    </row>
    <row r="809">
      <c r="D809" s="100"/>
      <c r="E809" s="48"/>
      <c r="U809" s="50"/>
      <c r="V809" s="50"/>
      <c r="AC809" s="6"/>
      <c r="AI809" s="110"/>
      <c r="AJ809" s="111"/>
      <c r="AK809" s="221"/>
      <c r="AL809" s="54"/>
      <c r="AM809" s="54"/>
      <c r="AN809" s="112"/>
      <c r="AO809" s="113"/>
      <c r="AP809" s="215"/>
      <c r="AQ809" s="216"/>
      <c r="AR809" s="217"/>
      <c r="AS809" s="54"/>
      <c r="AT809" s="115"/>
      <c r="AU809" s="115"/>
      <c r="AV809" s="115"/>
      <c r="AW809" s="116"/>
      <c r="AX809" s="54"/>
      <c r="AY809" s="117"/>
      <c r="AZ809" s="117"/>
      <c r="BA809" s="118"/>
      <c r="BB809" s="116"/>
      <c r="BC809" s="54"/>
      <c r="BD809" s="117"/>
      <c r="BE809" s="218"/>
      <c r="BF809" s="120"/>
      <c r="BG809" s="121"/>
      <c r="BH809" s="121"/>
      <c r="BI809" s="122"/>
      <c r="BJ809" s="123"/>
    </row>
    <row r="810">
      <c r="D810" s="100"/>
      <c r="E810" s="48"/>
      <c r="U810" s="50"/>
      <c r="V810" s="50"/>
      <c r="AC810" s="6"/>
      <c r="AI810" s="110"/>
      <c r="AJ810" s="111"/>
      <c r="AK810" s="221"/>
      <c r="AL810" s="54"/>
      <c r="AM810" s="54"/>
      <c r="AN810" s="112"/>
      <c r="AO810" s="113"/>
      <c r="AP810" s="215"/>
      <c r="AQ810" s="216"/>
      <c r="AR810" s="217"/>
      <c r="AS810" s="54"/>
      <c r="AT810" s="115"/>
      <c r="AU810" s="115"/>
      <c r="AV810" s="115"/>
      <c r="AW810" s="116"/>
      <c r="AX810" s="54"/>
      <c r="AY810" s="117"/>
      <c r="AZ810" s="117"/>
      <c r="BA810" s="118"/>
      <c r="BB810" s="116"/>
      <c r="BC810" s="54"/>
      <c r="BD810" s="117"/>
      <c r="BE810" s="218"/>
      <c r="BF810" s="120"/>
      <c r="BG810" s="121"/>
      <c r="BH810" s="121"/>
      <c r="BI810" s="122"/>
      <c r="BJ810" s="123"/>
    </row>
    <row r="811">
      <c r="D811" s="100"/>
      <c r="E811" s="48"/>
      <c r="U811" s="50"/>
      <c r="V811" s="50"/>
      <c r="AC811" s="6"/>
      <c r="AI811" s="110"/>
      <c r="AJ811" s="111"/>
      <c r="AK811" s="221"/>
      <c r="AL811" s="54"/>
      <c r="AM811" s="54"/>
      <c r="AN811" s="112"/>
      <c r="AO811" s="113"/>
      <c r="AP811" s="215"/>
      <c r="AQ811" s="216"/>
      <c r="AR811" s="217"/>
      <c r="AS811" s="54"/>
      <c r="AT811" s="115"/>
      <c r="AU811" s="115"/>
      <c r="AV811" s="115"/>
      <c r="AW811" s="116"/>
      <c r="AX811" s="54"/>
      <c r="AY811" s="117"/>
      <c r="AZ811" s="117"/>
      <c r="BA811" s="118"/>
      <c r="BB811" s="116"/>
      <c r="BC811" s="54"/>
      <c r="BD811" s="117"/>
      <c r="BE811" s="218"/>
      <c r="BF811" s="120"/>
      <c r="BG811" s="121"/>
      <c r="BH811" s="121"/>
      <c r="BI811" s="122"/>
      <c r="BJ811" s="123"/>
    </row>
    <row r="812">
      <c r="D812" s="100"/>
      <c r="E812" s="48"/>
      <c r="U812" s="50"/>
      <c r="V812" s="50"/>
      <c r="AC812" s="6"/>
      <c r="AI812" s="110"/>
      <c r="AJ812" s="111"/>
      <c r="AK812" s="221"/>
      <c r="AL812" s="54"/>
      <c r="AM812" s="54"/>
      <c r="AN812" s="112"/>
      <c r="AO812" s="113"/>
      <c r="AP812" s="215"/>
      <c r="AQ812" s="216"/>
      <c r="AR812" s="217"/>
      <c r="AS812" s="54"/>
      <c r="AT812" s="115"/>
      <c r="AU812" s="115"/>
      <c r="AV812" s="115"/>
      <c r="AW812" s="116"/>
      <c r="AX812" s="54"/>
      <c r="AY812" s="117"/>
      <c r="AZ812" s="117"/>
      <c r="BA812" s="118"/>
      <c r="BB812" s="116"/>
      <c r="BC812" s="54"/>
      <c r="BD812" s="117"/>
      <c r="BE812" s="218"/>
      <c r="BF812" s="120"/>
      <c r="BG812" s="121"/>
      <c r="BH812" s="121"/>
      <c r="BI812" s="122"/>
      <c r="BJ812" s="123"/>
    </row>
    <row r="813">
      <c r="D813" s="100"/>
      <c r="E813" s="48"/>
      <c r="U813" s="50"/>
      <c r="V813" s="50"/>
      <c r="AC813" s="6"/>
      <c r="AI813" s="110"/>
      <c r="AJ813" s="111"/>
      <c r="AK813" s="221"/>
      <c r="AL813" s="54"/>
      <c r="AM813" s="54"/>
      <c r="AN813" s="112"/>
      <c r="AO813" s="113"/>
      <c r="AP813" s="215"/>
      <c r="AQ813" s="216"/>
      <c r="AR813" s="217"/>
      <c r="AS813" s="54"/>
      <c r="AT813" s="115"/>
      <c r="AU813" s="115"/>
      <c r="AV813" s="115"/>
      <c r="AW813" s="116"/>
      <c r="AX813" s="54"/>
      <c r="AY813" s="117"/>
      <c r="AZ813" s="117"/>
      <c r="BA813" s="118"/>
      <c r="BB813" s="116"/>
      <c r="BC813" s="54"/>
      <c r="BD813" s="117"/>
      <c r="BE813" s="218"/>
      <c r="BF813" s="120"/>
      <c r="BG813" s="121"/>
      <c r="BH813" s="121"/>
      <c r="BI813" s="122"/>
      <c r="BJ813" s="123"/>
    </row>
    <row r="814">
      <c r="D814" s="100"/>
      <c r="E814" s="48"/>
      <c r="U814" s="50"/>
      <c r="V814" s="50"/>
      <c r="AC814" s="6"/>
      <c r="AI814" s="110"/>
      <c r="AJ814" s="111"/>
      <c r="AK814" s="221"/>
      <c r="AL814" s="54"/>
      <c r="AM814" s="54"/>
      <c r="AN814" s="112"/>
      <c r="AO814" s="113"/>
      <c r="AP814" s="215"/>
      <c r="AQ814" s="216"/>
      <c r="AR814" s="217"/>
      <c r="AS814" s="54"/>
      <c r="AT814" s="115"/>
      <c r="AU814" s="115"/>
      <c r="AV814" s="115"/>
      <c r="AW814" s="116"/>
      <c r="AX814" s="54"/>
      <c r="AY814" s="117"/>
      <c r="AZ814" s="117"/>
      <c r="BA814" s="118"/>
      <c r="BB814" s="116"/>
      <c r="BC814" s="54"/>
      <c r="BD814" s="117"/>
      <c r="BE814" s="218"/>
      <c r="BF814" s="120"/>
      <c r="BG814" s="121"/>
      <c r="BH814" s="121"/>
      <c r="BI814" s="122"/>
      <c r="BJ814" s="123"/>
    </row>
    <row r="815">
      <c r="D815" s="100"/>
      <c r="E815" s="48"/>
      <c r="U815" s="50"/>
      <c r="V815" s="50"/>
      <c r="AC815" s="6"/>
      <c r="AI815" s="110"/>
      <c r="AJ815" s="111"/>
      <c r="AK815" s="221"/>
      <c r="AL815" s="54"/>
      <c r="AM815" s="54"/>
      <c r="AN815" s="112"/>
      <c r="AO815" s="113"/>
      <c r="AP815" s="215"/>
      <c r="AQ815" s="216"/>
      <c r="AR815" s="217"/>
      <c r="AS815" s="54"/>
      <c r="AT815" s="115"/>
      <c r="AU815" s="115"/>
      <c r="AV815" s="115"/>
      <c r="AW815" s="116"/>
      <c r="AX815" s="54"/>
      <c r="AY815" s="117"/>
      <c r="AZ815" s="117"/>
      <c r="BA815" s="118"/>
      <c r="BB815" s="116"/>
      <c r="BC815" s="54"/>
      <c r="BD815" s="117"/>
      <c r="BE815" s="218"/>
      <c r="BF815" s="120"/>
      <c r="BG815" s="121"/>
      <c r="BH815" s="121"/>
      <c r="BI815" s="122"/>
      <c r="BJ815" s="123"/>
    </row>
    <row r="816">
      <c r="D816" s="100"/>
      <c r="E816" s="48"/>
      <c r="U816" s="50"/>
      <c r="V816" s="50"/>
      <c r="AC816" s="6"/>
      <c r="AI816" s="110"/>
      <c r="AJ816" s="111"/>
      <c r="AK816" s="221"/>
      <c r="AL816" s="54"/>
      <c r="AM816" s="54"/>
      <c r="AN816" s="112"/>
      <c r="AO816" s="113"/>
      <c r="AP816" s="215"/>
      <c r="AQ816" s="216"/>
      <c r="AR816" s="217"/>
      <c r="AS816" s="54"/>
      <c r="AT816" s="115"/>
      <c r="AU816" s="115"/>
      <c r="AV816" s="115"/>
      <c r="AW816" s="116"/>
      <c r="AX816" s="54"/>
      <c r="AY816" s="117"/>
      <c r="AZ816" s="117"/>
      <c r="BA816" s="118"/>
      <c r="BB816" s="116"/>
      <c r="BC816" s="54"/>
      <c r="BD816" s="117"/>
      <c r="BE816" s="218"/>
      <c r="BF816" s="120"/>
      <c r="BG816" s="121"/>
      <c r="BH816" s="121"/>
      <c r="BI816" s="122"/>
      <c r="BJ816" s="123"/>
    </row>
    <row r="817">
      <c r="D817" s="100"/>
      <c r="E817" s="48"/>
      <c r="U817" s="50"/>
      <c r="V817" s="50"/>
      <c r="AC817" s="6"/>
      <c r="AI817" s="110"/>
      <c r="AJ817" s="111"/>
      <c r="AK817" s="221"/>
      <c r="AL817" s="54"/>
      <c r="AM817" s="54"/>
      <c r="AN817" s="112"/>
      <c r="AO817" s="113"/>
      <c r="AP817" s="215"/>
      <c r="AQ817" s="216"/>
      <c r="AR817" s="217"/>
      <c r="AS817" s="54"/>
      <c r="AT817" s="115"/>
      <c r="AU817" s="115"/>
      <c r="AV817" s="115"/>
      <c r="AW817" s="116"/>
      <c r="AX817" s="54"/>
      <c r="AY817" s="117"/>
      <c r="AZ817" s="117"/>
      <c r="BA817" s="118"/>
      <c r="BB817" s="116"/>
      <c r="BC817" s="54"/>
      <c r="BD817" s="117"/>
      <c r="BE817" s="218"/>
      <c r="BF817" s="120"/>
      <c r="BG817" s="121"/>
      <c r="BH817" s="121"/>
      <c r="BI817" s="122"/>
      <c r="BJ817" s="123"/>
    </row>
    <row r="818">
      <c r="D818" s="100"/>
      <c r="E818" s="48"/>
      <c r="U818" s="50"/>
      <c r="V818" s="50"/>
      <c r="AC818" s="6"/>
      <c r="AI818" s="110"/>
      <c r="AJ818" s="111"/>
      <c r="AK818" s="221"/>
      <c r="AL818" s="54"/>
      <c r="AM818" s="54"/>
      <c r="AN818" s="112"/>
      <c r="AO818" s="113"/>
      <c r="AP818" s="215"/>
      <c r="AQ818" s="216"/>
      <c r="AR818" s="217"/>
      <c r="AS818" s="54"/>
      <c r="AT818" s="115"/>
      <c r="AU818" s="115"/>
      <c r="AV818" s="115"/>
      <c r="AW818" s="116"/>
      <c r="AX818" s="54"/>
      <c r="AY818" s="117"/>
      <c r="AZ818" s="117"/>
      <c r="BA818" s="118"/>
      <c r="BB818" s="116"/>
      <c r="BC818" s="54"/>
      <c r="BD818" s="117"/>
      <c r="BE818" s="218"/>
      <c r="BF818" s="120"/>
      <c r="BG818" s="121"/>
      <c r="BH818" s="121"/>
      <c r="BI818" s="122"/>
      <c r="BJ818" s="123"/>
    </row>
    <row r="819">
      <c r="D819" s="100"/>
      <c r="E819" s="48"/>
      <c r="U819" s="50"/>
      <c r="V819" s="50"/>
      <c r="AC819" s="6"/>
      <c r="AI819" s="110"/>
      <c r="AJ819" s="111"/>
      <c r="AK819" s="221"/>
      <c r="AL819" s="54"/>
      <c r="AM819" s="54"/>
      <c r="AN819" s="112"/>
      <c r="AO819" s="113"/>
      <c r="AP819" s="215"/>
      <c r="AQ819" s="216"/>
      <c r="AR819" s="217"/>
      <c r="AS819" s="54"/>
      <c r="AT819" s="115"/>
      <c r="AU819" s="115"/>
      <c r="AV819" s="115"/>
      <c r="AW819" s="116"/>
      <c r="AX819" s="54"/>
      <c r="AY819" s="117"/>
      <c r="AZ819" s="117"/>
      <c r="BA819" s="118"/>
      <c r="BB819" s="116"/>
      <c r="BC819" s="54"/>
      <c r="BD819" s="117"/>
      <c r="BE819" s="218"/>
      <c r="BF819" s="120"/>
      <c r="BG819" s="121"/>
      <c r="BH819" s="121"/>
      <c r="BI819" s="122"/>
      <c r="BJ819" s="123"/>
    </row>
    <row r="820">
      <c r="D820" s="100"/>
      <c r="E820" s="48"/>
      <c r="U820" s="50"/>
      <c r="V820" s="50"/>
      <c r="AC820" s="6"/>
      <c r="AI820" s="110"/>
      <c r="AJ820" s="111"/>
      <c r="AK820" s="221"/>
      <c r="AL820" s="54"/>
      <c r="AM820" s="54"/>
      <c r="AN820" s="112"/>
      <c r="AO820" s="113"/>
      <c r="AP820" s="215"/>
      <c r="AQ820" s="216"/>
      <c r="AR820" s="217"/>
      <c r="AS820" s="54"/>
      <c r="AT820" s="115"/>
      <c r="AU820" s="115"/>
      <c r="AV820" s="115"/>
      <c r="AW820" s="116"/>
      <c r="AX820" s="54"/>
      <c r="AY820" s="117"/>
      <c r="AZ820" s="117"/>
      <c r="BA820" s="118"/>
      <c r="BB820" s="116"/>
      <c r="BC820" s="54"/>
      <c r="BD820" s="117"/>
      <c r="BE820" s="218"/>
      <c r="BF820" s="120"/>
      <c r="BG820" s="121"/>
      <c r="BH820" s="121"/>
      <c r="BI820" s="122"/>
      <c r="BJ820" s="123"/>
    </row>
    <row r="821">
      <c r="D821" s="100"/>
      <c r="E821" s="48"/>
      <c r="U821" s="50"/>
      <c r="V821" s="50"/>
      <c r="AC821" s="6"/>
      <c r="AI821" s="110"/>
      <c r="AJ821" s="111"/>
      <c r="AK821" s="221"/>
      <c r="AL821" s="54"/>
      <c r="AM821" s="54"/>
      <c r="AN821" s="112"/>
      <c r="AO821" s="113"/>
      <c r="AP821" s="215"/>
      <c r="AQ821" s="216"/>
      <c r="AR821" s="217"/>
      <c r="AS821" s="54"/>
      <c r="AT821" s="115"/>
      <c r="AU821" s="115"/>
      <c r="AV821" s="115"/>
      <c r="AW821" s="116"/>
      <c r="AX821" s="54"/>
      <c r="AY821" s="117"/>
      <c r="AZ821" s="117"/>
      <c r="BA821" s="118"/>
      <c r="BB821" s="116"/>
      <c r="BC821" s="54"/>
      <c r="BD821" s="117"/>
      <c r="BE821" s="218"/>
      <c r="BF821" s="120"/>
      <c r="BG821" s="121"/>
      <c r="BH821" s="121"/>
      <c r="BI821" s="122"/>
      <c r="BJ821" s="123"/>
    </row>
    <row r="822">
      <c r="D822" s="100"/>
      <c r="E822" s="48"/>
      <c r="U822" s="50"/>
      <c r="V822" s="50"/>
      <c r="AC822" s="6"/>
      <c r="AI822" s="110"/>
      <c r="AJ822" s="111"/>
      <c r="AK822" s="221"/>
      <c r="AL822" s="54"/>
      <c r="AM822" s="54"/>
      <c r="AN822" s="112"/>
      <c r="AO822" s="113"/>
      <c r="AP822" s="215"/>
      <c r="AQ822" s="216"/>
      <c r="AR822" s="217"/>
      <c r="AS822" s="54"/>
      <c r="AT822" s="115"/>
      <c r="AU822" s="115"/>
      <c r="AV822" s="115"/>
      <c r="AW822" s="116"/>
      <c r="AX822" s="54"/>
      <c r="AY822" s="117"/>
      <c r="AZ822" s="117"/>
      <c r="BA822" s="118"/>
      <c r="BB822" s="116"/>
      <c r="BC822" s="54"/>
      <c r="BD822" s="117"/>
      <c r="BE822" s="218"/>
      <c r="BF822" s="120"/>
      <c r="BG822" s="121"/>
      <c r="BH822" s="121"/>
      <c r="BI822" s="122"/>
      <c r="BJ822" s="123"/>
    </row>
    <row r="823">
      <c r="D823" s="100"/>
      <c r="E823" s="48"/>
      <c r="U823" s="50"/>
      <c r="V823" s="50"/>
      <c r="AC823" s="6"/>
      <c r="AI823" s="110"/>
      <c r="AJ823" s="111"/>
      <c r="AK823" s="221"/>
      <c r="AL823" s="54"/>
      <c r="AM823" s="54"/>
      <c r="AN823" s="112"/>
      <c r="AO823" s="113"/>
      <c r="AP823" s="215"/>
      <c r="AQ823" s="216"/>
      <c r="AR823" s="217"/>
      <c r="AS823" s="54"/>
      <c r="AT823" s="115"/>
      <c r="AU823" s="115"/>
      <c r="AV823" s="115"/>
      <c r="AW823" s="116"/>
      <c r="AX823" s="54"/>
      <c r="AY823" s="117"/>
      <c r="AZ823" s="117"/>
      <c r="BA823" s="118"/>
      <c r="BB823" s="116"/>
      <c r="BC823" s="54"/>
      <c r="BD823" s="117"/>
      <c r="BE823" s="218"/>
      <c r="BF823" s="120"/>
      <c r="BG823" s="121"/>
      <c r="BH823" s="121"/>
      <c r="BI823" s="122"/>
      <c r="BJ823" s="123"/>
    </row>
    <row r="824">
      <c r="D824" s="100"/>
      <c r="E824" s="48"/>
      <c r="U824" s="50"/>
      <c r="V824" s="50"/>
      <c r="AC824" s="6"/>
      <c r="AI824" s="110"/>
      <c r="AJ824" s="111"/>
      <c r="AK824" s="221"/>
      <c r="AL824" s="54"/>
      <c r="AM824" s="54"/>
      <c r="AN824" s="112"/>
      <c r="AO824" s="113"/>
      <c r="AP824" s="215"/>
      <c r="AQ824" s="216"/>
      <c r="AR824" s="217"/>
      <c r="AS824" s="54"/>
      <c r="AT824" s="115"/>
      <c r="AU824" s="115"/>
      <c r="AV824" s="115"/>
      <c r="AW824" s="116"/>
      <c r="AX824" s="54"/>
      <c r="AY824" s="117"/>
      <c r="AZ824" s="117"/>
      <c r="BA824" s="118"/>
      <c r="BB824" s="116"/>
      <c r="BC824" s="54"/>
      <c r="BD824" s="117"/>
      <c r="BE824" s="218"/>
      <c r="BF824" s="120"/>
      <c r="BG824" s="121"/>
      <c r="BH824" s="121"/>
      <c r="BI824" s="122"/>
      <c r="BJ824" s="123"/>
    </row>
    <row r="825">
      <c r="D825" s="100"/>
      <c r="E825" s="48"/>
      <c r="U825" s="50"/>
      <c r="V825" s="50"/>
      <c r="AC825" s="6"/>
      <c r="AI825" s="110"/>
      <c r="AJ825" s="111"/>
      <c r="AK825" s="221"/>
      <c r="AL825" s="54"/>
      <c r="AM825" s="54"/>
      <c r="AN825" s="112"/>
      <c r="AO825" s="113"/>
      <c r="AP825" s="215"/>
      <c r="AQ825" s="216"/>
      <c r="AR825" s="217"/>
      <c r="AS825" s="54"/>
      <c r="AT825" s="115"/>
      <c r="AU825" s="115"/>
      <c r="AV825" s="115"/>
      <c r="AW825" s="116"/>
      <c r="AX825" s="54"/>
      <c r="AY825" s="117"/>
      <c r="AZ825" s="117"/>
      <c r="BA825" s="118"/>
      <c r="BB825" s="116"/>
      <c r="BC825" s="54"/>
      <c r="BD825" s="117"/>
      <c r="BE825" s="218"/>
      <c r="BF825" s="120"/>
      <c r="BG825" s="121"/>
      <c r="BH825" s="121"/>
      <c r="BI825" s="122"/>
      <c r="BJ825" s="123"/>
    </row>
    <row r="826">
      <c r="D826" s="100"/>
      <c r="E826" s="48"/>
      <c r="U826" s="50"/>
      <c r="V826" s="50"/>
      <c r="AC826" s="6"/>
      <c r="AI826" s="110"/>
      <c r="AJ826" s="111"/>
      <c r="AK826" s="221"/>
      <c r="AL826" s="54"/>
      <c r="AM826" s="54"/>
      <c r="AN826" s="112"/>
      <c r="AO826" s="113"/>
      <c r="AP826" s="215"/>
      <c r="AQ826" s="216"/>
      <c r="AR826" s="217"/>
      <c r="AS826" s="54"/>
      <c r="AT826" s="115"/>
      <c r="AU826" s="115"/>
      <c r="AV826" s="115"/>
      <c r="AW826" s="116"/>
      <c r="AX826" s="54"/>
      <c r="AY826" s="117"/>
      <c r="AZ826" s="117"/>
      <c r="BA826" s="118"/>
      <c r="BB826" s="116"/>
      <c r="BC826" s="54"/>
      <c r="BD826" s="117"/>
      <c r="BE826" s="218"/>
      <c r="BF826" s="120"/>
      <c r="BG826" s="121"/>
      <c r="BH826" s="121"/>
      <c r="BI826" s="122"/>
      <c r="BJ826" s="123"/>
    </row>
    <row r="827">
      <c r="D827" s="100"/>
      <c r="E827" s="48"/>
      <c r="U827" s="50"/>
      <c r="V827" s="50"/>
      <c r="AC827" s="6"/>
      <c r="AI827" s="110"/>
      <c r="AJ827" s="111"/>
      <c r="AK827" s="221"/>
      <c r="AL827" s="54"/>
      <c r="AM827" s="54"/>
      <c r="AN827" s="112"/>
      <c r="AO827" s="113"/>
      <c r="AP827" s="215"/>
      <c r="AQ827" s="216"/>
      <c r="AR827" s="217"/>
      <c r="AS827" s="54"/>
      <c r="AT827" s="115"/>
      <c r="AU827" s="115"/>
      <c r="AV827" s="115"/>
      <c r="AW827" s="116"/>
      <c r="AX827" s="54"/>
      <c r="AY827" s="117"/>
      <c r="AZ827" s="117"/>
      <c r="BA827" s="118"/>
      <c r="BB827" s="116"/>
      <c r="BC827" s="54"/>
      <c r="BD827" s="117"/>
      <c r="BE827" s="218"/>
      <c r="BF827" s="120"/>
      <c r="BG827" s="121"/>
      <c r="BH827" s="121"/>
      <c r="BI827" s="122"/>
      <c r="BJ827" s="123"/>
    </row>
    <row r="828">
      <c r="D828" s="100"/>
      <c r="E828" s="48"/>
      <c r="U828" s="50"/>
      <c r="V828" s="50"/>
      <c r="AC828" s="6"/>
      <c r="AI828" s="110"/>
      <c r="AJ828" s="111"/>
      <c r="AK828" s="221"/>
      <c r="AL828" s="54"/>
      <c r="AM828" s="54"/>
      <c r="AN828" s="112"/>
      <c r="AO828" s="113"/>
      <c r="AP828" s="215"/>
      <c r="AQ828" s="216"/>
      <c r="AR828" s="217"/>
      <c r="AS828" s="54"/>
      <c r="AT828" s="115"/>
      <c r="AU828" s="115"/>
      <c r="AV828" s="115"/>
      <c r="AW828" s="116"/>
      <c r="AX828" s="54"/>
      <c r="AY828" s="117"/>
      <c r="AZ828" s="117"/>
      <c r="BA828" s="118"/>
      <c r="BB828" s="116"/>
      <c r="BC828" s="54"/>
      <c r="BD828" s="117"/>
      <c r="BE828" s="218"/>
      <c r="BF828" s="120"/>
      <c r="BG828" s="121"/>
      <c r="BH828" s="121"/>
      <c r="BI828" s="122"/>
      <c r="BJ828" s="123"/>
    </row>
    <row r="829">
      <c r="D829" s="100"/>
      <c r="E829" s="48"/>
      <c r="U829" s="50"/>
      <c r="V829" s="50"/>
      <c r="AC829" s="6"/>
      <c r="AI829" s="110"/>
      <c r="AJ829" s="111"/>
      <c r="AK829" s="221"/>
      <c r="AL829" s="54"/>
      <c r="AM829" s="54"/>
      <c r="AN829" s="112"/>
      <c r="AO829" s="113"/>
      <c r="AP829" s="215"/>
      <c r="AQ829" s="216"/>
      <c r="AR829" s="217"/>
      <c r="AS829" s="54"/>
      <c r="AT829" s="115"/>
      <c r="AU829" s="115"/>
      <c r="AV829" s="115"/>
      <c r="AW829" s="116"/>
      <c r="AX829" s="54"/>
      <c r="AY829" s="117"/>
      <c r="AZ829" s="117"/>
      <c r="BA829" s="118"/>
      <c r="BB829" s="116"/>
      <c r="BC829" s="54"/>
      <c r="BD829" s="117"/>
      <c r="BE829" s="218"/>
      <c r="BF829" s="120"/>
      <c r="BG829" s="121"/>
      <c r="BH829" s="121"/>
      <c r="BI829" s="122"/>
      <c r="BJ829" s="123"/>
    </row>
    <row r="830">
      <c r="D830" s="100"/>
      <c r="E830" s="48"/>
      <c r="U830" s="50"/>
      <c r="V830" s="50"/>
      <c r="AC830" s="6"/>
      <c r="AI830" s="110"/>
      <c r="AJ830" s="111"/>
      <c r="AK830" s="221"/>
      <c r="AL830" s="54"/>
      <c r="AM830" s="54"/>
      <c r="AN830" s="112"/>
      <c r="AO830" s="113"/>
      <c r="AP830" s="215"/>
      <c r="AQ830" s="216"/>
      <c r="AR830" s="217"/>
      <c r="AS830" s="54"/>
      <c r="AT830" s="115"/>
      <c r="AU830" s="115"/>
      <c r="AV830" s="115"/>
      <c r="AW830" s="116"/>
      <c r="AX830" s="54"/>
      <c r="AY830" s="117"/>
      <c r="AZ830" s="117"/>
      <c r="BA830" s="118"/>
      <c r="BB830" s="116"/>
      <c r="BC830" s="54"/>
      <c r="BD830" s="117"/>
      <c r="BE830" s="218"/>
      <c r="BF830" s="120"/>
      <c r="BG830" s="121"/>
      <c r="BH830" s="121"/>
      <c r="BI830" s="122"/>
      <c r="BJ830" s="123"/>
    </row>
    <row r="831">
      <c r="D831" s="100"/>
      <c r="E831" s="48"/>
      <c r="U831" s="50"/>
      <c r="V831" s="50"/>
      <c r="AC831" s="6"/>
      <c r="AI831" s="110"/>
      <c r="AJ831" s="111"/>
      <c r="AK831" s="221"/>
      <c r="AL831" s="54"/>
      <c r="AM831" s="54"/>
      <c r="AN831" s="112"/>
      <c r="AO831" s="113"/>
      <c r="AP831" s="215"/>
      <c r="AQ831" s="216"/>
      <c r="AR831" s="217"/>
      <c r="AS831" s="54"/>
      <c r="AT831" s="115"/>
      <c r="AU831" s="115"/>
      <c r="AV831" s="115"/>
      <c r="AW831" s="116"/>
      <c r="AX831" s="54"/>
      <c r="AY831" s="117"/>
      <c r="AZ831" s="117"/>
      <c r="BA831" s="118"/>
      <c r="BB831" s="116"/>
      <c r="BC831" s="54"/>
      <c r="BD831" s="117"/>
      <c r="BE831" s="218"/>
      <c r="BF831" s="120"/>
      <c r="BG831" s="121"/>
      <c r="BH831" s="121"/>
      <c r="BI831" s="122"/>
      <c r="BJ831" s="123"/>
    </row>
    <row r="832">
      <c r="D832" s="100"/>
      <c r="E832" s="48"/>
      <c r="U832" s="50"/>
      <c r="V832" s="50"/>
      <c r="AC832" s="6"/>
      <c r="AI832" s="110"/>
      <c r="AJ832" s="111"/>
      <c r="AK832" s="221"/>
      <c r="AL832" s="54"/>
      <c r="AM832" s="54"/>
      <c r="AN832" s="112"/>
      <c r="AO832" s="113"/>
      <c r="AP832" s="215"/>
      <c r="AQ832" s="216"/>
      <c r="AR832" s="217"/>
      <c r="AS832" s="54"/>
      <c r="AT832" s="115"/>
      <c r="AU832" s="115"/>
      <c r="AV832" s="115"/>
      <c r="AW832" s="116"/>
      <c r="AX832" s="54"/>
      <c r="AY832" s="117"/>
      <c r="AZ832" s="117"/>
      <c r="BA832" s="118"/>
      <c r="BB832" s="116"/>
      <c r="BC832" s="54"/>
      <c r="BD832" s="117"/>
      <c r="BE832" s="218"/>
      <c r="BF832" s="120"/>
      <c r="BG832" s="121"/>
      <c r="BH832" s="121"/>
      <c r="BI832" s="122"/>
      <c r="BJ832" s="123"/>
    </row>
    <row r="833">
      <c r="D833" s="100"/>
      <c r="E833" s="48"/>
      <c r="U833" s="50"/>
      <c r="V833" s="50"/>
      <c r="AC833" s="6"/>
      <c r="AI833" s="110"/>
      <c r="AJ833" s="111"/>
      <c r="AK833" s="221"/>
      <c r="AL833" s="54"/>
      <c r="AM833" s="54"/>
      <c r="AN833" s="112"/>
      <c r="AO833" s="113"/>
      <c r="AP833" s="215"/>
      <c r="AQ833" s="216"/>
      <c r="AR833" s="217"/>
      <c r="AS833" s="54"/>
      <c r="AT833" s="115"/>
      <c r="AU833" s="115"/>
      <c r="AV833" s="115"/>
      <c r="AW833" s="116"/>
      <c r="AX833" s="54"/>
      <c r="AY833" s="117"/>
      <c r="AZ833" s="117"/>
      <c r="BA833" s="118"/>
      <c r="BB833" s="116"/>
      <c r="BC833" s="54"/>
      <c r="BD833" s="117"/>
      <c r="BE833" s="218"/>
      <c r="BF833" s="120"/>
      <c r="BG833" s="121"/>
      <c r="BH833" s="121"/>
      <c r="BI833" s="122"/>
      <c r="BJ833" s="123"/>
    </row>
    <row r="834">
      <c r="D834" s="100"/>
      <c r="E834" s="48"/>
      <c r="U834" s="50"/>
      <c r="V834" s="50"/>
      <c r="AC834" s="6"/>
      <c r="AI834" s="110"/>
      <c r="AJ834" s="111"/>
      <c r="AK834" s="221"/>
      <c r="AL834" s="54"/>
      <c r="AM834" s="54"/>
      <c r="AN834" s="112"/>
      <c r="AO834" s="113"/>
      <c r="AP834" s="215"/>
      <c r="AQ834" s="216"/>
      <c r="AR834" s="217"/>
      <c r="AS834" s="54"/>
      <c r="AT834" s="115"/>
      <c r="AU834" s="115"/>
      <c r="AV834" s="115"/>
      <c r="AW834" s="116"/>
      <c r="AX834" s="54"/>
      <c r="AY834" s="117"/>
      <c r="AZ834" s="117"/>
      <c r="BA834" s="118"/>
      <c r="BB834" s="116"/>
      <c r="BC834" s="54"/>
      <c r="BD834" s="117"/>
      <c r="BE834" s="218"/>
      <c r="BF834" s="120"/>
      <c r="BG834" s="121"/>
      <c r="BH834" s="121"/>
      <c r="BI834" s="122"/>
      <c r="BJ834" s="123"/>
    </row>
    <row r="835">
      <c r="D835" s="100"/>
      <c r="E835" s="48"/>
      <c r="U835" s="50"/>
      <c r="V835" s="50"/>
      <c r="AC835" s="6"/>
      <c r="AI835" s="110"/>
      <c r="AJ835" s="111"/>
      <c r="AK835" s="221"/>
      <c r="AL835" s="54"/>
      <c r="AM835" s="54"/>
      <c r="AN835" s="112"/>
      <c r="AO835" s="113"/>
      <c r="AP835" s="215"/>
      <c r="AQ835" s="216"/>
      <c r="AR835" s="217"/>
      <c r="AS835" s="54"/>
      <c r="AT835" s="115"/>
      <c r="AU835" s="115"/>
      <c r="AV835" s="115"/>
      <c r="AW835" s="116"/>
      <c r="AX835" s="54"/>
      <c r="AY835" s="117"/>
      <c r="AZ835" s="117"/>
      <c r="BA835" s="118"/>
      <c r="BB835" s="116"/>
      <c r="BC835" s="54"/>
      <c r="BD835" s="117"/>
      <c r="BE835" s="218"/>
      <c r="BF835" s="120"/>
      <c r="BG835" s="121"/>
      <c r="BH835" s="121"/>
      <c r="BI835" s="122"/>
      <c r="BJ835" s="123"/>
    </row>
    <row r="836">
      <c r="D836" s="100"/>
      <c r="E836" s="48"/>
      <c r="U836" s="50"/>
      <c r="V836" s="50"/>
      <c r="AC836" s="6"/>
      <c r="AI836" s="110"/>
      <c r="AJ836" s="111"/>
      <c r="AK836" s="221"/>
      <c r="AL836" s="54"/>
      <c r="AM836" s="54"/>
      <c r="AN836" s="112"/>
      <c r="AO836" s="113"/>
      <c r="AP836" s="215"/>
      <c r="AQ836" s="216"/>
      <c r="AR836" s="217"/>
      <c r="AS836" s="54"/>
      <c r="AT836" s="115"/>
      <c r="AU836" s="115"/>
      <c r="AV836" s="115"/>
      <c r="AW836" s="116"/>
      <c r="AX836" s="54"/>
      <c r="AY836" s="117"/>
      <c r="AZ836" s="117"/>
      <c r="BA836" s="118"/>
      <c r="BB836" s="116"/>
      <c r="BC836" s="54"/>
      <c r="BD836" s="117"/>
      <c r="BE836" s="218"/>
      <c r="BF836" s="120"/>
      <c r="BG836" s="121"/>
      <c r="BH836" s="121"/>
      <c r="BI836" s="122"/>
      <c r="BJ836" s="123"/>
    </row>
    <row r="837">
      <c r="D837" s="100"/>
      <c r="E837" s="48"/>
      <c r="U837" s="50"/>
      <c r="V837" s="50"/>
      <c r="AC837" s="6"/>
      <c r="AI837" s="110"/>
      <c r="AJ837" s="111"/>
      <c r="AK837" s="221"/>
      <c r="AL837" s="54"/>
      <c r="AM837" s="54"/>
      <c r="AN837" s="112"/>
      <c r="AO837" s="113"/>
      <c r="AP837" s="215"/>
      <c r="AQ837" s="216"/>
      <c r="AR837" s="217"/>
      <c r="AS837" s="54"/>
      <c r="AT837" s="115"/>
      <c r="AU837" s="115"/>
      <c r="AV837" s="115"/>
      <c r="AW837" s="116"/>
      <c r="AX837" s="54"/>
      <c r="AY837" s="117"/>
      <c r="AZ837" s="117"/>
      <c r="BA837" s="118"/>
      <c r="BB837" s="116"/>
      <c r="BC837" s="54"/>
      <c r="BD837" s="117"/>
      <c r="BE837" s="218"/>
      <c r="BF837" s="120"/>
      <c r="BG837" s="121"/>
      <c r="BH837" s="121"/>
      <c r="BI837" s="122"/>
      <c r="BJ837" s="123"/>
    </row>
    <row r="838">
      <c r="D838" s="100"/>
      <c r="E838" s="48"/>
      <c r="U838" s="50"/>
      <c r="V838" s="50"/>
      <c r="AC838" s="6"/>
      <c r="AI838" s="110"/>
      <c r="AJ838" s="111"/>
      <c r="AK838" s="221"/>
      <c r="AL838" s="54"/>
      <c r="AM838" s="54"/>
      <c r="AN838" s="112"/>
      <c r="AO838" s="113"/>
      <c r="AP838" s="215"/>
      <c r="AQ838" s="216"/>
      <c r="AR838" s="217"/>
      <c r="AS838" s="54"/>
      <c r="AT838" s="115"/>
      <c r="AU838" s="115"/>
      <c r="AV838" s="115"/>
      <c r="AW838" s="116"/>
      <c r="AX838" s="54"/>
      <c r="AY838" s="117"/>
      <c r="AZ838" s="117"/>
      <c r="BA838" s="118"/>
      <c r="BB838" s="116"/>
      <c r="BC838" s="54"/>
      <c r="BD838" s="117"/>
      <c r="BE838" s="218"/>
      <c r="BF838" s="120"/>
      <c r="BG838" s="121"/>
      <c r="BH838" s="121"/>
      <c r="BI838" s="122"/>
      <c r="BJ838" s="123"/>
    </row>
    <row r="839">
      <c r="D839" s="100"/>
      <c r="E839" s="48"/>
      <c r="U839" s="50"/>
      <c r="V839" s="50"/>
      <c r="AC839" s="6"/>
      <c r="AI839" s="110"/>
      <c r="AJ839" s="111"/>
      <c r="AK839" s="221"/>
      <c r="AL839" s="54"/>
      <c r="AM839" s="54"/>
      <c r="AN839" s="112"/>
      <c r="AO839" s="113"/>
      <c r="AP839" s="215"/>
      <c r="AQ839" s="216"/>
      <c r="AR839" s="217"/>
      <c r="AS839" s="54"/>
      <c r="AT839" s="115"/>
      <c r="AU839" s="115"/>
      <c r="AV839" s="115"/>
      <c r="AW839" s="116"/>
      <c r="AX839" s="54"/>
      <c r="AY839" s="117"/>
      <c r="AZ839" s="117"/>
      <c r="BA839" s="118"/>
      <c r="BB839" s="116"/>
      <c r="BC839" s="54"/>
      <c r="BD839" s="117"/>
      <c r="BE839" s="218"/>
      <c r="BF839" s="120"/>
      <c r="BG839" s="121"/>
      <c r="BH839" s="121"/>
      <c r="BI839" s="122"/>
      <c r="BJ839" s="123"/>
    </row>
    <row r="840">
      <c r="D840" s="100"/>
      <c r="E840" s="48"/>
      <c r="U840" s="50"/>
      <c r="V840" s="50"/>
      <c r="AC840" s="6"/>
      <c r="AI840" s="110"/>
      <c r="AJ840" s="111"/>
      <c r="AK840" s="221"/>
      <c r="AL840" s="54"/>
      <c r="AM840" s="54"/>
      <c r="AN840" s="112"/>
      <c r="AO840" s="113"/>
      <c r="AP840" s="215"/>
      <c r="AQ840" s="216"/>
      <c r="AR840" s="217"/>
      <c r="AS840" s="54"/>
      <c r="AT840" s="115"/>
      <c r="AU840" s="115"/>
      <c r="AV840" s="115"/>
      <c r="AW840" s="116"/>
      <c r="AX840" s="54"/>
      <c r="AY840" s="117"/>
      <c r="AZ840" s="117"/>
      <c r="BA840" s="118"/>
      <c r="BB840" s="116"/>
      <c r="BC840" s="54"/>
      <c r="BD840" s="117"/>
      <c r="BE840" s="218"/>
      <c r="BF840" s="120"/>
      <c r="BG840" s="121"/>
      <c r="BH840" s="121"/>
      <c r="BI840" s="122"/>
      <c r="BJ840" s="123"/>
    </row>
    <row r="841">
      <c r="D841" s="100"/>
      <c r="E841" s="48"/>
      <c r="U841" s="50"/>
      <c r="V841" s="50"/>
      <c r="AC841" s="6"/>
      <c r="AI841" s="110"/>
      <c r="AJ841" s="111"/>
      <c r="AK841" s="221"/>
      <c r="AL841" s="54"/>
      <c r="AM841" s="54"/>
      <c r="AN841" s="112"/>
      <c r="AO841" s="113"/>
      <c r="AP841" s="215"/>
      <c r="AQ841" s="216"/>
      <c r="AR841" s="217"/>
      <c r="AS841" s="54"/>
      <c r="AT841" s="115"/>
      <c r="AU841" s="115"/>
      <c r="AV841" s="115"/>
      <c r="AW841" s="116"/>
      <c r="AX841" s="54"/>
      <c r="AY841" s="117"/>
      <c r="AZ841" s="117"/>
      <c r="BA841" s="118"/>
      <c r="BB841" s="116"/>
      <c r="BC841" s="54"/>
      <c r="BD841" s="117"/>
      <c r="BE841" s="218"/>
      <c r="BF841" s="120"/>
      <c r="BG841" s="121"/>
      <c r="BH841" s="121"/>
      <c r="BI841" s="122"/>
      <c r="BJ841" s="123"/>
    </row>
    <row r="842">
      <c r="D842" s="100"/>
      <c r="E842" s="48"/>
      <c r="U842" s="50"/>
      <c r="V842" s="50"/>
      <c r="AC842" s="6"/>
      <c r="AI842" s="110"/>
      <c r="AJ842" s="111"/>
      <c r="AK842" s="221"/>
      <c r="AL842" s="54"/>
      <c r="AM842" s="54"/>
      <c r="AN842" s="112"/>
      <c r="AO842" s="113"/>
      <c r="AP842" s="215"/>
      <c r="AQ842" s="216"/>
      <c r="AR842" s="217"/>
      <c r="AS842" s="54"/>
      <c r="AT842" s="115"/>
      <c r="AU842" s="115"/>
      <c r="AV842" s="115"/>
      <c r="AW842" s="116"/>
      <c r="AX842" s="54"/>
      <c r="AY842" s="117"/>
      <c r="AZ842" s="117"/>
      <c r="BA842" s="118"/>
      <c r="BB842" s="116"/>
      <c r="BC842" s="54"/>
      <c r="BD842" s="117"/>
      <c r="BE842" s="218"/>
      <c r="BF842" s="120"/>
      <c r="BG842" s="121"/>
      <c r="BH842" s="121"/>
      <c r="BI842" s="122"/>
      <c r="BJ842" s="123"/>
    </row>
    <row r="843">
      <c r="D843" s="100"/>
      <c r="E843" s="48"/>
      <c r="U843" s="50"/>
      <c r="V843" s="50"/>
      <c r="AC843" s="6"/>
      <c r="AI843" s="110"/>
      <c r="AJ843" s="111"/>
      <c r="AK843" s="221"/>
      <c r="AL843" s="54"/>
      <c r="AM843" s="54"/>
      <c r="AN843" s="112"/>
      <c r="AO843" s="113"/>
      <c r="AP843" s="215"/>
      <c r="AQ843" s="216"/>
      <c r="AR843" s="217"/>
      <c r="AS843" s="54"/>
      <c r="AT843" s="115"/>
      <c r="AU843" s="115"/>
      <c r="AV843" s="115"/>
      <c r="AW843" s="116"/>
      <c r="AX843" s="54"/>
      <c r="AY843" s="117"/>
      <c r="AZ843" s="117"/>
      <c r="BA843" s="118"/>
      <c r="BB843" s="116"/>
      <c r="BC843" s="54"/>
      <c r="BD843" s="117"/>
      <c r="BE843" s="218"/>
      <c r="BF843" s="120"/>
      <c r="BG843" s="121"/>
      <c r="BH843" s="121"/>
      <c r="BI843" s="122"/>
      <c r="BJ843" s="123"/>
    </row>
    <row r="844">
      <c r="D844" s="100"/>
      <c r="E844" s="48"/>
      <c r="U844" s="50"/>
      <c r="V844" s="50"/>
      <c r="AC844" s="6"/>
      <c r="AI844" s="110"/>
      <c r="AJ844" s="111"/>
      <c r="AK844" s="221"/>
      <c r="AL844" s="54"/>
      <c r="AM844" s="54"/>
      <c r="AN844" s="112"/>
      <c r="AO844" s="113"/>
      <c r="AP844" s="215"/>
      <c r="AQ844" s="216"/>
      <c r="AR844" s="217"/>
      <c r="AS844" s="54"/>
      <c r="AT844" s="115"/>
      <c r="AU844" s="115"/>
      <c r="AV844" s="115"/>
      <c r="AW844" s="116"/>
      <c r="AX844" s="54"/>
      <c r="AY844" s="117"/>
      <c r="AZ844" s="117"/>
      <c r="BA844" s="118"/>
      <c r="BB844" s="116"/>
      <c r="BC844" s="54"/>
      <c r="BD844" s="117"/>
      <c r="BE844" s="218"/>
      <c r="BF844" s="120"/>
      <c r="BG844" s="121"/>
      <c r="BH844" s="121"/>
      <c r="BI844" s="122"/>
      <c r="BJ844" s="123"/>
    </row>
    <row r="845">
      <c r="D845" s="100"/>
      <c r="E845" s="48"/>
      <c r="U845" s="50"/>
      <c r="V845" s="50"/>
      <c r="AC845" s="6"/>
      <c r="AI845" s="110"/>
      <c r="AJ845" s="111"/>
      <c r="AK845" s="221"/>
      <c r="AL845" s="54"/>
      <c r="AM845" s="54"/>
      <c r="AN845" s="112"/>
      <c r="AO845" s="113"/>
      <c r="AP845" s="215"/>
      <c r="AQ845" s="216"/>
      <c r="AR845" s="217"/>
      <c r="AS845" s="54"/>
      <c r="AT845" s="115"/>
      <c r="AU845" s="115"/>
      <c r="AV845" s="115"/>
      <c r="AW845" s="116"/>
      <c r="AX845" s="54"/>
      <c r="AY845" s="117"/>
      <c r="AZ845" s="117"/>
      <c r="BA845" s="118"/>
      <c r="BB845" s="116"/>
      <c r="BC845" s="54"/>
      <c r="BD845" s="117"/>
      <c r="BE845" s="218"/>
      <c r="BF845" s="120"/>
      <c r="BG845" s="121"/>
      <c r="BH845" s="121"/>
      <c r="BI845" s="122"/>
      <c r="BJ845" s="123"/>
    </row>
    <row r="846">
      <c r="D846" s="100"/>
      <c r="E846" s="48"/>
      <c r="U846" s="50"/>
      <c r="V846" s="50"/>
      <c r="AC846" s="6"/>
      <c r="AI846" s="110"/>
      <c r="AJ846" s="111"/>
      <c r="AK846" s="221"/>
      <c r="AL846" s="54"/>
      <c r="AM846" s="54"/>
      <c r="AN846" s="112"/>
      <c r="AO846" s="113"/>
      <c r="AP846" s="215"/>
      <c r="AQ846" s="216"/>
      <c r="AR846" s="217"/>
      <c r="AS846" s="54"/>
      <c r="AT846" s="115"/>
      <c r="AU846" s="115"/>
      <c r="AV846" s="115"/>
      <c r="AW846" s="116"/>
      <c r="AX846" s="54"/>
      <c r="AY846" s="117"/>
      <c r="AZ846" s="117"/>
      <c r="BA846" s="118"/>
      <c r="BB846" s="116"/>
      <c r="BC846" s="54"/>
      <c r="BD846" s="117"/>
      <c r="BE846" s="218"/>
      <c r="BF846" s="120"/>
      <c r="BG846" s="121"/>
      <c r="BH846" s="121"/>
      <c r="BI846" s="122"/>
      <c r="BJ846" s="123"/>
    </row>
    <row r="847">
      <c r="D847" s="100"/>
      <c r="E847" s="48"/>
      <c r="U847" s="50"/>
      <c r="V847" s="50"/>
      <c r="AC847" s="6"/>
      <c r="AI847" s="110"/>
      <c r="AJ847" s="111"/>
      <c r="AK847" s="221"/>
      <c r="AL847" s="54"/>
      <c r="AM847" s="54"/>
      <c r="AN847" s="112"/>
      <c r="AO847" s="113"/>
      <c r="AP847" s="215"/>
      <c r="AQ847" s="216"/>
      <c r="AR847" s="217"/>
      <c r="AS847" s="54"/>
      <c r="AT847" s="115"/>
      <c r="AU847" s="115"/>
      <c r="AV847" s="115"/>
      <c r="AW847" s="116"/>
      <c r="AX847" s="54"/>
      <c r="AY847" s="117"/>
      <c r="AZ847" s="117"/>
      <c r="BA847" s="118"/>
      <c r="BB847" s="116"/>
      <c r="BC847" s="54"/>
      <c r="BD847" s="117"/>
      <c r="BE847" s="218"/>
      <c r="BF847" s="120"/>
      <c r="BG847" s="121"/>
      <c r="BH847" s="121"/>
      <c r="BI847" s="122"/>
      <c r="BJ847" s="123"/>
    </row>
    <row r="848">
      <c r="D848" s="100"/>
      <c r="E848" s="48"/>
      <c r="U848" s="50"/>
      <c r="V848" s="50"/>
      <c r="AC848" s="6"/>
      <c r="AI848" s="110"/>
      <c r="AJ848" s="111"/>
      <c r="AK848" s="221"/>
      <c r="AL848" s="54"/>
      <c r="AM848" s="54"/>
      <c r="AN848" s="112"/>
      <c r="AO848" s="113"/>
      <c r="AP848" s="215"/>
      <c r="AQ848" s="216"/>
      <c r="AR848" s="217"/>
      <c r="AS848" s="54"/>
      <c r="AT848" s="115"/>
      <c r="AU848" s="115"/>
      <c r="AV848" s="115"/>
      <c r="AW848" s="116"/>
      <c r="AX848" s="54"/>
      <c r="AY848" s="117"/>
      <c r="AZ848" s="117"/>
      <c r="BA848" s="118"/>
      <c r="BB848" s="116"/>
      <c r="BC848" s="54"/>
      <c r="BD848" s="117"/>
      <c r="BE848" s="218"/>
      <c r="BF848" s="120"/>
      <c r="BG848" s="121"/>
      <c r="BH848" s="121"/>
      <c r="BI848" s="122"/>
      <c r="BJ848" s="123"/>
    </row>
    <row r="849">
      <c r="D849" s="100"/>
      <c r="E849" s="48"/>
      <c r="U849" s="50"/>
      <c r="V849" s="50"/>
      <c r="AC849" s="6"/>
      <c r="AI849" s="110"/>
      <c r="AJ849" s="111"/>
      <c r="AK849" s="221"/>
      <c r="AL849" s="54"/>
      <c r="AM849" s="54"/>
      <c r="AN849" s="112"/>
      <c r="AO849" s="113"/>
      <c r="AP849" s="215"/>
      <c r="AQ849" s="216"/>
      <c r="AR849" s="217"/>
      <c r="AS849" s="54"/>
      <c r="AT849" s="115"/>
      <c r="AU849" s="115"/>
      <c r="AV849" s="115"/>
      <c r="AW849" s="116"/>
      <c r="AX849" s="54"/>
      <c r="AY849" s="117"/>
      <c r="AZ849" s="117"/>
      <c r="BA849" s="118"/>
      <c r="BB849" s="116"/>
      <c r="BC849" s="54"/>
      <c r="BD849" s="117"/>
      <c r="BE849" s="218"/>
      <c r="BF849" s="120"/>
      <c r="BG849" s="121"/>
      <c r="BH849" s="121"/>
      <c r="BI849" s="122"/>
      <c r="BJ849" s="123"/>
    </row>
    <row r="850">
      <c r="D850" s="100"/>
      <c r="E850" s="48"/>
      <c r="U850" s="50"/>
      <c r="V850" s="50"/>
      <c r="AC850" s="6"/>
      <c r="AI850" s="110"/>
      <c r="AJ850" s="111"/>
      <c r="AK850" s="221"/>
      <c r="AL850" s="54"/>
      <c r="AM850" s="54"/>
      <c r="AN850" s="112"/>
      <c r="AO850" s="113"/>
      <c r="AP850" s="215"/>
      <c r="AQ850" s="216"/>
      <c r="AR850" s="217"/>
      <c r="AS850" s="54"/>
      <c r="AT850" s="115"/>
      <c r="AU850" s="115"/>
      <c r="AV850" s="115"/>
      <c r="AW850" s="116"/>
      <c r="AX850" s="54"/>
      <c r="AY850" s="117"/>
      <c r="AZ850" s="117"/>
      <c r="BA850" s="118"/>
      <c r="BB850" s="116"/>
      <c r="BC850" s="54"/>
      <c r="BD850" s="117"/>
      <c r="BE850" s="218"/>
      <c r="BF850" s="120"/>
      <c r="BG850" s="121"/>
      <c r="BH850" s="121"/>
      <c r="BI850" s="122"/>
      <c r="BJ850" s="123"/>
    </row>
    <row r="851">
      <c r="D851" s="100"/>
      <c r="E851" s="48"/>
      <c r="U851" s="50"/>
      <c r="V851" s="50"/>
      <c r="AC851" s="6"/>
      <c r="AI851" s="110"/>
      <c r="AJ851" s="111"/>
      <c r="AK851" s="221"/>
      <c r="AL851" s="54"/>
      <c r="AM851" s="54"/>
      <c r="AN851" s="112"/>
      <c r="AO851" s="113"/>
      <c r="AP851" s="215"/>
      <c r="AQ851" s="216"/>
      <c r="AR851" s="217"/>
      <c r="AS851" s="54"/>
      <c r="AT851" s="115"/>
      <c r="AU851" s="115"/>
      <c r="AV851" s="115"/>
      <c r="AW851" s="116"/>
      <c r="AX851" s="54"/>
      <c r="AY851" s="117"/>
      <c r="AZ851" s="117"/>
      <c r="BA851" s="118"/>
      <c r="BB851" s="116"/>
      <c r="BC851" s="54"/>
      <c r="BD851" s="117"/>
      <c r="BE851" s="218"/>
      <c r="BF851" s="120"/>
      <c r="BG851" s="121"/>
      <c r="BH851" s="121"/>
      <c r="BI851" s="122"/>
      <c r="BJ851" s="123"/>
    </row>
    <row r="852">
      <c r="D852" s="100"/>
      <c r="E852" s="48"/>
      <c r="U852" s="50"/>
      <c r="V852" s="50"/>
      <c r="AC852" s="6"/>
      <c r="AI852" s="110"/>
      <c r="AJ852" s="111"/>
      <c r="AK852" s="221"/>
      <c r="AL852" s="54"/>
      <c r="AM852" s="54"/>
      <c r="AN852" s="112"/>
      <c r="AO852" s="113"/>
      <c r="AP852" s="215"/>
      <c r="AQ852" s="216"/>
      <c r="AR852" s="217"/>
      <c r="AS852" s="54"/>
      <c r="AT852" s="115"/>
      <c r="AU852" s="115"/>
      <c r="AV852" s="115"/>
      <c r="AW852" s="116"/>
      <c r="AX852" s="54"/>
      <c r="AY852" s="117"/>
      <c r="AZ852" s="117"/>
      <c r="BA852" s="118"/>
      <c r="BB852" s="116"/>
      <c r="BC852" s="54"/>
      <c r="BD852" s="117"/>
      <c r="BE852" s="218"/>
      <c r="BF852" s="120"/>
      <c r="BG852" s="121"/>
      <c r="BH852" s="121"/>
      <c r="BI852" s="122"/>
      <c r="BJ852" s="123"/>
    </row>
    <row r="853">
      <c r="D853" s="100"/>
      <c r="E853" s="48"/>
      <c r="U853" s="50"/>
      <c r="V853" s="50"/>
      <c r="AC853" s="6"/>
      <c r="AI853" s="110"/>
      <c r="AJ853" s="111"/>
      <c r="AK853" s="221"/>
      <c r="AL853" s="54"/>
      <c r="AM853" s="54"/>
      <c r="AN853" s="112"/>
      <c r="AO853" s="113"/>
      <c r="AP853" s="215"/>
      <c r="AQ853" s="216"/>
      <c r="AR853" s="217"/>
      <c r="AS853" s="54"/>
      <c r="AT853" s="115"/>
      <c r="AU853" s="115"/>
      <c r="AV853" s="115"/>
      <c r="AW853" s="116"/>
      <c r="AX853" s="54"/>
      <c r="AY853" s="117"/>
      <c r="AZ853" s="117"/>
      <c r="BA853" s="118"/>
      <c r="BB853" s="116"/>
      <c r="BC853" s="54"/>
      <c r="BD853" s="117"/>
      <c r="BE853" s="218"/>
      <c r="BF853" s="120"/>
      <c r="BG853" s="121"/>
      <c r="BH853" s="121"/>
      <c r="BI853" s="122"/>
      <c r="BJ853" s="123"/>
    </row>
    <row r="854">
      <c r="D854" s="100"/>
      <c r="E854" s="48"/>
      <c r="U854" s="50"/>
      <c r="V854" s="50"/>
      <c r="AC854" s="6"/>
      <c r="AI854" s="110"/>
      <c r="AJ854" s="111"/>
      <c r="AK854" s="221"/>
      <c r="AL854" s="54"/>
      <c r="AM854" s="54"/>
      <c r="AN854" s="112"/>
      <c r="AO854" s="113"/>
      <c r="AP854" s="215"/>
      <c r="AQ854" s="216"/>
      <c r="AR854" s="217"/>
      <c r="AS854" s="54"/>
      <c r="AT854" s="115"/>
      <c r="AU854" s="115"/>
      <c r="AV854" s="115"/>
      <c r="AW854" s="116"/>
      <c r="AX854" s="54"/>
      <c r="AY854" s="117"/>
      <c r="AZ854" s="117"/>
      <c r="BA854" s="118"/>
      <c r="BB854" s="116"/>
      <c r="BC854" s="54"/>
      <c r="BD854" s="117"/>
      <c r="BE854" s="218"/>
      <c r="BF854" s="120"/>
      <c r="BG854" s="121"/>
      <c r="BH854" s="121"/>
      <c r="BI854" s="122"/>
      <c r="BJ854" s="123"/>
    </row>
    <row r="855">
      <c r="D855" s="100"/>
      <c r="E855" s="48"/>
      <c r="U855" s="50"/>
      <c r="V855" s="50"/>
      <c r="AC855" s="6"/>
      <c r="AI855" s="110"/>
      <c r="AJ855" s="111"/>
      <c r="AK855" s="221"/>
      <c r="AL855" s="54"/>
      <c r="AM855" s="54"/>
      <c r="AN855" s="112"/>
      <c r="AO855" s="113"/>
      <c r="AP855" s="215"/>
      <c r="AQ855" s="216"/>
      <c r="AR855" s="217"/>
      <c r="AS855" s="54"/>
      <c r="AT855" s="115"/>
      <c r="AU855" s="115"/>
      <c r="AV855" s="115"/>
      <c r="AW855" s="116"/>
      <c r="AX855" s="54"/>
      <c r="AY855" s="117"/>
      <c r="AZ855" s="117"/>
      <c r="BA855" s="118"/>
      <c r="BB855" s="116"/>
      <c r="BC855" s="54"/>
      <c r="BD855" s="117"/>
      <c r="BE855" s="218"/>
      <c r="BF855" s="120"/>
      <c r="BG855" s="121"/>
      <c r="BH855" s="121"/>
      <c r="BI855" s="122"/>
      <c r="BJ855" s="123"/>
    </row>
    <row r="856">
      <c r="D856" s="100"/>
      <c r="E856" s="48"/>
      <c r="U856" s="50"/>
      <c r="V856" s="50"/>
      <c r="AC856" s="6"/>
      <c r="AI856" s="110"/>
      <c r="AJ856" s="111"/>
      <c r="AK856" s="221"/>
      <c r="AL856" s="54"/>
      <c r="AM856" s="54"/>
      <c r="AN856" s="112"/>
      <c r="AO856" s="113"/>
      <c r="AP856" s="215"/>
      <c r="AQ856" s="216"/>
      <c r="AR856" s="217"/>
      <c r="AS856" s="54"/>
      <c r="AT856" s="115"/>
      <c r="AU856" s="115"/>
      <c r="AV856" s="115"/>
      <c r="AW856" s="116"/>
      <c r="AX856" s="54"/>
      <c r="AY856" s="117"/>
      <c r="AZ856" s="117"/>
      <c r="BA856" s="118"/>
      <c r="BB856" s="116"/>
      <c r="BC856" s="54"/>
      <c r="BD856" s="117"/>
      <c r="BE856" s="218"/>
      <c r="BF856" s="120"/>
      <c r="BG856" s="121"/>
      <c r="BH856" s="121"/>
      <c r="BI856" s="122"/>
      <c r="BJ856" s="123"/>
    </row>
    <row r="857">
      <c r="D857" s="100"/>
      <c r="E857" s="48"/>
      <c r="U857" s="50"/>
      <c r="V857" s="50"/>
      <c r="AC857" s="6"/>
      <c r="AI857" s="110"/>
      <c r="AJ857" s="111"/>
      <c r="AK857" s="221"/>
      <c r="AL857" s="54"/>
      <c r="AM857" s="54"/>
      <c r="AN857" s="112"/>
      <c r="AO857" s="113"/>
      <c r="AP857" s="215"/>
      <c r="AQ857" s="216"/>
      <c r="AR857" s="217"/>
      <c r="AS857" s="54"/>
      <c r="AT857" s="115"/>
      <c r="AU857" s="115"/>
      <c r="AV857" s="115"/>
      <c r="AW857" s="116"/>
      <c r="AX857" s="54"/>
      <c r="AY857" s="117"/>
      <c r="AZ857" s="117"/>
      <c r="BA857" s="118"/>
      <c r="BB857" s="116"/>
      <c r="BC857" s="54"/>
      <c r="BD857" s="117"/>
      <c r="BE857" s="218"/>
      <c r="BF857" s="120"/>
      <c r="BG857" s="121"/>
      <c r="BH857" s="121"/>
      <c r="BI857" s="122"/>
      <c r="BJ857" s="123"/>
    </row>
    <row r="858">
      <c r="D858" s="100"/>
      <c r="E858" s="48"/>
      <c r="U858" s="50"/>
      <c r="V858" s="50"/>
      <c r="AC858" s="6"/>
      <c r="AI858" s="110"/>
      <c r="AJ858" s="111"/>
      <c r="AK858" s="221"/>
      <c r="AL858" s="54"/>
      <c r="AM858" s="54"/>
      <c r="AN858" s="112"/>
      <c r="AO858" s="113"/>
      <c r="AP858" s="215"/>
      <c r="AQ858" s="216"/>
      <c r="AR858" s="217"/>
      <c r="AS858" s="54"/>
      <c r="AT858" s="115"/>
      <c r="AU858" s="115"/>
      <c r="AV858" s="115"/>
      <c r="AW858" s="116"/>
      <c r="AX858" s="54"/>
      <c r="AY858" s="117"/>
      <c r="AZ858" s="117"/>
      <c r="BA858" s="118"/>
      <c r="BB858" s="116"/>
      <c r="BC858" s="54"/>
      <c r="BD858" s="117"/>
      <c r="BE858" s="218"/>
      <c r="BF858" s="120"/>
      <c r="BG858" s="121"/>
      <c r="BH858" s="121"/>
      <c r="BI858" s="122"/>
      <c r="BJ858" s="123"/>
    </row>
    <row r="859">
      <c r="D859" s="100"/>
      <c r="E859" s="48"/>
      <c r="U859" s="50"/>
      <c r="V859" s="50"/>
      <c r="AC859" s="6"/>
      <c r="AI859" s="110"/>
      <c r="AJ859" s="111"/>
      <c r="AK859" s="221"/>
      <c r="AL859" s="54"/>
      <c r="AM859" s="54"/>
      <c r="AN859" s="112"/>
      <c r="AO859" s="113"/>
      <c r="AP859" s="215"/>
      <c r="AQ859" s="216"/>
      <c r="AR859" s="217"/>
      <c r="AS859" s="54"/>
      <c r="AT859" s="115"/>
      <c r="AU859" s="115"/>
      <c r="AV859" s="115"/>
      <c r="AW859" s="116"/>
      <c r="AX859" s="54"/>
      <c r="AY859" s="117"/>
      <c r="AZ859" s="117"/>
      <c r="BA859" s="118"/>
      <c r="BB859" s="116"/>
      <c r="BC859" s="54"/>
      <c r="BD859" s="117"/>
      <c r="BE859" s="218"/>
      <c r="BF859" s="120"/>
      <c r="BG859" s="121"/>
      <c r="BH859" s="121"/>
      <c r="BI859" s="122"/>
      <c r="BJ859" s="123"/>
    </row>
    <row r="860">
      <c r="D860" s="100"/>
      <c r="E860" s="48"/>
      <c r="U860" s="50"/>
      <c r="V860" s="50"/>
      <c r="AC860" s="6"/>
      <c r="AI860" s="110"/>
      <c r="AJ860" s="111"/>
      <c r="AK860" s="221"/>
      <c r="AL860" s="54"/>
      <c r="AM860" s="54"/>
      <c r="AN860" s="112"/>
      <c r="AO860" s="113"/>
      <c r="AP860" s="215"/>
      <c r="AQ860" s="216"/>
      <c r="AR860" s="217"/>
      <c r="AS860" s="54"/>
      <c r="AT860" s="115"/>
      <c r="AU860" s="115"/>
      <c r="AV860" s="115"/>
      <c r="AW860" s="116"/>
      <c r="AX860" s="54"/>
      <c r="AY860" s="117"/>
      <c r="AZ860" s="117"/>
      <c r="BA860" s="118"/>
      <c r="BB860" s="116"/>
      <c r="BC860" s="54"/>
      <c r="BD860" s="117"/>
      <c r="BE860" s="218"/>
      <c r="BF860" s="120"/>
      <c r="BG860" s="121"/>
      <c r="BH860" s="121"/>
      <c r="BI860" s="122"/>
      <c r="BJ860" s="123"/>
    </row>
    <row r="861">
      <c r="D861" s="100"/>
      <c r="E861" s="48"/>
      <c r="U861" s="50"/>
      <c r="V861" s="50"/>
      <c r="AC861" s="6"/>
      <c r="AI861" s="110"/>
      <c r="AJ861" s="111"/>
      <c r="AK861" s="221"/>
      <c r="AL861" s="54"/>
      <c r="AM861" s="54"/>
      <c r="AN861" s="112"/>
      <c r="AO861" s="113"/>
      <c r="AP861" s="215"/>
      <c r="AQ861" s="216"/>
      <c r="AR861" s="217"/>
      <c r="AS861" s="54"/>
      <c r="AT861" s="115"/>
      <c r="AU861" s="115"/>
      <c r="AV861" s="115"/>
      <c r="AW861" s="116"/>
      <c r="AX861" s="54"/>
      <c r="AY861" s="117"/>
      <c r="AZ861" s="117"/>
      <c r="BA861" s="118"/>
      <c r="BB861" s="116"/>
      <c r="BC861" s="54"/>
      <c r="BD861" s="117"/>
      <c r="BE861" s="218"/>
      <c r="BF861" s="120"/>
      <c r="BG861" s="121"/>
      <c r="BH861" s="121"/>
      <c r="BI861" s="122"/>
      <c r="BJ861" s="123"/>
    </row>
    <row r="862">
      <c r="D862" s="100"/>
      <c r="E862" s="48"/>
      <c r="U862" s="50"/>
      <c r="V862" s="50"/>
      <c r="AC862" s="6"/>
      <c r="AI862" s="110"/>
      <c r="AJ862" s="111"/>
      <c r="AK862" s="221"/>
      <c r="AL862" s="54"/>
      <c r="AM862" s="54"/>
      <c r="AN862" s="112"/>
      <c r="AO862" s="113"/>
      <c r="AP862" s="215"/>
      <c r="AQ862" s="216"/>
      <c r="AR862" s="217"/>
      <c r="AS862" s="54"/>
      <c r="AT862" s="115"/>
      <c r="AU862" s="115"/>
      <c r="AV862" s="115"/>
      <c r="AW862" s="116"/>
      <c r="AX862" s="54"/>
      <c r="AY862" s="117"/>
      <c r="AZ862" s="117"/>
      <c r="BA862" s="118"/>
      <c r="BB862" s="116"/>
      <c r="BC862" s="54"/>
      <c r="BD862" s="117"/>
      <c r="BE862" s="218"/>
      <c r="BF862" s="120"/>
      <c r="BG862" s="121"/>
      <c r="BH862" s="121"/>
      <c r="BI862" s="122"/>
      <c r="BJ862" s="123"/>
    </row>
    <row r="863">
      <c r="D863" s="100"/>
      <c r="E863" s="48"/>
      <c r="U863" s="50"/>
      <c r="V863" s="50"/>
      <c r="AC863" s="6"/>
      <c r="AI863" s="110"/>
      <c r="AJ863" s="111"/>
      <c r="AK863" s="221"/>
      <c r="AL863" s="54"/>
      <c r="AM863" s="54"/>
      <c r="AN863" s="112"/>
      <c r="AO863" s="113"/>
      <c r="AP863" s="215"/>
      <c r="AQ863" s="216"/>
      <c r="AR863" s="217"/>
      <c r="AS863" s="54"/>
      <c r="AT863" s="115"/>
      <c r="AU863" s="115"/>
      <c r="AV863" s="115"/>
      <c r="AW863" s="116"/>
      <c r="AX863" s="54"/>
      <c r="AY863" s="117"/>
      <c r="AZ863" s="117"/>
      <c r="BA863" s="118"/>
      <c r="BB863" s="116"/>
      <c r="BC863" s="54"/>
      <c r="BD863" s="117"/>
      <c r="BE863" s="218"/>
      <c r="BF863" s="120"/>
      <c r="BG863" s="121"/>
      <c r="BH863" s="121"/>
      <c r="BI863" s="122"/>
      <c r="BJ863" s="123"/>
    </row>
    <row r="864">
      <c r="D864" s="100"/>
      <c r="E864" s="48"/>
      <c r="U864" s="50"/>
      <c r="V864" s="50"/>
      <c r="AC864" s="6"/>
      <c r="AI864" s="110"/>
      <c r="AJ864" s="111"/>
      <c r="AK864" s="221"/>
      <c r="AL864" s="54"/>
      <c r="AM864" s="54"/>
      <c r="AN864" s="112"/>
      <c r="AO864" s="113"/>
      <c r="AP864" s="215"/>
      <c r="AQ864" s="216"/>
      <c r="AR864" s="217"/>
      <c r="AS864" s="54"/>
      <c r="AT864" s="115"/>
      <c r="AU864" s="115"/>
      <c r="AV864" s="115"/>
      <c r="AW864" s="116"/>
      <c r="AX864" s="54"/>
      <c r="AY864" s="117"/>
      <c r="AZ864" s="117"/>
      <c r="BA864" s="118"/>
      <c r="BB864" s="116"/>
      <c r="BC864" s="54"/>
      <c r="BD864" s="117"/>
      <c r="BE864" s="218"/>
      <c r="BF864" s="120"/>
      <c r="BG864" s="121"/>
      <c r="BH864" s="121"/>
      <c r="BI864" s="122"/>
      <c r="BJ864" s="123"/>
    </row>
    <row r="865">
      <c r="D865" s="100"/>
      <c r="E865" s="48"/>
      <c r="U865" s="50"/>
      <c r="V865" s="50"/>
      <c r="AC865" s="6"/>
      <c r="AI865" s="110"/>
      <c r="AJ865" s="111"/>
      <c r="AK865" s="221"/>
      <c r="AL865" s="54"/>
      <c r="AM865" s="54"/>
      <c r="AN865" s="112"/>
      <c r="AO865" s="113"/>
      <c r="AP865" s="215"/>
      <c r="AQ865" s="216"/>
      <c r="AR865" s="217"/>
      <c r="AS865" s="54"/>
      <c r="AT865" s="115"/>
      <c r="AU865" s="115"/>
      <c r="AV865" s="115"/>
      <c r="AW865" s="116"/>
      <c r="AX865" s="54"/>
      <c r="AY865" s="117"/>
      <c r="AZ865" s="117"/>
      <c r="BA865" s="118"/>
      <c r="BB865" s="116"/>
      <c r="BC865" s="54"/>
      <c r="BD865" s="117"/>
      <c r="BE865" s="218"/>
      <c r="BF865" s="120"/>
      <c r="BG865" s="121"/>
      <c r="BH865" s="121"/>
      <c r="BI865" s="122"/>
      <c r="BJ865" s="123"/>
    </row>
    <row r="866">
      <c r="D866" s="100"/>
      <c r="E866" s="48"/>
      <c r="U866" s="50"/>
      <c r="V866" s="50"/>
      <c r="AC866" s="6"/>
      <c r="AI866" s="110"/>
      <c r="AJ866" s="111"/>
      <c r="AK866" s="221"/>
      <c r="AL866" s="54"/>
      <c r="AM866" s="54"/>
      <c r="AN866" s="112"/>
      <c r="AO866" s="113"/>
      <c r="AP866" s="215"/>
      <c r="AQ866" s="216"/>
      <c r="AR866" s="217"/>
      <c r="AS866" s="54"/>
      <c r="AT866" s="115"/>
      <c r="AU866" s="115"/>
      <c r="AV866" s="115"/>
      <c r="AW866" s="116"/>
      <c r="AX866" s="54"/>
      <c r="AY866" s="117"/>
      <c r="AZ866" s="117"/>
      <c r="BA866" s="118"/>
      <c r="BB866" s="116"/>
      <c r="BC866" s="54"/>
      <c r="BD866" s="117"/>
      <c r="BE866" s="218"/>
      <c r="BF866" s="120"/>
      <c r="BG866" s="121"/>
      <c r="BH866" s="121"/>
      <c r="BI866" s="122"/>
      <c r="BJ866" s="123"/>
    </row>
    <row r="867">
      <c r="D867" s="100"/>
      <c r="E867" s="48"/>
      <c r="U867" s="50"/>
      <c r="V867" s="50"/>
      <c r="AC867" s="6"/>
      <c r="AI867" s="110"/>
      <c r="AJ867" s="111"/>
      <c r="AK867" s="221"/>
      <c r="AL867" s="54"/>
      <c r="AM867" s="54"/>
      <c r="AN867" s="112"/>
      <c r="AO867" s="113"/>
      <c r="AP867" s="215"/>
      <c r="AQ867" s="216"/>
      <c r="AR867" s="217"/>
      <c r="AS867" s="54"/>
      <c r="AT867" s="115"/>
      <c r="AU867" s="115"/>
      <c r="AV867" s="115"/>
      <c r="AW867" s="116"/>
      <c r="AX867" s="54"/>
      <c r="AY867" s="117"/>
      <c r="AZ867" s="117"/>
      <c r="BA867" s="118"/>
      <c r="BB867" s="116"/>
      <c r="BC867" s="54"/>
      <c r="BD867" s="117"/>
      <c r="BE867" s="218"/>
      <c r="BF867" s="120"/>
      <c r="BG867" s="121"/>
      <c r="BH867" s="121"/>
      <c r="BI867" s="122"/>
      <c r="BJ867" s="123"/>
    </row>
    <row r="868">
      <c r="D868" s="100"/>
      <c r="E868" s="48"/>
      <c r="U868" s="50"/>
      <c r="V868" s="50"/>
      <c r="AC868" s="6"/>
      <c r="AI868" s="110"/>
      <c r="AJ868" s="111"/>
      <c r="AK868" s="221"/>
      <c r="AL868" s="54"/>
      <c r="AM868" s="54"/>
      <c r="AN868" s="112"/>
      <c r="AO868" s="113"/>
      <c r="AP868" s="215"/>
      <c r="AQ868" s="216"/>
      <c r="AR868" s="217"/>
      <c r="AS868" s="54"/>
      <c r="AT868" s="115"/>
      <c r="AU868" s="115"/>
      <c r="AV868" s="115"/>
      <c r="AW868" s="116"/>
      <c r="AX868" s="54"/>
      <c r="AY868" s="117"/>
      <c r="AZ868" s="117"/>
      <c r="BA868" s="118"/>
      <c r="BB868" s="116"/>
      <c r="BC868" s="54"/>
      <c r="BD868" s="117"/>
      <c r="BE868" s="218"/>
      <c r="BF868" s="120"/>
      <c r="BG868" s="121"/>
      <c r="BH868" s="121"/>
      <c r="BI868" s="122"/>
      <c r="BJ868" s="123"/>
    </row>
    <row r="869">
      <c r="D869" s="100"/>
      <c r="E869" s="48"/>
      <c r="U869" s="50"/>
      <c r="V869" s="50"/>
      <c r="AC869" s="6"/>
      <c r="AI869" s="110"/>
      <c r="AJ869" s="111"/>
      <c r="AK869" s="221"/>
      <c r="AL869" s="54"/>
      <c r="AM869" s="54"/>
      <c r="AN869" s="112"/>
      <c r="AO869" s="113"/>
      <c r="AP869" s="215"/>
      <c r="AQ869" s="216"/>
      <c r="AR869" s="217"/>
      <c r="AS869" s="54"/>
      <c r="AT869" s="115"/>
      <c r="AU869" s="115"/>
      <c r="AV869" s="115"/>
      <c r="AW869" s="116"/>
      <c r="AX869" s="54"/>
      <c r="AY869" s="117"/>
      <c r="AZ869" s="117"/>
      <c r="BA869" s="118"/>
      <c r="BB869" s="116"/>
      <c r="BC869" s="54"/>
      <c r="BD869" s="117"/>
      <c r="BE869" s="218"/>
      <c r="BF869" s="120"/>
      <c r="BG869" s="121"/>
      <c r="BH869" s="121"/>
      <c r="BI869" s="122"/>
      <c r="BJ869" s="123"/>
    </row>
    <row r="870">
      <c r="D870" s="100"/>
      <c r="E870" s="48"/>
      <c r="U870" s="50"/>
      <c r="V870" s="50"/>
      <c r="AC870" s="6"/>
      <c r="AI870" s="110"/>
      <c r="AJ870" s="111"/>
      <c r="AK870" s="221"/>
      <c r="AL870" s="54"/>
      <c r="AM870" s="54"/>
      <c r="AN870" s="112"/>
      <c r="AO870" s="113"/>
      <c r="AP870" s="215"/>
      <c r="AQ870" s="216"/>
      <c r="AR870" s="217"/>
      <c r="AS870" s="54"/>
      <c r="AT870" s="115"/>
      <c r="AU870" s="115"/>
      <c r="AV870" s="115"/>
      <c r="AW870" s="116"/>
      <c r="AX870" s="54"/>
      <c r="AY870" s="117"/>
      <c r="AZ870" s="117"/>
      <c r="BA870" s="118"/>
      <c r="BB870" s="116"/>
      <c r="BC870" s="54"/>
      <c r="BD870" s="117"/>
      <c r="BE870" s="218"/>
      <c r="BF870" s="120"/>
      <c r="BG870" s="121"/>
      <c r="BH870" s="121"/>
      <c r="BI870" s="122"/>
      <c r="BJ870" s="123"/>
    </row>
    <row r="871">
      <c r="D871" s="100"/>
      <c r="E871" s="48"/>
      <c r="U871" s="50"/>
      <c r="V871" s="50"/>
      <c r="AC871" s="6"/>
      <c r="AI871" s="110"/>
      <c r="AJ871" s="111"/>
      <c r="AK871" s="221"/>
      <c r="AL871" s="54"/>
      <c r="AM871" s="54"/>
      <c r="AN871" s="112"/>
      <c r="AO871" s="113"/>
      <c r="AP871" s="215"/>
      <c r="AQ871" s="216"/>
      <c r="AR871" s="217"/>
      <c r="AS871" s="54"/>
      <c r="AT871" s="115"/>
      <c r="AU871" s="115"/>
      <c r="AV871" s="115"/>
      <c r="AW871" s="116"/>
      <c r="AX871" s="54"/>
      <c r="AY871" s="117"/>
      <c r="AZ871" s="117"/>
      <c r="BA871" s="118"/>
      <c r="BB871" s="116"/>
      <c r="BC871" s="54"/>
      <c r="BD871" s="117"/>
      <c r="BE871" s="218"/>
      <c r="BF871" s="120"/>
      <c r="BG871" s="121"/>
      <c r="BH871" s="121"/>
      <c r="BI871" s="122"/>
      <c r="BJ871" s="123"/>
    </row>
    <row r="872">
      <c r="D872" s="100"/>
      <c r="E872" s="48"/>
      <c r="U872" s="50"/>
      <c r="V872" s="50"/>
      <c r="AC872" s="6"/>
      <c r="AI872" s="110"/>
      <c r="AJ872" s="111"/>
      <c r="AK872" s="221"/>
      <c r="AL872" s="54"/>
      <c r="AM872" s="54"/>
      <c r="AN872" s="112"/>
      <c r="AO872" s="113"/>
      <c r="AP872" s="215"/>
      <c r="AQ872" s="216"/>
      <c r="AR872" s="217"/>
      <c r="AS872" s="54"/>
      <c r="AT872" s="115"/>
      <c r="AU872" s="115"/>
      <c r="AV872" s="115"/>
      <c r="AW872" s="116"/>
      <c r="AX872" s="54"/>
      <c r="AY872" s="117"/>
      <c r="AZ872" s="117"/>
      <c r="BA872" s="118"/>
      <c r="BB872" s="116"/>
      <c r="BC872" s="54"/>
      <c r="BD872" s="117"/>
      <c r="BE872" s="218"/>
      <c r="BF872" s="120"/>
      <c r="BG872" s="121"/>
      <c r="BH872" s="121"/>
      <c r="BI872" s="122"/>
      <c r="BJ872" s="123"/>
    </row>
    <row r="873">
      <c r="D873" s="100"/>
      <c r="E873" s="48"/>
      <c r="U873" s="50"/>
      <c r="V873" s="50"/>
      <c r="AC873" s="6"/>
      <c r="AI873" s="110"/>
      <c r="AJ873" s="111"/>
      <c r="AK873" s="221"/>
      <c r="AL873" s="54"/>
      <c r="AM873" s="54"/>
      <c r="AN873" s="112"/>
      <c r="AO873" s="113"/>
      <c r="AP873" s="215"/>
      <c r="AQ873" s="216"/>
      <c r="AR873" s="217"/>
      <c r="AS873" s="54"/>
      <c r="AT873" s="115"/>
      <c r="AU873" s="115"/>
      <c r="AV873" s="115"/>
      <c r="AW873" s="116"/>
      <c r="AX873" s="54"/>
      <c r="AY873" s="117"/>
      <c r="AZ873" s="117"/>
      <c r="BA873" s="118"/>
      <c r="BB873" s="116"/>
      <c r="BC873" s="54"/>
      <c r="BD873" s="117"/>
      <c r="BE873" s="218"/>
      <c r="BF873" s="120"/>
      <c r="BG873" s="121"/>
      <c r="BH873" s="121"/>
      <c r="BI873" s="122"/>
      <c r="BJ873" s="123"/>
    </row>
    <row r="874">
      <c r="D874" s="100"/>
      <c r="E874" s="48"/>
      <c r="U874" s="50"/>
      <c r="V874" s="50"/>
      <c r="AC874" s="6"/>
      <c r="AI874" s="110"/>
      <c r="AJ874" s="111"/>
      <c r="AK874" s="221"/>
      <c r="AL874" s="54"/>
      <c r="AM874" s="54"/>
      <c r="AN874" s="112"/>
      <c r="AO874" s="113"/>
      <c r="AP874" s="215"/>
      <c r="AQ874" s="216"/>
      <c r="AR874" s="217"/>
      <c r="AS874" s="54"/>
      <c r="AT874" s="115"/>
      <c r="AU874" s="115"/>
      <c r="AV874" s="115"/>
      <c r="AW874" s="116"/>
      <c r="AX874" s="54"/>
      <c r="AY874" s="117"/>
      <c r="AZ874" s="117"/>
      <c r="BA874" s="118"/>
      <c r="BB874" s="116"/>
      <c r="BC874" s="54"/>
      <c r="BD874" s="117"/>
      <c r="BE874" s="218"/>
      <c r="BF874" s="120"/>
      <c r="BG874" s="121"/>
      <c r="BH874" s="121"/>
      <c r="BI874" s="122"/>
      <c r="BJ874" s="123"/>
    </row>
    <row r="875">
      <c r="D875" s="100"/>
      <c r="E875" s="48"/>
      <c r="U875" s="50"/>
      <c r="V875" s="50"/>
      <c r="AC875" s="6"/>
      <c r="AI875" s="110"/>
      <c r="AJ875" s="111"/>
      <c r="AK875" s="221"/>
      <c r="AL875" s="54"/>
      <c r="AM875" s="54"/>
      <c r="AN875" s="112"/>
      <c r="AO875" s="113"/>
      <c r="AP875" s="215"/>
      <c r="AQ875" s="216"/>
      <c r="AR875" s="217"/>
      <c r="AS875" s="54"/>
      <c r="AT875" s="115"/>
      <c r="AU875" s="115"/>
      <c r="AV875" s="115"/>
      <c r="AW875" s="116"/>
      <c r="AX875" s="54"/>
      <c r="AY875" s="117"/>
      <c r="AZ875" s="117"/>
      <c r="BA875" s="118"/>
      <c r="BB875" s="116"/>
      <c r="BC875" s="54"/>
      <c r="BD875" s="117"/>
      <c r="BE875" s="218"/>
      <c r="BF875" s="120"/>
      <c r="BG875" s="121"/>
      <c r="BH875" s="121"/>
      <c r="BI875" s="122"/>
      <c r="BJ875" s="123"/>
    </row>
    <row r="876">
      <c r="D876" s="100"/>
      <c r="E876" s="48"/>
      <c r="U876" s="50"/>
      <c r="V876" s="50"/>
      <c r="AC876" s="6"/>
      <c r="AI876" s="110"/>
      <c r="AJ876" s="111"/>
      <c r="AK876" s="221"/>
      <c r="AL876" s="54"/>
      <c r="AM876" s="54"/>
      <c r="AN876" s="112"/>
      <c r="AO876" s="113"/>
      <c r="AP876" s="215"/>
      <c r="AQ876" s="216"/>
      <c r="AR876" s="217"/>
      <c r="AS876" s="54"/>
      <c r="AT876" s="115"/>
      <c r="AU876" s="115"/>
      <c r="AV876" s="115"/>
      <c r="AW876" s="116"/>
      <c r="AX876" s="54"/>
      <c r="AY876" s="117"/>
      <c r="AZ876" s="117"/>
      <c r="BA876" s="118"/>
      <c r="BB876" s="116"/>
      <c r="BC876" s="54"/>
      <c r="BD876" s="117"/>
      <c r="BE876" s="218"/>
      <c r="BF876" s="120"/>
      <c r="BG876" s="121"/>
      <c r="BH876" s="121"/>
      <c r="BI876" s="122"/>
      <c r="BJ876" s="123"/>
    </row>
    <row r="877">
      <c r="D877" s="100"/>
      <c r="E877" s="48"/>
      <c r="U877" s="50"/>
      <c r="V877" s="50"/>
      <c r="AC877" s="6"/>
      <c r="AI877" s="110"/>
      <c r="AJ877" s="111"/>
      <c r="AK877" s="221"/>
      <c r="AL877" s="54"/>
      <c r="AM877" s="54"/>
      <c r="AN877" s="112"/>
      <c r="AO877" s="113"/>
      <c r="AP877" s="215"/>
      <c r="AQ877" s="216"/>
      <c r="AR877" s="217"/>
      <c r="AS877" s="54"/>
      <c r="AT877" s="115"/>
      <c r="AU877" s="115"/>
      <c r="AV877" s="115"/>
      <c r="AW877" s="116"/>
      <c r="AX877" s="54"/>
      <c r="AY877" s="117"/>
      <c r="AZ877" s="117"/>
      <c r="BA877" s="118"/>
      <c r="BB877" s="116"/>
      <c r="BC877" s="54"/>
      <c r="BD877" s="117"/>
      <c r="BE877" s="218"/>
      <c r="BF877" s="120"/>
      <c r="BG877" s="121"/>
      <c r="BH877" s="121"/>
      <c r="BI877" s="122"/>
      <c r="BJ877" s="123"/>
    </row>
    <row r="878">
      <c r="D878" s="100"/>
      <c r="E878" s="48"/>
      <c r="U878" s="50"/>
      <c r="V878" s="50"/>
      <c r="AC878" s="6"/>
      <c r="AI878" s="110"/>
      <c r="AJ878" s="111"/>
      <c r="AK878" s="221"/>
      <c r="AL878" s="54"/>
      <c r="AM878" s="54"/>
      <c r="AN878" s="112"/>
      <c r="AO878" s="113"/>
      <c r="AP878" s="215"/>
      <c r="AQ878" s="216"/>
      <c r="AR878" s="217"/>
      <c r="AS878" s="54"/>
      <c r="AT878" s="115"/>
      <c r="AU878" s="115"/>
      <c r="AV878" s="115"/>
      <c r="AW878" s="116"/>
      <c r="AX878" s="54"/>
      <c r="AY878" s="117"/>
      <c r="AZ878" s="117"/>
      <c r="BA878" s="118"/>
      <c r="BB878" s="116"/>
      <c r="BC878" s="54"/>
      <c r="BD878" s="117"/>
      <c r="BE878" s="218"/>
      <c r="BF878" s="120"/>
      <c r="BG878" s="121"/>
      <c r="BH878" s="121"/>
      <c r="BI878" s="122"/>
      <c r="BJ878" s="123"/>
    </row>
    <row r="879">
      <c r="D879" s="100"/>
      <c r="E879" s="48"/>
      <c r="U879" s="50"/>
      <c r="V879" s="50"/>
      <c r="AC879" s="6"/>
      <c r="AI879" s="110"/>
      <c r="AJ879" s="111"/>
      <c r="AK879" s="221"/>
      <c r="AL879" s="54"/>
      <c r="AM879" s="54"/>
      <c r="AN879" s="112"/>
      <c r="AO879" s="113"/>
      <c r="AP879" s="215"/>
      <c r="AQ879" s="216"/>
      <c r="AR879" s="217"/>
      <c r="AS879" s="54"/>
      <c r="AT879" s="115"/>
      <c r="AU879" s="115"/>
      <c r="AV879" s="115"/>
      <c r="AW879" s="116"/>
      <c r="AX879" s="54"/>
      <c r="AY879" s="117"/>
      <c r="AZ879" s="117"/>
      <c r="BA879" s="118"/>
      <c r="BB879" s="116"/>
      <c r="BC879" s="54"/>
      <c r="BD879" s="117"/>
      <c r="BE879" s="218"/>
      <c r="BF879" s="120"/>
      <c r="BG879" s="121"/>
      <c r="BH879" s="121"/>
      <c r="BI879" s="122"/>
      <c r="BJ879" s="123"/>
    </row>
    <row r="880">
      <c r="D880" s="100"/>
      <c r="E880" s="48"/>
      <c r="U880" s="50"/>
      <c r="V880" s="50"/>
      <c r="AC880" s="6"/>
      <c r="AI880" s="110"/>
      <c r="AJ880" s="111"/>
      <c r="AK880" s="221"/>
      <c r="AL880" s="54"/>
      <c r="AM880" s="54"/>
      <c r="AN880" s="112"/>
      <c r="AO880" s="113"/>
      <c r="AP880" s="215"/>
      <c r="AQ880" s="216"/>
      <c r="AR880" s="217"/>
      <c r="AS880" s="54"/>
      <c r="AT880" s="115"/>
      <c r="AU880" s="115"/>
      <c r="AV880" s="115"/>
      <c r="AW880" s="116"/>
      <c r="AX880" s="54"/>
      <c r="AY880" s="117"/>
      <c r="AZ880" s="117"/>
      <c r="BA880" s="118"/>
      <c r="BB880" s="116"/>
      <c r="BC880" s="54"/>
      <c r="BD880" s="117"/>
      <c r="BE880" s="218"/>
      <c r="BF880" s="120"/>
      <c r="BG880" s="121"/>
      <c r="BH880" s="121"/>
      <c r="BI880" s="122"/>
      <c r="BJ880" s="123"/>
    </row>
    <row r="881">
      <c r="D881" s="100"/>
      <c r="E881" s="48"/>
      <c r="U881" s="50"/>
      <c r="V881" s="50"/>
      <c r="AC881" s="6"/>
      <c r="AI881" s="110"/>
      <c r="AJ881" s="111"/>
      <c r="AK881" s="221"/>
      <c r="AL881" s="54"/>
      <c r="AM881" s="54"/>
      <c r="AN881" s="112"/>
      <c r="AO881" s="113"/>
      <c r="AP881" s="215"/>
      <c r="AQ881" s="216"/>
      <c r="AR881" s="217"/>
      <c r="AS881" s="54"/>
      <c r="AT881" s="115"/>
      <c r="AU881" s="115"/>
      <c r="AV881" s="115"/>
      <c r="AW881" s="116"/>
      <c r="AX881" s="54"/>
      <c r="AY881" s="117"/>
      <c r="AZ881" s="117"/>
      <c r="BA881" s="118"/>
      <c r="BB881" s="116"/>
      <c r="BC881" s="54"/>
      <c r="BD881" s="117"/>
      <c r="BE881" s="218"/>
      <c r="BF881" s="120"/>
      <c r="BG881" s="121"/>
      <c r="BH881" s="121"/>
      <c r="BI881" s="122"/>
      <c r="BJ881" s="123"/>
    </row>
    <row r="882">
      <c r="D882" s="100"/>
      <c r="E882" s="48"/>
      <c r="U882" s="50"/>
      <c r="V882" s="50"/>
      <c r="AC882" s="6"/>
      <c r="AI882" s="110"/>
      <c r="AJ882" s="111"/>
      <c r="AK882" s="221"/>
      <c r="AL882" s="54"/>
      <c r="AM882" s="54"/>
      <c r="AN882" s="112"/>
      <c r="AO882" s="113"/>
      <c r="AP882" s="215"/>
      <c r="AQ882" s="216"/>
      <c r="AR882" s="217"/>
      <c r="AS882" s="54"/>
      <c r="AT882" s="115"/>
      <c r="AU882" s="115"/>
      <c r="AV882" s="115"/>
      <c r="AW882" s="116"/>
      <c r="AX882" s="54"/>
      <c r="AY882" s="117"/>
      <c r="AZ882" s="117"/>
      <c r="BA882" s="118"/>
      <c r="BB882" s="116"/>
      <c r="BC882" s="54"/>
      <c r="BD882" s="117"/>
      <c r="BE882" s="218"/>
      <c r="BF882" s="120"/>
      <c r="BG882" s="121"/>
      <c r="BH882" s="121"/>
      <c r="BI882" s="122"/>
      <c r="BJ882" s="123"/>
    </row>
    <row r="883">
      <c r="D883" s="100"/>
      <c r="E883" s="48"/>
      <c r="U883" s="50"/>
      <c r="V883" s="50"/>
      <c r="AC883" s="6"/>
      <c r="AI883" s="110"/>
      <c r="AJ883" s="111"/>
      <c r="AK883" s="221"/>
      <c r="AL883" s="54"/>
      <c r="AM883" s="54"/>
      <c r="AN883" s="112"/>
      <c r="AO883" s="113"/>
      <c r="AP883" s="215"/>
      <c r="AQ883" s="216"/>
      <c r="AR883" s="217"/>
      <c r="AS883" s="54"/>
      <c r="AT883" s="115"/>
      <c r="AU883" s="115"/>
      <c r="AV883" s="115"/>
      <c r="AW883" s="116"/>
      <c r="AX883" s="54"/>
      <c r="AY883" s="117"/>
      <c r="AZ883" s="117"/>
      <c r="BA883" s="118"/>
      <c r="BB883" s="116"/>
      <c r="BC883" s="54"/>
      <c r="BD883" s="117"/>
      <c r="BE883" s="218"/>
      <c r="BF883" s="120"/>
      <c r="BG883" s="121"/>
      <c r="BH883" s="121"/>
      <c r="BI883" s="122"/>
      <c r="BJ883" s="123"/>
    </row>
    <row r="884">
      <c r="D884" s="100"/>
      <c r="E884" s="48"/>
      <c r="U884" s="50"/>
      <c r="V884" s="50"/>
      <c r="AC884" s="6"/>
      <c r="AI884" s="110"/>
      <c r="AJ884" s="111"/>
      <c r="AK884" s="221"/>
      <c r="AL884" s="54"/>
      <c r="AM884" s="54"/>
      <c r="AN884" s="112"/>
      <c r="AO884" s="113"/>
      <c r="AP884" s="215"/>
      <c r="AQ884" s="216"/>
      <c r="AR884" s="217"/>
      <c r="AS884" s="54"/>
      <c r="AT884" s="115"/>
      <c r="AU884" s="115"/>
      <c r="AV884" s="115"/>
      <c r="AW884" s="116"/>
      <c r="AX884" s="54"/>
      <c r="AY884" s="117"/>
      <c r="AZ884" s="117"/>
      <c r="BA884" s="118"/>
      <c r="BB884" s="116"/>
      <c r="BC884" s="54"/>
      <c r="BD884" s="117"/>
      <c r="BE884" s="218"/>
      <c r="BF884" s="120"/>
      <c r="BG884" s="121"/>
      <c r="BH884" s="121"/>
      <c r="BI884" s="122"/>
      <c r="BJ884" s="123"/>
    </row>
    <row r="885">
      <c r="D885" s="100"/>
      <c r="E885" s="48"/>
      <c r="U885" s="50"/>
      <c r="V885" s="50"/>
      <c r="AC885" s="6"/>
      <c r="AI885" s="110"/>
      <c r="AJ885" s="111"/>
      <c r="AK885" s="221"/>
      <c r="AL885" s="54"/>
      <c r="AM885" s="54"/>
      <c r="AN885" s="112"/>
      <c r="AO885" s="113"/>
      <c r="AP885" s="215"/>
      <c r="AQ885" s="216"/>
      <c r="AR885" s="217"/>
      <c r="AS885" s="54"/>
      <c r="AT885" s="115"/>
      <c r="AU885" s="115"/>
      <c r="AV885" s="115"/>
      <c r="AW885" s="116"/>
      <c r="AX885" s="54"/>
      <c r="AY885" s="117"/>
      <c r="AZ885" s="117"/>
      <c r="BA885" s="118"/>
      <c r="BB885" s="116"/>
      <c r="BC885" s="54"/>
      <c r="BD885" s="117"/>
      <c r="BE885" s="218"/>
      <c r="BF885" s="120"/>
      <c r="BG885" s="121"/>
      <c r="BH885" s="121"/>
      <c r="BI885" s="122"/>
      <c r="BJ885" s="123"/>
    </row>
    <row r="886">
      <c r="D886" s="100"/>
      <c r="E886" s="48"/>
      <c r="U886" s="50"/>
      <c r="V886" s="50"/>
      <c r="AC886" s="6"/>
      <c r="AI886" s="110"/>
      <c r="AJ886" s="111"/>
      <c r="AK886" s="221"/>
      <c r="AL886" s="54"/>
      <c r="AM886" s="54"/>
      <c r="AN886" s="112"/>
      <c r="AO886" s="113"/>
      <c r="AP886" s="215"/>
      <c r="AQ886" s="216"/>
      <c r="AR886" s="217"/>
      <c r="AS886" s="54"/>
      <c r="AT886" s="115"/>
      <c r="AU886" s="115"/>
      <c r="AV886" s="115"/>
      <c r="AW886" s="116"/>
      <c r="AX886" s="54"/>
      <c r="AY886" s="117"/>
      <c r="AZ886" s="117"/>
      <c r="BA886" s="118"/>
      <c r="BB886" s="116"/>
      <c r="BC886" s="54"/>
      <c r="BD886" s="117"/>
      <c r="BE886" s="218"/>
      <c r="BF886" s="120"/>
      <c r="BG886" s="121"/>
      <c r="BH886" s="121"/>
      <c r="BI886" s="122"/>
      <c r="BJ886" s="123"/>
    </row>
    <row r="887">
      <c r="D887" s="100"/>
      <c r="E887" s="48"/>
      <c r="U887" s="50"/>
      <c r="V887" s="50"/>
      <c r="AC887" s="6"/>
      <c r="AI887" s="110"/>
      <c r="AJ887" s="111"/>
      <c r="AK887" s="221"/>
      <c r="AL887" s="54"/>
      <c r="AM887" s="54"/>
      <c r="AN887" s="112"/>
      <c r="AO887" s="113"/>
      <c r="AP887" s="215"/>
      <c r="AQ887" s="216"/>
      <c r="AR887" s="217"/>
      <c r="AS887" s="54"/>
      <c r="AT887" s="115"/>
      <c r="AU887" s="115"/>
      <c r="AV887" s="115"/>
      <c r="AW887" s="116"/>
      <c r="AX887" s="54"/>
      <c r="AY887" s="117"/>
      <c r="AZ887" s="117"/>
      <c r="BA887" s="118"/>
      <c r="BB887" s="116"/>
      <c r="BC887" s="54"/>
      <c r="BD887" s="117"/>
      <c r="BE887" s="218"/>
      <c r="BF887" s="120"/>
      <c r="BG887" s="121"/>
      <c r="BH887" s="121"/>
      <c r="BI887" s="122"/>
      <c r="BJ887" s="123"/>
    </row>
    <row r="888">
      <c r="D888" s="100"/>
      <c r="E888" s="48"/>
      <c r="U888" s="50"/>
      <c r="V888" s="50"/>
      <c r="AC888" s="6"/>
      <c r="AI888" s="110"/>
      <c r="AJ888" s="111"/>
      <c r="AK888" s="221"/>
      <c r="AL888" s="54"/>
      <c r="AM888" s="54"/>
      <c r="AN888" s="112"/>
      <c r="AO888" s="113"/>
      <c r="AP888" s="215"/>
      <c r="AQ888" s="216"/>
      <c r="AR888" s="217"/>
      <c r="AS888" s="54"/>
      <c r="AT888" s="115"/>
      <c r="AU888" s="115"/>
      <c r="AV888" s="115"/>
      <c r="AW888" s="116"/>
      <c r="AX888" s="54"/>
      <c r="AY888" s="117"/>
      <c r="AZ888" s="117"/>
      <c r="BA888" s="118"/>
      <c r="BB888" s="116"/>
      <c r="BC888" s="54"/>
      <c r="BD888" s="117"/>
      <c r="BE888" s="218"/>
      <c r="BF888" s="120"/>
      <c r="BG888" s="121"/>
      <c r="BH888" s="121"/>
      <c r="BI888" s="122"/>
      <c r="BJ888" s="123"/>
    </row>
    <row r="889">
      <c r="D889" s="100"/>
      <c r="E889" s="48"/>
      <c r="U889" s="50"/>
      <c r="V889" s="50"/>
      <c r="AC889" s="6"/>
      <c r="AI889" s="110"/>
      <c r="AJ889" s="111"/>
      <c r="AK889" s="221"/>
      <c r="AL889" s="54"/>
      <c r="AM889" s="54"/>
      <c r="AN889" s="112"/>
      <c r="AO889" s="113"/>
      <c r="AP889" s="215"/>
      <c r="AQ889" s="216"/>
      <c r="AR889" s="217"/>
      <c r="AS889" s="54"/>
      <c r="AT889" s="115"/>
      <c r="AU889" s="115"/>
      <c r="AV889" s="115"/>
      <c r="AW889" s="116"/>
      <c r="AX889" s="54"/>
      <c r="AY889" s="117"/>
      <c r="AZ889" s="117"/>
      <c r="BA889" s="118"/>
      <c r="BB889" s="116"/>
      <c r="BC889" s="54"/>
      <c r="BD889" s="117"/>
      <c r="BE889" s="218"/>
      <c r="BF889" s="120"/>
      <c r="BG889" s="121"/>
      <c r="BH889" s="121"/>
      <c r="BI889" s="122"/>
      <c r="BJ889" s="123"/>
    </row>
    <row r="890">
      <c r="D890" s="100"/>
      <c r="E890" s="48"/>
      <c r="U890" s="50"/>
      <c r="V890" s="50"/>
      <c r="AC890" s="6"/>
      <c r="AI890" s="110"/>
      <c r="AJ890" s="111"/>
      <c r="AK890" s="221"/>
      <c r="AL890" s="54"/>
      <c r="AM890" s="54"/>
      <c r="AN890" s="112"/>
      <c r="AO890" s="113"/>
      <c r="AP890" s="215"/>
      <c r="AQ890" s="216"/>
      <c r="AR890" s="217"/>
      <c r="AS890" s="54"/>
      <c r="AT890" s="115"/>
      <c r="AU890" s="115"/>
      <c r="AV890" s="115"/>
      <c r="AW890" s="116"/>
      <c r="AX890" s="54"/>
      <c r="AY890" s="117"/>
      <c r="AZ890" s="117"/>
      <c r="BA890" s="118"/>
      <c r="BB890" s="116"/>
      <c r="BC890" s="54"/>
      <c r="BD890" s="117"/>
      <c r="BE890" s="218"/>
      <c r="BF890" s="120"/>
      <c r="BG890" s="121"/>
      <c r="BH890" s="121"/>
      <c r="BI890" s="122"/>
      <c r="BJ890" s="123"/>
    </row>
    <row r="891">
      <c r="D891" s="100"/>
      <c r="E891" s="48"/>
      <c r="U891" s="50"/>
      <c r="V891" s="50"/>
      <c r="AC891" s="6"/>
      <c r="AI891" s="110"/>
      <c r="AJ891" s="111"/>
      <c r="AK891" s="221"/>
      <c r="AL891" s="54"/>
      <c r="AM891" s="54"/>
      <c r="AN891" s="112"/>
      <c r="AO891" s="113"/>
      <c r="AP891" s="215"/>
      <c r="AQ891" s="216"/>
      <c r="AR891" s="217"/>
      <c r="AS891" s="54"/>
      <c r="AT891" s="115"/>
      <c r="AU891" s="115"/>
      <c r="AV891" s="115"/>
      <c r="AW891" s="116"/>
      <c r="AX891" s="54"/>
      <c r="AY891" s="117"/>
      <c r="AZ891" s="117"/>
      <c r="BA891" s="118"/>
      <c r="BB891" s="116"/>
      <c r="BC891" s="54"/>
      <c r="BD891" s="117"/>
      <c r="BE891" s="218"/>
      <c r="BF891" s="120"/>
      <c r="BG891" s="121"/>
      <c r="BH891" s="121"/>
      <c r="BI891" s="122"/>
      <c r="BJ891" s="123"/>
    </row>
    <row r="892">
      <c r="D892" s="100"/>
      <c r="E892" s="48"/>
      <c r="U892" s="50"/>
      <c r="V892" s="50"/>
      <c r="AC892" s="6"/>
      <c r="AI892" s="110"/>
      <c r="AJ892" s="111"/>
      <c r="AK892" s="221"/>
      <c r="AL892" s="54"/>
      <c r="AM892" s="54"/>
      <c r="AN892" s="112"/>
      <c r="AO892" s="113"/>
      <c r="AP892" s="215"/>
      <c r="AQ892" s="216"/>
      <c r="AR892" s="217"/>
      <c r="AS892" s="54"/>
      <c r="AT892" s="115"/>
      <c r="AU892" s="115"/>
      <c r="AV892" s="115"/>
      <c r="AW892" s="116"/>
      <c r="AX892" s="54"/>
      <c r="AY892" s="117"/>
      <c r="AZ892" s="117"/>
      <c r="BA892" s="118"/>
      <c r="BB892" s="116"/>
      <c r="BC892" s="54"/>
      <c r="BD892" s="117"/>
      <c r="BE892" s="218"/>
      <c r="BF892" s="120"/>
      <c r="BG892" s="121"/>
      <c r="BH892" s="121"/>
      <c r="BI892" s="122"/>
      <c r="BJ892" s="123"/>
    </row>
    <row r="893">
      <c r="D893" s="100"/>
      <c r="E893" s="48"/>
      <c r="U893" s="50"/>
      <c r="V893" s="50"/>
      <c r="AC893" s="6"/>
      <c r="AI893" s="110"/>
      <c r="AJ893" s="111"/>
      <c r="AK893" s="221"/>
      <c r="AL893" s="54"/>
      <c r="AM893" s="54"/>
      <c r="AN893" s="112"/>
      <c r="AO893" s="113"/>
      <c r="AP893" s="215"/>
      <c r="AQ893" s="216"/>
      <c r="AR893" s="217"/>
      <c r="AS893" s="54"/>
      <c r="AT893" s="115"/>
      <c r="AU893" s="115"/>
      <c r="AV893" s="115"/>
      <c r="AW893" s="116"/>
      <c r="AX893" s="54"/>
      <c r="AY893" s="117"/>
      <c r="AZ893" s="117"/>
      <c r="BA893" s="118"/>
      <c r="BB893" s="116"/>
      <c r="BC893" s="54"/>
      <c r="BD893" s="117"/>
      <c r="BE893" s="218"/>
      <c r="BF893" s="120"/>
      <c r="BG893" s="121"/>
      <c r="BH893" s="121"/>
      <c r="BI893" s="122"/>
      <c r="BJ893" s="123"/>
    </row>
    <row r="894">
      <c r="D894" s="100"/>
      <c r="E894" s="48"/>
      <c r="U894" s="50"/>
      <c r="V894" s="50"/>
      <c r="AC894" s="6"/>
      <c r="AI894" s="110"/>
      <c r="AJ894" s="111"/>
      <c r="AK894" s="221"/>
      <c r="AL894" s="54"/>
      <c r="AM894" s="54"/>
      <c r="AN894" s="112"/>
      <c r="AO894" s="113"/>
      <c r="AP894" s="215"/>
      <c r="AQ894" s="216"/>
      <c r="AR894" s="217"/>
      <c r="AS894" s="54"/>
      <c r="AT894" s="115"/>
      <c r="AU894" s="115"/>
      <c r="AV894" s="115"/>
      <c r="AW894" s="116"/>
      <c r="AX894" s="54"/>
      <c r="AY894" s="117"/>
      <c r="AZ894" s="117"/>
      <c r="BA894" s="118"/>
      <c r="BB894" s="116"/>
      <c r="BC894" s="54"/>
      <c r="BD894" s="117"/>
      <c r="BE894" s="218"/>
      <c r="BF894" s="120"/>
      <c r="BG894" s="121"/>
      <c r="BH894" s="121"/>
      <c r="BI894" s="122"/>
      <c r="BJ894" s="123"/>
    </row>
    <row r="895">
      <c r="D895" s="100"/>
      <c r="E895" s="48"/>
      <c r="U895" s="50"/>
      <c r="V895" s="50"/>
      <c r="AC895" s="6"/>
      <c r="AI895" s="110"/>
      <c r="AJ895" s="111"/>
      <c r="AK895" s="221"/>
      <c r="AL895" s="54"/>
      <c r="AM895" s="54"/>
      <c r="AN895" s="112"/>
      <c r="AO895" s="113"/>
      <c r="AP895" s="215"/>
      <c r="AQ895" s="216"/>
      <c r="AR895" s="217"/>
      <c r="AS895" s="54"/>
      <c r="AT895" s="115"/>
      <c r="AU895" s="115"/>
      <c r="AV895" s="115"/>
      <c r="AW895" s="116"/>
      <c r="AX895" s="54"/>
      <c r="AY895" s="117"/>
      <c r="AZ895" s="117"/>
      <c r="BA895" s="118"/>
      <c r="BB895" s="116"/>
      <c r="BC895" s="54"/>
      <c r="BD895" s="117"/>
      <c r="BE895" s="218"/>
      <c r="BF895" s="120"/>
      <c r="BG895" s="121"/>
      <c r="BH895" s="121"/>
      <c r="BI895" s="122"/>
      <c r="BJ895" s="123"/>
    </row>
    <row r="896">
      <c r="D896" s="100"/>
      <c r="E896" s="48"/>
      <c r="U896" s="50"/>
      <c r="V896" s="50"/>
      <c r="AC896" s="6"/>
      <c r="AI896" s="110"/>
      <c r="AJ896" s="111"/>
      <c r="AK896" s="221"/>
      <c r="AL896" s="54"/>
      <c r="AM896" s="54"/>
      <c r="AN896" s="112"/>
      <c r="AO896" s="113"/>
      <c r="AP896" s="215"/>
      <c r="AQ896" s="216"/>
      <c r="AR896" s="217"/>
      <c r="AS896" s="54"/>
      <c r="AT896" s="115"/>
      <c r="AU896" s="115"/>
      <c r="AV896" s="115"/>
      <c r="AW896" s="116"/>
      <c r="AX896" s="54"/>
      <c r="AY896" s="117"/>
      <c r="AZ896" s="117"/>
      <c r="BA896" s="118"/>
      <c r="BB896" s="116"/>
      <c r="BC896" s="54"/>
      <c r="BD896" s="117"/>
      <c r="BE896" s="218"/>
      <c r="BF896" s="120"/>
      <c r="BG896" s="121"/>
      <c r="BH896" s="121"/>
      <c r="BI896" s="122"/>
      <c r="BJ896" s="123"/>
    </row>
    <row r="897">
      <c r="D897" s="100"/>
      <c r="E897" s="48"/>
      <c r="U897" s="50"/>
      <c r="V897" s="50"/>
      <c r="AC897" s="6"/>
      <c r="AI897" s="110"/>
      <c r="AJ897" s="111"/>
      <c r="AK897" s="221"/>
      <c r="AL897" s="54"/>
      <c r="AM897" s="54"/>
      <c r="AN897" s="112"/>
      <c r="AO897" s="113"/>
      <c r="AP897" s="215"/>
      <c r="AQ897" s="216"/>
      <c r="AR897" s="217"/>
      <c r="AS897" s="54"/>
      <c r="AT897" s="115"/>
      <c r="AU897" s="115"/>
      <c r="AV897" s="115"/>
      <c r="AW897" s="116"/>
      <c r="AX897" s="54"/>
      <c r="AY897" s="117"/>
      <c r="AZ897" s="117"/>
      <c r="BA897" s="118"/>
      <c r="BB897" s="116"/>
      <c r="BC897" s="54"/>
      <c r="BD897" s="117"/>
      <c r="BE897" s="218"/>
      <c r="BF897" s="120"/>
      <c r="BG897" s="121"/>
      <c r="BH897" s="121"/>
      <c r="BI897" s="122"/>
      <c r="BJ897" s="123"/>
    </row>
    <row r="898">
      <c r="D898" s="100"/>
      <c r="E898" s="48"/>
      <c r="U898" s="50"/>
      <c r="V898" s="50"/>
      <c r="AC898" s="6"/>
      <c r="AI898" s="110"/>
      <c r="AJ898" s="111"/>
      <c r="AK898" s="221"/>
      <c r="AL898" s="54"/>
      <c r="AM898" s="54"/>
      <c r="AN898" s="112"/>
      <c r="AO898" s="113"/>
      <c r="AP898" s="215"/>
      <c r="AQ898" s="216"/>
      <c r="AR898" s="217"/>
      <c r="AS898" s="54"/>
      <c r="AT898" s="115"/>
      <c r="AU898" s="115"/>
      <c r="AV898" s="115"/>
      <c r="AW898" s="116"/>
      <c r="AX898" s="54"/>
      <c r="AY898" s="117"/>
      <c r="AZ898" s="117"/>
      <c r="BA898" s="118"/>
      <c r="BB898" s="116"/>
      <c r="BC898" s="54"/>
      <c r="BD898" s="117"/>
      <c r="BE898" s="218"/>
      <c r="BF898" s="120"/>
      <c r="BG898" s="121"/>
      <c r="BH898" s="121"/>
      <c r="BI898" s="122"/>
      <c r="BJ898" s="123"/>
    </row>
    <row r="899">
      <c r="D899" s="100"/>
      <c r="E899" s="48"/>
      <c r="U899" s="50"/>
      <c r="V899" s="50"/>
      <c r="AC899" s="6"/>
      <c r="AI899" s="110"/>
      <c r="AJ899" s="111"/>
      <c r="AK899" s="221"/>
      <c r="AL899" s="54"/>
      <c r="AM899" s="54"/>
      <c r="AN899" s="112"/>
      <c r="AO899" s="113"/>
      <c r="AP899" s="215"/>
      <c r="AQ899" s="216"/>
      <c r="AR899" s="217"/>
      <c r="AS899" s="54"/>
      <c r="AT899" s="115"/>
      <c r="AU899" s="115"/>
      <c r="AV899" s="115"/>
      <c r="AW899" s="116"/>
      <c r="AX899" s="54"/>
      <c r="AY899" s="117"/>
      <c r="AZ899" s="117"/>
      <c r="BA899" s="118"/>
      <c r="BB899" s="116"/>
      <c r="BC899" s="54"/>
      <c r="BD899" s="117"/>
      <c r="BE899" s="218"/>
      <c r="BF899" s="120"/>
      <c r="BG899" s="121"/>
      <c r="BH899" s="121"/>
      <c r="BI899" s="122"/>
      <c r="BJ899" s="123"/>
    </row>
    <row r="900">
      <c r="D900" s="100"/>
      <c r="E900" s="48"/>
      <c r="U900" s="50"/>
      <c r="V900" s="50"/>
      <c r="AC900" s="6"/>
      <c r="AI900" s="110"/>
      <c r="AJ900" s="111"/>
      <c r="AK900" s="221"/>
      <c r="AL900" s="54"/>
      <c r="AM900" s="54"/>
      <c r="AN900" s="112"/>
      <c r="AO900" s="113"/>
      <c r="AP900" s="215"/>
      <c r="AQ900" s="216"/>
      <c r="AR900" s="217"/>
      <c r="AS900" s="54"/>
      <c r="AT900" s="115"/>
      <c r="AU900" s="115"/>
      <c r="AV900" s="115"/>
      <c r="AW900" s="116"/>
      <c r="AX900" s="54"/>
      <c r="AY900" s="117"/>
      <c r="AZ900" s="117"/>
      <c r="BA900" s="118"/>
      <c r="BB900" s="116"/>
      <c r="BC900" s="54"/>
      <c r="BD900" s="117"/>
      <c r="BE900" s="218"/>
      <c r="BF900" s="120"/>
      <c r="BG900" s="121"/>
      <c r="BH900" s="121"/>
      <c r="BI900" s="122"/>
      <c r="BJ900" s="123"/>
    </row>
    <row r="901">
      <c r="D901" s="100"/>
      <c r="E901" s="48"/>
      <c r="U901" s="50"/>
      <c r="V901" s="50"/>
      <c r="AC901" s="6"/>
      <c r="AI901" s="110"/>
      <c r="AJ901" s="111"/>
      <c r="AK901" s="221"/>
      <c r="AL901" s="54"/>
      <c r="AM901" s="54"/>
      <c r="AN901" s="112"/>
      <c r="AO901" s="113"/>
      <c r="AP901" s="215"/>
      <c r="AQ901" s="216"/>
      <c r="AR901" s="217"/>
      <c r="AS901" s="54"/>
      <c r="AT901" s="115"/>
      <c r="AU901" s="115"/>
      <c r="AV901" s="115"/>
      <c r="AW901" s="116"/>
      <c r="AX901" s="54"/>
      <c r="AY901" s="117"/>
      <c r="AZ901" s="117"/>
      <c r="BA901" s="118"/>
      <c r="BB901" s="116"/>
      <c r="BC901" s="54"/>
      <c r="BD901" s="117"/>
      <c r="BE901" s="218"/>
      <c r="BF901" s="120"/>
      <c r="BG901" s="121"/>
      <c r="BH901" s="121"/>
      <c r="BI901" s="122"/>
      <c r="BJ901" s="123"/>
    </row>
    <row r="902">
      <c r="D902" s="100"/>
      <c r="E902" s="48"/>
      <c r="U902" s="50"/>
      <c r="V902" s="50"/>
      <c r="AC902" s="6"/>
      <c r="AI902" s="110"/>
      <c r="AJ902" s="111"/>
      <c r="AK902" s="221"/>
      <c r="AL902" s="54"/>
      <c r="AM902" s="54"/>
      <c r="AN902" s="112"/>
      <c r="AO902" s="113"/>
      <c r="AP902" s="215"/>
      <c r="AQ902" s="216"/>
      <c r="AR902" s="217"/>
      <c r="AS902" s="54"/>
      <c r="AT902" s="115"/>
      <c r="AU902" s="115"/>
      <c r="AV902" s="115"/>
      <c r="AW902" s="116"/>
      <c r="AX902" s="54"/>
      <c r="AY902" s="117"/>
      <c r="AZ902" s="117"/>
      <c r="BA902" s="118"/>
      <c r="BB902" s="116"/>
      <c r="BC902" s="54"/>
      <c r="BD902" s="117"/>
      <c r="BE902" s="218"/>
      <c r="BF902" s="120"/>
      <c r="BG902" s="121"/>
      <c r="BH902" s="121"/>
      <c r="BI902" s="122"/>
      <c r="BJ902" s="123"/>
    </row>
    <row r="903">
      <c r="D903" s="100"/>
      <c r="E903" s="48"/>
      <c r="U903" s="50"/>
      <c r="V903" s="50"/>
      <c r="AC903" s="6"/>
      <c r="AI903" s="110"/>
      <c r="AJ903" s="111"/>
      <c r="AK903" s="221"/>
      <c r="AL903" s="54"/>
      <c r="AM903" s="54"/>
      <c r="AN903" s="112"/>
      <c r="AO903" s="113"/>
      <c r="AP903" s="215"/>
      <c r="AQ903" s="216"/>
      <c r="AR903" s="217"/>
      <c r="AS903" s="54"/>
      <c r="AT903" s="115"/>
      <c r="AU903" s="115"/>
      <c r="AV903" s="115"/>
      <c r="AW903" s="116"/>
      <c r="AX903" s="54"/>
      <c r="AY903" s="117"/>
      <c r="AZ903" s="117"/>
      <c r="BA903" s="118"/>
      <c r="BB903" s="116"/>
      <c r="BC903" s="54"/>
      <c r="BD903" s="117"/>
      <c r="BE903" s="218"/>
      <c r="BF903" s="120"/>
      <c r="BG903" s="121"/>
      <c r="BH903" s="121"/>
      <c r="BI903" s="122"/>
      <c r="BJ903" s="123"/>
    </row>
    <row r="904">
      <c r="D904" s="100"/>
      <c r="E904" s="48"/>
      <c r="U904" s="50"/>
      <c r="V904" s="50"/>
      <c r="AC904" s="6"/>
      <c r="AI904" s="110"/>
      <c r="AJ904" s="111"/>
      <c r="AK904" s="221"/>
      <c r="AL904" s="54"/>
      <c r="AM904" s="54"/>
      <c r="AN904" s="112"/>
      <c r="AO904" s="113"/>
      <c r="AP904" s="215"/>
      <c r="AQ904" s="216"/>
      <c r="AR904" s="217"/>
      <c r="AS904" s="54"/>
      <c r="AT904" s="115"/>
      <c r="AU904" s="115"/>
      <c r="AV904" s="115"/>
      <c r="AW904" s="116"/>
      <c r="AX904" s="54"/>
      <c r="AY904" s="117"/>
      <c r="AZ904" s="117"/>
      <c r="BA904" s="118"/>
      <c r="BB904" s="116"/>
      <c r="BC904" s="54"/>
      <c r="BD904" s="117"/>
      <c r="BE904" s="218"/>
      <c r="BF904" s="120"/>
      <c r="BG904" s="121"/>
      <c r="BH904" s="121"/>
      <c r="BI904" s="122"/>
      <c r="BJ904" s="123"/>
    </row>
    <row r="905">
      <c r="D905" s="100"/>
      <c r="E905" s="48"/>
      <c r="U905" s="50"/>
      <c r="V905" s="50"/>
      <c r="AC905" s="6"/>
      <c r="AI905" s="110"/>
      <c r="AJ905" s="111"/>
      <c r="AK905" s="221"/>
      <c r="AL905" s="54"/>
      <c r="AM905" s="54"/>
      <c r="AN905" s="112"/>
      <c r="AO905" s="113"/>
      <c r="AP905" s="215"/>
      <c r="AQ905" s="216"/>
      <c r="AR905" s="217"/>
      <c r="AS905" s="54"/>
      <c r="AT905" s="115"/>
      <c r="AU905" s="115"/>
      <c r="AV905" s="115"/>
      <c r="AW905" s="116"/>
      <c r="AX905" s="54"/>
      <c r="AY905" s="117"/>
      <c r="AZ905" s="117"/>
      <c r="BA905" s="118"/>
      <c r="BB905" s="116"/>
      <c r="BC905" s="54"/>
      <c r="BD905" s="117"/>
      <c r="BE905" s="218"/>
      <c r="BF905" s="120"/>
      <c r="BG905" s="121"/>
      <c r="BH905" s="121"/>
      <c r="BI905" s="122"/>
      <c r="BJ905" s="123"/>
    </row>
    <row r="906">
      <c r="D906" s="100"/>
      <c r="E906" s="48"/>
      <c r="U906" s="50"/>
      <c r="V906" s="50"/>
      <c r="AC906" s="6"/>
      <c r="AI906" s="110"/>
      <c r="AJ906" s="111"/>
      <c r="AK906" s="221"/>
      <c r="AL906" s="54"/>
      <c r="AM906" s="54"/>
      <c r="AN906" s="112"/>
      <c r="AO906" s="113"/>
      <c r="AP906" s="215"/>
      <c r="AQ906" s="216"/>
      <c r="AR906" s="217"/>
      <c r="AS906" s="54"/>
      <c r="AT906" s="115"/>
      <c r="AU906" s="115"/>
      <c r="AV906" s="115"/>
      <c r="AW906" s="116"/>
      <c r="AX906" s="54"/>
      <c r="AY906" s="117"/>
      <c r="AZ906" s="117"/>
      <c r="BA906" s="118"/>
      <c r="BB906" s="116"/>
      <c r="BC906" s="54"/>
      <c r="BD906" s="117"/>
      <c r="BE906" s="218"/>
      <c r="BF906" s="120"/>
      <c r="BG906" s="121"/>
      <c r="BH906" s="121"/>
      <c r="BI906" s="122"/>
      <c r="BJ906" s="123"/>
    </row>
    <row r="907">
      <c r="D907" s="100"/>
      <c r="E907" s="48"/>
      <c r="U907" s="50"/>
      <c r="V907" s="50"/>
      <c r="AC907" s="6"/>
      <c r="AI907" s="110"/>
      <c r="AJ907" s="111"/>
      <c r="AK907" s="221"/>
      <c r="AL907" s="54"/>
      <c r="AM907" s="54"/>
      <c r="AN907" s="112"/>
      <c r="AO907" s="113"/>
      <c r="AP907" s="215"/>
      <c r="AQ907" s="216"/>
      <c r="AR907" s="217"/>
      <c r="AS907" s="54"/>
      <c r="AT907" s="115"/>
      <c r="AU907" s="115"/>
      <c r="AV907" s="115"/>
      <c r="AW907" s="116"/>
      <c r="AX907" s="54"/>
      <c r="AY907" s="117"/>
      <c r="AZ907" s="117"/>
      <c r="BA907" s="118"/>
      <c r="BB907" s="116"/>
      <c r="BC907" s="54"/>
      <c r="BD907" s="117"/>
      <c r="BE907" s="218"/>
      <c r="BF907" s="120"/>
      <c r="BG907" s="121"/>
      <c r="BH907" s="121"/>
      <c r="BI907" s="122"/>
      <c r="BJ907" s="123"/>
    </row>
    <row r="908">
      <c r="D908" s="100"/>
      <c r="E908" s="48"/>
      <c r="U908" s="50"/>
      <c r="V908" s="50"/>
      <c r="AC908" s="6"/>
      <c r="AI908" s="110"/>
      <c r="AJ908" s="111"/>
      <c r="AK908" s="221"/>
      <c r="AL908" s="54"/>
      <c r="AM908" s="54"/>
      <c r="AN908" s="112"/>
      <c r="AO908" s="113"/>
      <c r="AP908" s="215"/>
      <c r="AQ908" s="216"/>
      <c r="AR908" s="217"/>
      <c r="AS908" s="54"/>
      <c r="AT908" s="115"/>
      <c r="AU908" s="115"/>
      <c r="AV908" s="115"/>
      <c r="AW908" s="116"/>
      <c r="AX908" s="54"/>
      <c r="AY908" s="117"/>
      <c r="AZ908" s="117"/>
      <c r="BA908" s="118"/>
      <c r="BB908" s="116"/>
      <c r="BC908" s="54"/>
      <c r="BD908" s="117"/>
      <c r="BE908" s="218"/>
      <c r="BF908" s="120"/>
      <c r="BG908" s="121"/>
      <c r="BH908" s="121"/>
      <c r="BI908" s="122"/>
      <c r="BJ908" s="123"/>
    </row>
    <row r="909">
      <c r="D909" s="100"/>
      <c r="E909" s="48"/>
      <c r="U909" s="50"/>
      <c r="V909" s="50"/>
      <c r="AC909" s="6"/>
      <c r="AI909" s="110"/>
      <c r="AJ909" s="111"/>
      <c r="AK909" s="221"/>
      <c r="AL909" s="54"/>
      <c r="AM909" s="54"/>
      <c r="AN909" s="112"/>
      <c r="AO909" s="113"/>
      <c r="AP909" s="215"/>
      <c r="AQ909" s="216"/>
      <c r="AR909" s="217"/>
      <c r="AS909" s="54"/>
      <c r="AT909" s="115"/>
      <c r="AU909" s="115"/>
      <c r="AV909" s="115"/>
      <c r="AW909" s="116"/>
      <c r="AX909" s="54"/>
      <c r="AY909" s="117"/>
      <c r="AZ909" s="117"/>
      <c r="BA909" s="118"/>
      <c r="BB909" s="116"/>
      <c r="BC909" s="54"/>
      <c r="BD909" s="117"/>
      <c r="BE909" s="218"/>
      <c r="BF909" s="120"/>
      <c r="BG909" s="121"/>
      <c r="BH909" s="121"/>
      <c r="BI909" s="122"/>
      <c r="BJ909" s="123"/>
    </row>
    <row r="910">
      <c r="D910" s="100"/>
      <c r="E910" s="48"/>
      <c r="U910" s="50"/>
      <c r="V910" s="50"/>
      <c r="AC910" s="6"/>
      <c r="AI910" s="110"/>
      <c r="AJ910" s="111"/>
      <c r="AK910" s="221"/>
      <c r="AL910" s="54"/>
      <c r="AM910" s="54"/>
      <c r="AN910" s="112"/>
      <c r="AO910" s="113"/>
      <c r="AP910" s="215"/>
      <c r="AQ910" s="216"/>
      <c r="AR910" s="217"/>
      <c r="AS910" s="54"/>
      <c r="AT910" s="115"/>
      <c r="AU910" s="115"/>
      <c r="AV910" s="115"/>
      <c r="AW910" s="116"/>
      <c r="AX910" s="54"/>
      <c r="AY910" s="117"/>
      <c r="AZ910" s="117"/>
      <c r="BA910" s="118"/>
      <c r="BB910" s="116"/>
      <c r="BC910" s="54"/>
      <c r="BD910" s="117"/>
      <c r="BE910" s="218"/>
      <c r="BF910" s="120"/>
      <c r="BG910" s="121"/>
      <c r="BH910" s="121"/>
      <c r="BI910" s="122"/>
      <c r="BJ910" s="123"/>
    </row>
    <row r="911">
      <c r="D911" s="100"/>
      <c r="E911" s="48"/>
      <c r="U911" s="50"/>
      <c r="V911" s="50"/>
      <c r="AC911" s="6"/>
      <c r="AI911" s="110"/>
      <c r="AJ911" s="111"/>
      <c r="AK911" s="221"/>
      <c r="AL911" s="54"/>
      <c r="AM911" s="54"/>
      <c r="AN911" s="112"/>
      <c r="AO911" s="113"/>
      <c r="AP911" s="215"/>
      <c r="AQ911" s="216"/>
      <c r="AR911" s="217"/>
      <c r="AS911" s="54"/>
      <c r="AT911" s="115"/>
      <c r="AU911" s="115"/>
      <c r="AV911" s="115"/>
      <c r="AW911" s="116"/>
      <c r="AX911" s="54"/>
      <c r="AY911" s="117"/>
      <c r="AZ911" s="117"/>
      <c r="BA911" s="118"/>
      <c r="BB911" s="116"/>
      <c r="BC911" s="54"/>
      <c r="BD911" s="117"/>
      <c r="BE911" s="218"/>
      <c r="BF911" s="120"/>
      <c r="BG911" s="121"/>
      <c r="BH911" s="121"/>
      <c r="BI911" s="122"/>
      <c r="BJ911" s="123"/>
    </row>
    <row r="912">
      <c r="D912" s="100"/>
      <c r="E912" s="48"/>
      <c r="U912" s="50"/>
      <c r="V912" s="50"/>
      <c r="AC912" s="6"/>
      <c r="AI912" s="110"/>
      <c r="AJ912" s="111"/>
      <c r="AK912" s="221"/>
      <c r="AL912" s="54"/>
      <c r="AM912" s="54"/>
      <c r="AN912" s="112"/>
      <c r="AO912" s="113"/>
      <c r="AP912" s="215"/>
      <c r="AQ912" s="216"/>
      <c r="AR912" s="217"/>
      <c r="AS912" s="54"/>
      <c r="AT912" s="115"/>
      <c r="AU912" s="115"/>
      <c r="AV912" s="115"/>
      <c r="AW912" s="116"/>
      <c r="AX912" s="54"/>
      <c r="AY912" s="117"/>
      <c r="AZ912" s="117"/>
      <c r="BA912" s="118"/>
      <c r="BB912" s="116"/>
      <c r="BC912" s="54"/>
      <c r="BD912" s="117"/>
      <c r="BE912" s="218"/>
      <c r="BF912" s="120"/>
      <c r="BG912" s="121"/>
      <c r="BH912" s="121"/>
      <c r="BI912" s="122"/>
      <c r="BJ912" s="123"/>
    </row>
    <row r="913">
      <c r="D913" s="100"/>
      <c r="E913" s="48"/>
      <c r="U913" s="50"/>
      <c r="V913" s="50"/>
      <c r="AC913" s="6"/>
      <c r="AI913" s="110"/>
      <c r="AJ913" s="111"/>
      <c r="AK913" s="221"/>
      <c r="AL913" s="54"/>
      <c r="AM913" s="54"/>
      <c r="AN913" s="112"/>
      <c r="AO913" s="113"/>
      <c r="AP913" s="215"/>
      <c r="AQ913" s="216"/>
      <c r="AR913" s="217"/>
      <c r="AS913" s="54"/>
      <c r="AT913" s="115"/>
      <c r="AU913" s="115"/>
      <c r="AV913" s="115"/>
      <c r="AW913" s="116"/>
      <c r="AX913" s="54"/>
      <c r="AY913" s="117"/>
      <c r="AZ913" s="117"/>
      <c r="BA913" s="118"/>
      <c r="BB913" s="116"/>
      <c r="BC913" s="54"/>
      <c r="BD913" s="117"/>
      <c r="BE913" s="218"/>
      <c r="BF913" s="120"/>
      <c r="BG913" s="121"/>
      <c r="BH913" s="121"/>
      <c r="BI913" s="122"/>
      <c r="BJ913" s="123"/>
    </row>
    <row r="914">
      <c r="D914" s="100"/>
      <c r="E914" s="48"/>
      <c r="U914" s="50"/>
      <c r="V914" s="50"/>
      <c r="AC914" s="6"/>
      <c r="AI914" s="110"/>
      <c r="AJ914" s="111"/>
      <c r="AK914" s="221"/>
      <c r="AL914" s="54"/>
      <c r="AM914" s="54"/>
      <c r="AN914" s="112"/>
      <c r="AO914" s="113"/>
      <c r="AP914" s="215"/>
      <c r="AQ914" s="216"/>
      <c r="AR914" s="217"/>
      <c r="AS914" s="54"/>
      <c r="AT914" s="115"/>
      <c r="AU914" s="115"/>
      <c r="AV914" s="115"/>
      <c r="AW914" s="116"/>
      <c r="AX914" s="54"/>
      <c r="AY914" s="117"/>
      <c r="AZ914" s="117"/>
      <c r="BA914" s="118"/>
      <c r="BB914" s="116"/>
      <c r="BC914" s="54"/>
      <c r="BD914" s="117"/>
      <c r="BE914" s="218"/>
      <c r="BF914" s="120"/>
      <c r="BG914" s="121"/>
      <c r="BH914" s="121"/>
      <c r="BI914" s="122"/>
      <c r="BJ914" s="123"/>
    </row>
    <row r="915">
      <c r="D915" s="100"/>
      <c r="E915" s="48"/>
      <c r="U915" s="50"/>
      <c r="V915" s="50"/>
      <c r="AC915" s="6"/>
      <c r="AI915" s="110"/>
      <c r="AJ915" s="111"/>
      <c r="AK915" s="221"/>
      <c r="AL915" s="54"/>
      <c r="AM915" s="54"/>
      <c r="AN915" s="112"/>
      <c r="AO915" s="113"/>
      <c r="AP915" s="215"/>
      <c r="AQ915" s="216"/>
      <c r="AR915" s="217"/>
      <c r="AS915" s="54"/>
      <c r="AT915" s="115"/>
      <c r="AU915" s="115"/>
      <c r="AV915" s="115"/>
      <c r="AW915" s="116"/>
      <c r="AX915" s="54"/>
      <c r="AY915" s="117"/>
      <c r="AZ915" s="117"/>
      <c r="BA915" s="118"/>
      <c r="BB915" s="116"/>
      <c r="BC915" s="54"/>
      <c r="BD915" s="117"/>
      <c r="BE915" s="218"/>
      <c r="BF915" s="120"/>
      <c r="BG915" s="121"/>
      <c r="BH915" s="121"/>
      <c r="BI915" s="122"/>
      <c r="BJ915" s="123"/>
    </row>
    <row r="916">
      <c r="D916" s="100"/>
      <c r="E916" s="48"/>
      <c r="U916" s="50"/>
      <c r="V916" s="50"/>
      <c r="AC916" s="6"/>
      <c r="AI916" s="110"/>
      <c r="AJ916" s="111"/>
      <c r="AK916" s="221"/>
      <c r="AL916" s="54"/>
      <c r="AM916" s="54"/>
      <c r="AN916" s="112"/>
      <c r="AO916" s="113"/>
      <c r="AP916" s="215"/>
      <c r="AQ916" s="216"/>
      <c r="AR916" s="217"/>
      <c r="AS916" s="54"/>
      <c r="AT916" s="115"/>
      <c r="AU916" s="115"/>
      <c r="AV916" s="115"/>
      <c r="AW916" s="116"/>
      <c r="AX916" s="54"/>
      <c r="AY916" s="117"/>
      <c r="AZ916" s="117"/>
      <c r="BA916" s="118"/>
      <c r="BB916" s="116"/>
      <c r="BC916" s="54"/>
      <c r="BD916" s="117"/>
      <c r="BE916" s="218"/>
      <c r="BF916" s="120"/>
      <c r="BG916" s="121"/>
      <c r="BH916" s="121"/>
      <c r="BI916" s="122"/>
      <c r="BJ916" s="123"/>
    </row>
    <row r="917">
      <c r="D917" s="100"/>
      <c r="E917" s="48"/>
      <c r="U917" s="50"/>
      <c r="V917" s="50"/>
      <c r="AC917" s="6"/>
      <c r="AI917" s="110"/>
      <c r="AJ917" s="111"/>
      <c r="AK917" s="221"/>
      <c r="AL917" s="54"/>
      <c r="AM917" s="54"/>
      <c r="AN917" s="112"/>
      <c r="AO917" s="113"/>
      <c r="AP917" s="215"/>
      <c r="AQ917" s="216"/>
      <c r="AR917" s="217"/>
      <c r="AS917" s="54"/>
      <c r="AT917" s="115"/>
      <c r="AU917" s="115"/>
      <c r="AV917" s="115"/>
      <c r="AW917" s="116"/>
      <c r="AX917" s="54"/>
      <c r="AY917" s="117"/>
      <c r="AZ917" s="117"/>
      <c r="BA917" s="118"/>
      <c r="BB917" s="116"/>
      <c r="BC917" s="54"/>
      <c r="BD917" s="117"/>
      <c r="BE917" s="218"/>
      <c r="BF917" s="120"/>
      <c r="BG917" s="121"/>
      <c r="BH917" s="121"/>
      <c r="BI917" s="122"/>
      <c r="BJ917" s="123"/>
    </row>
    <row r="918">
      <c r="D918" s="100"/>
      <c r="E918" s="48"/>
      <c r="U918" s="50"/>
      <c r="V918" s="50"/>
      <c r="AC918" s="6"/>
      <c r="AI918" s="110"/>
      <c r="AJ918" s="111"/>
      <c r="AK918" s="221"/>
      <c r="AL918" s="54"/>
      <c r="AM918" s="54"/>
      <c r="AN918" s="112"/>
      <c r="AO918" s="113"/>
      <c r="AP918" s="215"/>
      <c r="AQ918" s="216"/>
      <c r="AR918" s="217"/>
      <c r="AS918" s="54"/>
      <c r="AT918" s="115"/>
      <c r="AU918" s="115"/>
      <c r="AV918" s="115"/>
      <c r="AW918" s="116"/>
      <c r="AX918" s="54"/>
      <c r="AY918" s="117"/>
      <c r="AZ918" s="117"/>
      <c r="BA918" s="118"/>
      <c r="BB918" s="116"/>
      <c r="BC918" s="54"/>
      <c r="BD918" s="117"/>
      <c r="BE918" s="218"/>
      <c r="BF918" s="120"/>
      <c r="BG918" s="121"/>
      <c r="BH918" s="121"/>
      <c r="BI918" s="122"/>
      <c r="BJ918" s="123"/>
    </row>
    <row r="919">
      <c r="D919" s="100"/>
      <c r="E919" s="48"/>
      <c r="U919" s="50"/>
      <c r="V919" s="50"/>
      <c r="AC919" s="6"/>
      <c r="AI919" s="110"/>
      <c r="AJ919" s="111"/>
      <c r="AK919" s="221"/>
      <c r="AL919" s="54"/>
      <c r="AM919" s="54"/>
      <c r="AN919" s="112"/>
      <c r="AO919" s="113"/>
      <c r="AP919" s="215"/>
      <c r="AQ919" s="216"/>
      <c r="AR919" s="217"/>
      <c r="AS919" s="54"/>
      <c r="AT919" s="115"/>
      <c r="AU919" s="115"/>
      <c r="AV919" s="115"/>
      <c r="AW919" s="116"/>
      <c r="AX919" s="54"/>
      <c r="AY919" s="117"/>
      <c r="AZ919" s="117"/>
      <c r="BA919" s="118"/>
      <c r="BB919" s="116"/>
      <c r="BC919" s="54"/>
      <c r="BD919" s="117"/>
      <c r="BE919" s="218"/>
      <c r="BF919" s="120"/>
      <c r="BG919" s="121"/>
      <c r="BH919" s="121"/>
      <c r="BI919" s="122"/>
      <c r="BJ919" s="123"/>
    </row>
    <row r="920">
      <c r="D920" s="100"/>
      <c r="E920" s="48"/>
      <c r="U920" s="50"/>
      <c r="V920" s="50"/>
      <c r="AC920" s="6"/>
      <c r="AI920" s="110"/>
      <c r="AJ920" s="111"/>
      <c r="AK920" s="221"/>
      <c r="AL920" s="54"/>
      <c r="AM920" s="54"/>
      <c r="AN920" s="112"/>
      <c r="AO920" s="113"/>
      <c r="AP920" s="215"/>
      <c r="AQ920" s="216"/>
      <c r="AR920" s="217"/>
      <c r="AS920" s="54"/>
      <c r="AT920" s="115"/>
      <c r="AU920" s="115"/>
      <c r="AV920" s="115"/>
      <c r="AW920" s="116"/>
      <c r="AX920" s="54"/>
      <c r="AY920" s="117"/>
      <c r="AZ920" s="117"/>
      <c r="BA920" s="118"/>
      <c r="BB920" s="116"/>
      <c r="BC920" s="54"/>
      <c r="BD920" s="117"/>
      <c r="BE920" s="218"/>
      <c r="BF920" s="120"/>
      <c r="BG920" s="121"/>
      <c r="BH920" s="121"/>
      <c r="BI920" s="122"/>
      <c r="BJ920" s="123"/>
    </row>
    <row r="921">
      <c r="D921" s="100"/>
      <c r="E921" s="48"/>
      <c r="U921" s="50"/>
      <c r="V921" s="50"/>
      <c r="AC921" s="6"/>
      <c r="AI921" s="110"/>
      <c r="AJ921" s="111"/>
      <c r="AK921" s="221"/>
      <c r="AL921" s="54"/>
      <c r="AM921" s="54"/>
      <c r="AN921" s="112"/>
      <c r="AO921" s="113"/>
      <c r="AP921" s="215"/>
      <c r="AQ921" s="216"/>
      <c r="AR921" s="217"/>
      <c r="AS921" s="54"/>
      <c r="AT921" s="115"/>
      <c r="AU921" s="115"/>
      <c r="AV921" s="115"/>
      <c r="AW921" s="116"/>
      <c r="AX921" s="54"/>
      <c r="AY921" s="117"/>
      <c r="AZ921" s="117"/>
      <c r="BA921" s="118"/>
      <c r="BB921" s="116"/>
      <c r="BC921" s="54"/>
      <c r="BD921" s="117"/>
      <c r="BE921" s="218"/>
      <c r="BF921" s="120"/>
      <c r="BG921" s="121"/>
      <c r="BH921" s="121"/>
      <c r="BI921" s="122"/>
      <c r="BJ921" s="123"/>
    </row>
    <row r="922">
      <c r="D922" s="100"/>
      <c r="E922" s="48"/>
      <c r="U922" s="50"/>
      <c r="V922" s="50"/>
      <c r="AC922" s="6"/>
      <c r="AI922" s="110"/>
      <c r="AJ922" s="111"/>
      <c r="AK922" s="221"/>
      <c r="AL922" s="54"/>
      <c r="AM922" s="54"/>
      <c r="AN922" s="112"/>
      <c r="AO922" s="113"/>
      <c r="AP922" s="215"/>
      <c r="AQ922" s="216"/>
      <c r="AR922" s="217"/>
      <c r="AS922" s="54"/>
      <c r="AT922" s="115"/>
      <c r="AU922" s="115"/>
      <c r="AV922" s="115"/>
      <c r="AW922" s="116"/>
      <c r="AX922" s="54"/>
      <c r="AY922" s="117"/>
      <c r="AZ922" s="117"/>
      <c r="BA922" s="118"/>
      <c r="BB922" s="116"/>
      <c r="BC922" s="54"/>
      <c r="BD922" s="117"/>
      <c r="BE922" s="218"/>
      <c r="BF922" s="120"/>
      <c r="BG922" s="121"/>
      <c r="BH922" s="121"/>
      <c r="BI922" s="122"/>
      <c r="BJ922" s="123"/>
    </row>
    <row r="923">
      <c r="D923" s="100"/>
      <c r="E923" s="48"/>
      <c r="U923" s="50"/>
      <c r="V923" s="50"/>
      <c r="AC923" s="6"/>
      <c r="AI923" s="110"/>
      <c r="AJ923" s="111"/>
      <c r="AK923" s="221"/>
      <c r="AL923" s="54"/>
      <c r="AM923" s="54"/>
      <c r="AN923" s="112"/>
      <c r="AO923" s="113"/>
      <c r="AP923" s="215"/>
      <c r="AQ923" s="216"/>
      <c r="AR923" s="217"/>
      <c r="AS923" s="54"/>
      <c r="AT923" s="115"/>
      <c r="AU923" s="115"/>
      <c r="AV923" s="115"/>
      <c r="AW923" s="116"/>
      <c r="AX923" s="54"/>
      <c r="AY923" s="117"/>
      <c r="AZ923" s="117"/>
      <c r="BA923" s="118"/>
      <c r="BB923" s="116"/>
      <c r="BC923" s="54"/>
      <c r="BD923" s="117"/>
      <c r="BE923" s="218"/>
      <c r="BF923" s="120"/>
      <c r="BG923" s="121"/>
      <c r="BH923" s="121"/>
      <c r="BI923" s="122"/>
      <c r="BJ923" s="123"/>
    </row>
    <row r="924">
      <c r="D924" s="100"/>
      <c r="E924" s="48"/>
      <c r="U924" s="50"/>
      <c r="V924" s="50"/>
      <c r="AC924" s="6"/>
      <c r="AI924" s="110"/>
      <c r="AJ924" s="111"/>
      <c r="AK924" s="221"/>
      <c r="AL924" s="54"/>
      <c r="AM924" s="54"/>
      <c r="AN924" s="112"/>
      <c r="AO924" s="113"/>
      <c r="AP924" s="215"/>
      <c r="AQ924" s="216"/>
      <c r="AR924" s="217"/>
      <c r="AS924" s="54"/>
      <c r="AT924" s="115"/>
      <c r="AU924" s="115"/>
      <c r="AV924" s="115"/>
      <c r="AW924" s="116"/>
      <c r="AX924" s="54"/>
      <c r="AY924" s="117"/>
      <c r="AZ924" s="117"/>
      <c r="BA924" s="118"/>
      <c r="BB924" s="116"/>
      <c r="BC924" s="54"/>
      <c r="BD924" s="117"/>
      <c r="BE924" s="218"/>
      <c r="BF924" s="120"/>
      <c r="BG924" s="121"/>
      <c r="BH924" s="121"/>
      <c r="BI924" s="122"/>
      <c r="BJ924" s="123"/>
    </row>
    <row r="925">
      <c r="D925" s="100"/>
      <c r="E925" s="48"/>
      <c r="U925" s="50"/>
      <c r="V925" s="50"/>
      <c r="AC925" s="6"/>
      <c r="AI925" s="110"/>
      <c r="AJ925" s="111"/>
      <c r="AK925" s="221"/>
      <c r="AL925" s="54"/>
      <c r="AM925" s="54"/>
      <c r="AN925" s="112"/>
      <c r="AO925" s="113"/>
      <c r="AP925" s="215"/>
      <c r="AQ925" s="216"/>
      <c r="AR925" s="217"/>
      <c r="AS925" s="54"/>
      <c r="AT925" s="115"/>
      <c r="AU925" s="115"/>
      <c r="AV925" s="115"/>
      <c r="AW925" s="116"/>
      <c r="AX925" s="54"/>
      <c r="AY925" s="117"/>
      <c r="AZ925" s="117"/>
      <c r="BA925" s="118"/>
      <c r="BB925" s="116"/>
      <c r="BC925" s="54"/>
      <c r="BD925" s="117"/>
      <c r="BE925" s="218"/>
      <c r="BF925" s="120"/>
      <c r="BG925" s="121"/>
      <c r="BH925" s="121"/>
      <c r="BI925" s="122"/>
      <c r="BJ925" s="123"/>
    </row>
    <row r="926">
      <c r="D926" s="100"/>
      <c r="E926" s="48"/>
      <c r="U926" s="50"/>
      <c r="V926" s="50"/>
      <c r="AC926" s="6"/>
      <c r="AI926" s="110"/>
      <c r="AJ926" s="111"/>
      <c r="AK926" s="221"/>
      <c r="AL926" s="54"/>
      <c r="AM926" s="54"/>
      <c r="AN926" s="112"/>
      <c r="AO926" s="113"/>
      <c r="AP926" s="215"/>
      <c r="AQ926" s="216"/>
      <c r="AR926" s="217"/>
      <c r="AS926" s="54"/>
      <c r="AT926" s="115"/>
      <c r="AU926" s="115"/>
      <c r="AV926" s="115"/>
      <c r="AW926" s="116"/>
      <c r="AX926" s="54"/>
      <c r="AY926" s="117"/>
      <c r="AZ926" s="117"/>
      <c r="BA926" s="118"/>
      <c r="BB926" s="116"/>
      <c r="BC926" s="54"/>
      <c r="BD926" s="117"/>
      <c r="BE926" s="218"/>
      <c r="BF926" s="120"/>
      <c r="BG926" s="121"/>
      <c r="BH926" s="121"/>
      <c r="BI926" s="122"/>
      <c r="BJ926" s="123"/>
    </row>
    <row r="927">
      <c r="D927" s="100"/>
      <c r="E927" s="48"/>
      <c r="U927" s="50"/>
      <c r="V927" s="50"/>
      <c r="AC927" s="6"/>
      <c r="AI927" s="110"/>
      <c r="AJ927" s="111"/>
      <c r="AK927" s="221"/>
      <c r="AL927" s="54"/>
      <c r="AM927" s="54"/>
      <c r="AN927" s="112"/>
      <c r="AO927" s="113"/>
      <c r="AP927" s="215"/>
      <c r="AQ927" s="216"/>
      <c r="AR927" s="217"/>
      <c r="AS927" s="54"/>
      <c r="AT927" s="115"/>
      <c r="AU927" s="115"/>
      <c r="AV927" s="115"/>
      <c r="AW927" s="116"/>
      <c r="AX927" s="54"/>
      <c r="AY927" s="117"/>
      <c r="AZ927" s="117"/>
      <c r="BA927" s="118"/>
      <c r="BB927" s="116"/>
      <c r="BC927" s="54"/>
      <c r="BD927" s="117"/>
      <c r="BE927" s="218"/>
      <c r="BF927" s="120"/>
      <c r="BG927" s="121"/>
      <c r="BH927" s="121"/>
      <c r="BI927" s="122"/>
      <c r="BJ927" s="123"/>
    </row>
    <row r="928">
      <c r="D928" s="100"/>
      <c r="E928" s="48"/>
      <c r="U928" s="50"/>
      <c r="V928" s="50"/>
      <c r="AC928" s="6"/>
      <c r="AI928" s="110"/>
      <c r="AJ928" s="111"/>
      <c r="AK928" s="221"/>
      <c r="AL928" s="54"/>
      <c r="AM928" s="54"/>
      <c r="AN928" s="112"/>
      <c r="AO928" s="113"/>
      <c r="AP928" s="215"/>
      <c r="AQ928" s="216"/>
      <c r="AR928" s="217"/>
      <c r="AS928" s="54"/>
      <c r="AT928" s="115"/>
      <c r="AU928" s="115"/>
      <c r="AV928" s="115"/>
      <c r="AW928" s="116"/>
      <c r="AX928" s="54"/>
      <c r="AY928" s="117"/>
      <c r="AZ928" s="117"/>
      <c r="BA928" s="118"/>
      <c r="BB928" s="116"/>
      <c r="BC928" s="54"/>
      <c r="BD928" s="117"/>
      <c r="BE928" s="218"/>
      <c r="BF928" s="120"/>
      <c r="BG928" s="121"/>
      <c r="BH928" s="121"/>
      <c r="BI928" s="122"/>
      <c r="BJ928" s="123"/>
    </row>
    <row r="929">
      <c r="D929" s="100"/>
      <c r="E929" s="48"/>
      <c r="U929" s="50"/>
      <c r="V929" s="50"/>
      <c r="AC929" s="6"/>
      <c r="AI929" s="110"/>
      <c r="AJ929" s="111"/>
      <c r="AK929" s="221"/>
      <c r="AL929" s="54"/>
      <c r="AM929" s="54"/>
      <c r="AN929" s="112"/>
      <c r="AO929" s="113"/>
      <c r="AP929" s="215"/>
      <c r="AQ929" s="216"/>
      <c r="AR929" s="217"/>
      <c r="AS929" s="54"/>
      <c r="AT929" s="115"/>
      <c r="AU929" s="115"/>
      <c r="AV929" s="115"/>
      <c r="AW929" s="116"/>
      <c r="AX929" s="54"/>
      <c r="AY929" s="117"/>
      <c r="AZ929" s="117"/>
      <c r="BA929" s="118"/>
      <c r="BB929" s="116"/>
      <c r="BC929" s="54"/>
      <c r="BD929" s="117"/>
      <c r="BE929" s="218"/>
      <c r="BF929" s="120"/>
      <c r="BG929" s="121"/>
      <c r="BH929" s="121"/>
      <c r="BI929" s="122"/>
      <c r="BJ929" s="123"/>
    </row>
    <row r="930">
      <c r="D930" s="100"/>
      <c r="E930" s="48"/>
      <c r="U930" s="50"/>
      <c r="V930" s="50"/>
      <c r="AC930" s="6"/>
      <c r="AI930" s="110"/>
      <c r="AJ930" s="111"/>
      <c r="AK930" s="221"/>
      <c r="AL930" s="54"/>
      <c r="AM930" s="54"/>
      <c r="AN930" s="112"/>
      <c r="AO930" s="113"/>
      <c r="AP930" s="215"/>
      <c r="AQ930" s="216"/>
      <c r="AR930" s="217"/>
      <c r="AS930" s="54"/>
      <c r="AT930" s="115"/>
      <c r="AU930" s="115"/>
      <c r="AV930" s="115"/>
      <c r="AW930" s="116"/>
      <c r="AX930" s="54"/>
      <c r="AY930" s="117"/>
      <c r="AZ930" s="117"/>
      <c r="BA930" s="118"/>
      <c r="BB930" s="116"/>
      <c r="BC930" s="54"/>
      <c r="BD930" s="117"/>
      <c r="BE930" s="218"/>
      <c r="BF930" s="120"/>
      <c r="BG930" s="121"/>
      <c r="BH930" s="121"/>
      <c r="BI930" s="122"/>
      <c r="BJ930" s="123"/>
    </row>
    <row r="931">
      <c r="D931" s="100"/>
      <c r="E931" s="48"/>
      <c r="U931" s="50"/>
      <c r="V931" s="50"/>
      <c r="AC931" s="6"/>
      <c r="AI931" s="110"/>
      <c r="AJ931" s="111"/>
      <c r="AK931" s="221"/>
      <c r="AL931" s="54"/>
      <c r="AM931" s="54"/>
      <c r="AN931" s="112"/>
      <c r="AO931" s="113"/>
      <c r="AP931" s="215"/>
      <c r="AQ931" s="216"/>
      <c r="AR931" s="217"/>
      <c r="AS931" s="54"/>
      <c r="AT931" s="115"/>
      <c r="AU931" s="115"/>
      <c r="AV931" s="115"/>
      <c r="AW931" s="116"/>
      <c r="AX931" s="54"/>
      <c r="AY931" s="117"/>
      <c r="AZ931" s="117"/>
      <c r="BA931" s="118"/>
      <c r="BB931" s="116"/>
      <c r="BC931" s="54"/>
      <c r="BD931" s="117"/>
      <c r="BE931" s="218"/>
      <c r="BF931" s="120"/>
      <c r="BG931" s="121"/>
      <c r="BH931" s="121"/>
      <c r="BI931" s="122"/>
      <c r="BJ931" s="123"/>
    </row>
    <row r="932">
      <c r="D932" s="100"/>
      <c r="E932" s="48"/>
      <c r="U932" s="50"/>
      <c r="V932" s="50"/>
      <c r="AC932" s="6"/>
      <c r="AI932" s="110"/>
      <c r="AJ932" s="111"/>
      <c r="AK932" s="221"/>
      <c r="AL932" s="54"/>
      <c r="AM932" s="54"/>
      <c r="AN932" s="112"/>
      <c r="AO932" s="113"/>
      <c r="AP932" s="215"/>
      <c r="AQ932" s="216"/>
      <c r="AR932" s="217"/>
      <c r="AS932" s="54"/>
      <c r="AT932" s="115"/>
      <c r="AU932" s="115"/>
      <c r="AV932" s="115"/>
      <c r="AW932" s="116"/>
      <c r="AX932" s="54"/>
      <c r="AY932" s="117"/>
      <c r="AZ932" s="117"/>
      <c r="BA932" s="118"/>
      <c r="BB932" s="116"/>
      <c r="BC932" s="54"/>
      <c r="BD932" s="117"/>
      <c r="BE932" s="218"/>
      <c r="BF932" s="120"/>
      <c r="BG932" s="121"/>
      <c r="BH932" s="121"/>
      <c r="BI932" s="122"/>
      <c r="BJ932" s="123"/>
    </row>
    <row r="933">
      <c r="D933" s="100"/>
      <c r="E933" s="48"/>
      <c r="U933" s="50"/>
      <c r="V933" s="50"/>
      <c r="AC933" s="6"/>
      <c r="AI933" s="110"/>
      <c r="AJ933" s="111"/>
      <c r="AK933" s="221"/>
      <c r="AL933" s="54"/>
      <c r="AM933" s="54"/>
      <c r="AN933" s="112"/>
      <c r="AO933" s="113"/>
      <c r="AP933" s="215"/>
      <c r="AQ933" s="216"/>
      <c r="AR933" s="217"/>
      <c r="AS933" s="54"/>
      <c r="AT933" s="115"/>
      <c r="AU933" s="115"/>
      <c r="AV933" s="115"/>
      <c r="AW933" s="116"/>
      <c r="AX933" s="54"/>
      <c r="AY933" s="117"/>
      <c r="AZ933" s="117"/>
      <c r="BA933" s="118"/>
      <c r="BB933" s="116"/>
      <c r="BC933" s="54"/>
      <c r="BD933" s="117"/>
      <c r="BE933" s="218"/>
      <c r="BF933" s="120"/>
      <c r="BG933" s="121"/>
      <c r="BH933" s="121"/>
      <c r="BI933" s="122"/>
      <c r="BJ933" s="123"/>
    </row>
    <row r="934">
      <c r="D934" s="100"/>
      <c r="E934" s="48"/>
      <c r="U934" s="50"/>
      <c r="V934" s="50"/>
      <c r="AC934" s="6"/>
      <c r="AI934" s="110"/>
      <c r="AJ934" s="111"/>
      <c r="AK934" s="221"/>
      <c r="AL934" s="54"/>
      <c r="AM934" s="54"/>
      <c r="AN934" s="112"/>
      <c r="AO934" s="113"/>
      <c r="AP934" s="215"/>
      <c r="AQ934" s="216"/>
      <c r="AR934" s="217"/>
      <c r="AS934" s="54"/>
      <c r="AT934" s="115"/>
      <c r="AU934" s="115"/>
      <c r="AV934" s="115"/>
      <c r="AW934" s="116"/>
      <c r="AX934" s="54"/>
      <c r="AY934" s="117"/>
      <c r="AZ934" s="117"/>
      <c r="BA934" s="118"/>
      <c r="BB934" s="116"/>
      <c r="BC934" s="54"/>
      <c r="BD934" s="117"/>
      <c r="BE934" s="218"/>
      <c r="BF934" s="120"/>
      <c r="BG934" s="121"/>
      <c r="BH934" s="121"/>
      <c r="BI934" s="122"/>
      <c r="BJ934" s="123"/>
    </row>
    <row r="935">
      <c r="D935" s="100"/>
      <c r="E935" s="48"/>
      <c r="U935" s="50"/>
      <c r="V935" s="50"/>
      <c r="AC935" s="6"/>
      <c r="AI935" s="110"/>
      <c r="AJ935" s="111"/>
      <c r="AK935" s="221"/>
      <c r="AL935" s="54"/>
      <c r="AM935" s="54"/>
      <c r="AN935" s="112"/>
      <c r="AO935" s="113"/>
      <c r="AP935" s="215"/>
      <c r="AQ935" s="216"/>
      <c r="AR935" s="217"/>
      <c r="AS935" s="54"/>
      <c r="AT935" s="115"/>
      <c r="AU935" s="115"/>
      <c r="AV935" s="115"/>
      <c r="AW935" s="116"/>
      <c r="AX935" s="54"/>
      <c r="AY935" s="117"/>
      <c r="AZ935" s="117"/>
      <c r="BA935" s="118"/>
      <c r="BB935" s="116"/>
      <c r="BC935" s="54"/>
      <c r="BD935" s="117"/>
      <c r="BE935" s="218"/>
      <c r="BF935" s="120"/>
      <c r="BG935" s="121"/>
      <c r="BH935" s="121"/>
      <c r="BI935" s="122"/>
      <c r="BJ935" s="123"/>
    </row>
    <row r="936">
      <c r="D936" s="100"/>
      <c r="E936" s="48"/>
      <c r="U936" s="50"/>
      <c r="V936" s="50"/>
      <c r="AC936" s="6"/>
      <c r="AI936" s="110"/>
      <c r="AJ936" s="111"/>
      <c r="AK936" s="221"/>
      <c r="AL936" s="54"/>
      <c r="AM936" s="54"/>
      <c r="AN936" s="112"/>
      <c r="AO936" s="113"/>
      <c r="AP936" s="215"/>
      <c r="AQ936" s="216"/>
      <c r="AR936" s="217"/>
      <c r="AS936" s="54"/>
      <c r="AT936" s="115"/>
      <c r="AU936" s="115"/>
      <c r="AV936" s="115"/>
      <c r="AW936" s="116"/>
      <c r="AX936" s="54"/>
      <c r="AY936" s="117"/>
      <c r="AZ936" s="117"/>
      <c r="BA936" s="118"/>
      <c r="BB936" s="116"/>
      <c r="BC936" s="54"/>
      <c r="BD936" s="117"/>
      <c r="BE936" s="218"/>
      <c r="BF936" s="120"/>
      <c r="BG936" s="121"/>
      <c r="BH936" s="121"/>
      <c r="BI936" s="122"/>
      <c r="BJ936" s="123"/>
    </row>
    <row r="937">
      <c r="D937" s="100"/>
      <c r="E937" s="48"/>
      <c r="U937" s="50"/>
      <c r="V937" s="50"/>
      <c r="AC937" s="6"/>
      <c r="AI937" s="110"/>
      <c r="AJ937" s="111"/>
      <c r="AK937" s="221"/>
      <c r="AL937" s="54"/>
      <c r="AM937" s="54"/>
      <c r="AN937" s="112"/>
      <c r="AO937" s="113"/>
      <c r="AP937" s="215"/>
      <c r="AQ937" s="216"/>
      <c r="AR937" s="217"/>
      <c r="AS937" s="54"/>
      <c r="AT937" s="115"/>
      <c r="AU937" s="115"/>
      <c r="AV937" s="115"/>
      <c r="AW937" s="116"/>
      <c r="AX937" s="54"/>
      <c r="AY937" s="117"/>
      <c r="AZ937" s="117"/>
      <c r="BA937" s="118"/>
      <c r="BB937" s="116"/>
      <c r="BC937" s="54"/>
      <c r="BD937" s="117"/>
      <c r="BE937" s="218"/>
      <c r="BF937" s="120"/>
      <c r="BG937" s="121"/>
      <c r="BH937" s="121"/>
      <c r="BI937" s="122"/>
      <c r="BJ937" s="123"/>
    </row>
    <row r="938">
      <c r="D938" s="100"/>
      <c r="E938" s="48"/>
      <c r="U938" s="50"/>
      <c r="V938" s="50"/>
      <c r="AC938" s="6"/>
      <c r="AI938" s="110"/>
      <c r="AJ938" s="111"/>
      <c r="AK938" s="221"/>
      <c r="AL938" s="54"/>
      <c r="AM938" s="54"/>
      <c r="AN938" s="112"/>
      <c r="AO938" s="113"/>
      <c r="AP938" s="215"/>
      <c r="AQ938" s="216"/>
      <c r="AR938" s="217"/>
      <c r="AS938" s="54"/>
      <c r="AT938" s="115"/>
      <c r="AU938" s="115"/>
      <c r="AV938" s="115"/>
      <c r="AW938" s="116"/>
      <c r="AX938" s="54"/>
      <c r="AY938" s="117"/>
      <c r="AZ938" s="117"/>
      <c r="BA938" s="118"/>
      <c r="BB938" s="116"/>
      <c r="BC938" s="54"/>
      <c r="BD938" s="117"/>
      <c r="BE938" s="218"/>
      <c r="BF938" s="120"/>
      <c r="BG938" s="121"/>
      <c r="BH938" s="121"/>
      <c r="BI938" s="122"/>
      <c r="BJ938" s="123"/>
    </row>
    <row r="939">
      <c r="D939" s="100"/>
      <c r="E939" s="48"/>
      <c r="U939" s="50"/>
      <c r="V939" s="50"/>
      <c r="AC939" s="6"/>
      <c r="AI939" s="110"/>
      <c r="AJ939" s="111"/>
      <c r="AK939" s="221"/>
      <c r="AL939" s="54"/>
      <c r="AM939" s="54"/>
      <c r="AN939" s="112"/>
      <c r="AO939" s="113"/>
      <c r="AP939" s="215"/>
      <c r="AQ939" s="216"/>
      <c r="AR939" s="217"/>
      <c r="AS939" s="54"/>
      <c r="AT939" s="115"/>
      <c r="AU939" s="115"/>
      <c r="AV939" s="115"/>
      <c r="AW939" s="116"/>
      <c r="AX939" s="54"/>
      <c r="AY939" s="117"/>
      <c r="AZ939" s="117"/>
      <c r="BA939" s="118"/>
      <c r="BB939" s="116"/>
      <c r="BC939" s="54"/>
      <c r="BD939" s="117"/>
      <c r="BE939" s="218"/>
      <c r="BF939" s="120"/>
      <c r="BG939" s="121"/>
      <c r="BH939" s="121"/>
      <c r="BI939" s="122"/>
      <c r="BJ939" s="123"/>
    </row>
    <row r="940">
      <c r="D940" s="100"/>
      <c r="E940" s="48"/>
      <c r="U940" s="50"/>
      <c r="V940" s="50"/>
      <c r="AC940" s="6"/>
      <c r="AI940" s="110"/>
      <c r="AJ940" s="111"/>
      <c r="AK940" s="221"/>
      <c r="AL940" s="54"/>
      <c r="AM940" s="54"/>
      <c r="AN940" s="112"/>
      <c r="AO940" s="113"/>
      <c r="AP940" s="215"/>
      <c r="AQ940" s="216"/>
      <c r="AR940" s="217"/>
      <c r="AS940" s="54"/>
      <c r="AT940" s="115"/>
      <c r="AU940" s="115"/>
      <c r="AV940" s="115"/>
      <c r="AW940" s="116"/>
      <c r="AX940" s="54"/>
      <c r="AY940" s="117"/>
      <c r="AZ940" s="117"/>
      <c r="BA940" s="118"/>
      <c r="BB940" s="116"/>
      <c r="BC940" s="54"/>
      <c r="BD940" s="117"/>
      <c r="BE940" s="218"/>
      <c r="BF940" s="120"/>
      <c r="BG940" s="121"/>
      <c r="BH940" s="121"/>
      <c r="BI940" s="122"/>
      <c r="BJ940" s="123"/>
    </row>
    <row r="941">
      <c r="D941" s="100"/>
      <c r="E941" s="48"/>
      <c r="U941" s="50"/>
      <c r="V941" s="50"/>
      <c r="AC941" s="6"/>
      <c r="AI941" s="110"/>
      <c r="AJ941" s="111"/>
      <c r="AK941" s="221"/>
      <c r="AL941" s="54"/>
      <c r="AM941" s="54"/>
      <c r="AN941" s="112"/>
      <c r="AO941" s="113"/>
      <c r="AP941" s="215"/>
      <c r="AQ941" s="216"/>
      <c r="AR941" s="217"/>
      <c r="AS941" s="54"/>
      <c r="AT941" s="115"/>
      <c r="AU941" s="115"/>
      <c r="AV941" s="115"/>
      <c r="AW941" s="116"/>
      <c r="AX941" s="54"/>
      <c r="AY941" s="117"/>
      <c r="AZ941" s="117"/>
      <c r="BA941" s="118"/>
      <c r="BB941" s="116"/>
      <c r="BC941" s="54"/>
      <c r="BD941" s="117"/>
      <c r="BE941" s="218"/>
      <c r="BF941" s="120"/>
      <c r="BG941" s="121"/>
      <c r="BH941" s="121"/>
      <c r="BI941" s="122"/>
      <c r="BJ941" s="123"/>
    </row>
    <row r="942">
      <c r="D942" s="100"/>
      <c r="E942" s="48"/>
      <c r="U942" s="50"/>
      <c r="V942" s="50"/>
      <c r="AC942" s="6"/>
      <c r="AI942" s="110"/>
      <c r="AJ942" s="111"/>
      <c r="AK942" s="221"/>
      <c r="AL942" s="54"/>
      <c r="AM942" s="54"/>
      <c r="AN942" s="112"/>
      <c r="AO942" s="113"/>
      <c r="AP942" s="215"/>
      <c r="AQ942" s="216"/>
      <c r="AR942" s="217"/>
      <c r="AS942" s="54"/>
      <c r="AT942" s="115"/>
      <c r="AU942" s="115"/>
      <c r="AV942" s="115"/>
      <c r="AW942" s="116"/>
      <c r="AX942" s="54"/>
      <c r="AY942" s="117"/>
      <c r="AZ942" s="117"/>
      <c r="BA942" s="118"/>
      <c r="BB942" s="116"/>
      <c r="BC942" s="54"/>
      <c r="BD942" s="117"/>
      <c r="BE942" s="218"/>
      <c r="BF942" s="120"/>
      <c r="BG942" s="121"/>
      <c r="BH942" s="121"/>
      <c r="BI942" s="122"/>
      <c r="BJ942" s="123"/>
    </row>
    <row r="943">
      <c r="D943" s="100"/>
      <c r="E943" s="48"/>
      <c r="U943" s="50"/>
      <c r="V943" s="50"/>
      <c r="AC943" s="6"/>
      <c r="AI943" s="110"/>
      <c r="AJ943" s="111"/>
      <c r="AK943" s="221"/>
      <c r="AL943" s="54"/>
      <c r="AM943" s="54"/>
      <c r="AN943" s="112"/>
      <c r="AO943" s="113"/>
      <c r="AP943" s="215"/>
      <c r="AQ943" s="216"/>
      <c r="AR943" s="217"/>
      <c r="AS943" s="54"/>
      <c r="AT943" s="115"/>
      <c r="AU943" s="115"/>
      <c r="AV943" s="115"/>
      <c r="AW943" s="116"/>
      <c r="AX943" s="54"/>
      <c r="AY943" s="117"/>
      <c r="AZ943" s="117"/>
      <c r="BA943" s="118"/>
      <c r="BB943" s="116"/>
      <c r="BC943" s="54"/>
      <c r="BD943" s="117"/>
      <c r="BE943" s="218"/>
      <c r="BF943" s="120"/>
      <c r="BG943" s="121"/>
      <c r="BH943" s="121"/>
      <c r="BI943" s="122"/>
      <c r="BJ943" s="123"/>
    </row>
    <row r="944">
      <c r="D944" s="100"/>
      <c r="E944" s="48"/>
      <c r="U944" s="50"/>
      <c r="V944" s="50"/>
      <c r="AC944" s="6"/>
      <c r="AI944" s="110"/>
      <c r="AJ944" s="111"/>
      <c r="AK944" s="221"/>
      <c r="AL944" s="54"/>
      <c r="AM944" s="54"/>
      <c r="AN944" s="112"/>
      <c r="AO944" s="113"/>
      <c r="AP944" s="215"/>
      <c r="AQ944" s="216"/>
      <c r="AR944" s="217"/>
      <c r="AS944" s="54"/>
      <c r="AT944" s="115"/>
      <c r="AU944" s="115"/>
      <c r="AV944" s="115"/>
      <c r="AW944" s="116"/>
      <c r="AX944" s="54"/>
      <c r="AY944" s="117"/>
      <c r="AZ944" s="117"/>
      <c r="BA944" s="118"/>
      <c r="BB944" s="116"/>
      <c r="BC944" s="54"/>
      <c r="BD944" s="117"/>
      <c r="BE944" s="218"/>
      <c r="BF944" s="120"/>
      <c r="BG944" s="121"/>
      <c r="BH944" s="121"/>
      <c r="BI944" s="122"/>
      <c r="BJ944" s="123"/>
    </row>
    <row r="945">
      <c r="D945" s="100"/>
      <c r="E945" s="48"/>
      <c r="U945" s="50"/>
      <c r="V945" s="50"/>
      <c r="AC945" s="6"/>
      <c r="AI945" s="110"/>
      <c r="AJ945" s="111"/>
      <c r="AK945" s="221"/>
      <c r="AL945" s="54"/>
      <c r="AM945" s="54"/>
      <c r="AN945" s="112"/>
      <c r="AO945" s="113"/>
      <c r="AP945" s="215"/>
      <c r="AQ945" s="216"/>
      <c r="AR945" s="217"/>
      <c r="AS945" s="54"/>
      <c r="AT945" s="115"/>
      <c r="AU945" s="115"/>
      <c r="AV945" s="115"/>
      <c r="AW945" s="116"/>
      <c r="AX945" s="54"/>
      <c r="AY945" s="117"/>
      <c r="AZ945" s="117"/>
      <c r="BA945" s="118"/>
      <c r="BB945" s="116"/>
      <c r="BC945" s="54"/>
      <c r="BD945" s="117"/>
      <c r="BE945" s="218"/>
      <c r="BF945" s="120"/>
      <c r="BG945" s="121"/>
      <c r="BH945" s="121"/>
      <c r="BI945" s="122"/>
      <c r="BJ945" s="123"/>
    </row>
    <row r="946">
      <c r="D946" s="100"/>
      <c r="E946" s="48"/>
      <c r="U946" s="50"/>
      <c r="V946" s="50"/>
      <c r="AC946" s="6"/>
      <c r="AI946" s="110"/>
      <c r="AJ946" s="111"/>
      <c r="AK946" s="221"/>
      <c r="AL946" s="54"/>
      <c r="AM946" s="54"/>
      <c r="AN946" s="112"/>
      <c r="AO946" s="113"/>
      <c r="AP946" s="215"/>
      <c r="AQ946" s="216"/>
      <c r="AR946" s="217"/>
      <c r="AS946" s="54"/>
      <c r="AT946" s="115"/>
      <c r="AU946" s="115"/>
      <c r="AV946" s="115"/>
      <c r="AW946" s="116"/>
      <c r="AX946" s="54"/>
      <c r="AY946" s="117"/>
      <c r="AZ946" s="117"/>
      <c r="BA946" s="118"/>
      <c r="BB946" s="116"/>
      <c r="BC946" s="54"/>
      <c r="BD946" s="117"/>
      <c r="BE946" s="218"/>
      <c r="BF946" s="120"/>
      <c r="BG946" s="121"/>
      <c r="BH946" s="121"/>
      <c r="BI946" s="122"/>
      <c r="BJ946" s="123"/>
    </row>
    <row r="947">
      <c r="D947" s="100"/>
      <c r="E947" s="48"/>
      <c r="U947" s="50"/>
      <c r="V947" s="50"/>
      <c r="AC947" s="6"/>
      <c r="AI947" s="110"/>
      <c r="AJ947" s="111"/>
      <c r="AK947" s="221"/>
      <c r="AL947" s="54"/>
      <c r="AM947" s="54"/>
      <c r="AN947" s="112"/>
      <c r="AO947" s="113"/>
      <c r="AP947" s="215"/>
      <c r="AQ947" s="216"/>
      <c r="AR947" s="217"/>
      <c r="AS947" s="54"/>
      <c r="AT947" s="115"/>
      <c r="AU947" s="115"/>
      <c r="AV947" s="115"/>
      <c r="AW947" s="116"/>
      <c r="AX947" s="54"/>
      <c r="AY947" s="117"/>
      <c r="AZ947" s="117"/>
      <c r="BA947" s="118"/>
      <c r="BB947" s="116"/>
      <c r="BC947" s="54"/>
      <c r="BD947" s="117"/>
      <c r="BE947" s="218"/>
      <c r="BF947" s="120"/>
      <c r="BG947" s="121"/>
      <c r="BH947" s="121"/>
      <c r="BI947" s="122"/>
      <c r="BJ947" s="123"/>
    </row>
    <row r="948">
      <c r="D948" s="100"/>
      <c r="E948" s="48"/>
      <c r="U948" s="50"/>
      <c r="V948" s="50"/>
      <c r="AC948" s="6"/>
      <c r="AI948" s="110"/>
      <c r="AJ948" s="111"/>
      <c r="AK948" s="221"/>
      <c r="AL948" s="54"/>
      <c r="AM948" s="54"/>
      <c r="AN948" s="112"/>
      <c r="AO948" s="113"/>
      <c r="AP948" s="215"/>
      <c r="AQ948" s="216"/>
      <c r="AR948" s="217"/>
      <c r="AS948" s="54"/>
      <c r="AT948" s="115"/>
      <c r="AU948" s="115"/>
      <c r="AV948" s="115"/>
      <c r="AW948" s="116"/>
      <c r="AX948" s="54"/>
      <c r="AY948" s="117"/>
      <c r="AZ948" s="117"/>
      <c r="BA948" s="118"/>
      <c r="BB948" s="116"/>
      <c r="BC948" s="54"/>
      <c r="BD948" s="117"/>
      <c r="BE948" s="218"/>
      <c r="BF948" s="120"/>
      <c r="BG948" s="121"/>
      <c r="BH948" s="121"/>
      <c r="BI948" s="122"/>
      <c r="BJ948" s="123"/>
    </row>
    <row r="949">
      <c r="D949" s="100"/>
      <c r="E949" s="48"/>
      <c r="U949" s="50"/>
      <c r="V949" s="50"/>
      <c r="AC949" s="6"/>
      <c r="AI949" s="110"/>
      <c r="AJ949" s="111"/>
      <c r="AK949" s="221"/>
      <c r="AL949" s="54"/>
      <c r="AM949" s="54"/>
      <c r="AN949" s="112"/>
      <c r="AO949" s="113"/>
      <c r="AP949" s="215"/>
      <c r="AQ949" s="216"/>
      <c r="AR949" s="217"/>
      <c r="AS949" s="54"/>
      <c r="AT949" s="115"/>
      <c r="AU949" s="115"/>
      <c r="AV949" s="115"/>
      <c r="AW949" s="116"/>
      <c r="AX949" s="54"/>
      <c r="AY949" s="117"/>
      <c r="AZ949" s="117"/>
      <c r="BA949" s="118"/>
      <c r="BB949" s="116"/>
      <c r="BC949" s="54"/>
      <c r="BD949" s="117"/>
      <c r="BE949" s="218"/>
      <c r="BF949" s="120"/>
      <c r="BG949" s="121"/>
      <c r="BH949" s="121"/>
      <c r="BI949" s="122"/>
      <c r="BJ949" s="123"/>
    </row>
    <row r="950">
      <c r="D950" s="100"/>
      <c r="E950" s="48"/>
      <c r="U950" s="50"/>
      <c r="V950" s="50"/>
      <c r="AC950" s="6"/>
      <c r="AI950" s="110"/>
      <c r="AJ950" s="111"/>
      <c r="AK950" s="221"/>
      <c r="AL950" s="54"/>
      <c r="AM950" s="54"/>
      <c r="AN950" s="112"/>
      <c r="AO950" s="113"/>
      <c r="AP950" s="215"/>
      <c r="AQ950" s="216"/>
      <c r="AR950" s="217"/>
      <c r="AS950" s="54"/>
      <c r="AT950" s="115"/>
      <c r="AU950" s="115"/>
      <c r="AV950" s="115"/>
      <c r="AW950" s="116"/>
      <c r="AX950" s="54"/>
      <c r="AY950" s="117"/>
      <c r="AZ950" s="117"/>
      <c r="BA950" s="118"/>
      <c r="BB950" s="116"/>
      <c r="BC950" s="54"/>
      <c r="BD950" s="117"/>
      <c r="BE950" s="218"/>
      <c r="BF950" s="120"/>
      <c r="BG950" s="121"/>
      <c r="BH950" s="121"/>
      <c r="BI950" s="122"/>
      <c r="BJ950" s="123"/>
    </row>
    <row r="951">
      <c r="D951" s="100"/>
      <c r="E951" s="48"/>
      <c r="U951" s="50"/>
      <c r="V951" s="50"/>
      <c r="AC951" s="6"/>
      <c r="AI951" s="110"/>
      <c r="AJ951" s="111"/>
      <c r="AK951" s="221"/>
      <c r="AL951" s="54"/>
      <c r="AM951" s="54"/>
      <c r="AN951" s="112"/>
      <c r="AO951" s="113"/>
      <c r="AP951" s="215"/>
      <c r="AQ951" s="216"/>
      <c r="AR951" s="217"/>
      <c r="AS951" s="54"/>
      <c r="AT951" s="115"/>
      <c r="AU951" s="115"/>
      <c r="AV951" s="115"/>
      <c r="AW951" s="116"/>
      <c r="AX951" s="54"/>
      <c r="AY951" s="117"/>
      <c r="AZ951" s="117"/>
      <c r="BA951" s="118"/>
      <c r="BB951" s="116"/>
      <c r="BC951" s="54"/>
      <c r="BD951" s="117"/>
      <c r="BE951" s="218"/>
      <c r="BF951" s="120"/>
      <c r="BG951" s="121"/>
      <c r="BH951" s="121"/>
      <c r="BI951" s="122"/>
      <c r="BJ951" s="123"/>
    </row>
    <row r="952">
      <c r="D952" s="100"/>
      <c r="E952" s="48"/>
      <c r="U952" s="50"/>
      <c r="V952" s="50"/>
      <c r="AC952" s="6"/>
      <c r="AI952" s="110"/>
      <c r="AJ952" s="111"/>
      <c r="AK952" s="221"/>
      <c r="AL952" s="54"/>
      <c r="AM952" s="54"/>
      <c r="AN952" s="112"/>
      <c r="AO952" s="113"/>
      <c r="AP952" s="215"/>
      <c r="AQ952" s="216"/>
      <c r="AR952" s="217"/>
      <c r="AS952" s="54"/>
      <c r="AT952" s="115"/>
      <c r="AU952" s="115"/>
      <c r="AV952" s="115"/>
      <c r="AW952" s="116"/>
      <c r="AX952" s="54"/>
      <c r="AY952" s="117"/>
      <c r="AZ952" s="117"/>
      <c r="BA952" s="118"/>
      <c r="BB952" s="116"/>
      <c r="BC952" s="54"/>
      <c r="BD952" s="117"/>
      <c r="BE952" s="218"/>
      <c r="BF952" s="120"/>
      <c r="BG952" s="121"/>
      <c r="BH952" s="121"/>
      <c r="BI952" s="122"/>
      <c r="BJ952" s="123"/>
    </row>
    <row r="953">
      <c r="D953" s="100"/>
      <c r="E953" s="48"/>
      <c r="U953" s="50"/>
      <c r="V953" s="50"/>
      <c r="AC953" s="6"/>
      <c r="AI953" s="110"/>
      <c r="AJ953" s="111"/>
      <c r="AK953" s="221"/>
      <c r="AL953" s="54"/>
      <c r="AM953" s="54"/>
      <c r="AN953" s="112"/>
      <c r="AO953" s="113"/>
      <c r="AP953" s="215"/>
      <c r="AQ953" s="216"/>
      <c r="AR953" s="217"/>
      <c r="AS953" s="54"/>
      <c r="AT953" s="115"/>
      <c r="AU953" s="115"/>
      <c r="AV953" s="115"/>
      <c r="AW953" s="116"/>
      <c r="AX953" s="54"/>
      <c r="AY953" s="117"/>
      <c r="AZ953" s="117"/>
      <c r="BA953" s="118"/>
      <c r="BB953" s="116"/>
      <c r="BC953" s="54"/>
      <c r="BD953" s="117"/>
      <c r="BE953" s="218"/>
      <c r="BF953" s="120"/>
      <c r="BG953" s="121"/>
      <c r="BH953" s="121"/>
      <c r="BI953" s="122"/>
      <c r="BJ953" s="123"/>
    </row>
    <row r="954">
      <c r="D954" s="100"/>
      <c r="E954" s="48"/>
      <c r="U954" s="50"/>
      <c r="V954" s="50"/>
      <c r="AC954" s="6"/>
      <c r="AI954" s="110"/>
      <c r="AJ954" s="111"/>
      <c r="AK954" s="221"/>
      <c r="AL954" s="54"/>
      <c r="AM954" s="54"/>
      <c r="AN954" s="112"/>
      <c r="AO954" s="113"/>
      <c r="AP954" s="215"/>
      <c r="AQ954" s="216"/>
      <c r="AR954" s="217"/>
      <c r="AS954" s="54"/>
      <c r="AT954" s="115"/>
      <c r="AU954" s="115"/>
      <c r="AV954" s="115"/>
      <c r="AW954" s="116"/>
      <c r="AX954" s="54"/>
      <c r="AY954" s="117"/>
      <c r="AZ954" s="117"/>
      <c r="BA954" s="118"/>
      <c r="BB954" s="116"/>
      <c r="BC954" s="54"/>
      <c r="BD954" s="117"/>
      <c r="BE954" s="218"/>
      <c r="BF954" s="120"/>
      <c r="BG954" s="121"/>
      <c r="BH954" s="121"/>
      <c r="BI954" s="122"/>
      <c r="BJ954" s="123"/>
    </row>
    <row r="955">
      <c r="D955" s="100"/>
      <c r="E955" s="48"/>
      <c r="U955" s="50"/>
      <c r="V955" s="50"/>
      <c r="AC955" s="6"/>
      <c r="AI955" s="110"/>
      <c r="AJ955" s="111"/>
      <c r="AK955" s="221"/>
      <c r="AL955" s="54"/>
      <c r="AM955" s="54"/>
      <c r="AN955" s="112"/>
      <c r="AO955" s="113"/>
      <c r="AP955" s="215"/>
      <c r="AQ955" s="216"/>
      <c r="AR955" s="217"/>
      <c r="AS955" s="54"/>
      <c r="AT955" s="115"/>
      <c r="AU955" s="115"/>
      <c r="AV955" s="115"/>
      <c r="AW955" s="116"/>
      <c r="AX955" s="54"/>
      <c r="AY955" s="117"/>
      <c r="AZ955" s="117"/>
      <c r="BA955" s="118"/>
      <c r="BB955" s="116"/>
      <c r="BC955" s="54"/>
      <c r="BD955" s="117"/>
      <c r="BE955" s="218"/>
      <c r="BF955" s="120"/>
      <c r="BG955" s="121"/>
      <c r="BH955" s="121"/>
      <c r="BI955" s="122"/>
      <c r="BJ955" s="123"/>
    </row>
    <row r="956">
      <c r="D956" s="100"/>
      <c r="E956" s="48"/>
      <c r="U956" s="50"/>
      <c r="V956" s="50"/>
      <c r="AC956" s="6"/>
      <c r="AI956" s="110"/>
      <c r="AJ956" s="111"/>
      <c r="AK956" s="221"/>
      <c r="AL956" s="54"/>
      <c r="AM956" s="54"/>
      <c r="AN956" s="112"/>
      <c r="AO956" s="113"/>
      <c r="AP956" s="215"/>
      <c r="AQ956" s="216"/>
      <c r="AR956" s="217"/>
      <c r="AS956" s="54"/>
      <c r="AT956" s="115"/>
      <c r="AU956" s="115"/>
      <c r="AV956" s="115"/>
      <c r="AW956" s="116"/>
      <c r="AX956" s="54"/>
      <c r="AY956" s="117"/>
      <c r="AZ956" s="117"/>
      <c r="BA956" s="118"/>
      <c r="BB956" s="116"/>
      <c r="BC956" s="54"/>
      <c r="BD956" s="117"/>
      <c r="BE956" s="218"/>
      <c r="BF956" s="120"/>
      <c r="BG956" s="121"/>
      <c r="BH956" s="121"/>
      <c r="BI956" s="122"/>
      <c r="BJ956" s="123"/>
    </row>
    <row r="957">
      <c r="D957" s="100"/>
      <c r="E957" s="48"/>
      <c r="U957" s="50"/>
      <c r="V957" s="50"/>
      <c r="AC957" s="6"/>
      <c r="AI957" s="110"/>
      <c r="AJ957" s="111"/>
      <c r="AK957" s="221"/>
      <c r="AL957" s="54"/>
      <c r="AM957" s="54"/>
      <c r="AN957" s="112"/>
      <c r="AO957" s="113"/>
      <c r="AP957" s="215"/>
      <c r="AQ957" s="216"/>
      <c r="AR957" s="217"/>
      <c r="AS957" s="54"/>
      <c r="AT957" s="115"/>
      <c r="AU957" s="115"/>
      <c r="AV957" s="115"/>
      <c r="AW957" s="116"/>
      <c r="AX957" s="54"/>
      <c r="AY957" s="117"/>
      <c r="AZ957" s="117"/>
      <c r="BA957" s="118"/>
      <c r="BB957" s="116"/>
      <c r="BC957" s="54"/>
      <c r="BD957" s="117"/>
      <c r="BE957" s="218"/>
      <c r="BF957" s="120"/>
      <c r="BG957" s="121"/>
      <c r="BH957" s="121"/>
      <c r="BI957" s="122"/>
      <c r="BJ957" s="123"/>
    </row>
    <row r="958">
      <c r="D958" s="100"/>
      <c r="E958" s="48"/>
      <c r="U958" s="50"/>
      <c r="V958" s="50"/>
      <c r="AC958" s="6"/>
      <c r="AI958" s="110"/>
      <c r="AJ958" s="111"/>
      <c r="AK958" s="221"/>
      <c r="AL958" s="54"/>
      <c r="AM958" s="54"/>
      <c r="AN958" s="112"/>
      <c r="AO958" s="113"/>
      <c r="AP958" s="215"/>
      <c r="AQ958" s="216"/>
      <c r="AR958" s="217"/>
      <c r="AS958" s="54"/>
      <c r="AT958" s="115"/>
      <c r="AU958" s="115"/>
      <c r="AV958" s="115"/>
      <c r="AW958" s="116"/>
      <c r="AX958" s="54"/>
      <c r="AY958" s="117"/>
      <c r="AZ958" s="117"/>
      <c r="BA958" s="118"/>
      <c r="BB958" s="116"/>
      <c r="BC958" s="54"/>
      <c r="BD958" s="117"/>
      <c r="BE958" s="218"/>
      <c r="BF958" s="120"/>
      <c r="BG958" s="121"/>
      <c r="BH958" s="121"/>
      <c r="BI958" s="122"/>
      <c r="BJ958" s="123"/>
    </row>
    <row r="959">
      <c r="D959" s="100"/>
      <c r="E959" s="48"/>
      <c r="U959" s="50"/>
      <c r="V959" s="50"/>
      <c r="AC959" s="6"/>
      <c r="AI959" s="110"/>
      <c r="AJ959" s="111"/>
      <c r="AK959" s="221"/>
      <c r="AL959" s="54"/>
      <c r="AM959" s="54"/>
      <c r="AN959" s="112"/>
      <c r="AO959" s="113"/>
      <c r="AP959" s="215"/>
      <c r="AQ959" s="216"/>
      <c r="AR959" s="217"/>
      <c r="AS959" s="54"/>
      <c r="AT959" s="115"/>
      <c r="AU959" s="115"/>
      <c r="AV959" s="115"/>
      <c r="AW959" s="116"/>
      <c r="AX959" s="54"/>
      <c r="AY959" s="117"/>
      <c r="AZ959" s="117"/>
      <c r="BA959" s="118"/>
      <c r="BB959" s="116"/>
      <c r="BC959" s="54"/>
      <c r="BD959" s="117"/>
      <c r="BE959" s="218"/>
      <c r="BF959" s="120"/>
      <c r="BG959" s="121"/>
      <c r="BH959" s="121"/>
      <c r="BI959" s="122"/>
      <c r="BJ959" s="123"/>
    </row>
    <row r="960">
      <c r="D960" s="100"/>
      <c r="E960" s="48"/>
      <c r="U960" s="50"/>
      <c r="V960" s="50"/>
      <c r="AC960" s="6"/>
      <c r="AI960" s="110"/>
      <c r="AJ960" s="111"/>
      <c r="AK960" s="221"/>
      <c r="AL960" s="54"/>
      <c r="AM960" s="54"/>
      <c r="AN960" s="112"/>
      <c r="AO960" s="113"/>
      <c r="AP960" s="215"/>
      <c r="AQ960" s="216"/>
      <c r="AR960" s="217"/>
      <c r="AS960" s="54"/>
      <c r="AT960" s="115"/>
      <c r="AU960" s="115"/>
      <c r="AV960" s="115"/>
      <c r="AW960" s="116"/>
      <c r="AX960" s="54"/>
      <c r="AY960" s="117"/>
      <c r="AZ960" s="117"/>
      <c r="BA960" s="118"/>
      <c r="BB960" s="116"/>
      <c r="BC960" s="54"/>
      <c r="BD960" s="117"/>
      <c r="BE960" s="218"/>
      <c r="BF960" s="120"/>
      <c r="BG960" s="121"/>
      <c r="BH960" s="121"/>
      <c r="BI960" s="122"/>
      <c r="BJ960" s="123"/>
    </row>
    <row r="961">
      <c r="D961" s="100"/>
      <c r="E961" s="48"/>
      <c r="U961" s="50"/>
      <c r="V961" s="50"/>
      <c r="AC961" s="6"/>
      <c r="AI961" s="110"/>
      <c r="AJ961" s="111"/>
      <c r="AK961" s="221"/>
      <c r="AL961" s="54"/>
      <c r="AM961" s="54"/>
      <c r="AN961" s="112"/>
      <c r="AO961" s="113"/>
      <c r="AP961" s="215"/>
      <c r="AQ961" s="216"/>
      <c r="AR961" s="217"/>
      <c r="AS961" s="54"/>
      <c r="AT961" s="115"/>
      <c r="AU961" s="115"/>
      <c r="AV961" s="115"/>
      <c r="AW961" s="116"/>
      <c r="AX961" s="54"/>
      <c r="AY961" s="117"/>
      <c r="AZ961" s="117"/>
      <c r="BA961" s="118"/>
      <c r="BB961" s="116"/>
      <c r="BC961" s="54"/>
      <c r="BD961" s="117"/>
      <c r="BE961" s="218"/>
      <c r="BF961" s="120"/>
      <c r="BG961" s="121"/>
      <c r="BH961" s="121"/>
      <c r="BI961" s="122"/>
      <c r="BJ961" s="123"/>
    </row>
    <row r="962">
      <c r="D962" s="100"/>
      <c r="E962" s="48"/>
      <c r="U962" s="50"/>
      <c r="V962" s="50"/>
      <c r="AC962" s="6"/>
      <c r="AI962" s="110"/>
      <c r="AJ962" s="111"/>
      <c r="AK962" s="221"/>
      <c r="AL962" s="54"/>
      <c r="AM962" s="54"/>
      <c r="AN962" s="112"/>
      <c r="AO962" s="113"/>
      <c r="AP962" s="215"/>
      <c r="AQ962" s="216"/>
      <c r="AR962" s="217"/>
      <c r="AS962" s="54"/>
      <c r="AT962" s="115"/>
      <c r="AU962" s="115"/>
      <c r="AV962" s="115"/>
      <c r="AW962" s="116"/>
      <c r="AX962" s="54"/>
      <c r="AY962" s="117"/>
      <c r="AZ962" s="117"/>
      <c r="BA962" s="118"/>
      <c r="BB962" s="116"/>
      <c r="BC962" s="54"/>
      <c r="BD962" s="117"/>
      <c r="BE962" s="218"/>
      <c r="BF962" s="120"/>
      <c r="BG962" s="121"/>
      <c r="BH962" s="121"/>
      <c r="BI962" s="122"/>
      <c r="BJ962" s="123"/>
    </row>
    <row r="963">
      <c r="D963" s="100"/>
      <c r="E963" s="48"/>
      <c r="U963" s="50"/>
      <c r="V963" s="50"/>
      <c r="AC963" s="6"/>
      <c r="AI963" s="110"/>
      <c r="AJ963" s="111"/>
      <c r="AK963" s="221"/>
      <c r="AL963" s="54"/>
      <c r="AM963" s="54"/>
      <c r="AN963" s="112"/>
      <c r="AO963" s="113"/>
      <c r="AP963" s="215"/>
      <c r="AQ963" s="216"/>
      <c r="AR963" s="217"/>
      <c r="AS963" s="54"/>
      <c r="AT963" s="115"/>
      <c r="AU963" s="115"/>
      <c r="AV963" s="115"/>
      <c r="AW963" s="116"/>
      <c r="AX963" s="54"/>
      <c r="AY963" s="117"/>
      <c r="AZ963" s="117"/>
      <c r="BA963" s="118"/>
      <c r="BB963" s="116"/>
      <c r="BC963" s="54"/>
      <c r="BD963" s="117"/>
      <c r="BE963" s="218"/>
      <c r="BF963" s="120"/>
      <c r="BG963" s="121"/>
      <c r="BH963" s="121"/>
      <c r="BI963" s="122"/>
      <c r="BJ963" s="123"/>
    </row>
    <row r="964">
      <c r="D964" s="100"/>
      <c r="E964" s="48"/>
      <c r="U964" s="50"/>
      <c r="V964" s="50"/>
      <c r="AC964" s="6"/>
      <c r="AI964" s="110"/>
      <c r="AJ964" s="111"/>
      <c r="AK964" s="221"/>
      <c r="AL964" s="54"/>
      <c r="AM964" s="54"/>
      <c r="AN964" s="112"/>
      <c r="AO964" s="113"/>
      <c r="AP964" s="215"/>
      <c r="AQ964" s="216"/>
      <c r="AR964" s="217"/>
      <c r="AS964" s="54"/>
      <c r="AT964" s="115"/>
      <c r="AU964" s="115"/>
      <c r="AV964" s="115"/>
      <c r="AW964" s="116"/>
      <c r="AX964" s="54"/>
      <c r="AY964" s="117"/>
      <c r="AZ964" s="117"/>
      <c r="BA964" s="118"/>
      <c r="BB964" s="116"/>
      <c r="BC964" s="54"/>
      <c r="BD964" s="117"/>
      <c r="BE964" s="218"/>
      <c r="BF964" s="120"/>
      <c r="BG964" s="121"/>
      <c r="BH964" s="121"/>
      <c r="BI964" s="122"/>
      <c r="BJ964" s="123"/>
    </row>
    <row r="965">
      <c r="D965" s="100"/>
      <c r="E965" s="48"/>
      <c r="U965" s="50"/>
      <c r="V965" s="50"/>
      <c r="AC965" s="6"/>
      <c r="AI965" s="110"/>
      <c r="AJ965" s="111"/>
      <c r="AK965" s="221"/>
      <c r="AL965" s="54"/>
      <c r="AM965" s="54"/>
      <c r="AN965" s="112"/>
      <c r="AO965" s="113"/>
      <c r="AP965" s="215"/>
      <c r="AQ965" s="216"/>
      <c r="AR965" s="217"/>
      <c r="AS965" s="54"/>
      <c r="AT965" s="115"/>
      <c r="AU965" s="115"/>
      <c r="AV965" s="115"/>
      <c r="AW965" s="116"/>
      <c r="AX965" s="54"/>
      <c r="AY965" s="117"/>
      <c r="AZ965" s="117"/>
      <c r="BA965" s="118"/>
      <c r="BB965" s="116"/>
      <c r="BC965" s="54"/>
      <c r="BD965" s="117"/>
      <c r="BE965" s="218"/>
      <c r="BF965" s="120"/>
      <c r="BG965" s="121"/>
      <c r="BH965" s="121"/>
      <c r="BI965" s="122"/>
      <c r="BJ965" s="123"/>
    </row>
    <row r="966">
      <c r="D966" s="100"/>
      <c r="E966" s="48"/>
      <c r="U966" s="50"/>
      <c r="V966" s="50"/>
      <c r="AC966" s="6"/>
      <c r="AI966" s="110"/>
      <c r="AJ966" s="111"/>
      <c r="AK966" s="221"/>
      <c r="AL966" s="54"/>
      <c r="AM966" s="54"/>
      <c r="AN966" s="112"/>
      <c r="AO966" s="113"/>
      <c r="AP966" s="215"/>
      <c r="AQ966" s="216"/>
      <c r="AR966" s="217"/>
      <c r="AS966" s="54"/>
      <c r="AT966" s="115"/>
      <c r="AU966" s="115"/>
      <c r="AV966" s="115"/>
      <c r="AW966" s="116"/>
      <c r="AX966" s="54"/>
      <c r="AY966" s="117"/>
      <c r="AZ966" s="117"/>
      <c r="BA966" s="118"/>
      <c r="BB966" s="116"/>
      <c r="BC966" s="54"/>
      <c r="BD966" s="117"/>
      <c r="BE966" s="218"/>
      <c r="BF966" s="120"/>
      <c r="BG966" s="121"/>
      <c r="BH966" s="121"/>
      <c r="BI966" s="122"/>
      <c r="BJ966" s="123"/>
    </row>
    <row r="967">
      <c r="D967" s="100"/>
      <c r="E967" s="48"/>
      <c r="U967" s="50"/>
      <c r="V967" s="50"/>
      <c r="AC967" s="6"/>
      <c r="AI967" s="110"/>
      <c r="AJ967" s="111"/>
      <c r="AK967" s="221"/>
      <c r="AL967" s="54"/>
      <c r="AM967" s="54"/>
      <c r="AN967" s="112"/>
      <c r="AO967" s="113"/>
      <c r="AP967" s="215"/>
      <c r="AQ967" s="216"/>
      <c r="AR967" s="217"/>
      <c r="AS967" s="54"/>
      <c r="AT967" s="115"/>
      <c r="AU967" s="115"/>
      <c r="AV967" s="115"/>
      <c r="AW967" s="116"/>
      <c r="AX967" s="54"/>
      <c r="AY967" s="117"/>
      <c r="AZ967" s="117"/>
      <c r="BA967" s="118"/>
      <c r="BB967" s="116"/>
      <c r="BC967" s="54"/>
      <c r="BD967" s="117"/>
      <c r="BE967" s="218"/>
      <c r="BF967" s="120"/>
      <c r="BG967" s="121"/>
      <c r="BH967" s="121"/>
      <c r="BI967" s="122"/>
      <c r="BJ967" s="123"/>
    </row>
    <row r="968">
      <c r="D968" s="100"/>
      <c r="E968" s="48"/>
      <c r="U968" s="50"/>
      <c r="V968" s="50"/>
      <c r="AC968" s="6"/>
      <c r="AI968" s="110"/>
      <c r="AJ968" s="111"/>
      <c r="AK968" s="221"/>
      <c r="AL968" s="54"/>
      <c r="AM968" s="54"/>
      <c r="AN968" s="112"/>
      <c r="AO968" s="113"/>
      <c r="AP968" s="215"/>
      <c r="AQ968" s="216"/>
      <c r="AR968" s="217"/>
      <c r="AS968" s="54"/>
      <c r="AT968" s="115"/>
      <c r="AU968" s="115"/>
      <c r="AV968" s="115"/>
      <c r="AW968" s="116"/>
      <c r="AX968" s="54"/>
      <c r="AY968" s="117"/>
      <c r="AZ968" s="117"/>
      <c r="BA968" s="118"/>
      <c r="BB968" s="116"/>
      <c r="BC968" s="54"/>
      <c r="BD968" s="117"/>
      <c r="BE968" s="218"/>
      <c r="BF968" s="120"/>
      <c r="BG968" s="121"/>
      <c r="BH968" s="121"/>
      <c r="BI968" s="122"/>
      <c r="BJ968" s="123"/>
    </row>
    <row r="969">
      <c r="D969" s="100"/>
      <c r="E969" s="48"/>
      <c r="U969" s="50"/>
      <c r="V969" s="50"/>
      <c r="AC969" s="6"/>
      <c r="AI969" s="110"/>
      <c r="AJ969" s="111"/>
      <c r="AK969" s="221"/>
      <c r="AL969" s="54"/>
      <c r="AM969" s="54"/>
      <c r="AN969" s="112"/>
      <c r="AO969" s="113"/>
      <c r="AP969" s="215"/>
      <c r="AQ969" s="216"/>
      <c r="AR969" s="217"/>
      <c r="AS969" s="54"/>
      <c r="AT969" s="115"/>
      <c r="AU969" s="115"/>
      <c r="AV969" s="115"/>
      <c r="AW969" s="116"/>
      <c r="AX969" s="54"/>
      <c r="AY969" s="117"/>
      <c r="AZ969" s="117"/>
      <c r="BA969" s="118"/>
      <c r="BB969" s="116"/>
      <c r="BC969" s="54"/>
      <c r="BD969" s="117"/>
      <c r="BE969" s="218"/>
      <c r="BF969" s="120"/>
      <c r="BG969" s="121"/>
      <c r="BH969" s="121"/>
      <c r="BI969" s="122"/>
      <c r="BJ969" s="123"/>
    </row>
    <row r="970">
      <c r="D970" s="100"/>
      <c r="E970" s="48"/>
      <c r="U970" s="50"/>
      <c r="V970" s="50"/>
      <c r="AC970" s="6"/>
      <c r="AI970" s="110"/>
      <c r="AJ970" s="111"/>
      <c r="AK970" s="221"/>
      <c r="AL970" s="54"/>
      <c r="AM970" s="54"/>
      <c r="AN970" s="112"/>
      <c r="AO970" s="113"/>
      <c r="AP970" s="215"/>
      <c r="AQ970" s="216"/>
      <c r="AR970" s="217"/>
      <c r="AS970" s="54"/>
      <c r="AT970" s="115"/>
      <c r="AU970" s="115"/>
      <c r="AV970" s="115"/>
      <c r="AW970" s="116"/>
      <c r="AX970" s="54"/>
      <c r="AY970" s="117"/>
      <c r="AZ970" s="117"/>
      <c r="BA970" s="118"/>
      <c r="BB970" s="116"/>
      <c r="BC970" s="54"/>
      <c r="BD970" s="117"/>
      <c r="BE970" s="218"/>
      <c r="BF970" s="120"/>
      <c r="BG970" s="121"/>
      <c r="BH970" s="121"/>
      <c r="BI970" s="122"/>
      <c r="BJ970" s="123"/>
    </row>
    <row r="971">
      <c r="D971" s="100"/>
      <c r="E971" s="48"/>
      <c r="U971" s="50"/>
      <c r="V971" s="50"/>
      <c r="AC971" s="6"/>
      <c r="AI971" s="110"/>
      <c r="AJ971" s="111"/>
      <c r="AK971" s="221"/>
      <c r="AL971" s="54"/>
      <c r="AM971" s="54"/>
      <c r="AN971" s="112"/>
      <c r="AO971" s="113"/>
      <c r="AP971" s="215"/>
      <c r="AQ971" s="216"/>
      <c r="AR971" s="217"/>
      <c r="AS971" s="54"/>
      <c r="AT971" s="115"/>
      <c r="AU971" s="115"/>
      <c r="AV971" s="115"/>
      <c r="AW971" s="116"/>
      <c r="AX971" s="54"/>
      <c r="AY971" s="117"/>
      <c r="AZ971" s="117"/>
      <c r="BA971" s="118"/>
      <c r="BB971" s="116"/>
      <c r="BC971" s="54"/>
      <c r="BD971" s="117"/>
      <c r="BE971" s="218"/>
      <c r="BF971" s="120"/>
      <c r="BG971" s="121"/>
      <c r="BH971" s="121"/>
      <c r="BI971" s="122"/>
      <c r="BJ971" s="123"/>
    </row>
    <row r="972">
      <c r="D972" s="100"/>
      <c r="E972" s="48"/>
      <c r="U972" s="50"/>
      <c r="V972" s="50"/>
      <c r="AC972" s="6"/>
      <c r="AI972" s="110"/>
      <c r="AJ972" s="111"/>
      <c r="AK972" s="221"/>
      <c r="AL972" s="54"/>
      <c r="AM972" s="54"/>
      <c r="AN972" s="112"/>
      <c r="AO972" s="113"/>
      <c r="AP972" s="215"/>
      <c r="AQ972" s="216"/>
      <c r="AR972" s="217"/>
      <c r="AS972" s="54"/>
      <c r="AT972" s="115"/>
      <c r="AU972" s="115"/>
      <c r="AV972" s="115"/>
      <c r="AW972" s="116"/>
      <c r="AX972" s="54"/>
      <c r="AY972" s="117"/>
      <c r="AZ972" s="117"/>
      <c r="BA972" s="118"/>
      <c r="BB972" s="116"/>
      <c r="BC972" s="54"/>
      <c r="BD972" s="117"/>
      <c r="BE972" s="218"/>
      <c r="BF972" s="120"/>
      <c r="BG972" s="121"/>
      <c r="BH972" s="121"/>
      <c r="BI972" s="122"/>
      <c r="BJ972" s="123"/>
    </row>
    <row r="973">
      <c r="D973" s="100"/>
      <c r="E973" s="48"/>
      <c r="U973" s="50"/>
      <c r="V973" s="50"/>
      <c r="AC973" s="6"/>
      <c r="AI973" s="110"/>
      <c r="AJ973" s="111"/>
      <c r="AK973" s="221"/>
      <c r="AL973" s="54"/>
      <c r="AM973" s="54"/>
      <c r="AN973" s="112"/>
      <c r="AO973" s="113"/>
      <c r="AP973" s="215"/>
      <c r="AQ973" s="216"/>
      <c r="AR973" s="217"/>
      <c r="AS973" s="54"/>
      <c r="AT973" s="115"/>
      <c r="AU973" s="115"/>
      <c r="AV973" s="115"/>
      <c r="AW973" s="116"/>
      <c r="AX973" s="54"/>
      <c r="AY973" s="117"/>
      <c r="AZ973" s="117"/>
      <c r="BA973" s="118"/>
      <c r="BB973" s="116"/>
      <c r="BC973" s="54"/>
      <c r="BD973" s="117"/>
      <c r="BE973" s="218"/>
      <c r="BF973" s="120"/>
      <c r="BG973" s="121"/>
      <c r="BH973" s="121"/>
      <c r="BI973" s="122"/>
      <c r="BJ973" s="123"/>
    </row>
  </sheetData>
  <mergeCells count="5">
    <mergeCell ref="AI1:AJ2"/>
    <mergeCell ref="AP1:AQ2"/>
    <mergeCell ref="AW1:AX2"/>
    <mergeCell ref="BB1:BC2"/>
    <mergeCell ref="BI1:BI2"/>
  </mergeCells>
  <conditionalFormatting sqref="K13">
    <cfRule type="containsText" dxfId="4" priority="1" operator="containsText" text="#DZIEL/0!">
      <formula>NOT(ISERROR(SEARCH(("#DZIEL/0!"),(K13))))</formula>
    </cfRule>
  </conditionalFormatting>
  <dataValidations>
    <dataValidation type="list" allowBlank="1" sqref="R4">
      <formula1>"1,2,3,4,5"</formula1>
    </dataValidation>
    <dataValidation type="custom" allowBlank="1" showDropDown="1" showErrorMessage="1" sqref="H2:I2 H10:I10">
      <formula1>OR(NOT(ISERROR(DATEVALUE(H2))), AND(ISNUMBER(H2), LEFT(CELL("format", H2))="D"))</formula1>
    </dataValidation>
  </dataValidations>
  <drawing r:id="rId5"/>
  <legacyDrawing r:id="rId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sheetData>
    <row r="1">
      <c r="A1" s="86" t="s">
        <v>0</v>
      </c>
      <c r="B1" s="81" t="s">
        <v>350</v>
      </c>
      <c r="C1" s="81" t="s">
        <v>123</v>
      </c>
      <c r="D1" s="87" t="s">
        <v>1</v>
      </c>
      <c r="E1" s="87" t="s">
        <v>2</v>
      </c>
      <c r="F1" s="88" t="s">
        <v>3</v>
      </c>
      <c r="G1" s="87" t="s">
        <v>4</v>
      </c>
      <c r="H1" s="87" t="s">
        <v>5</v>
      </c>
      <c r="I1" s="89" t="s">
        <v>6</v>
      </c>
      <c r="J1" s="90" t="s">
        <v>7</v>
      </c>
      <c r="K1" s="90" t="s">
        <v>8</v>
      </c>
      <c r="L1" s="237" t="s">
        <v>351</v>
      </c>
      <c r="M1" s="91" t="s">
        <v>9</v>
      </c>
      <c r="N1" s="81" t="s">
        <v>10</v>
      </c>
      <c r="O1" s="81" t="s">
        <v>11</v>
      </c>
      <c r="P1" s="81" t="s">
        <v>12</v>
      </c>
      <c r="Q1" s="81" t="s">
        <v>13</v>
      </c>
      <c r="R1" s="81" t="s">
        <v>14</v>
      </c>
      <c r="S1" s="92" t="s">
        <v>15</v>
      </c>
      <c r="T1" s="81" t="s">
        <v>16</v>
      </c>
      <c r="U1" s="81" t="s">
        <v>17</v>
      </c>
      <c r="V1" s="93" t="s">
        <v>18</v>
      </c>
      <c r="W1" s="81" t="s">
        <v>19</v>
      </c>
      <c r="X1" s="92" t="s">
        <v>20</v>
      </c>
      <c r="Y1" s="81" t="s">
        <v>21</v>
      </c>
      <c r="Z1" s="94" t="s">
        <v>84</v>
      </c>
      <c r="AA1" s="95" t="s">
        <v>85</v>
      </c>
      <c r="AB1" s="96" t="s">
        <v>86</v>
      </c>
      <c r="AC1" s="97" t="s">
        <v>87</v>
      </c>
      <c r="AD1" s="98" t="s">
        <v>2</v>
      </c>
    </row>
    <row r="2">
      <c r="A2" s="110" t="s">
        <v>97</v>
      </c>
      <c r="B2" s="238">
        <f t="shared" ref="B2:B183" si="1">YEAR(A2)</f>
        <v>2016</v>
      </c>
      <c r="C2" s="238">
        <f t="shared" ref="C2:C183" si="2">MONTH(A2)</f>
        <v>11</v>
      </c>
      <c r="D2" s="111">
        <v>155549.94583134042</v>
      </c>
      <c r="E2" s="111">
        <v>1152.1187068187107</v>
      </c>
      <c r="F2" s="54">
        <v>15.558106204374914</v>
      </c>
      <c r="G2" s="54">
        <v>4.094238474835504</v>
      </c>
      <c r="H2" s="112">
        <v>2416.69249707957</v>
      </c>
      <c r="I2" s="113">
        <v>60.790666103833146</v>
      </c>
      <c r="J2" s="114">
        <v>2237.12</v>
      </c>
      <c r="K2" s="112">
        <v>3.0</v>
      </c>
      <c r="L2" s="54">
        <f t="shared" ref="L2:L183" si="3">F2/K2</f>
        <v>5.186035401</v>
      </c>
      <c r="M2" s="113">
        <v>56.2119126090057</v>
      </c>
      <c r="N2" s="54">
        <f t="shared" ref="N2:N183" si="4">iferror(IF(AND(DATEVALUE(A2)&gt;=$J$2,DATEVALUE(A2)&lt;=$K$2)=TRUE,1,0))</f>
        <v>0</v>
      </c>
      <c r="O2" s="115">
        <f t="shared" ref="O2:O183" si="5">if(isblank(N2),"",iferror(IF(AND(N2=1,COUNTA(J2)=1)=TRUE,1,0)))</f>
        <v>0</v>
      </c>
      <c r="P2" s="115">
        <f t="shared" ref="P2:P183" si="6">if(isblank(N2),"",iferror(if(year(A2)=year($J$10),if(month(A2)=month($J$10),1,0),0)))</f>
        <v>0</v>
      </c>
      <c r="Q2" s="115" t="str">
        <f t="shared" ref="Q2:Q183" si="7">if(isblank(N2),"","Performance")</f>
        <v>Performance</v>
      </c>
      <c r="R2" s="116">
        <f t="shared" ref="R2:R183" si="8">iferror(I2/F2)</f>
        <v>3.907330706</v>
      </c>
      <c r="S2" s="54">
        <f t="shared" ref="S2:S183" si="9">IFERROR(F2/G2,"")</f>
        <v>3.8</v>
      </c>
      <c r="T2" s="117">
        <f t="shared" ref="T2:T183" si="10">iferror(G2/H2)</f>
        <v>0.001694149537</v>
      </c>
      <c r="U2" s="117">
        <f t="shared" ref="U2:U183" si="11">iferror(G2/E2)</f>
        <v>0.00355366027</v>
      </c>
      <c r="V2" s="118">
        <f t="shared" ref="V2:V183" si="12">iferror(E2/D2)</f>
        <v>0.007406744507</v>
      </c>
      <c r="W2" s="116">
        <f t="shared" ref="W2:W183" si="13">iferror(M2/F2)</f>
        <v>3.613030524</v>
      </c>
      <c r="X2" s="54">
        <f t="shared" ref="X2:X183" si="14">IFERROR(F2/K2,"")</f>
        <v>5.186035401</v>
      </c>
      <c r="Y2" s="117">
        <f t="shared" ref="Y2:Y183" si="15">iferror(K2/H2)</f>
        <v>0.001241366042</v>
      </c>
      <c r="Z2" s="119">
        <v>264.25</v>
      </c>
      <c r="AA2" s="120">
        <v>54.0951258487641</v>
      </c>
      <c r="AB2" s="121">
        <v>-38.53701964438918</v>
      </c>
      <c r="AC2" s="121">
        <v>-38.53701964438918</v>
      </c>
      <c r="AD2" s="122">
        <f t="shared" ref="AD2:AD183" si="16">iferror(J2/E2-1)</f>
        <v>0.9417443591</v>
      </c>
    </row>
    <row r="3">
      <c r="A3" s="110" t="s">
        <v>103</v>
      </c>
      <c r="B3" s="238">
        <f t="shared" si="1"/>
        <v>2016</v>
      </c>
      <c r="C3" s="238">
        <f t="shared" si="2"/>
        <v>11</v>
      </c>
      <c r="D3" s="111">
        <v>186483.55520411258</v>
      </c>
      <c r="E3" s="111">
        <v>1749.8775241446947</v>
      </c>
      <c r="F3" s="54">
        <v>74.67890978099958</v>
      </c>
      <c r="G3" s="54">
        <v>19.652344679210415</v>
      </c>
      <c r="H3" s="112">
        <v>2311.061144428814</v>
      </c>
      <c r="I3" s="113">
        <v>496.77469272288215</v>
      </c>
      <c r="J3" s="112">
        <v>1547.52</v>
      </c>
      <c r="K3" s="112">
        <v>20.0</v>
      </c>
      <c r="L3" s="54">
        <f t="shared" si="3"/>
        <v>3.733945489</v>
      </c>
      <c r="M3" s="113">
        <v>537.1692740045321</v>
      </c>
      <c r="N3" s="54">
        <f t="shared" si="4"/>
        <v>0</v>
      </c>
      <c r="O3" s="115">
        <f t="shared" si="5"/>
        <v>0</v>
      </c>
      <c r="P3" s="115">
        <f t="shared" si="6"/>
        <v>0</v>
      </c>
      <c r="Q3" s="115" t="str">
        <f t="shared" si="7"/>
        <v>Performance</v>
      </c>
      <c r="R3" s="116">
        <f t="shared" si="8"/>
        <v>6.652141738</v>
      </c>
      <c r="S3" s="54">
        <f t="shared" si="9"/>
        <v>3.8</v>
      </c>
      <c r="T3" s="117">
        <f t="shared" si="10"/>
        <v>0.00850360222</v>
      </c>
      <c r="U3" s="117">
        <f t="shared" si="11"/>
        <v>0.01123069724</v>
      </c>
      <c r="V3" s="118">
        <f t="shared" si="12"/>
        <v>0.009383548711</v>
      </c>
      <c r="W3" s="116">
        <f t="shared" si="13"/>
        <v>7.193051902</v>
      </c>
      <c r="X3" s="54">
        <f t="shared" si="14"/>
        <v>3.733945489</v>
      </c>
      <c r="Y3" s="117">
        <f t="shared" si="15"/>
        <v>0.008654033256</v>
      </c>
      <c r="Z3" s="119">
        <v>536.54</v>
      </c>
      <c r="AA3" s="120">
        <v>109.83613556441205</v>
      </c>
      <c r="AB3" s="121">
        <v>-35.15722578341247</v>
      </c>
      <c r="AC3" s="121">
        <v>-35.15722578341247</v>
      </c>
      <c r="AD3" s="122">
        <f t="shared" si="16"/>
        <v>-0.1156409642</v>
      </c>
    </row>
    <row r="4">
      <c r="A4" s="110" t="s">
        <v>108</v>
      </c>
      <c r="B4" s="238">
        <f t="shared" si="1"/>
        <v>2016</v>
      </c>
      <c r="C4" s="238">
        <f t="shared" si="2"/>
        <v>11</v>
      </c>
      <c r="D4" s="111">
        <v>233636.89971879308</v>
      </c>
      <c r="E4" s="111">
        <v>1822.7549689967664</v>
      </c>
      <c r="F4" s="54">
        <v>96.46025846712446</v>
      </c>
      <c r="G4" s="54">
        <v>25.384278543980123</v>
      </c>
      <c r="H4" s="112">
        <v>2278.0342873984746</v>
      </c>
      <c r="I4" s="113">
        <v>1636.7001840591788</v>
      </c>
      <c r="J4" s="112">
        <v>1403.22</v>
      </c>
      <c r="K4" s="112">
        <v>24.0</v>
      </c>
      <c r="L4" s="54">
        <f t="shared" si="3"/>
        <v>4.019177436</v>
      </c>
      <c r="M4" s="113">
        <v>980.4515861016664</v>
      </c>
      <c r="N4" s="54">
        <f t="shared" si="4"/>
        <v>0</v>
      </c>
      <c r="O4" s="115">
        <f t="shared" si="5"/>
        <v>0</v>
      </c>
      <c r="P4" s="115">
        <f t="shared" si="6"/>
        <v>0</v>
      </c>
      <c r="Q4" s="115" t="str">
        <f t="shared" si="7"/>
        <v>Performance</v>
      </c>
      <c r="R4" s="116">
        <f t="shared" si="8"/>
        <v>16.96761143</v>
      </c>
      <c r="S4" s="54">
        <f t="shared" si="9"/>
        <v>3.8</v>
      </c>
      <c r="T4" s="117">
        <f t="shared" si="10"/>
        <v>0.01114306254</v>
      </c>
      <c r="U4" s="117">
        <f t="shared" si="11"/>
        <v>0.01392632525</v>
      </c>
      <c r="V4" s="118">
        <f t="shared" si="12"/>
        <v>0.007801657064</v>
      </c>
      <c r="W4" s="116">
        <f t="shared" si="13"/>
        <v>10.16430602</v>
      </c>
      <c r="X4" s="54">
        <f t="shared" si="14"/>
        <v>4.019177436</v>
      </c>
      <c r="Y4" s="117">
        <f t="shared" si="15"/>
        <v>0.01053539893</v>
      </c>
      <c r="Z4" s="119">
        <v>519.0</v>
      </c>
      <c r="AA4" s="120">
        <v>106.2454884219813</v>
      </c>
      <c r="AB4" s="121">
        <v>-9.785229954856845</v>
      </c>
      <c r="AC4" s="121">
        <v>-9.785229954856845</v>
      </c>
      <c r="AD4" s="122">
        <f t="shared" si="16"/>
        <v>-0.2301653136</v>
      </c>
    </row>
    <row r="5">
      <c r="A5" s="110" t="s">
        <v>113</v>
      </c>
      <c r="B5" s="238">
        <f t="shared" si="1"/>
        <v>2016</v>
      </c>
      <c r="C5" s="238">
        <f t="shared" si="2"/>
        <v>11</v>
      </c>
      <c r="D5" s="111">
        <v>334258.5421717404</v>
      </c>
      <c r="E5" s="111">
        <v>2647.334597828637</v>
      </c>
      <c r="F5" s="54">
        <v>143.13457708024922</v>
      </c>
      <c r="G5" s="54">
        <v>37.666993968486636</v>
      </c>
      <c r="H5" s="112">
        <v>2026.9209942752302</v>
      </c>
      <c r="I5" s="113">
        <v>1681.15290363853</v>
      </c>
      <c r="J5" s="112">
        <v>1829.1000000000001</v>
      </c>
      <c r="K5" s="112">
        <v>34.0</v>
      </c>
      <c r="L5" s="54">
        <f t="shared" si="3"/>
        <v>4.209840502</v>
      </c>
      <c r="M5" s="113">
        <v>1492.022654519596</v>
      </c>
      <c r="N5" s="54">
        <f t="shared" si="4"/>
        <v>0</v>
      </c>
      <c r="O5" s="115">
        <f t="shared" si="5"/>
        <v>0</v>
      </c>
      <c r="P5" s="115">
        <f t="shared" si="6"/>
        <v>0</v>
      </c>
      <c r="Q5" s="115" t="str">
        <f t="shared" si="7"/>
        <v>Performance</v>
      </c>
      <c r="R5" s="116">
        <f t="shared" si="8"/>
        <v>11.74526056</v>
      </c>
      <c r="S5" s="54">
        <f t="shared" si="9"/>
        <v>3.8</v>
      </c>
      <c r="T5" s="117">
        <f t="shared" si="10"/>
        <v>0.01858335578</v>
      </c>
      <c r="U5" s="117">
        <f t="shared" si="11"/>
        <v>0.01422827096</v>
      </c>
      <c r="V5" s="118">
        <f t="shared" si="12"/>
        <v>0.007920020774</v>
      </c>
      <c r="W5" s="116">
        <f t="shared" si="13"/>
        <v>10.42391493</v>
      </c>
      <c r="X5" s="54">
        <f t="shared" si="14"/>
        <v>4.209840502</v>
      </c>
      <c r="Y5" s="117">
        <f t="shared" si="15"/>
        <v>0.01677421078</v>
      </c>
      <c r="Z5" s="119">
        <v>528.73</v>
      </c>
      <c r="AA5" s="120">
        <v>108.2373354399888</v>
      </c>
      <c r="AB5" s="121">
        <v>34.89724164026042</v>
      </c>
      <c r="AC5" s="121">
        <v>34.89724164026042</v>
      </c>
      <c r="AD5" s="122">
        <f t="shared" si="16"/>
        <v>-0.3090786478</v>
      </c>
    </row>
    <row r="6">
      <c r="A6" s="110" t="s">
        <v>117</v>
      </c>
      <c r="B6" s="238">
        <f t="shared" si="1"/>
        <v>2016</v>
      </c>
      <c r="C6" s="238">
        <f t="shared" si="2"/>
        <v>11</v>
      </c>
      <c r="D6" s="111">
        <v>120355.8719016544</v>
      </c>
      <c r="E6" s="111">
        <v>1134.9229052244016</v>
      </c>
      <c r="F6" s="54">
        <v>84.01377350362453</v>
      </c>
      <c r="G6" s="54">
        <v>22.10888776411172</v>
      </c>
      <c r="H6" s="112">
        <v>1704.0220532265366</v>
      </c>
      <c r="I6" s="113">
        <v>2646.627932335977</v>
      </c>
      <c r="J6" s="112">
        <v>867.36</v>
      </c>
      <c r="K6" s="112">
        <v>23.0</v>
      </c>
      <c r="L6" s="54">
        <f t="shared" si="3"/>
        <v>3.652772761</v>
      </c>
      <c r="M6" s="113">
        <v>2020.1956037786001</v>
      </c>
      <c r="N6" s="54">
        <f t="shared" si="4"/>
        <v>0</v>
      </c>
      <c r="O6" s="115">
        <f t="shared" si="5"/>
        <v>0</v>
      </c>
      <c r="P6" s="115">
        <f t="shared" si="6"/>
        <v>0</v>
      </c>
      <c r="Q6" s="115" t="str">
        <f t="shared" si="7"/>
        <v>Performance</v>
      </c>
      <c r="R6" s="116">
        <f t="shared" si="8"/>
        <v>31.50230994</v>
      </c>
      <c r="S6" s="54">
        <f t="shared" si="9"/>
        <v>3.8</v>
      </c>
      <c r="T6" s="117">
        <f t="shared" si="10"/>
        <v>0.01297453148</v>
      </c>
      <c r="U6" s="117">
        <f t="shared" si="11"/>
        <v>0.01948051948</v>
      </c>
      <c r="V6" s="118">
        <f t="shared" si="12"/>
        <v>0.009429726089</v>
      </c>
      <c r="W6" s="116">
        <f t="shared" si="13"/>
        <v>24.04600483</v>
      </c>
      <c r="X6" s="54">
        <f t="shared" si="14"/>
        <v>3.652772761</v>
      </c>
      <c r="Y6" s="117">
        <f t="shared" si="15"/>
        <v>0.0134974779</v>
      </c>
      <c r="Z6" s="119">
        <v>134.38</v>
      </c>
      <c r="AA6" s="120">
        <v>27.509188312419745</v>
      </c>
      <c r="AB6" s="121">
        <v>56.50458519120479</v>
      </c>
      <c r="AC6" s="121">
        <v>56.50458519120479</v>
      </c>
      <c r="AD6" s="122">
        <f t="shared" si="16"/>
        <v>-0.2357542561</v>
      </c>
    </row>
    <row r="7">
      <c r="A7" s="110" t="s">
        <v>121</v>
      </c>
      <c r="B7" s="238">
        <f t="shared" si="1"/>
        <v>2016</v>
      </c>
      <c r="C7" s="238">
        <f t="shared" si="2"/>
        <v>11</v>
      </c>
      <c r="D7" s="111">
        <v>93501.76174520834</v>
      </c>
      <c r="E7" s="111">
        <v>721.4048192660157</v>
      </c>
      <c r="F7" s="54">
        <v>52.8975610948747</v>
      </c>
      <c r="G7" s="54">
        <v>13.920410814440713</v>
      </c>
      <c r="H7" s="112">
        <v>1871.066982999825</v>
      </c>
      <c r="I7" s="113">
        <v>803.3861888108038</v>
      </c>
      <c r="J7" s="114">
        <v>1655.2</v>
      </c>
      <c r="K7" s="112">
        <v>13.0</v>
      </c>
      <c r="L7" s="54">
        <f t="shared" si="3"/>
        <v>4.069043161</v>
      </c>
      <c r="M7" s="113">
        <v>1171.1951705120737</v>
      </c>
      <c r="N7" s="54">
        <f t="shared" si="4"/>
        <v>0</v>
      </c>
      <c r="O7" s="115">
        <f t="shared" si="5"/>
        <v>0</v>
      </c>
      <c r="P7" s="115">
        <f t="shared" si="6"/>
        <v>0</v>
      </c>
      <c r="Q7" s="115" t="str">
        <f t="shared" si="7"/>
        <v>Performance</v>
      </c>
      <c r="R7" s="116">
        <f t="shared" si="8"/>
        <v>15.18758469</v>
      </c>
      <c r="S7" s="54">
        <f t="shared" si="9"/>
        <v>3.8</v>
      </c>
      <c r="T7" s="117">
        <f t="shared" si="10"/>
        <v>0.007439824945</v>
      </c>
      <c r="U7" s="117">
        <f t="shared" si="11"/>
        <v>0.01929625426</v>
      </c>
      <c r="V7" s="118">
        <f t="shared" si="12"/>
        <v>0.007715414189</v>
      </c>
      <c r="W7" s="116">
        <f t="shared" si="13"/>
        <v>22.14081607</v>
      </c>
      <c r="X7" s="54">
        <f t="shared" si="14"/>
        <v>4.069043161</v>
      </c>
      <c r="Y7" s="117">
        <f t="shared" si="15"/>
        <v>0.006947907327</v>
      </c>
      <c r="Z7" s="119">
        <v>111.13</v>
      </c>
      <c r="AA7" s="120">
        <v>22.74963608542347</v>
      </c>
      <c r="AB7" s="121">
        <v>30.14792500945123</v>
      </c>
      <c r="AC7" s="121">
        <v>30.14792500945123</v>
      </c>
      <c r="AD7" s="122">
        <f t="shared" si="16"/>
        <v>1.294412174</v>
      </c>
    </row>
    <row r="8">
      <c r="A8" s="110" t="s">
        <v>124</v>
      </c>
      <c r="B8" s="238">
        <f t="shared" si="1"/>
        <v>2016</v>
      </c>
      <c r="C8" s="238">
        <f t="shared" si="2"/>
        <v>11</v>
      </c>
      <c r="D8" s="111">
        <v>131494.65709629186</v>
      </c>
      <c r="E8" s="111">
        <v>981.7983862655539</v>
      </c>
      <c r="F8" s="54">
        <v>127.57647087587429</v>
      </c>
      <c r="G8" s="54">
        <v>33.57275549365113</v>
      </c>
      <c r="H8" s="112">
        <v>2348.1822399339894</v>
      </c>
      <c r="I8" s="113">
        <v>488.33230429591083</v>
      </c>
      <c r="J8" s="114">
        <v>1999.18</v>
      </c>
      <c r="K8" s="112">
        <v>27.0</v>
      </c>
      <c r="L8" s="54">
        <f t="shared" si="3"/>
        <v>4.725054477</v>
      </c>
      <c r="M8" s="113">
        <v>2254.566996056883</v>
      </c>
      <c r="N8" s="54">
        <f t="shared" si="4"/>
        <v>0</v>
      </c>
      <c r="O8" s="115">
        <f t="shared" si="5"/>
        <v>0</v>
      </c>
      <c r="P8" s="115">
        <f t="shared" si="6"/>
        <v>0</v>
      </c>
      <c r="Q8" s="115" t="str">
        <f t="shared" si="7"/>
        <v>Performance</v>
      </c>
      <c r="R8" s="116">
        <f t="shared" si="8"/>
        <v>3.827761506</v>
      </c>
      <c r="S8" s="54">
        <f t="shared" si="9"/>
        <v>3.8</v>
      </c>
      <c r="T8" s="117">
        <f t="shared" si="10"/>
        <v>0.01429733814</v>
      </c>
      <c r="U8" s="117">
        <f t="shared" si="11"/>
        <v>0.03419516264</v>
      </c>
      <c r="V8" s="118">
        <f t="shared" si="12"/>
        <v>0.007466450789</v>
      </c>
      <c r="W8" s="116">
        <f t="shared" si="13"/>
        <v>17.67227907</v>
      </c>
      <c r="X8" s="54">
        <f t="shared" si="14"/>
        <v>4.725054477</v>
      </c>
      <c r="Y8" s="117">
        <f t="shared" si="15"/>
        <v>0.01149825577</v>
      </c>
      <c r="Z8" s="119">
        <v>181.8</v>
      </c>
      <c r="AA8" s="120">
        <v>37.21662773625473</v>
      </c>
      <c r="AB8" s="121">
        <v>90.35984313961956</v>
      </c>
      <c r="AC8" s="121">
        <v>90.35984313961956</v>
      </c>
      <c r="AD8" s="122">
        <f t="shared" si="16"/>
        <v>1.036242907</v>
      </c>
    </row>
    <row r="9">
      <c r="A9" s="110" t="s">
        <v>130</v>
      </c>
      <c r="B9" s="238">
        <f t="shared" si="1"/>
        <v>2016</v>
      </c>
      <c r="C9" s="238">
        <f t="shared" si="2"/>
        <v>11</v>
      </c>
      <c r="D9" s="111">
        <v>189120.24478190663</v>
      </c>
      <c r="E9" s="111">
        <v>1556.6294681324582</v>
      </c>
      <c r="F9" s="54">
        <v>161.8043045254991</v>
      </c>
      <c r="G9" s="54">
        <v>42.58008013828924</v>
      </c>
      <c r="H9" s="112">
        <v>2960.1344173060693</v>
      </c>
      <c r="I9" s="113">
        <v>1553.734729218237</v>
      </c>
      <c r="J9" s="112">
        <v>1439.1000000000001</v>
      </c>
      <c r="K9" s="112">
        <v>36.0</v>
      </c>
      <c r="L9" s="54">
        <f t="shared" si="3"/>
        <v>4.494564015</v>
      </c>
      <c r="M9" s="113">
        <v>1310.6617194797113</v>
      </c>
      <c r="N9" s="54">
        <f t="shared" si="4"/>
        <v>0</v>
      </c>
      <c r="O9" s="115">
        <f t="shared" si="5"/>
        <v>0</v>
      </c>
      <c r="P9" s="115">
        <f t="shared" si="6"/>
        <v>0</v>
      </c>
      <c r="Q9" s="115" t="str">
        <f t="shared" si="7"/>
        <v>Performance</v>
      </c>
      <c r="R9" s="116">
        <f t="shared" si="8"/>
        <v>9.602554974</v>
      </c>
      <c r="S9" s="54">
        <f t="shared" si="9"/>
        <v>3.8</v>
      </c>
      <c r="T9" s="117">
        <f t="shared" si="10"/>
        <v>0.01438450899</v>
      </c>
      <c r="U9" s="117">
        <f t="shared" si="11"/>
        <v>0.0273540242</v>
      </c>
      <c r="V9" s="118">
        <f t="shared" si="12"/>
        <v>0.008230898125</v>
      </c>
      <c r="W9" s="116">
        <f t="shared" si="13"/>
        <v>8.100289565</v>
      </c>
      <c r="X9" s="54">
        <f t="shared" si="14"/>
        <v>4.494564015</v>
      </c>
      <c r="Y9" s="117">
        <f t="shared" si="15"/>
        <v>0.01216160989</v>
      </c>
      <c r="Z9" s="119">
        <v>281.8</v>
      </c>
      <c r="AA9" s="120">
        <v>57.68782011043225</v>
      </c>
      <c r="AB9" s="121">
        <v>104.11648441506685</v>
      </c>
      <c r="AC9" s="121">
        <v>104.11648441506685</v>
      </c>
      <c r="AD9" s="122">
        <f t="shared" si="16"/>
        <v>-0.07550253322</v>
      </c>
    </row>
    <row r="10">
      <c r="A10" s="110" t="s">
        <v>148</v>
      </c>
      <c r="B10" s="238">
        <f t="shared" si="1"/>
        <v>2016</v>
      </c>
      <c r="C10" s="238">
        <f t="shared" si="2"/>
        <v>11</v>
      </c>
      <c r="D10" s="111">
        <v>157362.87462799757</v>
      </c>
      <c r="E10" s="111">
        <v>1091.5239773911455</v>
      </c>
      <c r="F10" s="54">
        <v>127.57647087587429</v>
      </c>
      <c r="G10" s="54">
        <v>33.57275549365113</v>
      </c>
      <c r="H10" s="112">
        <v>2165.30625472467</v>
      </c>
      <c r="I10" s="113">
        <v>2102.0760850816596</v>
      </c>
      <c r="J10" s="112">
        <v>1161.42</v>
      </c>
      <c r="K10" s="112">
        <v>21.0</v>
      </c>
      <c r="L10" s="54">
        <f t="shared" si="3"/>
        <v>6.075070042</v>
      </c>
      <c r="M10" s="113">
        <v>1354.067810606285</v>
      </c>
      <c r="N10" s="54">
        <f t="shared" si="4"/>
        <v>0</v>
      </c>
      <c r="O10" s="115">
        <f t="shared" si="5"/>
        <v>0</v>
      </c>
      <c r="P10" s="115">
        <f t="shared" si="6"/>
        <v>0</v>
      </c>
      <c r="Q10" s="115" t="str">
        <f t="shared" si="7"/>
        <v>Performance</v>
      </c>
      <c r="R10" s="116">
        <f t="shared" si="8"/>
        <v>16.47698883</v>
      </c>
      <c r="S10" s="54">
        <f t="shared" si="9"/>
        <v>3.8</v>
      </c>
      <c r="T10" s="117">
        <f t="shared" si="10"/>
        <v>0.01550485315</v>
      </c>
      <c r="U10" s="117">
        <f t="shared" si="11"/>
        <v>0.03075768942</v>
      </c>
      <c r="V10" s="118">
        <f t="shared" si="12"/>
        <v>0.006936350012</v>
      </c>
      <c r="W10" s="116">
        <f t="shared" si="13"/>
        <v>10.61377385</v>
      </c>
      <c r="X10" s="54">
        <f t="shared" si="14"/>
        <v>6.075070042</v>
      </c>
      <c r="Y10" s="117">
        <f t="shared" si="15"/>
        <v>0.009698397146</v>
      </c>
      <c r="Z10" s="119">
        <v>271.73</v>
      </c>
      <c r="AA10" s="120">
        <v>55.62637103835259</v>
      </c>
      <c r="AB10" s="121">
        <v>71.9500998375217</v>
      </c>
      <c r="AC10" s="121">
        <v>71.9500998375217</v>
      </c>
      <c r="AD10" s="122">
        <f t="shared" si="16"/>
        <v>0.06403526084</v>
      </c>
    </row>
    <row r="11">
      <c r="A11" s="110" t="s">
        <v>152</v>
      </c>
      <c r="B11" s="238">
        <f t="shared" si="1"/>
        <v>2016</v>
      </c>
      <c r="C11" s="238">
        <f t="shared" si="2"/>
        <v>11</v>
      </c>
      <c r="D11" s="111">
        <v>257465.36764233568</v>
      </c>
      <c r="E11" s="111">
        <v>1881.7120030343974</v>
      </c>
      <c r="F11" s="54">
        <v>205.36700189774888</v>
      </c>
      <c r="G11" s="54">
        <v>54.043947867828656</v>
      </c>
      <c r="H11" s="112">
        <v>2323.6168090849765</v>
      </c>
      <c r="I11" s="113">
        <v>339.8802092940904</v>
      </c>
      <c r="J11" s="112">
        <v>1757.3400000000001</v>
      </c>
      <c r="K11" s="112">
        <v>42.0</v>
      </c>
      <c r="L11" s="54">
        <f t="shared" si="3"/>
        <v>4.889690521</v>
      </c>
      <c r="M11" s="113">
        <v>1324.398079406695</v>
      </c>
      <c r="N11" s="54">
        <f t="shared" si="4"/>
        <v>0</v>
      </c>
      <c r="O11" s="115">
        <f t="shared" si="5"/>
        <v>0</v>
      </c>
      <c r="P11" s="115">
        <f t="shared" si="6"/>
        <v>0</v>
      </c>
      <c r="Q11" s="115" t="str">
        <f t="shared" si="7"/>
        <v>Performance</v>
      </c>
      <c r="R11" s="116">
        <f t="shared" si="8"/>
        <v>1.65498939</v>
      </c>
      <c r="S11" s="54">
        <f t="shared" si="9"/>
        <v>3.8</v>
      </c>
      <c r="T11" s="117">
        <f t="shared" si="10"/>
        <v>0.02325854575</v>
      </c>
      <c r="U11" s="117">
        <f t="shared" si="11"/>
        <v>0.02872062663</v>
      </c>
      <c r="V11" s="118">
        <f t="shared" si="12"/>
        <v>0.007308602397</v>
      </c>
      <c r="W11" s="116">
        <f t="shared" si="13"/>
        <v>6.448933213</v>
      </c>
      <c r="X11" s="54">
        <f t="shared" si="14"/>
        <v>4.889690521</v>
      </c>
      <c r="Y11" s="117">
        <f t="shared" si="15"/>
        <v>0.01807526948</v>
      </c>
      <c r="Z11" s="119">
        <v>576.79</v>
      </c>
      <c r="AA11" s="120">
        <v>118.0757904950185</v>
      </c>
      <c r="AB11" s="121">
        <v>87.29121140273038</v>
      </c>
      <c r="AC11" s="121">
        <v>87.29121140273038</v>
      </c>
      <c r="AD11" s="122">
        <f t="shared" si="16"/>
        <v>-0.0660951319</v>
      </c>
    </row>
    <row r="12">
      <c r="A12" s="110" t="s">
        <v>156</v>
      </c>
      <c r="B12" s="238">
        <f t="shared" si="1"/>
        <v>2016</v>
      </c>
      <c r="C12" s="238">
        <f t="shared" si="2"/>
        <v>11</v>
      </c>
      <c r="D12" s="111">
        <v>163969.33783099212</v>
      </c>
      <c r="E12" s="111">
        <v>1207.8003500764737</v>
      </c>
      <c r="F12" s="54">
        <v>332.94347277362317</v>
      </c>
      <c r="G12" s="54">
        <v>87.61670336147978</v>
      </c>
      <c r="H12" s="112">
        <v>3411.0465480012863</v>
      </c>
      <c r="I12" s="113">
        <v>5429.8435405783175</v>
      </c>
      <c r="J12" s="112">
        <v>1397.76</v>
      </c>
      <c r="K12" s="112">
        <v>59.0</v>
      </c>
      <c r="L12" s="54">
        <f t="shared" si="3"/>
        <v>5.643109708</v>
      </c>
      <c r="M12" s="113">
        <v>3806.355749735433</v>
      </c>
      <c r="N12" s="54">
        <f t="shared" si="4"/>
        <v>0</v>
      </c>
      <c r="O12" s="115">
        <f t="shared" si="5"/>
        <v>0</v>
      </c>
      <c r="P12" s="115">
        <f t="shared" si="6"/>
        <v>0</v>
      </c>
      <c r="Q12" s="115" t="str">
        <f t="shared" si="7"/>
        <v>Performance</v>
      </c>
      <c r="R12" s="116">
        <f t="shared" si="8"/>
        <v>16.30860487</v>
      </c>
      <c r="S12" s="54">
        <f t="shared" si="9"/>
        <v>3.8</v>
      </c>
      <c r="T12" s="117">
        <f t="shared" si="10"/>
        <v>0.02568616468</v>
      </c>
      <c r="U12" s="117">
        <f t="shared" si="11"/>
        <v>0.07254237288</v>
      </c>
      <c r="V12" s="118">
        <f t="shared" si="12"/>
        <v>0.007366013464</v>
      </c>
      <c r="W12" s="116">
        <f t="shared" si="13"/>
        <v>11.43243842</v>
      </c>
      <c r="X12" s="54">
        <f t="shared" si="14"/>
        <v>5.643109708</v>
      </c>
      <c r="Y12" s="117">
        <f t="shared" si="15"/>
        <v>0.01729674432</v>
      </c>
      <c r="Z12" s="119">
        <v>369.57</v>
      </c>
      <c r="AA12" s="120">
        <v>75.65538565724785</v>
      </c>
      <c r="AB12" s="121">
        <v>257.2880871163753</v>
      </c>
      <c r="AC12" s="121">
        <v>257.2880871163753</v>
      </c>
      <c r="AD12" s="122">
        <f t="shared" si="16"/>
        <v>0.1572773595</v>
      </c>
    </row>
    <row r="13">
      <c r="A13" s="110" t="s">
        <v>160</v>
      </c>
      <c r="B13" s="238">
        <f t="shared" si="1"/>
        <v>2016</v>
      </c>
      <c r="C13" s="238">
        <f t="shared" si="2"/>
        <v>11</v>
      </c>
      <c r="D13" s="111">
        <v>108402.33325052467</v>
      </c>
      <c r="E13" s="111">
        <v>826.2173242218047</v>
      </c>
      <c r="F13" s="54">
        <v>140.02295583937422</v>
      </c>
      <c r="G13" s="54">
        <v>36.84814627351953</v>
      </c>
      <c r="H13" s="112">
        <v>2158.755473164933</v>
      </c>
      <c r="I13" s="113">
        <v>4607.282973911575</v>
      </c>
      <c r="J13" s="112">
        <v>818.22</v>
      </c>
      <c r="K13" s="112">
        <v>30.0</v>
      </c>
      <c r="L13" s="54">
        <f t="shared" si="3"/>
        <v>4.667431861</v>
      </c>
      <c r="M13" s="113">
        <v>3226.0054606901954</v>
      </c>
      <c r="N13" s="54">
        <f t="shared" si="4"/>
        <v>0</v>
      </c>
      <c r="O13" s="115">
        <f t="shared" si="5"/>
        <v>0</v>
      </c>
      <c r="P13" s="115">
        <f t="shared" si="6"/>
        <v>0</v>
      </c>
      <c r="Q13" s="115" t="str">
        <f t="shared" si="7"/>
        <v>Performance</v>
      </c>
      <c r="R13" s="116">
        <f t="shared" si="8"/>
        <v>32.90376886</v>
      </c>
      <c r="S13" s="54">
        <f t="shared" si="9"/>
        <v>3.8</v>
      </c>
      <c r="T13" s="117">
        <f t="shared" si="10"/>
        <v>0.01706916171</v>
      </c>
      <c r="U13" s="117">
        <f t="shared" si="11"/>
        <v>0.04459861249</v>
      </c>
      <c r="V13" s="118">
        <f t="shared" si="12"/>
        <v>0.007621766981</v>
      </c>
      <c r="W13" s="116">
        <f t="shared" si="13"/>
        <v>23.03911842</v>
      </c>
      <c r="X13" s="54">
        <f t="shared" si="14"/>
        <v>4.667431861</v>
      </c>
      <c r="Y13" s="117">
        <f t="shared" si="15"/>
        <v>0.01389689586</v>
      </c>
      <c r="Z13" s="119">
        <v>201.18</v>
      </c>
      <c r="AA13" s="120">
        <v>41.18394481837033</v>
      </c>
      <c r="AB13" s="121">
        <v>98.8390110210039</v>
      </c>
      <c r="AC13" s="121">
        <v>98.8390110210039</v>
      </c>
      <c r="AD13" s="122">
        <f t="shared" si="16"/>
        <v>-0.009679443879</v>
      </c>
    </row>
    <row r="14">
      <c r="A14" s="110" t="s">
        <v>162</v>
      </c>
      <c r="B14" s="238">
        <f t="shared" si="1"/>
        <v>2016</v>
      </c>
      <c r="C14" s="238">
        <f t="shared" si="2"/>
        <v>11</v>
      </c>
      <c r="D14" s="111">
        <v>123720.5170802742</v>
      </c>
      <c r="E14" s="111">
        <v>962.1460415863434</v>
      </c>
      <c r="F14" s="54">
        <v>140.02295583937422</v>
      </c>
      <c r="G14" s="54">
        <v>36.84814627351953</v>
      </c>
      <c r="H14" s="112">
        <v>2242.0049888199223</v>
      </c>
      <c r="I14" s="113">
        <v>937.298442174271</v>
      </c>
      <c r="J14" s="112">
        <v>936.0</v>
      </c>
      <c r="K14" s="112">
        <v>29.0</v>
      </c>
      <c r="L14" s="54">
        <f t="shared" si="3"/>
        <v>4.828377788</v>
      </c>
      <c r="M14" s="113">
        <v>629.225393123912</v>
      </c>
      <c r="N14" s="54">
        <f t="shared" si="4"/>
        <v>0</v>
      </c>
      <c r="O14" s="115">
        <f t="shared" si="5"/>
        <v>0</v>
      </c>
      <c r="P14" s="115">
        <f t="shared" si="6"/>
        <v>0</v>
      </c>
      <c r="Q14" s="115" t="str">
        <f t="shared" si="7"/>
        <v>Performance</v>
      </c>
      <c r="R14" s="116">
        <f t="shared" si="8"/>
        <v>6.693891273</v>
      </c>
      <c r="S14" s="54">
        <f t="shared" si="9"/>
        <v>3.8</v>
      </c>
      <c r="T14" s="117">
        <f t="shared" si="10"/>
        <v>0.01643535427</v>
      </c>
      <c r="U14" s="117">
        <f t="shared" si="11"/>
        <v>0.03829787234</v>
      </c>
      <c r="V14" s="118">
        <f t="shared" si="12"/>
        <v>0.007776770291</v>
      </c>
      <c r="W14" s="116">
        <f t="shared" si="13"/>
        <v>4.493730256</v>
      </c>
      <c r="X14" s="54">
        <f t="shared" si="14"/>
        <v>4.828377788</v>
      </c>
      <c r="Y14" s="117">
        <f t="shared" si="15"/>
        <v>0.01293485079</v>
      </c>
      <c r="Z14" s="119">
        <v>219.4</v>
      </c>
      <c r="AA14" s="120">
        <v>44.91379606894547</v>
      </c>
      <c r="AB14" s="121">
        <v>95.10915977042875</v>
      </c>
      <c r="AC14" s="121">
        <v>95.10915977042875</v>
      </c>
      <c r="AD14" s="122">
        <f t="shared" si="16"/>
        <v>-0.027174712</v>
      </c>
    </row>
    <row r="15">
      <c r="A15" s="110" t="s">
        <v>167</v>
      </c>
      <c r="B15" s="238">
        <f t="shared" si="1"/>
        <v>2016</v>
      </c>
      <c r="C15" s="238">
        <f t="shared" si="2"/>
        <v>11</v>
      </c>
      <c r="D15" s="111">
        <v>236024.65959731716</v>
      </c>
      <c r="E15" s="111">
        <v>1599.209548270748</v>
      </c>
      <c r="F15" s="54">
        <v>261.3761842334985</v>
      </c>
      <c r="G15" s="54">
        <v>68.78320637723645</v>
      </c>
      <c r="H15" s="112">
        <v>2786.8116552046995</v>
      </c>
      <c r="I15" s="113">
        <v>4068.588400929694</v>
      </c>
      <c r="J15" s="112">
        <v>1652.8200000000002</v>
      </c>
      <c r="K15" s="112">
        <v>50.0</v>
      </c>
      <c r="L15" s="54">
        <f t="shared" si="3"/>
        <v>5.227523685</v>
      </c>
      <c r="M15" s="113">
        <v>3114.811155583036</v>
      </c>
      <c r="N15" s="54">
        <f t="shared" si="4"/>
        <v>0</v>
      </c>
      <c r="O15" s="115">
        <f t="shared" si="5"/>
        <v>0</v>
      </c>
      <c r="P15" s="115">
        <f t="shared" si="6"/>
        <v>0</v>
      </c>
      <c r="Q15" s="115" t="str">
        <f t="shared" si="7"/>
        <v>Performance</v>
      </c>
      <c r="R15" s="116">
        <f t="shared" si="8"/>
        <v>15.5660257</v>
      </c>
      <c r="S15" s="54">
        <f t="shared" si="9"/>
        <v>3.8</v>
      </c>
      <c r="T15" s="117">
        <f t="shared" si="10"/>
        <v>0.02468168462</v>
      </c>
      <c r="U15" s="117">
        <f t="shared" si="11"/>
        <v>0.04301075269</v>
      </c>
      <c r="V15" s="118">
        <f t="shared" si="12"/>
        <v>0.006775603664</v>
      </c>
      <c r="W15" s="116">
        <f t="shared" si="13"/>
        <v>11.91696621</v>
      </c>
      <c r="X15" s="54">
        <f t="shared" si="14"/>
        <v>5.227523685</v>
      </c>
      <c r="Y15" s="117">
        <f t="shared" si="15"/>
        <v>0.01794165024</v>
      </c>
      <c r="Z15" s="119">
        <v>483.75</v>
      </c>
      <c r="AA15" s="120">
        <v>99.02939311008375</v>
      </c>
      <c r="AB15" s="121">
        <v>162.3467911234148</v>
      </c>
      <c r="AC15" s="121">
        <v>162.3467911234148</v>
      </c>
      <c r="AD15" s="122">
        <f t="shared" si="16"/>
        <v>0.03352309382</v>
      </c>
    </row>
    <row r="16">
      <c r="A16" s="110" t="s">
        <v>172</v>
      </c>
      <c r="B16" s="238">
        <f t="shared" si="1"/>
        <v>2016</v>
      </c>
      <c r="C16" s="238">
        <f t="shared" si="2"/>
        <v>11</v>
      </c>
      <c r="D16" s="111">
        <v>271113.92102204735</v>
      </c>
      <c r="E16" s="111">
        <v>2107.7139668453174</v>
      </c>
      <c r="F16" s="54">
        <v>252.04132051087362</v>
      </c>
      <c r="G16" s="54">
        <v>66.32666329233517</v>
      </c>
      <c r="H16" s="112">
        <v>2643.2403593538015</v>
      </c>
      <c r="I16" s="113">
        <v>5034.755864050567</v>
      </c>
      <c r="J16" s="112">
        <v>1908.66</v>
      </c>
      <c r="K16" s="112">
        <v>46.0</v>
      </c>
      <c r="L16" s="54">
        <f t="shared" si="3"/>
        <v>5.479159142</v>
      </c>
      <c r="M16" s="113">
        <v>2121.449608317418</v>
      </c>
      <c r="N16" s="54">
        <f t="shared" si="4"/>
        <v>0</v>
      </c>
      <c r="O16" s="115">
        <f t="shared" si="5"/>
        <v>0</v>
      </c>
      <c r="P16" s="115">
        <f t="shared" si="6"/>
        <v>0</v>
      </c>
      <c r="Q16" s="115" t="str">
        <f t="shared" si="7"/>
        <v>Performance</v>
      </c>
      <c r="R16" s="116">
        <f t="shared" si="8"/>
        <v>19.97591448</v>
      </c>
      <c r="S16" s="54">
        <f t="shared" si="9"/>
        <v>3.8</v>
      </c>
      <c r="T16" s="117">
        <f t="shared" si="10"/>
        <v>0.0250929368</v>
      </c>
      <c r="U16" s="117">
        <f t="shared" si="11"/>
        <v>0.03146853147</v>
      </c>
      <c r="V16" s="118">
        <f t="shared" si="12"/>
        <v>0.00777427422</v>
      </c>
      <c r="W16" s="116">
        <f t="shared" si="13"/>
        <v>8.417070677</v>
      </c>
      <c r="X16" s="54">
        <f t="shared" si="14"/>
        <v>5.479159142</v>
      </c>
      <c r="Y16" s="117">
        <f t="shared" si="15"/>
        <v>0.01740288197</v>
      </c>
      <c r="Z16" s="119">
        <v>553.58</v>
      </c>
      <c r="AA16" s="120">
        <v>113.32442674497192</v>
      </c>
      <c r="AB16" s="121">
        <v>138.71689376590172</v>
      </c>
      <c r="AC16" s="121">
        <v>138.71689376590172</v>
      </c>
      <c r="AD16" s="122">
        <f t="shared" si="16"/>
        <v>-0.09444069261</v>
      </c>
    </row>
    <row r="17">
      <c r="A17" s="110" t="s">
        <v>176</v>
      </c>
      <c r="B17" s="238">
        <f t="shared" si="1"/>
        <v>2016</v>
      </c>
      <c r="C17" s="238">
        <f t="shared" si="2"/>
        <v>11</v>
      </c>
      <c r="D17" s="111">
        <v>296503.11265219725</v>
      </c>
      <c r="E17" s="111">
        <v>2635.8707300990973</v>
      </c>
      <c r="F17" s="54">
        <v>460.5199436494974</v>
      </c>
      <c r="G17" s="54">
        <v>121.18945885513091</v>
      </c>
      <c r="H17" s="112">
        <v>3275.1178306367474</v>
      </c>
      <c r="I17" s="113">
        <v>5275.740404579556</v>
      </c>
      <c r="J17" s="112">
        <v>2513.94</v>
      </c>
      <c r="K17" s="112">
        <v>101.0</v>
      </c>
      <c r="L17" s="54">
        <f t="shared" si="3"/>
        <v>4.559603402</v>
      </c>
      <c r="M17" s="113">
        <v>4796.042174046756</v>
      </c>
      <c r="N17" s="54">
        <f t="shared" si="4"/>
        <v>0</v>
      </c>
      <c r="O17" s="115">
        <f t="shared" si="5"/>
        <v>0</v>
      </c>
      <c r="P17" s="115">
        <f t="shared" si="6"/>
        <v>0</v>
      </c>
      <c r="Q17" s="115" t="str">
        <f t="shared" si="7"/>
        <v>Performance</v>
      </c>
      <c r="R17" s="116">
        <f t="shared" si="8"/>
        <v>11.45605196</v>
      </c>
      <c r="S17" s="54">
        <f t="shared" si="9"/>
        <v>3.8</v>
      </c>
      <c r="T17" s="117">
        <f t="shared" si="10"/>
        <v>0.03700308359</v>
      </c>
      <c r="U17" s="117">
        <f t="shared" si="11"/>
        <v>0.04597701149</v>
      </c>
      <c r="V17" s="118">
        <f t="shared" si="12"/>
        <v>0.008889858547</v>
      </c>
      <c r="W17" s="116">
        <f t="shared" si="13"/>
        <v>10.41440711</v>
      </c>
      <c r="X17" s="54">
        <f t="shared" si="14"/>
        <v>4.559603402</v>
      </c>
      <c r="Y17" s="117">
        <f t="shared" si="15"/>
        <v>0.03083858512</v>
      </c>
      <c r="Z17" s="119">
        <v>598.08</v>
      </c>
      <c r="AA17" s="120">
        <v>122.43410735148089</v>
      </c>
      <c r="AB17" s="121">
        <v>338.0858362980165</v>
      </c>
      <c r="AC17" s="121">
        <v>338.0858362980165</v>
      </c>
      <c r="AD17" s="122">
        <f t="shared" si="16"/>
        <v>-0.04625823592</v>
      </c>
    </row>
    <row r="18">
      <c r="A18" s="110" t="s">
        <v>181</v>
      </c>
      <c r="B18" s="238">
        <f t="shared" si="1"/>
        <v>2016</v>
      </c>
      <c r="C18" s="238">
        <f t="shared" si="2"/>
        <v>12</v>
      </c>
      <c r="D18" s="111">
        <v>243156.82302048057</v>
      </c>
      <c r="E18" s="111">
        <v>1964.4156202260747</v>
      </c>
      <c r="F18" s="54">
        <v>351.6132002188731</v>
      </c>
      <c r="G18" s="54">
        <v>92.52978953128239</v>
      </c>
      <c r="H18" s="112">
        <v>2665.6221963495686</v>
      </c>
      <c r="I18" s="113">
        <v>2155.790289504121</v>
      </c>
      <c r="J18" s="112">
        <v>2496.0</v>
      </c>
      <c r="K18" s="112">
        <v>88.0</v>
      </c>
      <c r="L18" s="54">
        <f t="shared" si="3"/>
        <v>3.995604548</v>
      </c>
      <c r="M18" s="113">
        <v>3259.8810912853787</v>
      </c>
      <c r="N18" s="54">
        <f t="shared" si="4"/>
        <v>0</v>
      </c>
      <c r="O18" s="115">
        <f t="shared" si="5"/>
        <v>0</v>
      </c>
      <c r="P18" s="115">
        <f t="shared" si="6"/>
        <v>0</v>
      </c>
      <c r="Q18" s="115" t="str">
        <f t="shared" si="7"/>
        <v>Performance</v>
      </c>
      <c r="R18" s="116">
        <f t="shared" si="8"/>
        <v>6.131141516</v>
      </c>
      <c r="S18" s="54">
        <f t="shared" si="9"/>
        <v>3.8</v>
      </c>
      <c r="T18" s="117">
        <f t="shared" si="10"/>
        <v>0.03471226705</v>
      </c>
      <c r="U18" s="117">
        <f t="shared" si="11"/>
        <v>0.04710295957</v>
      </c>
      <c r="V18" s="118">
        <f t="shared" si="12"/>
        <v>0.008078801145</v>
      </c>
      <c r="W18" s="116">
        <f t="shared" si="13"/>
        <v>9.271213621</v>
      </c>
      <c r="X18" s="54">
        <f t="shared" si="14"/>
        <v>3.995604548</v>
      </c>
      <c r="Y18" s="117">
        <f t="shared" si="15"/>
        <v>0.03301293038</v>
      </c>
      <c r="Z18" s="119">
        <v>432.75</v>
      </c>
      <c r="AA18" s="120">
        <v>88.58908499925322</v>
      </c>
      <c r="AB18" s="121">
        <v>263.0241152196199</v>
      </c>
      <c r="AC18" s="121">
        <v>263.0241152196199</v>
      </c>
      <c r="AD18" s="122">
        <f t="shared" si="16"/>
        <v>0.2706068789</v>
      </c>
    </row>
    <row r="19">
      <c r="A19" s="110" t="s">
        <v>183</v>
      </c>
      <c r="B19" s="238">
        <f t="shared" si="1"/>
        <v>2016</v>
      </c>
      <c r="C19" s="238">
        <f t="shared" si="2"/>
        <v>12</v>
      </c>
      <c r="D19" s="111">
        <v>220473.10417450196</v>
      </c>
      <c r="E19" s="111">
        <v>1696.6524239718326</v>
      </c>
      <c r="F19" s="54">
        <v>261.3761842334985</v>
      </c>
      <c r="G19" s="54">
        <v>68.78320637723645</v>
      </c>
      <c r="H19" s="112">
        <v>2411.2335124464557</v>
      </c>
      <c r="I19" s="113">
        <v>1632.3059978620695</v>
      </c>
      <c r="J19" s="112">
        <v>1843.92</v>
      </c>
      <c r="K19" s="112">
        <v>55.0</v>
      </c>
      <c r="L19" s="54">
        <f t="shared" si="3"/>
        <v>4.752294259</v>
      </c>
      <c r="M19" s="113">
        <v>2386.817672898533</v>
      </c>
      <c r="N19" s="54">
        <f t="shared" si="4"/>
        <v>0</v>
      </c>
      <c r="O19" s="115">
        <f t="shared" si="5"/>
        <v>0</v>
      </c>
      <c r="P19" s="115">
        <f t="shared" si="6"/>
        <v>0</v>
      </c>
      <c r="Q19" s="115" t="str">
        <f t="shared" si="7"/>
        <v>Performance</v>
      </c>
      <c r="R19" s="116">
        <f t="shared" si="8"/>
        <v>6.245044868</v>
      </c>
      <c r="S19" s="54">
        <f t="shared" si="9"/>
        <v>3.8</v>
      </c>
      <c r="T19" s="117">
        <f t="shared" si="10"/>
        <v>0.02852614897</v>
      </c>
      <c r="U19" s="117">
        <f t="shared" si="11"/>
        <v>0.04054054054</v>
      </c>
      <c r="V19" s="118">
        <f t="shared" si="12"/>
        <v>0.007695507488</v>
      </c>
      <c r="W19" s="116">
        <f t="shared" si="13"/>
        <v>9.131733558</v>
      </c>
      <c r="X19" s="54">
        <f t="shared" si="14"/>
        <v>4.752294259</v>
      </c>
      <c r="Y19" s="117">
        <f t="shared" si="15"/>
        <v>0.02280990195</v>
      </c>
      <c r="Z19" s="119">
        <v>384.04</v>
      </c>
      <c r="AA19" s="120">
        <v>78.61756719379134</v>
      </c>
      <c r="AB19" s="121">
        <v>182.7586170397072</v>
      </c>
      <c r="AC19" s="121">
        <v>182.7586170397072</v>
      </c>
      <c r="AD19" s="122">
        <f t="shared" si="16"/>
        <v>0.08679890704</v>
      </c>
    </row>
    <row r="20">
      <c r="A20" s="110" t="s">
        <v>187</v>
      </c>
      <c r="B20" s="238">
        <f t="shared" si="1"/>
        <v>2016</v>
      </c>
      <c r="C20" s="238">
        <f t="shared" si="2"/>
        <v>12</v>
      </c>
      <c r="D20" s="111">
        <v>158508.44255325652</v>
      </c>
      <c r="E20" s="111">
        <v>1179.9595284475922</v>
      </c>
      <c r="F20" s="54">
        <v>115.12998591237435</v>
      </c>
      <c r="G20" s="54">
        <v>30.297364713782727</v>
      </c>
      <c r="H20" s="112">
        <v>2005.903903437741</v>
      </c>
      <c r="I20" s="113">
        <v>1237.5204919495413</v>
      </c>
      <c r="J20" s="112">
        <v>1095.9</v>
      </c>
      <c r="K20" s="112">
        <v>24.0</v>
      </c>
      <c r="L20" s="54">
        <f t="shared" si="3"/>
        <v>4.797082746</v>
      </c>
      <c r="M20" s="113">
        <v>1492.1066381337248</v>
      </c>
      <c r="N20" s="54">
        <f t="shared" si="4"/>
        <v>0</v>
      </c>
      <c r="O20" s="115">
        <f t="shared" si="5"/>
        <v>0</v>
      </c>
      <c r="P20" s="115">
        <f t="shared" si="6"/>
        <v>0</v>
      </c>
      <c r="Q20" s="115" t="str">
        <f t="shared" si="7"/>
        <v>Performance</v>
      </c>
      <c r="R20" s="116">
        <f t="shared" si="8"/>
        <v>10.74889814</v>
      </c>
      <c r="S20" s="54">
        <f t="shared" si="9"/>
        <v>3.8</v>
      </c>
      <c r="T20" s="117">
        <f t="shared" si="10"/>
        <v>0.0151040958</v>
      </c>
      <c r="U20" s="117">
        <f t="shared" si="11"/>
        <v>0.02567661346</v>
      </c>
      <c r="V20" s="118">
        <f t="shared" si="12"/>
        <v>0.007444143097</v>
      </c>
      <c r="W20" s="116">
        <f t="shared" si="13"/>
        <v>12.96019127</v>
      </c>
      <c r="X20" s="54">
        <f t="shared" si="14"/>
        <v>4.797082746</v>
      </c>
      <c r="Y20" s="117">
        <f t="shared" si="15"/>
        <v>0.01196468084</v>
      </c>
      <c r="Z20" s="119">
        <v>280.05</v>
      </c>
      <c r="AA20" s="120">
        <v>57.32957424388414</v>
      </c>
      <c r="AB20" s="121">
        <v>57.80041166849021</v>
      </c>
      <c r="AC20" s="121">
        <v>57.80041166849021</v>
      </c>
      <c r="AD20" s="122">
        <f t="shared" si="16"/>
        <v>-0.07123933188</v>
      </c>
    </row>
    <row r="21">
      <c r="A21" s="110" t="s">
        <v>191</v>
      </c>
      <c r="B21" s="238">
        <f t="shared" si="1"/>
        <v>2016</v>
      </c>
      <c r="C21" s="238">
        <f t="shared" si="2"/>
        <v>12</v>
      </c>
      <c r="D21" s="111">
        <v>171397.92411973365</v>
      </c>
      <c r="E21" s="111">
        <v>1234.0034763154208</v>
      </c>
      <c r="F21" s="54">
        <v>133.79971335762426</v>
      </c>
      <c r="G21" s="54">
        <v>35.21045088358533</v>
      </c>
      <c r="H21" s="112">
        <v>2087.5157237027956</v>
      </c>
      <c r="I21" s="113">
        <v>611.0966496258434</v>
      </c>
      <c r="J21" s="112">
        <v>1073.28</v>
      </c>
      <c r="K21" s="112">
        <v>17.0</v>
      </c>
      <c r="L21" s="54">
        <f t="shared" si="3"/>
        <v>7.870571374</v>
      </c>
      <c r="M21" s="113">
        <v>599.2701176362826</v>
      </c>
      <c r="N21" s="54">
        <f t="shared" si="4"/>
        <v>0</v>
      </c>
      <c r="O21" s="115">
        <f t="shared" si="5"/>
        <v>0</v>
      </c>
      <c r="P21" s="115">
        <f t="shared" si="6"/>
        <v>0</v>
      </c>
      <c r="Q21" s="115" t="str">
        <f t="shared" si="7"/>
        <v>Performance</v>
      </c>
      <c r="R21" s="116">
        <f t="shared" si="8"/>
        <v>4.567249318</v>
      </c>
      <c r="S21" s="54">
        <f t="shared" si="9"/>
        <v>3.8</v>
      </c>
      <c r="T21" s="117">
        <f t="shared" si="10"/>
        <v>0.01686715481</v>
      </c>
      <c r="U21" s="117">
        <f t="shared" si="11"/>
        <v>0.02853351029</v>
      </c>
      <c r="V21" s="118">
        <f t="shared" si="12"/>
        <v>0.007199640735</v>
      </c>
      <c r="W21" s="116">
        <f t="shared" si="13"/>
        <v>4.478859503</v>
      </c>
      <c r="X21" s="54">
        <f t="shared" si="14"/>
        <v>7.870571374</v>
      </c>
      <c r="Y21" s="117">
        <f t="shared" si="15"/>
        <v>0.008143651234</v>
      </c>
      <c r="Z21" s="119">
        <v>269.64</v>
      </c>
      <c r="AA21" s="120">
        <v>55.19852311773225</v>
      </c>
      <c r="AB21" s="121">
        <v>78.601190239892</v>
      </c>
      <c r="AC21" s="121">
        <v>78.601190239892</v>
      </c>
      <c r="AD21" s="122">
        <f t="shared" si="16"/>
        <v>-0.130245562</v>
      </c>
    </row>
    <row r="22">
      <c r="A22" s="110" t="s">
        <v>194</v>
      </c>
      <c r="B22" s="238">
        <f t="shared" si="1"/>
        <v>2016</v>
      </c>
      <c r="C22" s="238">
        <f t="shared" si="2"/>
        <v>12</v>
      </c>
      <c r="D22" s="111">
        <v>250216.9278464869</v>
      </c>
      <c r="E22" s="111">
        <v>1708.9351393963393</v>
      </c>
      <c r="F22" s="54">
        <v>245.81807802912363</v>
      </c>
      <c r="G22" s="54">
        <v>64.68896790240096</v>
      </c>
      <c r="H22" s="112">
        <v>2581.280883767957</v>
      </c>
      <c r="I22" s="113">
        <v>6634.444268107825</v>
      </c>
      <c r="J22" s="112">
        <v>1762.02</v>
      </c>
      <c r="K22" s="112">
        <v>57.0</v>
      </c>
      <c r="L22" s="54">
        <f t="shared" si="3"/>
        <v>4.31259786</v>
      </c>
      <c r="M22" s="113">
        <v>5727.763107886052</v>
      </c>
      <c r="N22" s="54">
        <f t="shared" si="4"/>
        <v>0</v>
      </c>
      <c r="O22" s="115">
        <f t="shared" si="5"/>
        <v>0</v>
      </c>
      <c r="P22" s="115">
        <f t="shared" si="6"/>
        <v>0</v>
      </c>
      <c r="Q22" s="115" t="str">
        <f t="shared" si="7"/>
        <v>Performance</v>
      </c>
      <c r="R22" s="116">
        <f t="shared" si="8"/>
        <v>26.98924473</v>
      </c>
      <c r="S22" s="54">
        <f t="shared" si="9"/>
        <v>3.8</v>
      </c>
      <c r="T22" s="117">
        <f t="shared" si="10"/>
        <v>0.02506080152</v>
      </c>
      <c r="U22" s="117">
        <f t="shared" si="11"/>
        <v>0.03785337805</v>
      </c>
      <c r="V22" s="118">
        <f t="shared" si="12"/>
        <v>0.00682981425</v>
      </c>
      <c r="W22" s="116">
        <f t="shared" si="13"/>
        <v>23.3008213</v>
      </c>
      <c r="X22" s="54">
        <f t="shared" si="14"/>
        <v>4.31259786</v>
      </c>
      <c r="Y22" s="117">
        <f t="shared" si="15"/>
        <v>0.02208206025</v>
      </c>
      <c r="Z22" s="119">
        <v>442.54</v>
      </c>
      <c r="AA22" s="120">
        <v>90.5932147326852</v>
      </c>
      <c r="AB22" s="121">
        <v>155.22486329643843</v>
      </c>
      <c r="AC22" s="121">
        <v>155.22486329643843</v>
      </c>
      <c r="AD22" s="122">
        <f t="shared" si="16"/>
        <v>0.03106312193</v>
      </c>
    </row>
    <row r="23">
      <c r="A23" s="110" t="s">
        <v>196</v>
      </c>
      <c r="B23" s="238">
        <f t="shared" si="1"/>
        <v>2016</v>
      </c>
      <c r="C23" s="238">
        <f t="shared" si="2"/>
        <v>12</v>
      </c>
      <c r="D23" s="111">
        <v>319663.40085664677</v>
      </c>
      <c r="E23" s="111">
        <v>2305.0562613323887</v>
      </c>
      <c r="F23" s="54">
        <v>348.50157897799807</v>
      </c>
      <c r="G23" s="54">
        <v>91.71094183631529</v>
      </c>
      <c r="H23" s="112">
        <v>2886.1651755273747</v>
      </c>
      <c r="I23" s="113">
        <v>3585.1062766423497</v>
      </c>
      <c r="J23" s="112">
        <v>2173.08</v>
      </c>
      <c r="K23" s="112">
        <v>59.0</v>
      </c>
      <c r="L23" s="54">
        <f t="shared" si="3"/>
        <v>5.906806423</v>
      </c>
      <c r="M23" s="113">
        <v>3201.075764672062</v>
      </c>
      <c r="N23" s="54">
        <f t="shared" si="4"/>
        <v>0</v>
      </c>
      <c r="O23" s="115">
        <f t="shared" si="5"/>
        <v>0</v>
      </c>
      <c r="P23" s="115">
        <f t="shared" si="6"/>
        <v>0</v>
      </c>
      <c r="Q23" s="115" t="str">
        <f t="shared" si="7"/>
        <v>Performance</v>
      </c>
      <c r="R23" s="116">
        <f t="shared" si="8"/>
        <v>10.28720239</v>
      </c>
      <c r="S23" s="54">
        <f t="shared" si="9"/>
        <v>3.8</v>
      </c>
      <c r="T23" s="117">
        <f t="shared" si="10"/>
        <v>0.03177605447</v>
      </c>
      <c r="U23" s="117">
        <f t="shared" si="11"/>
        <v>0.03978685613</v>
      </c>
      <c r="V23" s="118">
        <f t="shared" si="12"/>
        <v>0.007210885748</v>
      </c>
      <c r="W23" s="116">
        <f t="shared" si="13"/>
        <v>9.185254695</v>
      </c>
      <c r="X23" s="54">
        <f t="shared" si="14"/>
        <v>5.906806423</v>
      </c>
      <c r="Y23" s="117">
        <f t="shared" si="15"/>
        <v>0.02044235046</v>
      </c>
      <c r="Z23" s="119">
        <v>662.04</v>
      </c>
      <c r="AA23" s="120">
        <v>135.52748199400483</v>
      </c>
      <c r="AB23" s="121">
        <v>212.97409698399323</v>
      </c>
      <c r="AC23" s="121">
        <v>212.97409698399323</v>
      </c>
      <c r="AD23" s="122">
        <f t="shared" si="16"/>
        <v>-0.057255115</v>
      </c>
    </row>
    <row r="24">
      <c r="A24" s="110" t="s">
        <v>198</v>
      </c>
      <c r="B24" s="238">
        <f t="shared" si="1"/>
        <v>2016</v>
      </c>
      <c r="C24" s="238">
        <f t="shared" si="2"/>
        <v>12</v>
      </c>
      <c r="D24" s="111">
        <v>314185.3097773168</v>
      </c>
      <c r="E24" s="111">
        <v>2146.1998085087707</v>
      </c>
      <c r="F24" s="54">
        <v>245.81807802912363</v>
      </c>
      <c r="G24" s="54">
        <v>64.68896790240096</v>
      </c>
      <c r="H24" s="112">
        <v>2644.6051055120797</v>
      </c>
      <c r="I24" s="113">
        <v>656.68847171224</v>
      </c>
      <c r="J24" s="112">
        <v>2175.42</v>
      </c>
      <c r="K24" s="112">
        <v>56.0</v>
      </c>
      <c r="L24" s="54">
        <f t="shared" si="3"/>
        <v>4.389608536</v>
      </c>
      <c r="M24" s="113">
        <v>2181.796874086149</v>
      </c>
      <c r="N24" s="54">
        <f t="shared" si="4"/>
        <v>0</v>
      </c>
      <c r="O24" s="115">
        <f t="shared" si="5"/>
        <v>0</v>
      </c>
      <c r="P24" s="115">
        <f t="shared" si="6"/>
        <v>0</v>
      </c>
      <c r="Q24" s="115" t="str">
        <f t="shared" si="7"/>
        <v>Performance</v>
      </c>
      <c r="R24" s="116">
        <f t="shared" si="8"/>
        <v>2.671440917</v>
      </c>
      <c r="S24" s="54">
        <f t="shared" si="9"/>
        <v>3.8</v>
      </c>
      <c r="T24" s="117">
        <f t="shared" si="10"/>
        <v>0.02446072866</v>
      </c>
      <c r="U24" s="117">
        <f t="shared" si="11"/>
        <v>0.03014116749</v>
      </c>
      <c r="V24" s="118">
        <f t="shared" si="12"/>
        <v>0.006830999864</v>
      </c>
      <c r="W24" s="116">
        <f t="shared" si="13"/>
        <v>8.875656712</v>
      </c>
      <c r="X24" s="54">
        <f t="shared" si="14"/>
        <v>4.389608536</v>
      </c>
      <c r="Y24" s="117">
        <f t="shared" si="15"/>
        <v>0.02117518411</v>
      </c>
      <c r="Z24" s="119">
        <v>652.46</v>
      </c>
      <c r="AA24" s="120">
        <v>133.56634176455862</v>
      </c>
      <c r="AB24" s="121">
        <v>112.25173626456501</v>
      </c>
      <c r="AC24" s="121">
        <v>112.25173626456501</v>
      </c>
      <c r="AD24" s="122">
        <f t="shared" si="16"/>
        <v>0.01361485141</v>
      </c>
    </row>
    <row r="25">
      <c r="A25" s="110" t="s">
        <v>200</v>
      </c>
      <c r="B25" s="238">
        <f t="shared" si="1"/>
        <v>2016</v>
      </c>
      <c r="C25" s="238">
        <f t="shared" si="2"/>
        <v>12</v>
      </c>
      <c r="D25" s="111">
        <v>311186.68951834727</v>
      </c>
      <c r="E25" s="111">
        <v>2073.322363656699</v>
      </c>
      <c r="F25" s="54">
        <v>367.17130642324804</v>
      </c>
      <c r="G25" s="54">
        <v>96.62402800611791</v>
      </c>
      <c r="H25" s="112">
        <v>2303.69151517411</v>
      </c>
      <c r="I25" s="113">
        <v>11192.360527258057</v>
      </c>
      <c r="J25" s="112">
        <v>2175.42</v>
      </c>
      <c r="K25" s="112">
        <v>70.0</v>
      </c>
      <c r="L25" s="54">
        <f t="shared" si="3"/>
        <v>5.245304377</v>
      </c>
      <c r="M25" s="113">
        <v>5236.445527851541</v>
      </c>
      <c r="N25" s="54">
        <f t="shared" si="4"/>
        <v>0</v>
      </c>
      <c r="O25" s="115">
        <f t="shared" si="5"/>
        <v>0</v>
      </c>
      <c r="P25" s="115">
        <f t="shared" si="6"/>
        <v>0</v>
      </c>
      <c r="Q25" s="115" t="str">
        <f t="shared" si="7"/>
        <v>Performance</v>
      </c>
      <c r="R25" s="116">
        <f t="shared" si="8"/>
        <v>30.48266662</v>
      </c>
      <c r="S25" s="54">
        <f t="shared" si="9"/>
        <v>3.8</v>
      </c>
      <c r="T25" s="117">
        <f t="shared" si="10"/>
        <v>0.04194312796</v>
      </c>
      <c r="U25" s="117">
        <f t="shared" si="11"/>
        <v>0.04660347551</v>
      </c>
      <c r="V25" s="118">
        <f t="shared" si="12"/>
        <v>0.006662631897</v>
      </c>
      <c r="W25" s="116">
        <f t="shared" si="13"/>
        <v>14.26158699</v>
      </c>
      <c r="X25" s="54">
        <f t="shared" si="14"/>
        <v>5.245304377</v>
      </c>
      <c r="Y25" s="117">
        <f t="shared" si="15"/>
        <v>0.03038601286</v>
      </c>
      <c r="Z25" s="119">
        <v>662.22</v>
      </c>
      <c r="AA25" s="120">
        <v>135.56433014027837</v>
      </c>
      <c r="AB25" s="121">
        <v>231.60697628296967</v>
      </c>
      <c r="AC25" s="121">
        <v>231.60697628296967</v>
      </c>
      <c r="AD25" s="122">
        <f t="shared" si="16"/>
        <v>0.0492434935</v>
      </c>
    </row>
    <row r="26">
      <c r="A26" s="110" t="s">
        <v>202</v>
      </c>
      <c r="B26" s="238">
        <f t="shared" si="1"/>
        <v>2016</v>
      </c>
      <c r="C26" s="238">
        <f t="shared" si="2"/>
        <v>12</v>
      </c>
      <c r="D26" s="111">
        <v>255153.76059944354</v>
      </c>
      <c r="E26" s="111">
        <v>1756.428305704431</v>
      </c>
      <c r="F26" s="54">
        <v>217.81348686124878</v>
      </c>
      <c r="G26" s="54">
        <v>57.31933864769705</v>
      </c>
      <c r="H26" s="112">
        <v>2067.0445313286177</v>
      </c>
      <c r="I26" s="113">
        <v>586.9192944368955</v>
      </c>
      <c r="J26" s="112">
        <v>1785.42</v>
      </c>
      <c r="K26" s="112">
        <v>52.0</v>
      </c>
      <c r="L26" s="54">
        <f t="shared" si="3"/>
        <v>4.188720901</v>
      </c>
      <c r="M26" s="113">
        <v>4669.8887075908915</v>
      </c>
      <c r="N26" s="54">
        <f t="shared" si="4"/>
        <v>0</v>
      </c>
      <c r="O26" s="115">
        <f t="shared" si="5"/>
        <v>0</v>
      </c>
      <c r="P26" s="115">
        <f t="shared" si="6"/>
        <v>0</v>
      </c>
      <c r="Q26" s="115" t="str">
        <f t="shared" si="7"/>
        <v>Performance</v>
      </c>
      <c r="R26" s="116">
        <f t="shared" si="8"/>
        <v>2.694595743</v>
      </c>
      <c r="S26" s="54">
        <f t="shared" si="9"/>
        <v>3.8</v>
      </c>
      <c r="T26" s="117">
        <f t="shared" si="10"/>
        <v>0.02773009375</v>
      </c>
      <c r="U26" s="117">
        <f t="shared" si="11"/>
        <v>0.03263403263</v>
      </c>
      <c r="V26" s="118">
        <f t="shared" si="12"/>
        <v>0.006883803325</v>
      </c>
      <c r="W26" s="116">
        <f t="shared" si="13"/>
        <v>21.43985102</v>
      </c>
      <c r="X26" s="54">
        <f t="shared" si="14"/>
        <v>4.188720901</v>
      </c>
      <c r="Y26" s="117">
        <f t="shared" si="15"/>
        <v>0.02515669073</v>
      </c>
      <c r="Z26" s="119">
        <v>579.61</v>
      </c>
      <c r="AA26" s="120">
        <v>118.6530781199703</v>
      </c>
      <c r="AB26" s="121">
        <v>99.16040874127847</v>
      </c>
      <c r="AC26" s="121">
        <v>99.16040874127847</v>
      </c>
      <c r="AD26" s="122">
        <f t="shared" si="16"/>
        <v>0.01650605049</v>
      </c>
    </row>
    <row r="27">
      <c r="A27" s="110" t="s">
        <v>205</v>
      </c>
      <c r="B27" s="238">
        <f t="shared" si="1"/>
        <v>2016</v>
      </c>
      <c r="C27" s="238">
        <f t="shared" si="2"/>
        <v>12</v>
      </c>
      <c r="D27" s="111">
        <v>218760.07479663077</v>
      </c>
      <c r="E27" s="111">
        <v>1354.3740874755845</v>
      </c>
      <c r="F27" s="54">
        <v>152.46944080287417</v>
      </c>
      <c r="G27" s="54">
        <v>40.12353705338794</v>
      </c>
      <c r="H27" s="112">
        <v>1737.594808720188</v>
      </c>
      <c r="I27" s="113">
        <v>3585.5579079208037</v>
      </c>
      <c r="J27" s="112">
        <v>1224.6000000000001</v>
      </c>
      <c r="K27" s="112">
        <v>31.0</v>
      </c>
      <c r="L27" s="54">
        <f t="shared" si="3"/>
        <v>4.918369058</v>
      </c>
      <c r="M27" s="113">
        <v>1661.625883581382</v>
      </c>
      <c r="N27" s="54">
        <f t="shared" si="4"/>
        <v>0</v>
      </c>
      <c r="O27" s="115">
        <f t="shared" si="5"/>
        <v>0</v>
      </c>
      <c r="P27" s="115">
        <f t="shared" si="6"/>
        <v>0</v>
      </c>
      <c r="Q27" s="115" t="str">
        <f t="shared" si="7"/>
        <v>Performance</v>
      </c>
      <c r="R27" s="116">
        <f t="shared" si="8"/>
        <v>23.51656758</v>
      </c>
      <c r="S27" s="54">
        <f t="shared" si="9"/>
        <v>3.8</v>
      </c>
      <c r="T27" s="117">
        <f t="shared" si="10"/>
        <v>0.02309142319</v>
      </c>
      <c r="U27" s="117">
        <f t="shared" si="11"/>
        <v>0.02962515115</v>
      </c>
      <c r="V27" s="118">
        <f t="shared" si="12"/>
        <v>0.006191139259</v>
      </c>
      <c r="W27" s="116">
        <f t="shared" si="13"/>
        <v>10.89809128</v>
      </c>
      <c r="X27" s="54">
        <f t="shared" si="14"/>
        <v>4.918369058</v>
      </c>
      <c r="Y27" s="117">
        <f t="shared" si="15"/>
        <v>0.01784075312</v>
      </c>
      <c r="Z27" s="119">
        <v>465.72</v>
      </c>
      <c r="AA27" s="120">
        <v>95.33843712501955</v>
      </c>
      <c r="AB27" s="121">
        <v>57.13100367785462</v>
      </c>
      <c r="AC27" s="121">
        <v>57.13100367785462</v>
      </c>
      <c r="AD27" s="122">
        <f t="shared" si="16"/>
        <v>-0.09581849555</v>
      </c>
    </row>
    <row r="28">
      <c r="A28" s="110" t="s">
        <v>207</v>
      </c>
      <c r="B28" s="238">
        <f t="shared" si="1"/>
        <v>2016</v>
      </c>
      <c r="C28" s="238">
        <f t="shared" si="2"/>
        <v>12</v>
      </c>
      <c r="D28" s="111">
        <v>210796.78096307573</v>
      </c>
      <c r="E28" s="111">
        <v>1524.6944080287412</v>
      </c>
      <c r="F28" s="54">
        <v>136.91133459849925</v>
      </c>
      <c r="G28" s="54">
        <v>36.029298578552435</v>
      </c>
      <c r="H28" s="112">
        <v>1798.462487379409</v>
      </c>
      <c r="I28" s="113">
        <v>2392.1721315603813</v>
      </c>
      <c r="J28" s="112">
        <v>1196.52</v>
      </c>
      <c r="K28" s="112">
        <v>26.0</v>
      </c>
      <c r="L28" s="54">
        <f t="shared" si="3"/>
        <v>5.265820561</v>
      </c>
      <c r="M28" s="113">
        <v>1021.0358277934968</v>
      </c>
      <c r="N28" s="54">
        <f t="shared" si="4"/>
        <v>0</v>
      </c>
      <c r="O28" s="115">
        <f t="shared" si="5"/>
        <v>0</v>
      </c>
      <c r="P28" s="115">
        <f t="shared" si="6"/>
        <v>0</v>
      </c>
      <c r="Q28" s="115" t="str">
        <f t="shared" si="7"/>
        <v>Performance</v>
      </c>
      <c r="R28" s="116">
        <f t="shared" si="8"/>
        <v>17.47241847</v>
      </c>
      <c r="S28" s="54">
        <f t="shared" si="9"/>
        <v>3.8</v>
      </c>
      <c r="T28" s="117">
        <f t="shared" si="10"/>
        <v>0.02003338898</v>
      </c>
      <c r="U28" s="117">
        <f t="shared" si="11"/>
        <v>0.02363050483</v>
      </c>
      <c r="V28" s="118">
        <f t="shared" si="12"/>
        <v>0.007233006126</v>
      </c>
      <c r="W28" s="116">
        <f t="shared" si="13"/>
        <v>7.457642793</v>
      </c>
      <c r="X28" s="54">
        <f t="shared" si="14"/>
        <v>5.265820561</v>
      </c>
      <c r="Y28" s="117">
        <f t="shared" si="15"/>
        <v>0.01445679306</v>
      </c>
      <c r="Z28" s="119">
        <v>384.99</v>
      </c>
      <c r="AA28" s="120">
        <v>78.81204352134603</v>
      </c>
      <c r="AB28" s="121">
        <v>58.099291077153225</v>
      </c>
      <c r="AC28" s="121">
        <v>58.099291077153225</v>
      </c>
      <c r="AD28" s="122">
        <f t="shared" si="16"/>
        <v>-0.2152394646</v>
      </c>
    </row>
    <row r="29">
      <c r="A29" s="110" t="s">
        <v>209</v>
      </c>
      <c r="B29" s="238">
        <f t="shared" si="1"/>
        <v>2016</v>
      </c>
      <c r="C29" s="238">
        <f t="shared" si="2"/>
        <v>12</v>
      </c>
      <c r="D29" s="111">
        <v>163806.38713969366</v>
      </c>
      <c r="E29" s="111">
        <v>1202.887263906671</v>
      </c>
      <c r="F29" s="54">
        <v>233.3715930656237</v>
      </c>
      <c r="G29" s="54">
        <v>61.41357712253256</v>
      </c>
      <c r="H29" s="112">
        <v>3203.8780811746096</v>
      </c>
      <c r="I29" s="113">
        <v>633.9789992307572</v>
      </c>
      <c r="J29" s="112">
        <v>1425.06</v>
      </c>
      <c r="K29" s="112">
        <v>43.0</v>
      </c>
      <c r="L29" s="54">
        <f t="shared" si="3"/>
        <v>5.42724635</v>
      </c>
      <c r="M29" s="113">
        <v>3362.4318028263533</v>
      </c>
      <c r="N29" s="54">
        <f t="shared" si="4"/>
        <v>0</v>
      </c>
      <c r="O29" s="115">
        <f t="shared" si="5"/>
        <v>0</v>
      </c>
      <c r="P29" s="115">
        <f t="shared" si="6"/>
        <v>0</v>
      </c>
      <c r="Q29" s="115" t="str">
        <f t="shared" si="7"/>
        <v>Performance</v>
      </c>
      <c r="R29" s="116">
        <f t="shared" si="8"/>
        <v>2.716607411</v>
      </c>
      <c r="S29" s="54">
        <f t="shared" si="9"/>
        <v>3.8</v>
      </c>
      <c r="T29" s="117">
        <f t="shared" si="10"/>
        <v>0.01916851252</v>
      </c>
      <c r="U29" s="117">
        <f t="shared" si="11"/>
        <v>0.05105513955</v>
      </c>
      <c r="V29" s="118">
        <f t="shared" si="12"/>
        <v>0.007343347747</v>
      </c>
      <c r="W29" s="116">
        <f t="shared" si="13"/>
        <v>14.40805952</v>
      </c>
      <c r="X29" s="54">
        <f t="shared" si="14"/>
        <v>5.42724635</v>
      </c>
      <c r="Y29" s="117">
        <f t="shared" si="15"/>
        <v>0.0134212348</v>
      </c>
      <c r="Z29" s="119">
        <v>352.27</v>
      </c>
      <c r="AA29" s="120">
        <v>72.11386937651514</v>
      </c>
      <c r="AB29" s="121">
        <v>161.25772368910856</v>
      </c>
      <c r="AC29" s="121">
        <v>161.25772368910856</v>
      </c>
      <c r="AD29" s="122">
        <f t="shared" si="16"/>
        <v>0.1846995498</v>
      </c>
    </row>
    <row r="30">
      <c r="A30" s="110" t="s">
        <v>211</v>
      </c>
      <c r="B30" s="238">
        <f t="shared" si="1"/>
        <v>2016</v>
      </c>
      <c r="C30" s="238">
        <f t="shared" si="2"/>
        <v>12</v>
      </c>
      <c r="D30" s="111">
        <v>211338.85813714395</v>
      </c>
      <c r="E30" s="111">
        <v>1134.1040575294346</v>
      </c>
      <c r="F30" s="54">
        <v>217.81348686124878</v>
      </c>
      <c r="G30" s="54">
        <v>57.31933864769705</v>
      </c>
      <c r="H30" s="112">
        <v>2471.28234341071</v>
      </c>
      <c r="I30" s="113">
        <v>4001.3936801176847</v>
      </c>
      <c r="J30" s="112">
        <v>1392.3</v>
      </c>
      <c r="K30" s="112">
        <v>39.0</v>
      </c>
      <c r="L30" s="54">
        <f t="shared" si="3"/>
        <v>5.584961202</v>
      </c>
      <c r="M30" s="113">
        <v>2573.8021507405138</v>
      </c>
      <c r="N30" s="54">
        <f t="shared" si="4"/>
        <v>0</v>
      </c>
      <c r="O30" s="115">
        <f t="shared" si="5"/>
        <v>0</v>
      </c>
      <c r="P30" s="115">
        <f t="shared" si="6"/>
        <v>0</v>
      </c>
      <c r="Q30" s="115" t="str">
        <f t="shared" si="7"/>
        <v>Performance</v>
      </c>
      <c r="R30" s="116">
        <f t="shared" si="8"/>
        <v>18.37073424</v>
      </c>
      <c r="S30" s="54">
        <f t="shared" si="9"/>
        <v>3.8</v>
      </c>
      <c r="T30" s="117">
        <f t="shared" si="10"/>
        <v>0.02319416832</v>
      </c>
      <c r="U30" s="117">
        <f t="shared" si="11"/>
        <v>0.05054151625</v>
      </c>
      <c r="V30" s="118">
        <f t="shared" si="12"/>
        <v>0.005366282697</v>
      </c>
      <c r="W30" s="116">
        <f t="shared" si="13"/>
        <v>11.8165417</v>
      </c>
      <c r="X30" s="54">
        <f t="shared" si="14"/>
        <v>5.584961202</v>
      </c>
      <c r="Y30" s="117">
        <f t="shared" si="15"/>
        <v>0.01578128056</v>
      </c>
      <c r="Z30" s="119">
        <v>417.62</v>
      </c>
      <c r="AA30" s="120">
        <v>85.49179359304017</v>
      </c>
      <c r="AB30" s="121">
        <v>132.3216932682086</v>
      </c>
      <c r="AC30" s="121">
        <v>132.3216932682086</v>
      </c>
      <c r="AD30" s="122">
        <f t="shared" si="16"/>
        <v>0.2276651254</v>
      </c>
    </row>
    <row r="31">
      <c r="A31" s="110" t="s">
        <v>213</v>
      </c>
      <c r="B31" s="238">
        <f t="shared" si="1"/>
        <v>2016</v>
      </c>
      <c r="C31" s="238">
        <f t="shared" si="2"/>
        <v>12</v>
      </c>
      <c r="D31" s="111">
        <v>225023.44081543412</v>
      </c>
      <c r="E31" s="111">
        <v>1208.6191977714407</v>
      </c>
      <c r="F31" s="54">
        <v>270.7110479561235</v>
      </c>
      <c r="G31" s="54">
        <v>71.23974946213777</v>
      </c>
      <c r="H31" s="112">
        <v>2755.149544332638</v>
      </c>
      <c r="I31" s="113">
        <v>9399.493017880071</v>
      </c>
      <c r="J31" s="112">
        <v>1648.14</v>
      </c>
      <c r="K31" s="112">
        <v>51.0</v>
      </c>
      <c r="L31" s="54">
        <f t="shared" si="3"/>
        <v>5.308059764</v>
      </c>
      <c r="M31" s="113">
        <v>3797.883482742073</v>
      </c>
      <c r="N31" s="54">
        <f t="shared" si="4"/>
        <v>0</v>
      </c>
      <c r="O31" s="115">
        <f t="shared" si="5"/>
        <v>0</v>
      </c>
      <c r="P31" s="115">
        <f t="shared" si="6"/>
        <v>0</v>
      </c>
      <c r="Q31" s="115" t="str">
        <f t="shared" si="7"/>
        <v>Performance</v>
      </c>
      <c r="R31" s="116">
        <f t="shared" si="8"/>
        <v>34.72149766</v>
      </c>
      <c r="S31" s="54">
        <f t="shared" si="9"/>
        <v>3.8</v>
      </c>
      <c r="T31" s="117">
        <f t="shared" si="10"/>
        <v>0.02585694472</v>
      </c>
      <c r="U31" s="117">
        <f t="shared" si="11"/>
        <v>0.05894308943</v>
      </c>
      <c r="V31" s="118">
        <f t="shared" si="12"/>
        <v>0.005371081312</v>
      </c>
      <c r="W31" s="116">
        <f t="shared" si="13"/>
        <v>14.02928884</v>
      </c>
      <c r="X31" s="54">
        <f t="shared" si="14"/>
        <v>5.308059764</v>
      </c>
      <c r="Y31" s="117">
        <f t="shared" si="15"/>
        <v>0.01851079195</v>
      </c>
      <c r="Z31" s="119">
        <v>478.87</v>
      </c>
      <c r="AA31" s="120">
        <v>98.03039892222391</v>
      </c>
      <c r="AB31" s="121">
        <v>172.68064903389956</v>
      </c>
      <c r="AC31" s="121">
        <v>172.68064903389956</v>
      </c>
      <c r="AD31" s="122">
        <f t="shared" si="16"/>
        <v>0.3636553209</v>
      </c>
    </row>
    <row r="32">
      <c r="A32" s="110" t="s">
        <v>215</v>
      </c>
      <c r="B32" s="238">
        <f t="shared" si="1"/>
        <v>2016</v>
      </c>
      <c r="C32" s="238">
        <f t="shared" si="2"/>
        <v>12</v>
      </c>
      <c r="D32" s="111">
        <v>216969.25488773768</v>
      </c>
      <c r="E32" s="111">
        <v>1300.330139607756</v>
      </c>
      <c r="F32" s="54">
        <v>255.15294175174859</v>
      </c>
      <c r="G32" s="54">
        <v>67.14551098730226</v>
      </c>
      <c r="H32" s="112">
        <v>2644.8780547437354</v>
      </c>
      <c r="I32" s="113">
        <v>432.19342797214205</v>
      </c>
      <c r="J32" s="112">
        <v>1628.64</v>
      </c>
      <c r="K32" s="112">
        <v>48.0</v>
      </c>
      <c r="L32" s="54">
        <f t="shared" si="3"/>
        <v>5.315686286</v>
      </c>
      <c r="M32" s="113">
        <v>1413.9850802706742</v>
      </c>
      <c r="N32" s="54">
        <f t="shared" si="4"/>
        <v>0</v>
      </c>
      <c r="O32" s="115">
        <f t="shared" si="5"/>
        <v>0</v>
      </c>
      <c r="P32" s="115">
        <f t="shared" si="6"/>
        <v>0</v>
      </c>
      <c r="Q32" s="115" t="str">
        <f t="shared" si="7"/>
        <v>Performance</v>
      </c>
      <c r="R32" s="116">
        <f t="shared" si="8"/>
        <v>1.693860259</v>
      </c>
      <c r="S32" s="54">
        <f t="shared" si="9"/>
        <v>3.8</v>
      </c>
      <c r="T32" s="117">
        <f t="shared" si="10"/>
        <v>0.0253869969</v>
      </c>
      <c r="U32" s="117">
        <f t="shared" si="11"/>
        <v>0.0516372796</v>
      </c>
      <c r="V32" s="118">
        <f t="shared" si="12"/>
        <v>0.005993153916</v>
      </c>
      <c r="W32" s="116">
        <f t="shared" si="13"/>
        <v>5.541715767</v>
      </c>
      <c r="X32" s="54">
        <f t="shared" si="14"/>
        <v>5.315686286</v>
      </c>
      <c r="Y32" s="117">
        <f t="shared" si="15"/>
        <v>0.01814828472</v>
      </c>
      <c r="Z32" s="119">
        <v>495.23</v>
      </c>
      <c r="AA32" s="120">
        <v>101.37948599463932</v>
      </c>
      <c r="AB32" s="121">
        <v>153.77345575710928</v>
      </c>
      <c r="AC32" s="121">
        <v>153.77345575710928</v>
      </c>
      <c r="AD32" s="122">
        <f t="shared" si="16"/>
        <v>0.2524819278</v>
      </c>
    </row>
    <row r="33">
      <c r="A33" s="110" t="s">
        <v>217</v>
      </c>
      <c r="B33" s="238">
        <f t="shared" si="1"/>
        <v>2016</v>
      </c>
      <c r="C33" s="238">
        <f t="shared" si="2"/>
        <v>12</v>
      </c>
      <c r="D33" s="111">
        <v>146307.61189824675</v>
      </c>
      <c r="E33" s="111">
        <v>858.9712320204887</v>
      </c>
      <c r="F33" s="54">
        <v>158.6926832846241</v>
      </c>
      <c r="G33" s="54">
        <v>41.761232443322136</v>
      </c>
      <c r="H33" s="112">
        <v>2254.0147550127726</v>
      </c>
      <c r="I33" s="113">
        <v>3258.7192709580763</v>
      </c>
      <c r="J33" s="112">
        <v>1165.32</v>
      </c>
      <c r="K33" s="112">
        <v>36.0</v>
      </c>
      <c r="L33" s="54">
        <f t="shared" si="3"/>
        <v>4.408130091</v>
      </c>
      <c r="M33" s="113">
        <v>2164.5936705679087</v>
      </c>
      <c r="N33" s="54">
        <f t="shared" si="4"/>
        <v>0</v>
      </c>
      <c r="O33" s="115">
        <f t="shared" si="5"/>
        <v>0</v>
      </c>
      <c r="P33" s="115">
        <f t="shared" si="6"/>
        <v>0</v>
      </c>
      <c r="Q33" s="115" t="str">
        <f t="shared" si="7"/>
        <v>Performance</v>
      </c>
      <c r="R33" s="116">
        <f t="shared" si="8"/>
        <v>20.53477957</v>
      </c>
      <c r="S33" s="54">
        <f t="shared" si="9"/>
        <v>3.8</v>
      </c>
      <c r="T33" s="117">
        <f t="shared" si="10"/>
        <v>0.0185274885</v>
      </c>
      <c r="U33" s="117">
        <f t="shared" si="11"/>
        <v>0.04861773117</v>
      </c>
      <c r="V33" s="118">
        <f t="shared" si="12"/>
        <v>0.005870994823</v>
      </c>
      <c r="W33" s="116">
        <f t="shared" si="13"/>
        <v>13.6401605</v>
      </c>
      <c r="X33" s="54">
        <f t="shared" si="14"/>
        <v>4.408130091</v>
      </c>
      <c r="Y33" s="117">
        <f t="shared" si="15"/>
        <v>0.01597150148</v>
      </c>
      <c r="Z33" s="119">
        <v>316.35</v>
      </c>
      <c r="AA33" s="120">
        <v>64.76061707571058</v>
      </c>
      <c r="AB33" s="121">
        <v>93.93206620891353</v>
      </c>
      <c r="AC33" s="121">
        <v>93.93206620891353</v>
      </c>
      <c r="AD33" s="122">
        <f t="shared" si="16"/>
        <v>0.3566461327</v>
      </c>
    </row>
    <row r="34">
      <c r="A34" s="110" t="s">
        <v>219</v>
      </c>
      <c r="B34" s="238">
        <f t="shared" si="1"/>
        <v>2016</v>
      </c>
      <c r="C34" s="238">
        <f t="shared" si="2"/>
        <v>12</v>
      </c>
      <c r="D34" s="111">
        <v>102166.80805335019</v>
      </c>
      <c r="E34" s="111">
        <v>571.5556910870363</v>
      </c>
      <c r="F34" s="54">
        <v>164.9159257663741</v>
      </c>
      <c r="G34" s="54">
        <v>43.398927833256344</v>
      </c>
      <c r="H34" s="112">
        <v>1812.3828981938498</v>
      </c>
      <c r="I34" s="113">
        <v>2012.126080439709</v>
      </c>
      <c r="J34" s="112">
        <v>769.08</v>
      </c>
      <c r="K34" s="112">
        <v>35.0</v>
      </c>
      <c r="L34" s="54">
        <f t="shared" si="3"/>
        <v>4.711883593</v>
      </c>
      <c r="M34" s="113">
        <v>1052.6506194963206</v>
      </c>
      <c r="N34" s="54">
        <f t="shared" si="4"/>
        <v>0</v>
      </c>
      <c r="O34" s="115">
        <f t="shared" si="5"/>
        <v>0</v>
      </c>
      <c r="P34" s="115">
        <f t="shared" si="6"/>
        <v>0</v>
      </c>
      <c r="Q34" s="115" t="str">
        <f t="shared" si="7"/>
        <v>Performance</v>
      </c>
      <c r="R34" s="116">
        <f t="shared" si="8"/>
        <v>12.20092038</v>
      </c>
      <c r="S34" s="54">
        <f t="shared" si="9"/>
        <v>3.8</v>
      </c>
      <c r="T34" s="117">
        <f t="shared" si="10"/>
        <v>0.02394578313</v>
      </c>
      <c r="U34" s="117">
        <f t="shared" si="11"/>
        <v>0.07593123209</v>
      </c>
      <c r="V34" s="118">
        <f t="shared" si="12"/>
        <v>0.005594338337</v>
      </c>
      <c r="W34" s="116">
        <f t="shared" si="13"/>
        <v>6.382953099</v>
      </c>
      <c r="X34" s="54">
        <f t="shared" si="14"/>
        <v>4.711883593</v>
      </c>
      <c r="Y34" s="117">
        <f t="shared" si="15"/>
        <v>0.01931159251</v>
      </c>
      <c r="Z34" s="210">
        <v>220.37</v>
      </c>
      <c r="AA34" s="120">
        <v>45.112366634975004</v>
      </c>
      <c r="AB34" s="121">
        <v>119.8035591313991</v>
      </c>
      <c r="AC34" s="121">
        <v>119.8035591313991</v>
      </c>
      <c r="AD34" s="122">
        <f t="shared" si="16"/>
        <v>0.3455906607</v>
      </c>
    </row>
    <row r="35">
      <c r="A35" s="110" t="s">
        <v>221</v>
      </c>
      <c r="B35" s="238">
        <f t="shared" si="1"/>
        <v>2016</v>
      </c>
      <c r="C35" s="238">
        <f t="shared" si="2"/>
        <v>12</v>
      </c>
      <c r="D35" s="111">
        <v>82926.34376470823</v>
      </c>
      <c r="E35" s="111">
        <v>517.5117432192077</v>
      </c>
      <c r="F35" s="54">
        <v>93.3486372262495</v>
      </c>
      <c r="G35" s="54">
        <v>24.565430849013026</v>
      </c>
      <c r="H35" s="112">
        <v>1880.8931553394305</v>
      </c>
      <c r="I35" s="113">
        <v>956.0912142891675</v>
      </c>
      <c r="J35" s="112">
        <v>578.76</v>
      </c>
      <c r="K35" s="112">
        <v>21.0</v>
      </c>
      <c r="L35" s="54">
        <f t="shared" si="3"/>
        <v>4.445173201</v>
      </c>
      <c r="M35" s="113">
        <v>1022.990966330426</v>
      </c>
      <c r="N35" s="54">
        <f t="shared" si="4"/>
        <v>0</v>
      </c>
      <c r="O35" s="115">
        <f t="shared" si="5"/>
        <v>0</v>
      </c>
      <c r="P35" s="115">
        <f t="shared" si="6"/>
        <v>0</v>
      </c>
      <c r="Q35" s="115" t="str">
        <f t="shared" si="7"/>
        <v>Performance</v>
      </c>
      <c r="R35" s="116">
        <f t="shared" si="8"/>
        <v>10.24215503</v>
      </c>
      <c r="S35" s="54">
        <f t="shared" si="9"/>
        <v>3.8</v>
      </c>
      <c r="T35" s="117">
        <f t="shared" si="10"/>
        <v>0.01306051371</v>
      </c>
      <c r="U35" s="117">
        <f t="shared" si="11"/>
        <v>0.04746835443</v>
      </c>
      <c r="V35" s="118">
        <f t="shared" si="12"/>
        <v>0.006240619322</v>
      </c>
      <c r="W35" s="116">
        <f t="shared" si="13"/>
        <v>10.95882058</v>
      </c>
      <c r="X35" s="54">
        <f t="shared" si="14"/>
        <v>4.445173201</v>
      </c>
      <c r="Y35" s="117">
        <f t="shared" si="15"/>
        <v>0.01116490851</v>
      </c>
      <c r="Z35" s="210">
        <v>157.21</v>
      </c>
      <c r="AA35" s="120">
        <v>32.18276153144448</v>
      </c>
      <c r="AB35" s="121">
        <v>61.16587569480502</v>
      </c>
      <c r="AC35" s="121">
        <v>61.16587569480502</v>
      </c>
      <c r="AD35" s="122">
        <f t="shared" si="16"/>
        <v>0.1183514337</v>
      </c>
    </row>
    <row r="36">
      <c r="A36" s="110" t="s">
        <v>223</v>
      </c>
      <c r="B36" s="238">
        <f t="shared" si="1"/>
        <v>2016</v>
      </c>
      <c r="C36" s="238">
        <f t="shared" si="2"/>
        <v>12</v>
      </c>
      <c r="D36" s="111">
        <v>158926.05487768975</v>
      </c>
      <c r="E36" s="111">
        <v>858.9712320204887</v>
      </c>
      <c r="F36" s="54">
        <v>171.13916824812404</v>
      </c>
      <c r="G36" s="54">
        <v>45.03662322319054</v>
      </c>
      <c r="H36" s="112">
        <v>2539.2467020929794</v>
      </c>
      <c r="I36" s="113">
        <v>2440.9380103951476</v>
      </c>
      <c r="J36" s="112">
        <v>1066.26</v>
      </c>
      <c r="K36" s="112">
        <v>31.0</v>
      </c>
      <c r="L36" s="54">
        <f t="shared" si="3"/>
        <v>5.520618331</v>
      </c>
      <c r="M36" s="113">
        <v>1398.602641506756</v>
      </c>
      <c r="N36" s="54">
        <f t="shared" si="4"/>
        <v>0</v>
      </c>
      <c r="O36" s="115">
        <f t="shared" si="5"/>
        <v>0</v>
      </c>
      <c r="P36" s="115">
        <f t="shared" si="6"/>
        <v>0</v>
      </c>
      <c r="Q36" s="115" t="str">
        <f t="shared" si="7"/>
        <v>Performance</v>
      </c>
      <c r="R36" s="116">
        <f t="shared" si="8"/>
        <v>14.26288345</v>
      </c>
      <c r="S36" s="54">
        <f t="shared" si="9"/>
        <v>3.8</v>
      </c>
      <c r="T36" s="117">
        <f t="shared" si="10"/>
        <v>0.01773621412</v>
      </c>
      <c r="U36" s="117">
        <f t="shared" si="11"/>
        <v>0.05243088656</v>
      </c>
      <c r="V36" s="118">
        <f t="shared" si="12"/>
        <v>0.005404848391</v>
      </c>
      <c r="W36" s="116">
        <f t="shared" si="13"/>
        <v>8.172311785</v>
      </c>
      <c r="X36" s="54">
        <f t="shared" si="14"/>
        <v>5.520618331</v>
      </c>
      <c r="Y36" s="117">
        <f t="shared" si="15"/>
        <v>0.01220834509</v>
      </c>
      <c r="Z36" s="210">
        <v>312.09</v>
      </c>
      <c r="AA36" s="120">
        <v>63.888544280570606</v>
      </c>
      <c r="AB36" s="121">
        <v>107.25062396755342</v>
      </c>
      <c r="AC36" s="121">
        <v>107.25062396755342</v>
      </c>
      <c r="AD36" s="122">
        <f t="shared" si="16"/>
        <v>0.2413221308</v>
      </c>
    </row>
    <row r="37">
      <c r="A37" s="110" t="s">
        <v>225</v>
      </c>
      <c r="B37" s="238">
        <f t="shared" si="1"/>
        <v>2016</v>
      </c>
      <c r="C37" s="238">
        <f t="shared" si="2"/>
        <v>12</v>
      </c>
      <c r="D37" s="111">
        <v>195889.65867619964</v>
      </c>
      <c r="E37" s="111">
        <v>1047.3062018629219</v>
      </c>
      <c r="F37" s="54">
        <v>155.5810620437491</v>
      </c>
      <c r="G37" s="54">
        <v>40.94238474835503</v>
      </c>
      <c r="H37" s="112">
        <v>2831.0294307329227</v>
      </c>
      <c r="I37" s="113">
        <v>2633.6235288502307</v>
      </c>
      <c r="J37" s="112">
        <v>1218.3600000000001</v>
      </c>
      <c r="K37" s="112">
        <v>39.0</v>
      </c>
      <c r="L37" s="54">
        <f t="shared" si="3"/>
        <v>3.989258001</v>
      </c>
      <c r="M37" s="113">
        <v>1284.2001623398596</v>
      </c>
      <c r="N37" s="54">
        <f t="shared" si="4"/>
        <v>0</v>
      </c>
      <c r="O37" s="115">
        <f t="shared" si="5"/>
        <v>0</v>
      </c>
      <c r="P37" s="115">
        <f t="shared" si="6"/>
        <v>0</v>
      </c>
      <c r="Q37" s="115" t="str">
        <f t="shared" si="7"/>
        <v>Performance</v>
      </c>
      <c r="R37" s="116">
        <f t="shared" si="8"/>
        <v>16.92766134</v>
      </c>
      <c r="S37" s="54">
        <f t="shared" si="9"/>
        <v>3.8</v>
      </c>
      <c r="T37" s="117">
        <f t="shared" si="10"/>
        <v>0.01446201311</v>
      </c>
      <c r="U37" s="117">
        <f t="shared" si="11"/>
        <v>0.03909304144</v>
      </c>
      <c r="V37" s="118">
        <f t="shared" si="12"/>
        <v>0.005346408835</v>
      </c>
      <c r="W37" s="116">
        <f t="shared" si="13"/>
        <v>8.254219026</v>
      </c>
      <c r="X37" s="54">
        <f t="shared" si="14"/>
        <v>3.989258001</v>
      </c>
      <c r="Y37" s="117">
        <f t="shared" si="15"/>
        <v>0.01377590765</v>
      </c>
      <c r="Z37" s="210">
        <v>369.33</v>
      </c>
      <c r="AA37" s="120">
        <v>75.60625479554983</v>
      </c>
      <c r="AB37" s="121">
        <v>79.97480724819928</v>
      </c>
      <c r="AC37" s="121">
        <v>79.97480724819928</v>
      </c>
      <c r="AD37" s="122">
        <f t="shared" si="16"/>
        <v>0.1633273992</v>
      </c>
    </row>
    <row r="38">
      <c r="A38" s="110" t="s">
        <v>227</v>
      </c>
      <c r="B38" s="238">
        <f t="shared" si="1"/>
        <v>2016</v>
      </c>
      <c r="C38" s="238">
        <f t="shared" si="2"/>
        <v>12</v>
      </c>
      <c r="D38" s="111">
        <v>204774.1561665927</v>
      </c>
      <c r="E38" s="111">
        <v>1093.9805204760466</v>
      </c>
      <c r="F38" s="54">
        <v>248.92969926999862</v>
      </c>
      <c r="G38" s="54">
        <v>65.50781559736807</v>
      </c>
      <c r="H38" s="112">
        <v>3278.666170648272</v>
      </c>
      <c r="I38" s="113">
        <v>1747.7717465626224</v>
      </c>
      <c r="J38" s="112">
        <v>1265.94</v>
      </c>
      <c r="K38" s="112">
        <v>47.0</v>
      </c>
      <c r="L38" s="54">
        <f t="shared" si="3"/>
        <v>5.29637658</v>
      </c>
      <c r="M38" s="113">
        <v>2023.3500283252956</v>
      </c>
      <c r="N38" s="54">
        <f t="shared" si="4"/>
        <v>0</v>
      </c>
      <c r="O38" s="115">
        <f t="shared" si="5"/>
        <v>0</v>
      </c>
      <c r="P38" s="115">
        <f t="shared" si="6"/>
        <v>0</v>
      </c>
      <c r="Q38" s="115" t="str">
        <f t="shared" si="7"/>
        <v>Performance</v>
      </c>
      <c r="R38" s="116">
        <f t="shared" si="8"/>
        <v>7.021145937</v>
      </c>
      <c r="S38" s="54">
        <f t="shared" si="9"/>
        <v>3.8</v>
      </c>
      <c r="T38" s="117">
        <f t="shared" si="10"/>
        <v>0.01998001998</v>
      </c>
      <c r="U38" s="117">
        <f t="shared" si="11"/>
        <v>0.05988023952</v>
      </c>
      <c r="V38" s="118">
        <f t="shared" si="12"/>
        <v>0.005342375918</v>
      </c>
      <c r="W38" s="116">
        <f t="shared" si="13"/>
        <v>8.128198581</v>
      </c>
      <c r="X38" s="54">
        <f t="shared" si="14"/>
        <v>5.29637658</v>
      </c>
      <c r="Y38" s="117">
        <f t="shared" si="15"/>
        <v>0.01433509774</v>
      </c>
      <c r="Z38" s="210">
        <v>374.82</v>
      </c>
      <c r="AA38" s="120">
        <v>76.73012325689218</v>
      </c>
      <c r="AB38" s="121">
        <v>172.19957601310642</v>
      </c>
      <c r="AC38" s="121">
        <v>172.19957601310642</v>
      </c>
      <c r="AD38" s="122">
        <f t="shared" si="16"/>
        <v>0.1571869666</v>
      </c>
    </row>
    <row r="39">
      <c r="A39" s="110" t="s">
        <v>229</v>
      </c>
      <c r="B39" s="238">
        <f t="shared" si="1"/>
        <v>2016</v>
      </c>
      <c r="C39" s="238">
        <f t="shared" si="2"/>
        <v>12</v>
      </c>
      <c r="D39" s="111">
        <v>254180.1506901277</v>
      </c>
      <c r="E39" s="111">
        <v>1487.027414060255</v>
      </c>
      <c r="F39" s="54">
        <v>211.5902443794988</v>
      </c>
      <c r="G39" s="54">
        <v>55.68164325776285</v>
      </c>
      <c r="H39" s="112">
        <v>3257.922029042438</v>
      </c>
      <c r="I39" s="113">
        <v>4875.982786644537</v>
      </c>
      <c r="J39" s="112">
        <v>1463.28</v>
      </c>
      <c r="K39" s="112">
        <v>39.0</v>
      </c>
      <c r="L39" s="54">
        <f t="shared" si="3"/>
        <v>5.425390882</v>
      </c>
      <c r="M39" s="113">
        <v>2255.648705006867</v>
      </c>
      <c r="N39" s="54">
        <f t="shared" si="4"/>
        <v>0</v>
      </c>
      <c r="O39" s="115">
        <f t="shared" si="5"/>
        <v>0</v>
      </c>
      <c r="P39" s="115">
        <f t="shared" si="6"/>
        <v>0</v>
      </c>
      <c r="Q39" s="115" t="str">
        <f t="shared" si="7"/>
        <v>Performance</v>
      </c>
      <c r="R39" s="116">
        <f t="shared" si="8"/>
        <v>23.04445936</v>
      </c>
      <c r="S39" s="54">
        <f t="shared" si="9"/>
        <v>3.8</v>
      </c>
      <c r="T39" s="117">
        <f t="shared" si="10"/>
        <v>0.01709115282</v>
      </c>
      <c r="U39" s="117">
        <f t="shared" si="11"/>
        <v>0.03744493392</v>
      </c>
      <c r="V39" s="118">
        <f t="shared" si="12"/>
        <v>0.005850289293</v>
      </c>
      <c r="W39" s="116">
        <f t="shared" si="13"/>
        <v>10.66045702</v>
      </c>
      <c r="X39" s="54">
        <f t="shared" si="14"/>
        <v>5.425390882</v>
      </c>
      <c r="Y39" s="117">
        <f t="shared" si="15"/>
        <v>0.01197082056</v>
      </c>
      <c r="Z39" s="210">
        <v>478.12</v>
      </c>
      <c r="AA39" s="120">
        <v>97.87686497941753</v>
      </c>
      <c r="AB39" s="121">
        <v>113.71337940008128</v>
      </c>
      <c r="AC39" s="121">
        <v>113.71337940008128</v>
      </c>
      <c r="AD39" s="122">
        <f t="shared" si="16"/>
        <v>-0.01596972177</v>
      </c>
    </row>
    <row r="40">
      <c r="A40" s="110" t="s">
        <v>231</v>
      </c>
      <c r="B40" s="238">
        <f t="shared" si="1"/>
        <v>2016</v>
      </c>
      <c r="C40" s="238">
        <f t="shared" si="2"/>
        <v>12</v>
      </c>
      <c r="D40" s="111">
        <v>183317.89001536972</v>
      </c>
      <c r="E40" s="111">
        <v>1193.061091567066</v>
      </c>
      <c r="F40" s="54">
        <v>217.81348686124878</v>
      </c>
      <c r="G40" s="54">
        <v>57.31933864769705</v>
      </c>
      <c r="H40" s="112">
        <v>2290.0440535913253</v>
      </c>
      <c r="I40" s="113">
        <v>773.2537147484567</v>
      </c>
      <c r="J40" s="112">
        <v>1279.2</v>
      </c>
      <c r="K40" s="112">
        <v>43.0</v>
      </c>
      <c r="L40" s="54">
        <f t="shared" si="3"/>
        <v>5.065429927</v>
      </c>
      <c r="M40" s="113">
        <v>3962.2662903495834</v>
      </c>
      <c r="N40" s="54">
        <f t="shared" si="4"/>
        <v>0</v>
      </c>
      <c r="O40" s="115">
        <f t="shared" si="5"/>
        <v>0</v>
      </c>
      <c r="P40" s="115">
        <f t="shared" si="6"/>
        <v>0</v>
      </c>
      <c r="Q40" s="115" t="str">
        <f t="shared" si="7"/>
        <v>Performance</v>
      </c>
      <c r="R40" s="116">
        <f t="shared" si="8"/>
        <v>3.550072706</v>
      </c>
      <c r="S40" s="54">
        <f t="shared" si="9"/>
        <v>3.8</v>
      </c>
      <c r="T40" s="117">
        <f t="shared" si="10"/>
        <v>0.02502979738</v>
      </c>
      <c r="U40" s="117">
        <f t="shared" si="11"/>
        <v>0.04804392588</v>
      </c>
      <c r="V40" s="118">
        <f t="shared" si="12"/>
        <v>0.006508154177</v>
      </c>
      <c r="W40" s="116">
        <f t="shared" si="13"/>
        <v>18.19109711</v>
      </c>
      <c r="X40" s="54">
        <f t="shared" si="14"/>
        <v>5.065429927</v>
      </c>
      <c r="Y40" s="117">
        <f t="shared" si="15"/>
        <v>0.01877693136</v>
      </c>
      <c r="Z40" s="210">
        <v>357.56</v>
      </c>
      <c r="AA40" s="120">
        <v>73.19679545310915</v>
      </c>
      <c r="AB40" s="121">
        <v>144.61669140813962</v>
      </c>
      <c r="AC40" s="121">
        <v>144.61669140813962</v>
      </c>
      <c r="AD40" s="122">
        <f t="shared" si="16"/>
        <v>0.07219991419</v>
      </c>
    </row>
    <row r="41">
      <c r="A41" s="110" t="s">
        <v>233</v>
      </c>
      <c r="B41" s="238">
        <f t="shared" si="1"/>
        <v>2016</v>
      </c>
      <c r="C41" s="238">
        <f t="shared" si="2"/>
        <v>12</v>
      </c>
      <c r="D41" s="111">
        <v>81863.47945664093</v>
      </c>
      <c r="E41" s="111">
        <v>697.6582361119698</v>
      </c>
      <c r="F41" s="54">
        <v>108.90674343062439</v>
      </c>
      <c r="G41" s="54">
        <v>28.659669323848526</v>
      </c>
      <c r="H41" s="112">
        <v>1659.804277698313</v>
      </c>
      <c r="I41" s="113">
        <v>2122.518587853412</v>
      </c>
      <c r="J41" s="112">
        <v>695.76</v>
      </c>
      <c r="K41" s="112">
        <v>18.0</v>
      </c>
      <c r="L41" s="54">
        <f t="shared" si="3"/>
        <v>6.050374635</v>
      </c>
      <c r="M41" s="113">
        <v>939.6892991478818</v>
      </c>
      <c r="N41" s="54">
        <f t="shared" si="4"/>
        <v>0</v>
      </c>
      <c r="O41" s="115">
        <f t="shared" si="5"/>
        <v>0</v>
      </c>
      <c r="P41" s="115">
        <f t="shared" si="6"/>
        <v>0</v>
      </c>
      <c r="Q41" s="115" t="str">
        <f t="shared" si="7"/>
        <v>Performance</v>
      </c>
      <c r="R41" s="116">
        <f t="shared" si="8"/>
        <v>19.48932197</v>
      </c>
      <c r="S41" s="54">
        <f t="shared" si="9"/>
        <v>3.8</v>
      </c>
      <c r="T41" s="117">
        <f t="shared" si="10"/>
        <v>0.01726689689</v>
      </c>
      <c r="U41" s="117">
        <f t="shared" si="11"/>
        <v>0.04107981221</v>
      </c>
      <c r="V41" s="118">
        <f t="shared" si="12"/>
        <v>0.008522215776</v>
      </c>
      <c r="W41" s="116">
        <f t="shared" si="13"/>
        <v>8.628384887</v>
      </c>
      <c r="X41" s="54">
        <f t="shared" si="14"/>
        <v>6.050374635</v>
      </c>
      <c r="Y41" s="117">
        <f t="shared" si="15"/>
        <v>0.01084465213</v>
      </c>
      <c r="Z41" s="210">
        <v>146.19</v>
      </c>
      <c r="AA41" s="120">
        <v>29.926836131810116</v>
      </c>
      <c r="AB41" s="121">
        <v>78.97990729881427</v>
      </c>
      <c r="AC41" s="121">
        <v>78.97990729881427</v>
      </c>
      <c r="AD41" s="122">
        <f t="shared" si="16"/>
        <v>-0.002720868204</v>
      </c>
    </row>
    <row r="42">
      <c r="A42" s="110" t="s">
        <v>235</v>
      </c>
      <c r="B42" s="238">
        <f t="shared" si="1"/>
        <v>2016</v>
      </c>
      <c r="C42" s="238">
        <f t="shared" si="2"/>
        <v>12</v>
      </c>
      <c r="D42" s="111">
        <v>74344.81992145302</v>
      </c>
      <c r="E42" s="111">
        <v>661.6289375334175</v>
      </c>
      <c r="F42" s="54">
        <v>40.451076131374776</v>
      </c>
      <c r="G42" s="54">
        <v>10.64502003457231</v>
      </c>
      <c r="H42" s="112">
        <v>1720.126057894223</v>
      </c>
      <c r="I42" s="113">
        <v>1629.936869568976</v>
      </c>
      <c r="J42" s="112">
        <v>585.0</v>
      </c>
      <c r="K42" s="112">
        <v>8.0</v>
      </c>
      <c r="L42" s="54">
        <f t="shared" si="3"/>
        <v>5.056384516</v>
      </c>
      <c r="M42" s="113">
        <v>949.5153820010069</v>
      </c>
      <c r="N42" s="54">
        <f t="shared" si="4"/>
        <v>0</v>
      </c>
      <c r="O42" s="115">
        <f t="shared" si="5"/>
        <v>0</v>
      </c>
      <c r="P42" s="115">
        <f t="shared" si="6"/>
        <v>0</v>
      </c>
      <c r="Q42" s="115" t="str">
        <f t="shared" si="7"/>
        <v>Performance</v>
      </c>
      <c r="R42" s="116">
        <f t="shared" si="8"/>
        <v>40.29402986</v>
      </c>
      <c r="S42" s="54">
        <f t="shared" si="9"/>
        <v>3.8</v>
      </c>
      <c r="T42" s="117">
        <f t="shared" si="10"/>
        <v>0.006188511584</v>
      </c>
      <c r="U42" s="117">
        <f t="shared" si="11"/>
        <v>0.01608910891</v>
      </c>
      <c r="V42" s="118">
        <f t="shared" si="12"/>
        <v>0.008899462508</v>
      </c>
      <c r="W42" s="116">
        <f t="shared" si="13"/>
        <v>23.47317977</v>
      </c>
      <c r="X42" s="54">
        <f t="shared" si="14"/>
        <v>5.056384516</v>
      </c>
      <c r="Y42" s="117">
        <f t="shared" si="15"/>
        <v>0.004650821934</v>
      </c>
      <c r="Z42" s="210">
        <v>143.79</v>
      </c>
      <c r="AA42" s="120">
        <v>29.435527514829854</v>
      </c>
      <c r="AB42" s="121">
        <v>11.015548616544923</v>
      </c>
      <c r="AC42" s="121">
        <v>11.015548616544923</v>
      </c>
      <c r="AD42" s="122">
        <f t="shared" si="16"/>
        <v>-0.1158186004</v>
      </c>
    </row>
    <row r="43">
      <c r="A43" s="110" t="s">
        <v>238</v>
      </c>
      <c r="B43" s="238">
        <f t="shared" si="1"/>
        <v>2016</v>
      </c>
      <c r="C43" s="238">
        <f t="shared" si="2"/>
        <v>12</v>
      </c>
      <c r="D43" s="111">
        <v>81094.58147106682</v>
      </c>
      <c r="E43" s="111">
        <v>684.5566729924961</v>
      </c>
      <c r="F43" s="54">
        <v>84.01377350362453</v>
      </c>
      <c r="G43" s="54">
        <v>22.10888776411172</v>
      </c>
      <c r="H43" s="112">
        <v>2569.544066806762</v>
      </c>
      <c r="I43" s="113">
        <v>851.8635508461766</v>
      </c>
      <c r="J43" s="112">
        <v>673.14</v>
      </c>
      <c r="K43" s="112">
        <v>18.0</v>
      </c>
      <c r="L43" s="54">
        <f t="shared" si="3"/>
        <v>4.667431861</v>
      </c>
      <c r="M43" s="113">
        <v>1314.289811610096</v>
      </c>
      <c r="N43" s="54">
        <f t="shared" si="4"/>
        <v>0</v>
      </c>
      <c r="O43" s="115">
        <f t="shared" si="5"/>
        <v>0</v>
      </c>
      <c r="P43" s="115">
        <f t="shared" si="6"/>
        <v>0</v>
      </c>
      <c r="Q43" s="115" t="str">
        <f t="shared" si="7"/>
        <v>Performance</v>
      </c>
      <c r="R43" s="116">
        <f t="shared" si="8"/>
        <v>10.13957016</v>
      </c>
      <c r="S43" s="54">
        <f t="shared" si="9"/>
        <v>3.8</v>
      </c>
      <c r="T43" s="117">
        <f t="shared" si="10"/>
        <v>0.008604206501</v>
      </c>
      <c r="U43" s="117">
        <f t="shared" si="11"/>
        <v>0.03229665072</v>
      </c>
      <c r="V43" s="118">
        <f t="shared" si="12"/>
        <v>0.00844146009</v>
      </c>
      <c r="W43" s="116">
        <f t="shared" si="13"/>
        <v>15.64374217</v>
      </c>
      <c r="X43" s="54">
        <f t="shared" si="14"/>
        <v>4.667431861</v>
      </c>
      <c r="Y43" s="117">
        <f t="shared" si="15"/>
        <v>0.007005133803</v>
      </c>
      <c r="Z43" s="210">
        <v>135.45</v>
      </c>
      <c r="AA43" s="120">
        <v>27.728230070823454</v>
      </c>
      <c r="AB43" s="121">
        <v>56.28554343280108</v>
      </c>
      <c r="AC43" s="121">
        <v>56.28554343280108</v>
      </c>
      <c r="AD43" s="122">
        <f t="shared" si="16"/>
        <v>-0.01667746944</v>
      </c>
    </row>
    <row r="44">
      <c r="A44" s="110" t="s">
        <v>239</v>
      </c>
      <c r="B44" s="238">
        <f t="shared" si="1"/>
        <v>2016</v>
      </c>
      <c r="C44" s="238">
        <f t="shared" si="2"/>
        <v>12</v>
      </c>
      <c r="D44" s="111">
        <v>129069.23022379931</v>
      </c>
      <c r="E44" s="111">
        <v>933.4863722624947</v>
      </c>
      <c r="F44" s="54">
        <v>177.362410729874</v>
      </c>
      <c r="G44" s="54">
        <v>46.67431861312474</v>
      </c>
      <c r="H44" s="112">
        <v>2573.6383052815977</v>
      </c>
      <c r="I44" s="113">
        <v>5667.440239461585</v>
      </c>
      <c r="J44" s="112">
        <v>1106.82</v>
      </c>
      <c r="K44" s="112">
        <v>35.0</v>
      </c>
      <c r="L44" s="54">
        <f t="shared" si="3"/>
        <v>5.067497449</v>
      </c>
      <c r="M44" s="113">
        <v>6587.38578866765</v>
      </c>
      <c r="N44" s="54">
        <f t="shared" si="4"/>
        <v>0</v>
      </c>
      <c r="O44" s="115">
        <f t="shared" si="5"/>
        <v>0</v>
      </c>
      <c r="P44" s="115">
        <f t="shared" si="6"/>
        <v>0</v>
      </c>
      <c r="Q44" s="115" t="str">
        <f t="shared" si="7"/>
        <v>Performance</v>
      </c>
      <c r="R44" s="116">
        <f t="shared" si="8"/>
        <v>31.95400996</v>
      </c>
      <c r="S44" s="54">
        <f t="shared" si="9"/>
        <v>3.8</v>
      </c>
      <c r="T44" s="117">
        <f t="shared" si="10"/>
        <v>0.01813553929</v>
      </c>
      <c r="U44" s="117">
        <f t="shared" si="11"/>
        <v>0.05</v>
      </c>
      <c r="V44" s="118">
        <f t="shared" si="12"/>
        <v>0.007232447041</v>
      </c>
      <c r="W44" s="116">
        <f t="shared" si="13"/>
        <v>37.14082235</v>
      </c>
      <c r="X44" s="54">
        <f t="shared" si="14"/>
        <v>5.067497449</v>
      </c>
      <c r="Y44" s="117">
        <f t="shared" si="15"/>
        <v>0.01359942457</v>
      </c>
      <c r="Z44" s="210">
        <v>220.1</v>
      </c>
      <c r="AA44" s="120">
        <v>45.05709441556471</v>
      </c>
      <c r="AB44" s="121">
        <v>132.3053163143093</v>
      </c>
      <c r="AC44" s="121">
        <v>132.3053163143093</v>
      </c>
      <c r="AD44" s="122">
        <f t="shared" si="16"/>
        <v>0.1856841545</v>
      </c>
    </row>
    <row r="45">
      <c r="A45" s="110" t="s">
        <v>240</v>
      </c>
      <c r="B45" s="238">
        <f t="shared" si="1"/>
        <v>2016</v>
      </c>
      <c r="C45" s="238">
        <f t="shared" si="2"/>
        <v>12</v>
      </c>
      <c r="D45" s="111">
        <v>154821.17138281968</v>
      </c>
      <c r="E45" s="111">
        <v>1108.7197789854545</v>
      </c>
      <c r="F45" s="54">
        <v>127.57647087587429</v>
      </c>
      <c r="G45" s="54">
        <v>33.57275549365113</v>
      </c>
      <c r="H45" s="112">
        <v>2879.3414447359823</v>
      </c>
      <c r="I45" s="113">
        <v>2870.5993774536346</v>
      </c>
      <c r="J45" s="112">
        <v>1290.1200000000001</v>
      </c>
      <c r="K45" s="112">
        <v>30.0</v>
      </c>
      <c r="L45" s="54">
        <f t="shared" si="3"/>
        <v>4.252549029</v>
      </c>
      <c r="M45" s="113">
        <v>1590.532074548669</v>
      </c>
      <c r="N45" s="54">
        <f t="shared" si="4"/>
        <v>0</v>
      </c>
      <c r="O45" s="115">
        <f t="shared" si="5"/>
        <v>0</v>
      </c>
      <c r="P45" s="115">
        <f t="shared" si="6"/>
        <v>0</v>
      </c>
      <c r="Q45" s="115" t="str">
        <f t="shared" si="7"/>
        <v>Performance</v>
      </c>
      <c r="R45" s="116">
        <f t="shared" si="8"/>
        <v>22.50100946</v>
      </c>
      <c r="S45" s="54">
        <f t="shared" si="9"/>
        <v>3.8</v>
      </c>
      <c r="T45" s="117">
        <f t="shared" si="10"/>
        <v>0.01165987297</v>
      </c>
      <c r="U45" s="117">
        <f t="shared" si="11"/>
        <v>0.03028064993</v>
      </c>
      <c r="V45" s="118">
        <f t="shared" si="12"/>
        <v>0.007161293052</v>
      </c>
      <c r="W45" s="116">
        <f t="shared" si="13"/>
        <v>12.46728385</v>
      </c>
      <c r="X45" s="54">
        <f t="shared" si="14"/>
        <v>4.252549029</v>
      </c>
      <c r="Y45" s="117">
        <f t="shared" si="15"/>
        <v>0.01041904914</v>
      </c>
      <c r="Z45" s="210">
        <v>271.26</v>
      </c>
      <c r="AA45" s="120">
        <v>55.53015643419393</v>
      </c>
      <c r="AB45" s="121">
        <v>72.04631444168037</v>
      </c>
      <c r="AC45" s="121">
        <v>72.04631444168037</v>
      </c>
      <c r="AD45" s="122">
        <f t="shared" si="16"/>
        <v>0.1636123252</v>
      </c>
    </row>
    <row r="46">
      <c r="A46" s="110" t="s">
        <v>241</v>
      </c>
      <c r="B46" s="238">
        <f t="shared" si="1"/>
        <v>2016</v>
      </c>
      <c r="C46" s="238">
        <f t="shared" si="2"/>
        <v>12</v>
      </c>
      <c r="D46" s="111">
        <v>158949.8014608438</v>
      </c>
      <c r="E46" s="111">
        <v>1130.009819054599</v>
      </c>
      <c r="F46" s="54">
        <v>152.46944080287417</v>
      </c>
      <c r="G46" s="54">
        <v>40.12353705338794</v>
      </c>
      <c r="H46" s="112">
        <v>2564.3580314053042</v>
      </c>
      <c r="I46" s="113">
        <v>6733.900255809881</v>
      </c>
      <c r="J46" s="112">
        <v>1252.68</v>
      </c>
      <c r="K46" s="112">
        <v>30.0</v>
      </c>
      <c r="L46" s="54">
        <f t="shared" si="3"/>
        <v>5.082314693</v>
      </c>
      <c r="M46" s="113">
        <v>5792.144946477555</v>
      </c>
      <c r="N46" s="54">
        <f t="shared" si="4"/>
        <v>0</v>
      </c>
      <c r="O46" s="115">
        <f t="shared" si="5"/>
        <v>0</v>
      </c>
      <c r="P46" s="115">
        <f t="shared" si="6"/>
        <v>0</v>
      </c>
      <c r="Q46" s="115" t="str">
        <f t="shared" si="7"/>
        <v>Performance</v>
      </c>
      <c r="R46" s="116">
        <f t="shared" si="8"/>
        <v>44.16557325</v>
      </c>
      <c r="S46" s="54">
        <f t="shared" si="9"/>
        <v>3.8</v>
      </c>
      <c r="T46" s="117">
        <f t="shared" si="10"/>
        <v>0.01564662054</v>
      </c>
      <c r="U46" s="117">
        <f t="shared" si="11"/>
        <v>0.03550724638</v>
      </c>
      <c r="V46" s="118">
        <f t="shared" si="12"/>
        <v>0.007109224476</v>
      </c>
      <c r="W46" s="116">
        <f t="shared" si="13"/>
        <v>37.98889086</v>
      </c>
      <c r="X46" s="54">
        <f t="shared" si="14"/>
        <v>5.082314693</v>
      </c>
      <c r="Y46" s="117">
        <f t="shared" si="15"/>
        <v>0.01169883442</v>
      </c>
      <c r="Z46" s="210">
        <v>281.94</v>
      </c>
      <c r="AA46" s="120">
        <v>57.7164797797561</v>
      </c>
      <c r="AB46" s="121">
        <v>94.75296102311808</v>
      </c>
      <c r="AC46" s="121">
        <v>94.75296102311808</v>
      </c>
      <c r="AD46" s="122">
        <f t="shared" si="16"/>
        <v>0.108556739</v>
      </c>
    </row>
    <row r="47">
      <c r="A47" s="110" t="s">
        <v>242</v>
      </c>
      <c r="B47" s="238">
        <f t="shared" si="1"/>
        <v>2016</v>
      </c>
      <c r="C47" s="238">
        <f t="shared" si="2"/>
        <v>12</v>
      </c>
      <c r="D47" s="111">
        <v>132141.5467753159</v>
      </c>
      <c r="E47" s="111">
        <v>959.689498501442</v>
      </c>
      <c r="F47" s="54">
        <v>140.02295583937422</v>
      </c>
      <c r="G47" s="54">
        <v>36.84814627351953</v>
      </c>
      <c r="H47" s="112">
        <v>2583.737426852859</v>
      </c>
      <c r="I47" s="113">
        <v>1089.9846183607744</v>
      </c>
      <c r="J47" s="112">
        <v>1115.4</v>
      </c>
      <c r="K47" s="112">
        <v>34.0</v>
      </c>
      <c r="L47" s="54">
        <f t="shared" si="3"/>
        <v>4.118322231</v>
      </c>
      <c r="M47" s="113">
        <v>2883.82262328188</v>
      </c>
      <c r="N47" s="54">
        <f t="shared" si="4"/>
        <v>0</v>
      </c>
      <c r="O47" s="115">
        <f t="shared" si="5"/>
        <v>0</v>
      </c>
      <c r="P47" s="115">
        <f t="shared" si="6"/>
        <v>0</v>
      </c>
      <c r="Q47" s="115" t="str">
        <f t="shared" si="7"/>
        <v>Performance</v>
      </c>
      <c r="R47" s="116">
        <f t="shared" si="8"/>
        <v>7.784328018</v>
      </c>
      <c r="S47" s="54">
        <f t="shared" si="9"/>
        <v>3.8</v>
      </c>
      <c r="T47" s="117">
        <f t="shared" si="10"/>
        <v>0.01426156772</v>
      </c>
      <c r="U47" s="117">
        <f t="shared" si="11"/>
        <v>0.03839590444</v>
      </c>
      <c r="V47" s="118">
        <f t="shared" si="12"/>
        <v>0.007262587142</v>
      </c>
      <c r="W47" s="116">
        <f t="shared" si="13"/>
        <v>20.595356</v>
      </c>
      <c r="X47" s="54">
        <f t="shared" si="14"/>
        <v>4.118322231</v>
      </c>
      <c r="Y47" s="117">
        <f t="shared" si="15"/>
        <v>0.01315923191</v>
      </c>
      <c r="Z47" s="210">
        <v>256.57</v>
      </c>
      <c r="AA47" s="120">
        <v>52.52293827442727</v>
      </c>
      <c r="AB47" s="121">
        <v>87.50001756494694</v>
      </c>
      <c r="AC47" s="121">
        <v>87.50001756494694</v>
      </c>
      <c r="AD47" s="122">
        <f t="shared" si="16"/>
        <v>0.1622509173</v>
      </c>
    </row>
    <row r="48">
      <c r="A48" s="110" t="s">
        <v>243</v>
      </c>
      <c r="B48" s="238">
        <f t="shared" si="1"/>
        <v>2016</v>
      </c>
      <c r="C48" s="238">
        <f t="shared" si="2"/>
        <v>12</v>
      </c>
      <c r="D48" s="111">
        <v>121196.8284843856</v>
      </c>
      <c r="E48" s="111">
        <v>1131.6475144445333</v>
      </c>
      <c r="F48" s="54">
        <v>127.57647087587429</v>
      </c>
      <c r="G48" s="54">
        <v>33.57275549365113</v>
      </c>
      <c r="H48" s="112">
        <v>2774.528939780193</v>
      </c>
      <c r="I48" s="113">
        <v>2799.8440698266045</v>
      </c>
      <c r="J48" s="112">
        <v>859.5600000000001</v>
      </c>
      <c r="K48" s="112">
        <v>28.0</v>
      </c>
      <c r="L48" s="54">
        <f t="shared" si="3"/>
        <v>4.556302531</v>
      </c>
      <c r="M48" s="113">
        <v>1813.424586447762</v>
      </c>
      <c r="N48" s="54">
        <f t="shared" si="4"/>
        <v>0</v>
      </c>
      <c r="O48" s="115">
        <f t="shared" si="5"/>
        <v>0</v>
      </c>
      <c r="P48" s="115">
        <f t="shared" si="6"/>
        <v>0</v>
      </c>
      <c r="Q48" s="115" t="str">
        <f t="shared" si="7"/>
        <v>Performance</v>
      </c>
      <c r="R48" s="116">
        <f t="shared" si="8"/>
        <v>21.94639851</v>
      </c>
      <c r="S48" s="54">
        <f t="shared" si="9"/>
        <v>3.8</v>
      </c>
      <c r="T48" s="117">
        <f t="shared" si="10"/>
        <v>0.01210034432</v>
      </c>
      <c r="U48" s="117">
        <f t="shared" si="11"/>
        <v>0.02966714906</v>
      </c>
      <c r="V48" s="118">
        <f t="shared" si="12"/>
        <v>0.009337270031</v>
      </c>
      <c r="W48" s="116">
        <f t="shared" si="13"/>
        <v>14.21441253</v>
      </c>
      <c r="X48" s="54">
        <f t="shared" si="14"/>
        <v>4.556302531</v>
      </c>
      <c r="Y48" s="117">
        <f t="shared" si="15"/>
        <v>0.01009180319</v>
      </c>
      <c r="Z48" s="210">
        <v>196.63</v>
      </c>
      <c r="AA48" s="120">
        <v>40.25250556534526</v>
      </c>
      <c r="AB48" s="121">
        <v>87.32396531052903</v>
      </c>
      <c r="AC48" s="121">
        <v>87.32396531052903</v>
      </c>
      <c r="AD48" s="122">
        <f t="shared" si="16"/>
        <v>-0.2404348624</v>
      </c>
    </row>
    <row r="49">
      <c r="A49" s="110" t="s">
        <v>244</v>
      </c>
      <c r="B49" s="238">
        <f t="shared" si="1"/>
        <v>2017</v>
      </c>
      <c r="C49" s="238">
        <f t="shared" si="2"/>
        <v>1</v>
      </c>
      <c r="D49" s="111">
        <v>35939.22533210605</v>
      </c>
      <c r="E49" s="111">
        <v>377.48878737983347</v>
      </c>
      <c r="F49" s="54">
        <v>155.5810620437491</v>
      </c>
      <c r="G49" s="54">
        <v>40.94238474835503</v>
      </c>
      <c r="H49" s="112">
        <v>1780.993736553444</v>
      </c>
      <c r="I49" s="113">
        <v>2514.8882902133837</v>
      </c>
      <c r="J49" s="112">
        <v>689.52</v>
      </c>
      <c r="K49" s="112">
        <v>26.0</v>
      </c>
      <c r="L49" s="54">
        <f t="shared" si="3"/>
        <v>5.983887002</v>
      </c>
      <c r="M49" s="113">
        <v>2576.9061851187316</v>
      </c>
      <c r="N49" s="54">
        <f t="shared" si="4"/>
        <v>0</v>
      </c>
      <c r="O49" s="115">
        <f t="shared" si="5"/>
        <v>0</v>
      </c>
      <c r="P49" s="115">
        <f t="shared" si="6"/>
        <v>0</v>
      </c>
      <c r="Q49" s="115" t="str">
        <f t="shared" si="7"/>
        <v>Performance</v>
      </c>
      <c r="R49" s="116">
        <f t="shared" si="8"/>
        <v>16.16448851</v>
      </c>
      <c r="S49" s="54">
        <f t="shared" si="9"/>
        <v>3.8</v>
      </c>
      <c r="T49" s="117">
        <f t="shared" si="10"/>
        <v>0.02298850575</v>
      </c>
      <c r="U49" s="117">
        <f t="shared" si="11"/>
        <v>0.1084598698</v>
      </c>
      <c r="V49" s="118">
        <f t="shared" si="12"/>
        <v>0.01050353156</v>
      </c>
      <c r="W49" s="116">
        <f t="shared" si="13"/>
        <v>16.56310962</v>
      </c>
      <c r="X49" s="54">
        <f t="shared" si="14"/>
        <v>5.983887002</v>
      </c>
      <c r="Y49" s="117">
        <f t="shared" si="15"/>
        <v>0.01459859149</v>
      </c>
      <c r="Z49" s="210">
        <v>46.52</v>
      </c>
      <c r="AA49" s="120">
        <v>9.523198692467382</v>
      </c>
      <c r="AB49" s="121">
        <v>146.05786335128172</v>
      </c>
      <c r="AC49" s="121">
        <v>146.05786335128172</v>
      </c>
      <c r="AD49" s="122">
        <f t="shared" si="16"/>
        <v>0.8265973005</v>
      </c>
    </row>
    <row r="50">
      <c r="A50" s="110" t="s">
        <v>245</v>
      </c>
      <c r="B50" s="238">
        <f t="shared" si="1"/>
        <v>2017</v>
      </c>
      <c r="C50" s="238">
        <f t="shared" si="2"/>
        <v>1</v>
      </c>
      <c r="D50" s="111">
        <v>136143.2554606201</v>
      </c>
      <c r="E50" s="111">
        <v>917.1094183631528</v>
      </c>
      <c r="F50" s="54">
        <v>84.01377350362453</v>
      </c>
      <c r="G50" s="54">
        <v>22.10888776411172</v>
      </c>
      <c r="H50" s="112">
        <v>2093.247657567565</v>
      </c>
      <c r="I50" s="113">
        <v>10654.398868232405</v>
      </c>
      <c r="J50" s="112">
        <v>724.62</v>
      </c>
      <c r="K50" s="112">
        <v>25.0</v>
      </c>
      <c r="L50" s="54">
        <f t="shared" si="3"/>
        <v>3.36055094</v>
      </c>
      <c r="M50" s="113">
        <v>5109.45222525438</v>
      </c>
      <c r="N50" s="54">
        <f t="shared" si="4"/>
        <v>0</v>
      </c>
      <c r="O50" s="115">
        <f t="shared" si="5"/>
        <v>0</v>
      </c>
      <c r="P50" s="115">
        <f t="shared" si="6"/>
        <v>0</v>
      </c>
      <c r="Q50" s="115" t="str">
        <f t="shared" si="7"/>
        <v>Performance</v>
      </c>
      <c r="R50" s="116">
        <f t="shared" si="8"/>
        <v>126.8172875</v>
      </c>
      <c r="S50" s="54">
        <f t="shared" si="9"/>
        <v>3.8</v>
      </c>
      <c r="T50" s="117">
        <f t="shared" si="10"/>
        <v>0.01056200287</v>
      </c>
      <c r="U50" s="117">
        <f t="shared" si="11"/>
        <v>0.02410714286</v>
      </c>
      <c r="V50" s="118">
        <f t="shared" si="12"/>
        <v>0.006736355872</v>
      </c>
      <c r="W50" s="116">
        <f t="shared" si="13"/>
        <v>60.81684005</v>
      </c>
      <c r="X50" s="54">
        <f t="shared" si="14"/>
        <v>3.36055094</v>
      </c>
      <c r="Y50" s="117">
        <f t="shared" si="15"/>
        <v>0.01194316397</v>
      </c>
      <c r="Z50" s="210">
        <v>159.39</v>
      </c>
      <c r="AA50" s="120">
        <v>32.62903352520154</v>
      </c>
      <c r="AB50" s="121">
        <v>51.38473997842299</v>
      </c>
      <c r="AC50" s="121">
        <v>51.38473997842299</v>
      </c>
      <c r="AD50" s="122">
        <f t="shared" si="16"/>
        <v>-0.2098870805</v>
      </c>
    </row>
    <row r="51">
      <c r="A51" s="110" t="s">
        <v>246</v>
      </c>
      <c r="B51" s="238">
        <f t="shared" si="1"/>
        <v>2017</v>
      </c>
      <c r="C51" s="238">
        <f t="shared" si="2"/>
        <v>1</v>
      </c>
      <c r="D51" s="111">
        <v>301381.80721881124</v>
      </c>
      <c r="E51" s="111">
        <v>1961.9590771411736</v>
      </c>
      <c r="F51" s="54">
        <v>161.8043045254991</v>
      </c>
      <c r="G51" s="54">
        <v>42.58008013828924</v>
      </c>
      <c r="H51" s="112">
        <v>2450.5382018048767</v>
      </c>
      <c r="I51" s="113">
        <v>8342.286878735087</v>
      </c>
      <c r="J51" s="112">
        <v>1818.96</v>
      </c>
      <c r="K51" s="112">
        <v>44.0</v>
      </c>
      <c r="L51" s="54">
        <f t="shared" si="3"/>
        <v>3.677370557</v>
      </c>
      <c r="M51" s="113">
        <v>3782.695885962936</v>
      </c>
      <c r="N51" s="54">
        <f t="shared" si="4"/>
        <v>0</v>
      </c>
      <c r="O51" s="115">
        <f t="shared" si="5"/>
        <v>0</v>
      </c>
      <c r="P51" s="115">
        <f t="shared" si="6"/>
        <v>0</v>
      </c>
      <c r="Q51" s="115" t="str">
        <f t="shared" si="7"/>
        <v>Performance</v>
      </c>
      <c r="R51" s="116">
        <f t="shared" si="8"/>
        <v>51.55787977</v>
      </c>
      <c r="S51" s="54">
        <f t="shared" si="9"/>
        <v>3.8</v>
      </c>
      <c r="T51" s="117">
        <f t="shared" si="10"/>
        <v>0.01737580753</v>
      </c>
      <c r="U51" s="117">
        <f t="shared" si="11"/>
        <v>0.02170283806</v>
      </c>
      <c r="V51" s="118">
        <f t="shared" si="12"/>
        <v>0.006509878931</v>
      </c>
      <c r="W51" s="116">
        <f t="shared" si="13"/>
        <v>23.37821541</v>
      </c>
      <c r="X51" s="54">
        <f t="shared" si="14"/>
        <v>3.677370557</v>
      </c>
      <c r="Y51" s="117">
        <f t="shared" si="15"/>
        <v>0.01795523937</v>
      </c>
      <c r="Z51" s="210">
        <v>368.85</v>
      </c>
      <c r="AA51" s="120">
        <v>75.50799307215378</v>
      </c>
      <c r="AB51" s="121">
        <v>86.29631145334533</v>
      </c>
      <c r="AC51" s="121">
        <v>86.29631145334533</v>
      </c>
      <c r="AD51" s="122">
        <f t="shared" si="16"/>
        <v>-0.07288586128</v>
      </c>
    </row>
    <row r="52">
      <c r="A52" s="110" t="s">
        <v>247</v>
      </c>
      <c r="B52" s="238">
        <f t="shared" si="1"/>
        <v>2017</v>
      </c>
      <c r="C52" s="238">
        <f t="shared" si="2"/>
        <v>1</v>
      </c>
      <c r="D52" s="111">
        <v>269635.9009326317</v>
      </c>
      <c r="E52" s="111">
        <v>1841.5884659810097</v>
      </c>
      <c r="F52" s="54">
        <v>180.474031970749</v>
      </c>
      <c r="G52" s="54">
        <v>47.493166308091844</v>
      </c>
      <c r="H52" s="112">
        <v>2457.6348818279253</v>
      </c>
      <c r="I52" s="113">
        <v>8263.68138665755</v>
      </c>
      <c r="J52" s="112">
        <v>1821.3</v>
      </c>
      <c r="K52" s="112">
        <v>48.0</v>
      </c>
      <c r="L52" s="54">
        <f t="shared" si="3"/>
        <v>3.759875666</v>
      </c>
      <c r="M52" s="113">
        <v>3660.980113677662</v>
      </c>
      <c r="N52" s="54">
        <f t="shared" si="4"/>
        <v>0</v>
      </c>
      <c r="O52" s="115">
        <f t="shared" si="5"/>
        <v>0</v>
      </c>
      <c r="P52" s="115">
        <f t="shared" si="6"/>
        <v>0</v>
      </c>
      <c r="Q52" s="115" t="str">
        <f t="shared" si="7"/>
        <v>Performance</v>
      </c>
      <c r="R52" s="116">
        <f t="shared" si="8"/>
        <v>45.78875585</v>
      </c>
      <c r="S52" s="54">
        <f t="shared" si="9"/>
        <v>3.8</v>
      </c>
      <c r="T52" s="117">
        <f t="shared" si="10"/>
        <v>0.01932474456</v>
      </c>
      <c r="U52" s="117">
        <f t="shared" si="11"/>
        <v>0.02578923966</v>
      </c>
      <c r="V52" s="118">
        <f t="shared" si="12"/>
        <v>0.006829908256</v>
      </c>
      <c r="W52" s="116">
        <f t="shared" si="13"/>
        <v>20.2853567</v>
      </c>
      <c r="X52" s="54">
        <f t="shared" si="14"/>
        <v>3.759875666</v>
      </c>
      <c r="Y52" s="117">
        <f t="shared" si="15"/>
        <v>0.01953097279</v>
      </c>
      <c r="Z52" s="210">
        <v>349.62</v>
      </c>
      <c r="AA52" s="120">
        <v>71.57138277859944</v>
      </c>
      <c r="AB52" s="121">
        <v>108.90264919214955</v>
      </c>
      <c r="AC52" s="121">
        <v>108.90264919214955</v>
      </c>
      <c r="AD52" s="122">
        <f t="shared" si="16"/>
        <v>-0.01101682941</v>
      </c>
    </row>
    <row r="53">
      <c r="A53" s="110" t="s">
        <v>248</v>
      </c>
      <c r="B53" s="238">
        <f t="shared" si="1"/>
        <v>2017</v>
      </c>
      <c r="C53" s="238">
        <f t="shared" si="2"/>
        <v>1</v>
      </c>
      <c r="D53" s="111">
        <v>249447.21101321783</v>
      </c>
      <c r="E53" s="111">
        <v>1762.160239569201</v>
      </c>
      <c r="F53" s="54">
        <v>168.02754700724907</v>
      </c>
      <c r="G53" s="54">
        <v>44.21777552822344</v>
      </c>
      <c r="H53" s="112">
        <v>2389.9434723773115</v>
      </c>
      <c r="I53" s="113">
        <v>3996.752343041287</v>
      </c>
      <c r="J53" s="112">
        <v>1860.3</v>
      </c>
      <c r="K53" s="112">
        <v>44.0</v>
      </c>
      <c r="L53" s="54">
        <f t="shared" si="3"/>
        <v>3.818807887</v>
      </c>
      <c r="M53" s="113">
        <v>2895.251113492593</v>
      </c>
      <c r="N53" s="54">
        <f t="shared" si="4"/>
        <v>0</v>
      </c>
      <c r="O53" s="115">
        <f t="shared" si="5"/>
        <v>0</v>
      </c>
      <c r="P53" s="115">
        <f t="shared" si="6"/>
        <v>0</v>
      </c>
      <c r="Q53" s="115" t="str">
        <f t="shared" si="7"/>
        <v>Performance</v>
      </c>
      <c r="R53" s="116">
        <f t="shared" si="8"/>
        <v>23.78629227</v>
      </c>
      <c r="S53" s="54">
        <f t="shared" si="9"/>
        <v>3.8</v>
      </c>
      <c r="T53" s="117">
        <f t="shared" si="10"/>
        <v>0.0185015989</v>
      </c>
      <c r="U53" s="117">
        <f t="shared" si="11"/>
        <v>0.0250929368</v>
      </c>
      <c r="V53" s="118">
        <f t="shared" si="12"/>
        <v>0.007064261141</v>
      </c>
      <c r="W53" s="116">
        <f t="shared" si="13"/>
        <v>17.23081224</v>
      </c>
      <c r="X53" s="54">
        <f t="shared" si="14"/>
        <v>3.818807887</v>
      </c>
      <c r="Y53" s="117">
        <f t="shared" si="15"/>
        <v>0.01841047728</v>
      </c>
      <c r="Z53" s="210">
        <v>357.8</v>
      </c>
      <c r="AA53" s="120">
        <v>73.24592631480716</v>
      </c>
      <c r="AB53" s="121">
        <v>94.7816206924419</v>
      </c>
      <c r="AC53" s="121">
        <v>94.7816206924419</v>
      </c>
      <c r="AD53" s="122">
        <f t="shared" si="16"/>
        <v>0.0556928696</v>
      </c>
    </row>
    <row r="54">
      <c r="A54" s="110" t="s">
        <v>249</v>
      </c>
      <c r="B54" s="238">
        <f t="shared" si="1"/>
        <v>2017</v>
      </c>
      <c r="C54" s="238">
        <f t="shared" si="2"/>
        <v>1</v>
      </c>
      <c r="D54" s="111">
        <v>277568.89740147296</v>
      </c>
      <c r="E54" s="111">
        <v>1846.5015521508121</v>
      </c>
      <c r="F54" s="54">
        <v>168.02754700724907</v>
      </c>
      <c r="G54" s="54">
        <v>44.21777552822344</v>
      </c>
      <c r="H54" s="112">
        <v>2249.9205165379376</v>
      </c>
      <c r="I54" s="113">
        <v>4256.241475375845</v>
      </c>
      <c r="J54" s="112">
        <v>1935.96</v>
      </c>
      <c r="K54" s="112">
        <v>34.0</v>
      </c>
      <c r="L54" s="54">
        <f t="shared" si="3"/>
        <v>4.941986677</v>
      </c>
      <c r="M54" s="113">
        <v>2983.7832801631084</v>
      </c>
      <c r="N54" s="54">
        <f t="shared" si="4"/>
        <v>0</v>
      </c>
      <c r="O54" s="115">
        <f t="shared" si="5"/>
        <v>0</v>
      </c>
      <c r="P54" s="115">
        <f t="shared" si="6"/>
        <v>0</v>
      </c>
      <c r="Q54" s="115" t="str">
        <f t="shared" si="7"/>
        <v>Performance</v>
      </c>
      <c r="R54" s="116">
        <f t="shared" si="8"/>
        <v>25.33061722</v>
      </c>
      <c r="S54" s="54">
        <f t="shared" si="9"/>
        <v>3.8</v>
      </c>
      <c r="T54" s="117">
        <f t="shared" si="10"/>
        <v>0.01965303894</v>
      </c>
      <c r="U54" s="117">
        <f t="shared" si="11"/>
        <v>0.02394678492</v>
      </c>
      <c r="V54" s="118">
        <f t="shared" si="12"/>
        <v>0.006652407995</v>
      </c>
      <c r="W54" s="116">
        <f t="shared" si="13"/>
        <v>17.75770303</v>
      </c>
      <c r="X54" s="54">
        <f t="shared" si="14"/>
        <v>4.941986677</v>
      </c>
      <c r="Y54" s="117">
        <f t="shared" si="15"/>
        <v>0.01511164494</v>
      </c>
      <c r="Z54" s="210">
        <v>366.82</v>
      </c>
      <c r="AA54" s="120">
        <v>75.09242786695796</v>
      </c>
      <c r="AB54" s="121">
        <v>92.9351191402911</v>
      </c>
      <c r="AC54" s="121">
        <v>92.9351191402911</v>
      </c>
      <c r="AD54" s="122">
        <f t="shared" si="16"/>
        <v>0.04844753461</v>
      </c>
    </row>
    <row r="55">
      <c r="A55" s="110" t="s">
        <v>250</v>
      </c>
      <c r="B55" s="238">
        <f t="shared" si="1"/>
        <v>2017</v>
      </c>
      <c r="C55" s="238">
        <f t="shared" si="2"/>
        <v>1</v>
      </c>
      <c r="D55" s="111">
        <v>149908.08521301707</v>
      </c>
      <c r="E55" s="111">
        <v>1301.148987302723</v>
      </c>
      <c r="F55" s="54">
        <v>155.5810620437491</v>
      </c>
      <c r="G55" s="54">
        <v>40.94238474835503</v>
      </c>
      <c r="H55" s="112">
        <v>2102.8008806755147</v>
      </c>
      <c r="I55" s="113">
        <v>2969.004564895988</v>
      </c>
      <c r="J55" s="112">
        <v>1154.4</v>
      </c>
      <c r="K55" s="112">
        <v>30.0</v>
      </c>
      <c r="L55" s="54">
        <f t="shared" si="3"/>
        <v>5.186035401</v>
      </c>
      <c r="M55" s="113">
        <v>2405.4754726134925</v>
      </c>
      <c r="N55" s="54">
        <f t="shared" si="4"/>
        <v>0</v>
      </c>
      <c r="O55" s="115">
        <f t="shared" si="5"/>
        <v>0</v>
      </c>
      <c r="P55" s="115">
        <f t="shared" si="6"/>
        <v>0</v>
      </c>
      <c r="Q55" s="115" t="str">
        <f t="shared" si="7"/>
        <v>Performance</v>
      </c>
      <c r="R55" s="116">
        <f t="shared" si="8"/>
        <v>19.08332882</v>
      </c>
      <c r="S55" s="54">
        <f t="shared" si="9"/>
        <v>3.8</v>
      </c>
      <c r="T55" s="117">
        <f t="shared" si="10"/>
        <v>0.01947040498</v>
      </c>
      <c r="U55" s="117">
        <f t="shared" si="11"/>
        <v>0.03146633103</v>
      </c>
      <c r="V55" s="118">
        <f t="shared" si="12"/>
        <v>0.008679645167</v>
      </c>
      <c r="W55" s="116">
        <f t="shared" si="13"/>
        <v>15.46123571</v>
      </c>
      <c r="X55" s="54">
        <f t="shared" si="14"/>
        <v>5.186035401</v>
      </c>
      <c r="Y55" s="117">
        <f t="shared" si="15"/>
        <v>0.01426668605</v>
      </c>
      <c r="Z55" s="210">
        <v>202.48</v>
      </c>
      <c r="AA55" s="120">
        <v>41.450070319234634</v>
      </c>
      <c r="AB55" s="121">
        <v>114.13099172451447</v>
      </c>
      <c r="AC55" s="121">
        <v>114.13099172451447</v>
      </c>
      <c r="AD55" s="122">
        <f t="shared" si="16"/>
        <v>-0.1127841536</v>
      </c>
    </row>
    <row r="56">
      <c r="A56" s="110" t="s">
        <v>251</v>
      </c>
      <c r="B56" s="238">
        <f t="shared" si="1"/>
        <v>2017</v>
      </c>
      <c r="C56" s="238">
        <f t="shared" si="2"/>
        <v>1</v>
      </c>
      <c r="D56" s="111">
        <v>162274.3231024102</v>
      </c>
      <c r="E56" s="111">
        <v>1342.9102197460452</v>
      </c>
      <c r="F56" s="54">
        <v>65.34404605837463</v>
      </c>
      <c r="G56" s="54">
        <v>17.195801594309113</v>
      </c>
      <c r="H56" s="112">
        <v>1925.929778562621</v>
      </c>
      <c r="I56" s="113">
        <v>3694.559749188531</v>
      </c>
      <c r="J56" s="112">
        <v>836.94</v>
      </c>
      <c r="K56" s="112">
        <v>22.0</v>
      </c>
      <c r="L56" s="54">
        <f t="shared" si="3"/>
        <v>2.970183912</v>
      </c>
      <c r="M56" s="113">
        <v>1850.669639641813</v>
      </c>
      <c r="N56" s="54">
        <f t="shared" si="4"/>
        <v>0</v>
      </c>
      <c r="O56" s="115">
        <f t="shared" si="5"/>
        <v>0</v>
      </c>
      <c r="P56" s="115">
        <f t="shared" si="6"/>
        <v>0</v>
      </c>
      <c r="Q56" s="115" t="str">
        <f t="shared" si="7"/>
        <v>Performance</v>
      </c>
      <c r="R56" s="116">
        <f t="shared" si="8"/>
        <v>56.54011302</v>
      </c>
      <c r="S56" s="54">
        <f t="shared" si="9"/>
        <v>3.8</v>
      </c>
      <c r="T56" s="117">
        <f t="shared" si="10"/>
        <v>0.008928571429</v>
      </c>
      <c r="U56" s="117">
        <f t="shared" si="11"/>
        <v>0.01280487805</v>
      </c>
      <c r="V56" s="118">
        <f t="shared" si="12"/>
        <v>0.008275555825</v>
      </c>
      <c r="W56" s="116">
        <f t="shared" si="13"/>
        <v>28.32193216</v>
      </c>
      <c r="X56" s="54">
        <f t="shared" si="14"/>
        <v>2.970183912</v>
      </c>
      <c r="Y56" s="117">
        <f t="shared" si="15"/>
        <v>0.01142305407</v>
      </c>
      <c r="Z56" s="210">
        <v>205.11</v>
      </c>
      <c r="AA56" s="120">
        <v>41.98846267867551</v>
      </c>
      <c r="AB56" s="121">
        <v>23.35558337969912</v>
      </c>
      <c r="AC56" s="121">
        <v>23.35558337969912</v>
      </c>
      <c r="AD56" s="122">
        <f t="shared" si="16"/>
        <v>-0.3767714418</v>
      </c>
    </row>
    <row r="57">
      <c r="A57" s="110" t="s">
        <v>252</v>
      </c>
      <c r="B57" s="238">
        <f t="shared" si="1"/>
        <v>2017</v>
      </c>
      <c r="C57" s="238">
        <f t="shared" si="2"/>
        <v>1</v>
      </c>
      <c r="D57" s="111">
        <v>297634.7601666418</v>
      </c>
      <c r="E57" s="111">
        <v>1995.5318326348242</v>
      </c>
      <c r="F57" s="54">
        <v>205.36700189774888</v>
      </c>
      <c r="G57" s="54">
        <v>54.043947867828656</v>
      </c>
      <c r="H57" s="112">
        <v>2419.694938627783</v>
      </c>
      <c r="I57" s="113">
        <v>2725.8076694887586</v>
      </c>
      <c r="J57" s="112">
        <v>1986.66</v>
      </c>
      <c r="K57" s="112">
        <v>51.0</v>
      </c>
      <c r="L57" s="54">
        <f t="shared" si="3"/>
        <v>4.026803959</v>
      </c>
      <c r="M57" s="113">
        <v>3328.01195841161</v>
      </c>
      <c r="N57" s="54">
        <f t="shared" si="4"/>
        <v>0</v>
      </c>
      <c r="O57" s="115">
        <f t="shared" si="5"/>
        <v>0</v>
      </c>
      <c r="P57" s="115">
        <f t="shared" si="6"/>
        <v>0</v>
      </c>
      <c r="Q57" s="115" t="str">
        <f t="shared" si="7"/>
        <v>Performance</v>
      </c>
      <c r="R57" s="116">
        <f t="shared" si="8"/>
        <v>13.272861</v>
      </c>
      <c r="S57" s="54">
        <f t="shared" si="9"/>
        <v>3.8</v>
      </c>
      <c r="T57" s="117">
        <f t="shared" si="10"/>
        <v>0.02233502538</v>
      </c>
      <c r="U57" s="117">
        <f t="shared" si="11"/>
        <v>0.02708247846</v>
      </c>
      <c r="V57" s="118">
        <f t="shared" si="12"/>
        <v>0.006704632992</v>
      </c>
      <c r="W57" s="116">
        <f t="shared" si="13"/>
        <v>16.20519328</v>
      </c>
      <c r="X57" s="54">
        <f t="shared" si="14"/>
        <v>4.026803959</v>
      </c>
      <c r="Y57" s="117">
        <f t="shared" si="15"/>
        <v>0.0210770371</v>
      </c>
      <c r="Z57" s="210">
        <v>463.98</v>
      </c>
      <c r="AA57" s="120">
        <v>94.98223837770887</v>
      </c>
      <c r="AB57" s="121">
        <v>110.38476352004001</v>
      </c>
      <c r="AC57" s="121">
        <v>110.38476352004001</v>
      </c>
      <c r="AD57" s="122">
        <f t="shared" si="16"/>
        <v>-0.004445848715</v>
      </c>
    </row>
    <row r="58">
      <c r="A58" s="110" t="s">
        <v>253</v>
      </c>
      <c r="B58" s="238">
        <f t="shared" si="1"/>
        <v>2017</v>
      </c>
      <c r="C58" s="238">
        <f t="shared" si="2"/>
        <v>1</v>
      </c>
      <c r="D58" s="111">
        <v>487692.58555928577</v>
      </c>
      <c r="E58" s="111">
        <v>3184.498685727055</v>
      </c>
      <c r="F58" s="54">
        <v>270.7110479561235</v>
      </c>
      <c r="G58" s="54">
        <v>71.23974946213777</v>
      </c>
      <c r="H58" s="112">
        <v>2267.116318132246</v>
      </c>
      <c r="I58" s="113">
        <v>325.31640989873443</v>
      </c>
      <c r="J58" s="112">
        <v>2917.2000000000003</v>
      </c>
      <c r="K58" s="112">
        <v>72.0</v>
      </c>
      <c r="L58" s="54">
        <f t="shared" si="3"/>
        <v>3.759875666</v>
      </c>
      <c r="M58" s="113">
        <v>7101.926517681189</v>
      </c>
      <c r="N58" s="54">
        <f t="shared" si="4"/>
        <v>0</v>
      </c>
      <c r="O58" s="115">
        <f t="shared" si="5"/>
        <v>0</v>
      </c>
      <c r="P58" s="115">
        <f t="shared" si="6"/>
        <v>0</v>
      </c>
      <c r="Q58" s="115" t="str">
        <f t="shared" si="7"/>
        <v>Performance</v>
      </c>
      <c r="R58" s="116">
        <f t="shared" si="8"/>
        <v>1.201710873</v>
      </c>
      <c r="S58" s="54">
        <f t="shared" si="9"/>
        <v>3.8</v>
      </c>
      <c r="T58" s="117">
        <f t="shared" si="10"/>
        <v>0.03142306766</v>
      </c>
      <c r="U58" s="117">
        <f t="shared" si="11"/>
        <v>0.02237078941</v>
      </c>
      <c r="V58" s="118">
        <f t="shared" si="12"/>
        <v>0.006529725446</v>
      </c>
      <c r="W58" s="116">
        <f t="shared" si="13"/>
        <v>26.23434312</v>
      </c>
      <c r="X58" s="54">
        <f t="shared" si="14"/>
        <v>3.759875666</v>
      </c>
      <c r="Y58" s="117">
        <f t="shared" si="15"/>
        <v>0.03175840579</v>
      </c>
      <c r="Z58" s="210">
        <v>914.1</v>
      </c>
      <c r="AA58" s="120">
        <v>187.1271694923567</v>
      </c>
      <c r="AB58" s="121">
        <v>83.58387846376678</v>
      </c>
      <c r="AC58" s="121">
        <v>83.58387846376678</v>
      </c>
      <c r="AD58" s="122">
        <f t="shared" si="16"/>
        <v>-0.08393744577</v>
      </c>
    </row>
    <row r="59">
      <c r="A59" s="110" t="s">
        <v>254</v>
      </c>
      <c r="B59" s="238">
        <f t="shared" si="1"/>
        <v>2017</v>
      </c>
      <c r="C59" s="238">
        <f t="shared" si="2"/>
        <v>1</v>
      </c>
      <c r="D59" s="111">
        <v>503608.5282063613</v>
      </c>
      <c r="E59" s="111">
        <v>3676.626150402282</v>
      </c>
      <c r="F59" s="54">
        <v>457.40832240862255</v>
      </c>
      <c r="G59" s="54">
        <v>120.37061116016383</v>
      </c>
      <c r="H59" s="112">
        <v>3185.5904826536776</v>
      </c>
      <c r="I59" s="113">
        <v>6441.274750117863</v>
      </c>
      <c r="J59" s="112">
        <v>3487.38</v>
      </c>
      <c r="K59" s="112">
        <v>108.0</v>
      </c>
      <c r="L59" s="54">
        <f t="shared" si="3"/>
        <v>4.235262245</v>
      </c>
      <c r="M59" s="113">
        <v>5266.521739743514</v>
      </c>
      <c r="N59" s="54">
        <f t="shared" si="4"/>
        <v>0</v>
      </c>
      <c r="O59" s="115">
        <f t="shared" si="5"/>
        <v>0</v>
      </c>
      <c r="P59" s="115">
        <f t="shared" si="6"/>
        <v>0</v>
      </c>
      <c r="Q59" s="115" t="str">
        <f t="shared" si="7"/>
        <v>Performance</v>
      </c>
      <c r="R59" s="116">
        <f t="shared" si="8"/>
        <v>14.08211096</v>
      </c>
      <c r="S59" s="54">
        <f t="shared" si="9"/>
        <v>3.8</v>
      </c>
      <c r="T59" s="117">
        <f t="shared" si="10"/>
        <v>0.03778596521</v>
      </c>
      <c r="U59" s="117">
        <f t="shared" si="11"/>
        <v>0.03273942094</v>
      </c>
      <c r="V59" s="118">
        <f t="shared" si="12"/>
        <v>0.007300563721</v>
      </c>
      <c r="W59" s="116">
        <f t="shared" si="13"/>
        <v>11.51383016</v>
      </c>
      <c r="X59" s="54">
        <f t="shared" si="14"/>
        <v>4.235262245</v>
      </c>
      <c r="Y59" s="117">
        <f t="shared" si="15"/>
        <v>0.03390266281</v>
      </c>
      <c r="Z59" s="210">
        <v>992.65</v>
      </c>
      <c r="AA59" s="120">
        <v>203.2072911022731</v>
      </c>
      <c r="AB59" s="121">
        <v>254.20103130634945</v>
      </c>
      <c r="AC59" s="121">
        <v>254.20103130634945</v>
      </c>
      <c r="AD59" s="122">
        <f t="shared" si="16"/>
        <v>-0.05147277495</v>
      </c>
    </row>
    <row r="60">
      <c r="A60" s="110" t="s">
        <v>255</v>
      </c>
      <c r="B60" s="238">
        <f t="shared" si="1"/>
        <v>2017</v>
      </c>
      <c r="C60" s="238">
        <f t="shared" si="2"/>
        <v>1</v>
      </c>
      <c r="D60" s="111">
        <v>614862.9079784565</v>
      </c>
      <c r="E60" s="111">
        <v>4764.055889318592</v>
      </c>
      <c r="F60" s="54">
        <v>395.17589759112286</v>
      </c>
      <c r="G60" s="54">
        <v>103.9936572608218</v>
      </c>
      <c r="H60" s="112">
        <v>2170.2193408944727</v>
      </c>
      <c r="I60" s="113">
        <v>4923.9132191691315</v>
      </c>
      <c r="J60" s="112">
        <v>4296.24</v>
      </c>
      <c r="K60" s="112">
        <v>93.0</v>
      </c>
      <c r="L60" s="54">
        <f t="shared" si="3"/>
        <v>4.2492032</v>
      </c>
      <c r="M60" s="113">
        <v>3094.577823267012</v>
      </c>
      <c r="N60" s="54">
        <f t="shared" si="4"/>
        <v>0</v>
      </c>
      <c r="O60" s="115">
        <f t="shared" si="5"/>
        <v>0</v>
      </c>
      <c r="P60" s="115">
        <f t="shared" si="6"/>
        <v>0</v>
      </c>
      <c r="Q60" s="115" t="str">
        <f t="shared" si="7"/>
        <v>Performance</v>
      </c>
      <c r="R60" s="116">
        <f t="shared" si="8"/>
        <v>12.4600545</v>
      </c>
      <c r="S60" s="54">
        <f t="shared" si="9"/>
        <v>3.8</v>
      </c>
      <c r="T60" s="117">
        <f t="shared" si="10"/>
        <v>0.04791850082</v>
      </c>
      <c r="U60" s="117">
        <f t="shared" si="11"/>
        <v>0.02182880715</v>
      </c>
      <c r="V60" s="118">
        <f t="shared" si="12"/>
        <v>0.007748159512</v>
      </c>
      <c r="W60" s="116">
        <f t="shared" si="13"/>
        <v>7.830887061</v>
      </c>
      <c r="X60" s="54">
        <f t="shared" si="14"/>
        <v>4.2492032</v>
      </c>
      <c r="Y60" s="117">
        <f t="shared" si="15"/>
        <v>0.04285281135</v>
      </c>
      <c r="Z60" s="210">
        <v>1154.63</v>
      </c>
      <c r="AA60" s="120">
        <v>236.36652850996592</v>
      </c>
      <c r="AB60" s="121">
        <v>158.80936908115694</v>
      </c>
      <c r="AC60" s="121">
        <v>158.80936908115694</v>
      </c>
      <c r="AD60" s="122">
        <f t="shared" si="16"/>
        <v>-0.09819697757</v>
      </c>
    </row>
    <row r="61">
      <c r="A61" s="110" t="s">
        <v>256</v>
      </c>
      <c r="B61" s="238">
        <f t="shared" si="1"/>
        <v>2017</v>
      </c>
      <c r="C61" s="238">
        <f t="shared" si="2"/>
        <v>1</v>
      </c>
      <c r="D61" s="111">
        <v>519016.78528255725</v>
      </c>
      <c r="E61" s="111">
        <v>4054.9337854770824</v>
      </c>
      <c r="F61" s="54">
        <v>329.8318515327482</v>
      </c>
      <c r="G61" s="54">
        <v>86.79785566651269</v>
      </c>
      <c r="H61" s="112">
        <v>1939.3042909137503</v>
      </c>
      <c r="I61" s="113">
        <v>615.4547203389079</v>
      </c>
      <c r="J61" s="112">
        <v>3943.6800000000003</v>
      </c>
      <c r="K61" s="112">
        <v>76.0</v>
      </c>
      <c r="L61" s="54">
        <f t="shared" si="3"/>
        <v>4.339892783</v>
      </c>
      <c r="M61" s="113">
        <v>2600.519018067318</v>
      </c>
      <c r="N61" s="54">
        <f t="shared" si="4"/>
        <v>0</v>
      </c>
      <c r="O61" s="115">
        <f t="shared" si="5"/>
        <v>0</v>
      </c>
      <c r="P61" s="115">
        <f t="shared" si="6"/>
        <v>0</v>
      </c>
      <c r="Q61" s="115" t="str">
        <f t="shared" si="7"/>
        <v>Performance</v>
      </c>
      <c r="R61" s="116">
        <f t="shared" si="8"/>
        <v>1.865965089</v>
      </c>
      <c r="S61" s="54">
        <f t="shared" si="9"/>
        <v>3.8</v>
      </c>
      <c r="T61" s="117">
        <f t="shared" si="10"/>
        <v>0.04475721323</v>
      </c>
      <c r="U61" s="117">
        <f t="shared" si="11"/>
        <v>0.02140549273</v>
      </c>
      <c r="V61" s="118">
        <f t="shared" si="12"/>
        <v>0.007812721863</v>
      </c>
      <c r="W61" s="116">
        <f t="shared" si="13"/>
        <v>7.884378073</v>
      </c>
      <c r="X61" s="54">
        <f t="shared" si="14"/>
        <v>4.339892783</v>
      </c>
      <c r="Y61" s="117">
        <f t="shared" si="15"/>
        <v>0.03918931153</v>
      </c>
      <c r="Z61" s="210">
        <v>922.05</v>
      </c>
      <c r="AA61" s="120">
        <v>188.75462928610378</v>
      </c>
      <c r="AB61" s="121">
        <v>141.07722224664442</v>
      </c>
      <c r="AC61" s="121">
        <v>141.07722224664442</v>
      </c>
      <c r="AD61" s="122">
        <f t="shared" si="16"/>
        <v>-0.02743664665</v>
      </c>
    </row>
    <row r="62">
      <c r="A62" s="110" t="s">
        <v>257</v>
      </c>
      <c r="B62" s="238">
        <f t="shared" si="1"/>
        <v>2017</v>
      </c>
      <c r="C62" s="238">
        <f t="shared" si="2"/>
        <v>1</v>
      </c>
      <c r="D62" s="111">
        <v>346907.2825158971</v>
      </c>
      <c r="E62" s="111">
        <v>2758.697884344162</v>
      </c>
      <c r="F62" s="54">
        <v>214.70186562037378</v>
      </c>
      <c r="G62" s="54">
        <v>56.50049095272995</v>
      </c>
      <c r="H62" s="112">
        <v>1758.3389503260212</v>
      </c>
      <c r="I62" s="113">
        <v>6287.872067002659</v>
      </c>
      <c r="J62" s="112">
        <v>2379.0</v>
      </c>
      <c r="K62" s="112">
        <v>56.0</v>
      </c>
      <c r="L62" s="54">
        <f t="shared" si="3"/>
        <v>3.833961886</v>
      </c>
      <c r="M62" s="113">
        <v>11375.546940364515</v>
      </c>
      <c r="N62" s="54">
        <f t="shared" si="4"/>
        <v>0</v>
      </c>
      <c r="O62" s="115">
        <f t="shared" si="5"/>
        <v>0</v>
      </c>
      <c r="P62" s="115">
        <f t="shared" si="6"/>
        <v>0</v>
      </c>
      <c r="Q62" s="115" t="str">
        <f t="shared" si="7"/>
        <v>Performance</v>
      </c>
      <c r="R62" s="116">
        <f t="shared" si="8"/>
        <v>29.28652738</v>
      </c>
      <c r="S62" s="54">
        <f t="shared" si="9"/>
        <v>3.8</v>
      </c>
      <c r="T62" s="117">
        <f t="shared" si="10"/>
        <v>0.03213287799</v>
      </c>
      <c r="U62" s="117">
        <f t="shared" si="11"/>
        <v>0.02048085485</v>
      </c>
      <c r="V62" s="118">
        <f t="shared" si="12"/>
        <v>0.007952262819</v>
      </c>
      <c r="W62" s="116">
        <f t="shared" si="13"/>
        <v>52.98299066</v>
      </c>
      <c r="X62" s="54">
        <f t="shared" si="14"/>
        <v>3.833961886</v>
      </c>
      <c r="Y62" s="117">
        <f t="shared" si="15"/>
        <v>0.03184823949</v>
      </c>
      <c r="Z62" s="210">
        <v>562.65</v>
      </c>
      <c r="AA62" s="120">
        <v>115.18116389330982</v>
      </c>
      <c r="AB62" s="121">
        <v>99.52070172706397</v>
      </c>
      <c r="AC62" s="121">
        <v>99.52070172706397</v>
      </c>
      <c r="AD62" s="122">
        <f t="shared" si="16"/>
        <v>-0.1376366316</v>
      </c>
    </row>
    <row r="63">
      <c r="A63" s="110" t="s">
        <v>258</v>
      </c>
      <c r="B63" s="238">
        <f t="shared" si="1"/>
        <v>2017</v>
      </c>
      <c r="C63" s="238">
        <f t="shared" si="2"/>
        <v>1</v>
      </c>
      <c r="D63" s="111">
        <v>292830.5807402698</v>
      </c>
      <c r="E63" s="111">
        <v>2246.9180749897246</v>
      </c>
      <c r="F63" s="54">
        <v>236.48321430649867</v>
      </c>
      <c r="G63" s="54">
        <v>62.232424817499655</v>
      </c>
      <c r="H63" s="112">
        <v>1738.6866056468107</v>
      </c>
      <c r="I63" s="113">
        <v>525.0936846387243</v>
      </c>
      <c r="J63" s="112">
        <v>2035.02</v>
      </c>
      <c r="K63" s="112">
        <v>46.0</v>
      </c>
      <c r="L63" s="54">
        <f t="shared" si="3"/>
        <v>5.140939441</v>
      </c>
      <c r="M63" s="113">
        <v>6263.749892603644</v>
      </c>
      <c r="N63" s="54">
        <f t="shared" si="4"/>
        <v>0</v>
      </c>
      <c r="O63" s="115">
        <f t="shared" si="5"/>
        <v>0</v>
      </c>
      <c r="P63" s="115">
        <f t="shared" si="6"/>
        <v>0</v>
      </c>
      <c r="Q63" s="115" t="str">
        <f t="shared" si="7"/>
        <v>Performance</v>
      </c>
      <c r="R63" s="116">
        <f t="shared" si="8"/>
        <v>2.220426875</v>
      </c>
      <c r="S63" s="54">
        <f t="shared" si="9"/>
        <v>3.8</v>
      </c>
      <c r="T63" s="117">
        <f t="shared" si="10"/>
        <v>0.03579277865</v>
      </c>
      <c r="U63" s="117">
        <f t="shared" si="11"/>
        <v>0.027696793</v>
      </c>
      <c r="V63" s="118">
        <f t="shared" si="12"/>
        <v>0.007673099132</v>
      </c>
      <c r="W63" s="116">
        <f t="shared" si="13"/>
        <v>26.48708032</v>
      </c>
      <c r="X63" s="54">
        <f t="shared" si="14"/>
        <v>5.140939441</v>
      </c>
      <c r="Y63" s="117">
        <f t="shared" si="15"/>
        <v>0.02645675181</v>
      </c>
      <c r="Z63" s="210">
        <v>468.03</v>
      </c>
      <c r="AA63" s="120">
        <v>95.81132166886303</v>
      </c>
      <c r="AB63" s="121">
        <v>140.67189263763564</v>
      </c>
      <c r="AC63" s="121">
        <v>140.67189263763564</v>
      </c>
      <c r="AD63" s="122">
        <f t="shared" si="16"/>
        <v>-0.09430609747</v>
      </c>
    </row>
    <row r="64">
      <c r="A64" s="110" t="s">
        <v>259</v>
      </c>
      <c r="B64" s="238">
        <f t="shared" si="1"/>
        <v>2017</v>
      </c>
      <c r="C64" s="238">
        <f t="shared" si="2"/>
        <v>1</v>
      </c>
      <c r="D64" s="111">
        <v>443288.9316043047</v>
      </c>
      <c r="E64" s="111">
        <v>3165.665188742812</v>
      </c>
      <c r="F64" s="54">
        <v>454.2967011677475</v>
      </c>
      <c r="G64" s="54">
        <v>119.55176346519673</v>
      </c>
      <c r="H64" s="112">
        <v>2124.6368192079703</v>
      </c>
      <c r="I64" s="113">
        <v>14230.208054556653</v>
      </c>
      <c r="J64" s="112">
        <v>3502.98</v>
      </c>
      <c r="K64" s="112">
        <v>113.0</v>
      </c>
      <c r="L64" s="54">
        <f t="shared" si="3"/>
        <v>4.020324789</v>
      </c>
      <c r="M64" s="113">
        <v>6069.519308534589</v>
      </c>
      <c r="N64" s="54">
        <f t="shared" si="4"/>
        <v>0</v>
      </c>
      <c r="O64" s="115">
        <f t="shared" si="5"/>
        <v>0</v>
      </c>
      <c r="P64" s="115">
        <f t="shared" si="6"/>
        <v>0</v>
      </c>
      <c r="Q64" s="115" t="str">
        <f t="shared" si="7"/>
        <v>Performance</v>
      </c>
      <c r="R64" s="116">
        <f t="shared" si="8"/>
        <v>31.32359979</v>
      </c>
      <c r="S64" s="54">
        <f t="shared" si="9"/>
        <v>3.8</v>
      </c>
      <c r="T64" s="117">
        <f t="shared" si="10"/>
        <v>0.0562692703</v>
      </c>
      <c r="U64" s="117">
        <f t="shared" si="11"/>
        <v>0.03776513192</v>
      </c>
      <c r="V64" s="118">
        <f t="shared" si="12"/>
        <v>0.007141313403</v>
      </c>
      <c r="W64" s="116">
        <f t="shared" si="13"/>
        <v>13.36025398</v>
      </c>
      <c r="X64" s="54">
        <f t="shared" si="14"/>
        <v>4.020324789</v>
      </c>
      <c r="Y64" s="117">
        <f t="shared" si="15"/>
        <v>0.05318556046</v>
      </c>
      <c r="Z64" s="210">
        <v>860.37</v>
      </c>
      <c r="AA64" s="120">
        <v>176.12799782971112</v>
      </c>
      <c r="AB64" s="121">
        <v>278.1687033380364</v>
      </c>
      <c r="AC64" s="121">
        <v>278.1687033380364</v>
      </c>
      <c r="AD64" s="122">
        <f t="shared" si="16"/>
        <v>0.1065541651</v>
      </c>
    </row>
    <row r="65">
      <c r="A65" s="110" t="s">
        <v>260</v>
      </c>
      <c r="B65" s="238">
        <f t="shared" si="1"/>
        <v>2017</v>
      </c>
      <c r="C65" s="238">
        <f t="shared" si="2"/>
        <v>1</v>
      </c>
      <c r="D65" s="111">
        <v>423828.1972857166</v>
      </c>
      <c r="E65" s="111">
        <v>3095.244286975641</v>
      </c>
      <c r="F65" s="54">
        <v>441.85021620424754</v>
      </c>
      <c r="G65" s="54">
        <v>116.27637268532831</v>
      </c>
      <c r="H65" s="112">
        <v>2064.587988243716</v>
      </c>
      <c r="I65" s="113">
        <v>19230.631865995263</v>
      </c>
      <c r="J65" s="112">
        <v>3500.6400000000003</v>
      </c>
      <c r="K65" s="112">
        <v>114.0</v>
      </c>
      <c r="L65" s="54">
        <f t="shared" si="3"/>
        <v>3.87587909</v>
      </c>
      <c r="M65" s="113">
        <v>8402.543796911039</v>
      </c>
      <c r="N65" s="54">
        <f t="shared" si="4"/>
        <v>0</v>
      </c>
      <c r="O65" s="115">
        <f t="shared" si="5"/>
        <v>0</v>
      </c>
      <c r="P65" s="115">
        <f t="shared" si="6"/>
        <v>0</v>
      </c>
      <c r="Q65" s="115" t="str">
        <f t="shared" si="7"/>
        <v>Performance</v>
      </c>
      <c r="R65" s="116">
        <f t="shared" si="8"/>
        <v>43.52296584</v>
      </c>
      <c r="S65" s="54">
        <f t="shared" si="9"/>
        <v>3.8</v>
      </c>
      <c r="T65" s="117">
        <f t="shared" si="10"/>
        <v>0.05631940772</v>
      </c>
      <c r="U65" s="117">
        <f t="shared" si="11"/>
        <v>0.03756613757</v>
      </c>
      <c r="V65" s="118">
        <f t="shared" si="12"/>
        <v>0.007303063616</v>
      </c>
      <c r="W65" s="116">
        <f t="shared" si="13"/>
        <v>19.01672442</v>
      </c>
      <c r="X65" s="54">
        <f t="shared" si="14"/>
        <v>3.87587909</v>
      </c>
      <c r="Y65" s="117">
        <f t="shared" si="15"/>
        <v>0.05521682808</v>
      </c>
      <c r="Z65" s="210">
        <v>827.29</v>
      </c>
      <c r="AA65" s="120">
        <v>169.35612739233318</v>
      </c>
      <c r="AB65" s="121">
        <v>272.49408881191437</v>
      </c>
      <c r="AC65" s="121">
        <v>272.49408881191437</v>
      </c>
      <c r="AD65" s="122">
        <f t="shared" si="16"/>
        <v>0.1309737376</v>
      </c>
    </row>
    <row r="66">
      <c r="A66" s="110" t="s">
        <v>261</v>
      </c>
      <c r="B66" s="238">
        <f t="shared" si="1"/>
        <v>2017</v>
      </c>
      <c r="C66" s="238">
        <f t="shared" si="2"/>
        <v>1</v>
      </c>
      <c r="D66" s="111">
        <v>477392.30040429457</v>
      </c>
      <c r="E66" s="111">
        <v>3249.187653629456</v>
      </c>
      <c r="F66" s="54">
        <v>451.18507992687245</v>
      </c>
      <c r="G66" s="54">
        <v>118.7329157702296</v>
      </c>
      <c r="H66" s="112">
        <v>2136.373636169166</v>
      </c>
      <c r="I66" s="113">
        <v>18119.279064991046</v>
      </c>
      <c r="J66" s="112">
        <v>3508.44</v>
      </c>
      <c r="K66" s="112">
        <v>101.0</v>
      </c>
      <c r="L66" s="54">
        <f t="shared" si="3"/>
        <v>4.467179009</v>
      </c>
      <c r="M66" s="113">
        <v>7912.808468166721</v>
      </c>
      <c r="N66" s="54">
        <f t="shared" si="4"/>
        <v>0</v>
      </c>
      <c r="O66" s="115">
        <f t="shared" si="5"/>
        <v>0</v>
      </c>
      <c r="P66" s="115">
        <f t="shared" si="6"/>
        <v>0</v>
      </c>
      <c r="Q66" s="115" t="str">
        <f t="shared" si="7"/>
        <v>Performance</v>
      </c>
      <c r="R66" s="116">
        <f t="shared" si="8"/>
        <v>40.15930462</v>
      </c>
      <c r="S66" s="54">
        <f t="shared" si="9"/>
        <v>3.8</v>
      </c>
      <c r="T66" s="117">
        <f t="shared" si="10"/>
        <v>0.05557684937</v>
      </c>
      <c r="U66" s="117">
        <f t="shared" si="11"/>
        <v>0.03654233871</v>
      </c>
      <c r="V66" s="118">
        <f t="shared" si="12"/>
        <v>0.006806116586</v>
      </c>
      <c r="W66" s="116">
        <f t="shared" si="13"/>
        <v>17.53783274</v>
      </c>
      <c r="X66" s="54">
        <f t="shared" si="14"/>
        <v>4.467179009</v>
      </c>
      <c r="Y66" s="117">
        <f t="shared" si="15"/>
        <v>0.04727637446</v>
      </c>
      <c r="Z66" s="210">
        <v>1037.75</v>
      </c>
      <c r="AA66" s="120">
        <v>212.43979886302716</v>
      </c>
      <c r="AB66" s="121">
        <v>238.74528106384528</v>
      </c>
      <c r="AC66" s="121">
        <v>238.74528106384528</v>
      </c>
      <c r="AD66" s="122">
        <f t="shared" si="16"/>
        <v>0.07978989643</v>
      </c>
    </row>
    <row r="67">
      <c r="A67" s="110" t="s">
        <v>262</v>
      </c>
      <c r="B67" s="238">
        <f t="shared" si="1"/>
        <v>2017</v>
      </c>
      <c r="C67" s="238">
        <f t="shared" si="2"/>
        <v>1</v>
      </c>
      <c r="D67" s="111">
        <v>557766.2959037903</v>
      </c>
      <c r="E67" s="111">
        <v>4011.5348576438264</v>
      </c>
      <c r="F67" s="54">
        <v>500.97101978087227</v>
      </c>
      <c r="G67" s="54">
        <v>131.83447888970323</v>
      </c>
      <c r="H67" s="112">
        <v>2340.266712215974</v>
      </c>
      <c r="I67" s="113">
        <v>19272.909658152304</v>
      </c>
      <c r="J67" s="112">
        <v>3918.7200000000003</v>
      </c>
      <c r="K67" s="112">
        <v>112.0</v>
      </c>
      <c r="L67" s="54">
        <f t="shared" si="3"/>
        <v>4.472955534</v>
      </c>
      <c r="M67" s="113">
        <v>8190.9890729193985</v>
      </c>
      <c r="N67" s="54">
        <f t="shared" si="4"/>
        <v>0</v>
      </c>
      <c r="O67" s="115">
        <f t="shared" si="5"/>
        <v>0</v>
      </c>
      <c r="P67" s="115">
        <f t="shared" si="6"/>
        <v>0</v>
      </c>
      <c r="Q67" s="115" t="str">
        <f t="shared" si="7"/>
        <v>Performance</v>
      </c>
      <c r="R67" s="116">
        <f t="shared" si="8"/>
        <v>38.4711069</v>
      </c>
      <c r="S67" s="54">
        <f t="shared" si="9"/>
        <v>3.8</v>
      </c>
      <c r="T67" s="117">
        <f t="shared" si="10"/>
        <v>0.05633310007</v>
      </c>
      <c r="U67" s="117">
        <f t="shared" si="11"/>
        <v>0.03286384977</v>
      </c>
      <c r="V67" s="118">
        <f t="shared" si="12"/>
        <v>0.007192142815</v>
      </c>
      <c r="W67" s="116">
        <f t="shared" si="13"/>
        <v>16.35022536</v>
      </c>
      <c r="X67" s="54">
        <f t="shared" si="14"/>
        <v>4.472955534</v>
      </c>
      <c r="Y67" s="117">
        <f t="shared" si="15"/>
        <v>0.04785779305</v>
      </c>
      <c r="Z67" s="210">
        <v>1173.57</v>
      </c>
      <c r="AA67" s="120">
        <v>240.24377234563508</v>
      </c>
      <c r="AB67" s="121">
        <v>260.7272474352372</v>
      </c>
      <c r="AC67" s="121">
        <v>260.7272474352372</v>
      </c>
      <c r="AD67" s="122">
        <f t="shared" si="16"/>
        <v>-0.02313699393</v>
      </c>
    </row>
    <row r="68">
      <c r="A68" s="110" t="s">
        <v>263</v>
      </c>
      <c r="B68" s="238">
        <f t="shared" si="1"/>
        <v>2017</v>
      </c>
      <c r="C68" s="238">
        <f t="shared" si="2"/>
        <v>1</v>
      </c>
      <c r="D68" s="111">
        <v>513463.36021529033</v>
      </c>
      <c r="E68" s="111">
        <v>3807.641781597018</v>
      </c>
      <c r="F68" s="54">
        <v>432.5153524816226</v>
      </c>
      <c r="G68" s="54">
        <v>113.819829600427</v>
      </c>
      <c r="H68" s="112">
        <v>1975.3335894923027</v>
      </c>
      <c r="I68" s="113">
        <v>15239.399786158663</v>
      </c>
      <c r="J68" s="112">
        <v>3790.02</v>
      </c>
      <c r="K68" s="112">
        <v>115.0</v>
      </c>
      <c r="L68" s="54">
        <f t="shared" si="3"/>
        <v>3.761003065</v>
      </c>
      <c r="M68" s="113">
        <v>11009.50939719892</v>
      </c>
      <c r="N68" s="54">
        <f t="shared" si="4"/>
        <v>0</v>
      </c>
      <c r="O68" s="115">
        <f t="shared" si="5"/>
        <v>0</v>
      </c>
      <c r="P68" s="115">
        <f t="shared" si="6"/>
        <v>0</v>
      </c>
      <c r="Q68" s="115" t="str">
        <f t="shared" si="7"/>
        <v>Performance</v>
      </c>
      <c r="R68" s="116">
        <f t="shared" si="8"/>
        <v>35.23435573</v>
      </c>
      <c r="S68" s="54">
        <f t="shared" si="9"/>
        <v>3.8</v>
      </c>
      <c r="T68" s="117">
        <f t="shared" si="10"/>
        <v>0.05762056101</v>
      </c>
      <c r="U68" s="117">
        <f t="shared" si="11"/>
        <v>0.02989247312</v>
      </c>
      <c r="V68" s="118">
        <f t="shared" si="12"/>
        <v>0.007415605624</v>
      </c>
      <c r="W68" s="116">
        <f t="shared" si="13"/>
        <v>25.45460949</v>
      </c>
      <c r="X68" s="54">
        <f t="shared" si="14"/>
        <v>3.761003065</v>
      </c>
      <c r="Y68" s="117">
        <f t="shared" si="15"/>
        <v>0.05821801473</v>
      </c>
      <c r="Z68" s="210">
        <v>1158.26</v>
      </c>
      <c r="AA68" s="120">
        <v>237.1096327931485</v>
      </c>
      <c r="AB68" s="121">
        <v>195.40571968847408</v>
      </c>
      <c r="AC68" s="121">
        <v>195.40571968847408</v>
      </c>
      <c r="AD68" s="122">
        <f t="shared" si="16"/>
        <v>-0.004628004053</v>
      </c>
    </row>
    <row r="69">
      <c r="A69" s="110" t="s">
        <v>264</v>
      </c>
      <c r="B69" s="238">
        <f t="shared" si="1"/>
        <v>2017</v>
      </c>
      <c r="C69" s="238">
        <f t="shared" si="2"/>
        <v>1</v>
      </c>
      <c r="D69" s="111">
        <v>328950.77141296363</v>
      </c>
      <c r="E69" s="111">
        <v>2673.537724067584</v>
      </c>
      <c r="F69" s="54">
        <v>208.47862313862387</v>
      </c>
      <c r="G69" s="54">
        <v>54.86279556279576</v>
      </c>
      <c r="H69" s="112">
        <v>1696.9253732034886</v>
      </c>
      <c r="I69" s="113">
        <v>3380.852946864078</v>
      </c>
      <c r="J69" s="112">
        <v>2322.84</v>
      </c>
      <c r="K69" s="112">
        <v>60.0</v>
      </c>
      <c r="L69" s="54">
        <f t="shared" si="3"/>
        <v>3.474643719</v>
      </c>
      <c r="M69" s="113">
        <v>2854.932260021411</v>
      </c>
      <c r="N69" s="54">
        <f t="shared" si="4"/>
        <v>0</v>
      </c>
      <c r="O69" s="115">
        <f t="shared" si="5"/>
        <v>0</v>
      </c>
      <c r="P69" s="115">
        <f t="shared" si="6"/>
        <v>0</v>
      </c>
      <c r="Q69" s="115" t="str">
        <f t="shared" si="7"/>
        <v>Performance</v>
      </c>
      <c r="R69" s="116">
        <f t="shared" si="8"/>
        <v>16.2167847</v>
      </c>
      <c r="S69" s="54">
        <f t="shared" si="9"/>
        <v>3.8</v>
      </c>
      <c r="T69" s="117">
        <f t="shared" si="10"/>
        <v>0.03233070613</v>
      </c>
      <c r="U69" s="117">
        <f t="shared" si="11"/>
        <v>0.02052067381</v>
      </c>
      <c r="V69" s="118">
        <f t="shared" si="12"/>
        <v>0.008127470602</v>
      </c>
      <c r="W69" s="116">
        <f t="shared" si="13"/>
        <v>13.69412469</v>
      </c>
      <c r="X69" s="54">
        <f t="shared" si="14"/>
        <v>3.474643719</v>
      </c>
      <c r="Y69" s="117">
        <f t="shared" si="15"/>
        <v>0.03535806639</v>
      </c>
      <c r="Z69" s="210">
        <v>663.95</v>
      </c>
      <c r="AA69" s="120">
        <v>135.91848176835163</v>
      </c>
      <c r="AB69" s="121">
        <v>72.56014137027225</v>
      </c>
      <c r="AC69" s="121">
        <v>72.56014137027225</v>
      </c>
      <c r="AD69" s="122">
        <f t="shared" si="16"/>
        <v>-0.1311736584</v>
      </c>
    </row>
    <row r="70">
      <c r="A70" s="110" t="s">
        <v>265</v>
      </c>
      <c r="B70" s="238">
        <f t="shared" si="1"/>
        <v>2017</v>
      </c>
      <c r="C70" s="238">
        <f t="shared" si="2"/>
        <v>1</v>
      </c>
      <c r="D70" s="111">
        <v>360229.11566531693</v>
      </c>
      <c r="E70" s="111">
        <v>2507.3116419892626</v>
      </c>
      <c r="F70" s="54">
        <v>242.70645678824866</v>
      </c>
      <c r="G70" s="54">
        <v>63.870120207433864</v>
      </c>
      <c r="H70" s="112">
        <v>2293.319444371193</v>
      </c>
      <c r="I70" s="113">
        <v>7954.518453596258</v>
      </c>
      <c r="J70" s="112">
        <v>2186.34</v>
      </c>
      <c r="K70" s="112">
        <v>62.0</v>
      </c>
      <c r="L70" s="54">
        <f t="shared" si="3"/>
        <v>3.914620271</v>
      </c>
      <c r="M70" s="113">
        <v>3206.353294983945</v>
      </c>
      <c r="N70" s="54">
        <f t="shared" si="4"/>
        <v>0</v>
      </c>
      <c r="O70" s="115">
        <f t="shared" si="5"/>
        <v>0</v>
      </c>
      <c r="P70" s="115">
        <f t="shared" si="6"/>
        <v>0</v>
      </c>
      <c r="Q70" s="115" t="str">
        <f t="shared" si="7"/>
        <v>Performance</v>
      </c>
      <c r="R70" s="116">
        <f t="shared" si="8"/>
        <v>32.77423501</v>
      </c>
      <c r="S70" s="54">
        <f t="shared" si="9"/>
        <v>3.8</v>
      </c>
      <c r="T70" s="117">
        <f t="shared" si="10"/>
        <v>0.02785051178</v>
      </c>
      <c r="U70" s="117">
        <f t="shared" si="11"/>
        <v>0.0254735467</v>
      </c>
      <c r="V70" s="118">
        <f t="shared" si="12"/>
        <v>0.006960324785</v>
      </c>
      <c r="W70" s="116">
        <f t="shared" si="13"/>
        <v>13.21082816</v>
      </c>
      <c r="X70" s="54">
        <f t="shared" si="14"/>
        <v>3.914620271</v>
      </c>
      <c r="Y70" s="117">
        <f t="shared" si="15"/>
        <v>0.02703504745</v>
      </c>
      <c r="Z70" s="210">
        <v>731.56</v>
      </c>
      <c r="AA70" s="120">
        <v>149.75905493253305</v>
      </c>
      <c r="AB70" s="121">
        <v>92.94740185571561</v>
      </c>
      <c r="AC70" s="121">
        <v>92.94740185571561</v>
      </c>
      <c r="AD70" s="122">
        <f t="shared" si="16"/>
        <v>-0.128014259</v>
      </c>
    </row>
    <row r="71">
      <c r="A71" s="110" t="s">
        <v>266</v>
      </c>
      <c r="B71" s="238">
        <f t="shared" si="1"/>
        <v>2017</v>
      </c>
      <c r="C71" s="238">
        <f t="shared" si="2"/>
        <v>1</v>
      </c>
      <c r="D71" s="111">
        <v>570351.1661277397</v>
      </c>
      <c r="E71" s="111">
        <v>3670.075368842546</v>
      </c>
      <c r="F71" s="54">
        <v>426.29210999987265</v>
      </c>
      <c r="G71" s="54">
        <v>112.1821342104928</v>
      </c>
      <c r="H71" s="112">
        <v>1866.1538968300226</v>
      </c>
      <c r="I71" s="113">
        <v>6065.842043938734</v>
      </c>
      <c r="J71" s="112">
        <v>3756.48</v>
      </c>
      <c r="K71" s="112">
        <v>95.0</v>
      </c>
      <c r="L71" s="54">
        <f t="shared" si="3"/>
        <v>4.487285368</v>
      </c>
      <c r="M71" s="113">
        <v>5588.561947139061</v>
      </c>
      <c r="N71" s="54">
        <f t="shared" si="4"/>
        <v>0</v>
      </c>
      <c r="O71" s="115">
        <f t="shared" si="5"/>
        <v>0</v>
      </c>
      <c r="P71" s="115">
        <f t="shared" si="6"/>
        <v>0</v>
      </c>
      <c r="Q71" s="115" t="str">
        <f t="shared" si="7"/>
        <v>Performance</v>
      </c>
      <c r="R71" s="116">
        <f t="shared" si="8"/>
        <v>14.22930873</v>
      </c>
      <c r="S71" s="54">
        <f t="shared" si="9"/>
        <v>3.8</v>
      </c>
      <c r="T71" s="117">
        <f t="shared" si="10"/>
        <v>0.06011408513</v>
      </c>
      <c r="U71" s="117">
        <f t="shared" si="11"/>
        <v>0.03056671129</v>
      </c>
      <c r="V71" s="118">
        <f t="shared" si="12"/>
        <v>0.006434764382</v>
      </c>
      <c r="W71" s="116">
        <f t="shared" si="13"/>
        <v>13.10970064</v>
      </c>
      <c r="X71" s="54">
        <f t="shared" si="14"/>
        <v>4.487285368</v>
      </c>
      <c r="Y71" s="117">
        <f t="shared" si="15"/>
        <v>0.05090684116</v>
      </c>
      <c r="Z71" s="210">
        <v>1322.93</v>
      </c>
      <c r="AA71" s="120">
        <v>270.8195452757067</v>
      </c>
      <c r="AB71" s="121">
        <v>155.47256472416598</v>
      </c>
      <c r="AC71" s="121">
        <v>155.47256472416598</v>
      </c>
      <c r="AD71" s="122">
        <f t="shared" si="16"/>
        <v>0.02354301274</v>
      </c>
    </row>
    <row r="72">
      <c r="A72" s="110" t="s">
        <v>267</v>
      </c>
      <c r="B72" s="238">
        <f t="shared" si="1"/>
        <v>2017</v>
      </c>
      <c r="C72" s="238">
        <f t="shared" si="2"/>
        <v>1</v>
      </c>
      <c r="D72" s="111">
        <v>556517.5531689655</v>
      </c>
      <c r="E72" s="111">
        <v>3575.0890362263617</v>
      </c>
      <c r="F72" s="54">
        <v>348.50157897799807</v>
      </c>
      <c r="G72" s="54">
        <v>91.71094183631529</v>
      </c>
      <c r="H72" s="112">
        <v>1631.9634560694315</v>
      </c>
      <c r="I72" s="113">
        <v>3956.7578933547998</v>
      </c>
      <c r="J72" s="112">
        <v>2784.6</v>
      </c>
      <c r="K72" s="112">
        <v>73.0</v>
      </c>
      <c r="L72" s="54">
        <f t="shared" si="3"/>
        <v>4.773994233</v>
      </c>
      <c r="M72" s="113">
        <v>3182.864757784269</v>
      </c>
      <c r="N72" s="54">
        <f t="shared" si="4"/>
        <v>0</v>
      </c>
      <c r="O72" s="115">
        <f t="shared" si="5"/>
        <v>0</v>
      </c>
      <c r="P72" s="115">
        <f t="shared" si="6"/>
        <v>0</v>
      </c>
      <c r="Q72" s="115" t="str">
        <f t="shared" si="7"/>
        <v>Performance</v>
      </c>
      <c r="R72" s="116">
        <f t="shared" si="8"/>
        <v>11.35362975</v>
      </c>
      <c r="S72" s="54">
        <f t="shared" si="9"/>
        <v>3.8</v>
      </c>
      <c r="T72" s="117">
        <f t="shared" si="10"/>
        <v>0.05619668841</v>
      </c>
      <c r="U72" s="117">
        <f t="shared" si="11"/>
        <v>0.02565277142</v>
      </c>
      <c r="V72" s="118">
        <f t="shared" si="12"/>
        <v>0.006424036431</v>
      </c>
      <c r="W72" s="116">
        <f t="shared" si="13"/>
        <v>9.132999532</v>
      </c>
      <c r="X72" s="54">
        <f t="shared" si="14"/>
        <v>4.773994233</v>
      </c>
      <c r="Y72" s="117">
        <f t="shared" si="15"/>
        <v>0.04473139379</v>
      </c>
      <c r="Z72" s="210">
        <v>1187.21</v>
      </c>
      <c r="AA72" s="120">
        <v>243.03604298547293</v>
      </c>
      <c r="AB72" s="121">
        <v>105.46553599252513</v>
      </c>
      <c r="AC72" s="121">
        <v>105.46553599252513</v>
      </c>
      <c r="AD72" s="122">
        <f t="shared" si="16"/>
        <v>-0.2211103075</v>
      </c>
    </row>
    <row r="73">
      <c r="A73" s="110" t="s">
        <v>268</v>
      </c>
      <c r="B73" s="238">
        <f t="shared" si="1"/>
        <v>2017</v>
      </c>
      <c r="C73" s="238">
        <f t="shared" si="2"/>
        <v>1</v>
      </c>
      <c r="D73" s="111">
        <v>571065.2013177511</v>
      </c>
      <c r="E73" s="111">
        <v>3215.6148981358047</v>
      </c>
      <c r="F73" s="54">
        <v>264.48780547437354</v>
      </c>
      <c r="G73" s="54">
        <v>69.60205407220357</v>
      </c>
      <c r="H73" s="112">
        <v>1458.0947955047507</v>
      </c>
      <c r="I73" s="113">
        <v>8310.244636899948</v>
      </c>
      <c r="J73" s="112">
        <v>3224.52</v>
      </c>
      <c r="K73" s="112">
        <v>34.0</v>
      </c>
      <c r="L73" s="54">
        <f t="shared" si="3"/>
        <v>7.779053102</v>
      </c>
      <c r="M73" s="113">
        <v>3929.8116625054677</v>
      </c>
      <c r="N73" s="54">
        <f t="shared" si="4"/>
        <v>0</v>
      </c>
      <c r="O73" s="115">
        <f t="shared" si="5"/>
        <v>0</v>
      </c>
      <c r="P73" s="115">
        <f t="shared" si="6"/>
        <v>0</v>
      </c>
      <c r="Q73" s="115" t="str">
        <f t="shared" si="7"/>
        <v>Performance</v>
      </c>
      <c r="R73" s="116">
        <f t="shared" si="8"/>
        <v>31.42014288</v>
      </c>
      <c r="S73" s="54">
        <f t="shared" si="9"/>
        <v>3.8</v>
      </c>
      <c r="T73" s="117">
        <f t="shared" si="10"/>
        <v>0.04773493074</v>
      </c>
      <c r="U73" s="117">
        <f t="shared" si="11"/>
        <v>0.02164502165</v>
      </c>
      <c r="V73" s="118">
        <f t="shared" si="12"/>
        <v>0.005630906752</v>
      </c>
      <c r="W73" s="116">
        <f t="shared" si="13"/>
        <v>14.85819603</v>
      </c>
      <c r="X73" s="54">
        <f t="shared" si="14"/>
        <v>7.779053102</v>
      </c>
      <c r="Y73" s="117">
        <f t="shared" si="15"/>
        <v>0.02331809983</v>
      </c>
      <c r="Z73" s="210">
        <v>1210.42</v>
      </c>
      <c r="AA73" s="120">
        <v>247.78740673551954</v>
      </c>
      <c r="AB73" s="121">
        <v>16.700398738854005</v>
      </c>
      <c r="AC73" s="121">
        <v>16.700398738854005</v>
      </c>
      <c r="AD73" s="122">
        <f t="shared" si="16"/>
        <v>0.002769330951</v>
      </c>
    </row>
    <row r="74">
      <c r="A74" s="110" t="s">
        <v>269</v>
      </c>
      <c r="B74" s="238">
        <f t="shared" si="1"/>
        <v>2017</v>
      </c>
      <c r="C74" s="238">
        <f t="shared" si="2"/>
        <v>1</v>
      </c>
      <c r="D74" s="111">
        <v>552409.3942833156</v>
      </c>
      <c r="E74" s="111">
        <v>3260.6515213589946</v>
      </c>
      <c r="F74" s="54">
        <v>301.82726036487327</v>
      </c>
      <c r="G74" s="54">
        <v>79.42822641180877</v>
      </c>
      <c r="H74" s="112">
        <v>1329.2627581632603</v>
      </c>
      <c r="I74" s="113">
        <v>5241.591906313438</v>
      </c>
      <c r="J74" s="112">
        <v>3094.26</v>
      </c>
      <c r="K74" s="112">
        <v>69.0</v>
      </c>
      <c r="L74" s="54">
        <f t="shared" si="3"/>
        <v>4.374308121</v>
      </c>
      <c r="M74" s="113">
        <v>3415.5296030234454</v>
      </c>
      <c r="N74" s="54">
        <f t="shared" si="4"/>
        <v>0</v>
      </c>
      <c r="O74" s="115">
        <f t="shared" si="5"/>
        <v>0</v>
      </c>
      <c r="P74" s="115">
        <f t="shared" si="6"/>
        <v>0</v>
      </c>
      <c r="Q74" s="115" t="str">
        <f t="shared" si="7"/>
        <v>Performance</v>
      </c>
      <c r="R74" s="116">
        <f t="shared" si="8"/>
        <v>17.3661978</v>
      </c>
      <c r="S74" s="54">
        <f t="shared" si="9"/>
        <v>3.8</v>
      </c>
      <c r="T74" s="117">
        <f t="shared" si="10"/>
        <v>0.05975359343</v>
      </c>
      <c r="U74" s="117">
        <f t="shared" si="11"/>
        <v>0.02435961828</v>
      </c>
      <c r="V74" s="118">
        <f t="shared" si="12"/>
        <v>0.005902599693</v>
      </c>
      <c r="W74" s="116">
        <f t="shared" si="13"/>
        <v>11.31617336</v>
      </c>
      <c r="X74" s="54">
        <f t="shared" si="14"/>
        <v>4.374308121</v>
      </c>
      <c r="Y74" s="117">
        <f t="shared" si="15"/>
        <v>0.05190847301</v>
      </c>
      <c r="Z74" s="210">
        <v>1254.47</v>
      </c>
      <c r="AA74" s="120">
        <v>256.8049669763447</v>
      </c>
      <c r="AB74" s="121">
        <v>45.02229338852857</v>
      </c>
      <c r="AC74" s="121">
        <v>45.02229338852857</v>
      </c>
      <c r="AD74" s="122">
        <f t="shared" si="16"/>
        <v>-0.05103014544</v>
      </c>
    </row>
    <row r="75">
      <c r="A75" s="110" t="s">
        <v>270</v>
      </c>
      <c r="B75" s="238">
        <f t="shared" si="1"/>
        <v>2017</v>
      </c>
      <c r="C75" s="238">
        <f t="shared" si="2"/>
        <v>1</v>
      </c>
      <c r="D75" s="111">
        <v>343335.4688704507</v>
      </c>
      <c r="E75" s="111">
        <v>2134.7359407792314</v>
      </c>
      <c r="F75" s="54">
        <v>199.1437594159989</v>
      </c>
      <c r="G75" s="54">
        <v>52.40625247789445</v>
      </c>
      <c r="H75" s="112">
        <v>1212.7134362462764</v>
      </c>
      <c r="I75" s="113">
        <v>1350.9396848837116</v>
      </c>
      <c r="J75" s="112">
        <v>2133.3</v>
      </c>
      <c r="K75" s="112">
        <v>49.0</v>
      </c>
      <c r="L75" s="54">
        <f t="shared" si="3"/>
        <v>4.064158355</v>
      </c>
      <c r="M75" s="113">
        <v>2902.309096424017</v>
      </c>
      <c r="N75" s="54">
        <f t="shared" si="4"/>
        <v>0</v>
      </c>
      <c r="O75" s="115">
        <f t="shared" si="5"/>
        <v>0</v>
      </c>
      <c r="P75" s="115">
        <f t="shared" si="6"/>
        <v>0</v>
      </c>
      <c r="Q75" s="115" t="str">
        <f t="shared" si="7"/>
        <v>Performance</v>
      </c>
      <c r="R75" s="116">
        <f t="shared" si="8"/>
        <v>6.783740996</v>
      </c>
      <c r="S75" s="54">
        <f t="shared" si="9"/>
        <v>3.8</v>
      </c>
      <c r="T75" s="117">
        <f t="shared" si="10"/>
        <v>0.04321404456</v>
      </c>
      <c r="U75" s="117">
        <f t="shared" si="11"/>
        <v>0.02454929037</v>
      </c>
      <c r="V75" s="118">
        <f t="shared" si="12"/>
        <v>0.006217638824</v>
      </c>
      <c r="W75" s="116">
        <f t="shared" si="13"/>
        <v>14.57393947</v>
      </c>
      <c r="X75" s="54">
        <f t="shared" si="14"/>
        <v>4.064158355</v>
      </c>
      <c r="Y75" s="117">
        <f t="shared" si="15"/>
        <v>0.0404052586</v>
      </c>
      <c r="Z75" s="210">
        <v>799.03</v>
      </c>
      <c r="AA75" s="120">
        <v>163.5709684273906</v>
      </c>
      <c r="AB75" s="121">
        <v>35.57279098860829</v>
      </c>
      <c r="AC75" s="121">
        <v>35.57279098860829</v>
      </c>
      <c r="AD75" s="122">
        <f t="shared" si="16"/>
        <v>-0.0006726549883</v>
      </c>
    </row>
    <row r="76">
      <c r="A76" s="110" t="s">
        <v>271</v>
      </c>
      <c r="B76" s="238">
        <f t="shared" si="1"/>
        <v>2017</v>
      </c>
      <c r="C76" s="238">
        <f t="shared" si="2"/>
        <v>1</v>
      </c>
      <c r="D76" s="111">
        <v>217517.06399567073</v>
      </c>
      <c r="E76" s="111">
        <v>1540.2525142331167</v>
      </c>
      <c r="F76" s="54">
        <v>87.12539474449952</v>
      </c>
      <c r="G76" s="54">
        <v>22.92773545907882</v>
      </c>
      <c r="H76" s="112">
        <v>933.7593214941504</v>
      </c>
      <c r="I76" s="113">
        <v>495.6814379606905</v>
      </c>
      <c r="J76" s="112">
        <v>1358.76</v>
      </c>
      <c r="K76" s="112">
        <v>15.0</v>
      </c>
      <c r="L76" s="54">
        <f t="shared" si="3"/>
        <v>5.80835965</v>
      </c>
      <c r="M76" s="113">
        <v>739.7747040745579</v>
      </c>
      <c r="N76" s="54">
        <f t="shared" si="4"/>
        <v>0</v>
      </c>
      <c r="O76" s="115">
        <f t="shared" si="5"/>
        <v>0</v>
      </c>
      <c r="P76" s="115">
        <f t="shared" si="6"/>
        <v>0</v>
      </c>
      <c r="Q76" s="115" t="str">
        <f t="shared" si="7"/>
        <v>Performance</v>
      </c>
      <c r="R76" s="116">
        <f t="shared" si="8"/>
        <v>5.689287715</v>
      </c>
      <c r="S76" s="54">
        <f t="shared" si="9"/>
        <v>3.8</v>
      </c>
      <c r="T76" s="117">
        <f t="shared" si="10"/>
        <v>0.02455422391</v>
      </c>
      <c r="U76" s="117">
        <f t="shared" si="11"/>
        <v>0.0148856991</v>
      </c>
      <c r="V76" s="118">
        <f t="shared" si="12"/>
        <v>0.007081065209</v>
      </c>
      <c r="W76" s="116">
        <f t="shared" si="13"/>
        <v>8.490919395</v>
      </c>
      <c r="X76" s="54">
        <f t="shared" si="14"/>
        <v>5.80835965</v>
      </c>
      <c r="Y76" s="117">
        <f t="shared" si="15"/>
        <v>0.01606409666</v>
      </c>
      <c r="Z76" s="210">
        <v>403.52</v>
      </c>
      <c r="AA76" s="120">
        <v>82.60535546828112</v>
      </c>
      <c r="AB76" s="121">
        <v>4.520039276218398</v>
      </c>
      <c r="AC76" s="121">
        <v>4.520039276218398</v>
      </c>
      <c r="AD76" s="122">
        <f t="shared" si="16"/>
        <v>-0.1178329609</v>
      </c>
    </row>
    <row r="77">
      <c r="A77" s="110" t="s">
        <v>272</v>
      </c>
      <c r="B77" s="238">
        <f t="shared" si="1"/>
        <v>2017</v>
      </c>
      <c r="C77" s="238">
        <f t="shared" si="2"/>
        <v>1</v>
      </c>
      <c r="D77" s="111">
        <v>303126.7716567861</v>
      </c>
      <c r="E77" s="111">
        <v>2232.9976641752837</v>
      </c>
      <c r="F77" s="54">
        <v>99.57187970799944</v>
      </c>
      <c r="G77" s="54">
        <v>26.203126238947224</v>
      </c>
      <c r="H77" s="112">
        <v>1004.1802232613213</v>
      </c>
      <c r="I77" s="113">
        <v>511.36539504834434</v>
      </c>
      <c r="J77" s="112">
        <v>1625.52</v>
      </c>
      <c r="K77" s="112">
        <v>23.0</v>
      </c>
      <c r="L77" s="54">
        <f t="shared" si="3"/>
        <v>4.329212161</v>
      </c>
      <c r="M77" s="113">
        <v>695.1995610393045</v>
      </c>
      <c r="N77" s="54">
        <f t="shared" si="4"/>
        <v>0</v>
      </c>
      <c r="O77" s="115">
        <f t="shared" si="5"/>
        <v>0</v>
      </c>
      <c r="P77" s="115">
        <f t="shared" si="6"/>
        <v>0</v>
      </c>
      <c r="Q77" s="115" t="str">
        <f t="shared" si="7"/>
        <v>Performance</v>
      </c>
      <c r="R77" s="116">
        <f t="shared" si="8"/>
        <v>5.13564067</v>
      </c>
      <c r="S77" s="54">
        <f t="shared" si="9"/>
        <v>3.8</v>
      </c>
      <c r="T77" s="117">
        <f t="shared" si="10"/>
        <v>0.0260940473</v>
      </c>
      <c r="U77" s="117">
        <f t="shared" si="11"/>
        <v>0.01173450678</v>
      </c>
      <c r="V77" s="118">
        <f t="shared" si="12"/>
        <v>0.007366547178</v>
      </c>
      <c r="W77" s="116">
        <f t="shared" si="13"/>
        <v>6.981886483</v>
      </c>
      <c r="X77" s="54">
        <f t="shared" si="14"/>
        <v>4.329212161</v>
      </c>
      <c r="Y77" s="117">
        <f t="shared" si="15"/>
        <v>0.0229042551</v>
      </c>
      <c r="Z77" s="210">
        <v>497.29</v>
      </c>
      <c r="AA77" s="120">
        <v>101.80119255754738</v>
      </c>
      <c r="AB77" s="121">
        <v>-2.229312849547938</v>
      </c>
      <c r="AC77" s="121">
        <v>-2.229312849547938</v>
      </c>
      <c r="AD77" s="122">
        <f t="shared" si="16"/>
        <v>-0.2720458126</v>
      </c>
    </row>
    <row r="78">
      <c r="A78" s="110" t="s">
        <v>273</v>
      </c>
      <c r="B78" s="238">
        <f t="shared" si="1"/>
        <v>2017</v>
      </c>
      <c r="C78" s="238">
        <f t="shared" si="2"/>
        <v>1</v>
      </c>
      <c r="D78" s="111">
        <v>395411.7257272734</v>
      </c>
      <c r="E78" s="111">
        <v>3297.499667632515</v>
      </c>
      <c r="F78" s="54">
        <v>214.70186562037378</v>
      </c>
      <c r="G78" s="54">
        <v>56.50049095272995</v>
      </c>
      <c r="H78" s="112">
        <v>1256.1123640795327</v>
      </c>
      <c r="I78" s="113">
        <v>2433.459183964308</v>
      </c>
      <c r="J78" s="112">
        <v>2508.48</v>
      </c>
      <c r="K78" s="112">
        <v>50.0</v>
      </c>
      <c r="L78" s="54">
        <f t="shared" si="3"/>
        <v>4.294037312</v>
      </c>
      <c r="M78" s="113">
        <v>2184.2727110306805</v>
      </c>
      <c r="N78" s="54">
        <f t="shared" si="4"/>
        <v>0</v>
      </c>
      <c r="O78" s="115">
        <f t="shared" si="5"/>
        <v>0</v>
      </c>
      <c r="P78" s="115">
        <f t="shared" si="6"/>
        <v>0</v>
      </c>
      <c r="Q78" s="115" t="str">
        <f t="shared" si="7"/>
        <v>Performance</v>
      </c>
      <c r="R78" s="116">
        <f t="shared" si="8"/>
        <v>11.33413153</v>
      </c>
      <c r="S78" s="54">
        <f t="shared" si="9"/>
        <v>3.8</v>
      </c>
      <c r="T78" s="117">
        <f t="shared" si="10"/>
        <v>0.04498044329</v>
      </c>
      <c r="U78" s="117">
        <f t="shared" si="11"/>
        <v>0.01713434318</v>
      </c>
      <c r="V78" s="118">
        <f t="shared" si="12"/>
        <v>0.008339407896</v>
      </c>
      <c r="W78" s="116">
        <f t="shared" si="13"/>
        <v>10.17351528</v>
      </c>
      <c r="X78" s="54">
        <f t="shared" si="14"/>
        <v>4.294037312</v>
      </c>
      <c r="Y78" s="117">
        <f t="shared" si="15"/>
        <v>0.03980535614</v>
      </c>
      <c r="Z78" s="210">
        <v>633.78</v>
      </c>
      <c r="AA78" s="120">
        <v>129.74232302906228</v>
      </c>
      <c r="AB78" s="121">
        <v>84.9595425913115</v>
      </c>
      <c r="AC78" s="121">
        <v>84.9595425913115</v>
      </c>
      <c r="AD78" s="122">
        <f t="shared" si="16"/>
        <v>-0.2392781644</v>
      </c>
    </row>
    <row r="79">
      <c r="A79" s="110" t="s">
        <v>274</v>
      </c>
      <c r="B79" s="238">
        <f t="shared" si="1"/>
        <v>2017</v>
      </c>
      <c r="C79" s="238">
        <f t="shared" si="2"/>
        <v>1</v>
      </c>
      <c r="D79" s="111">
        <v>145377.40091676408</v>
      </c>
      <c r="E79" s="111">
        <v>1165.2202699381844</v>
      </c>
      <c r="F79" s="54">
        <v>289.38077540137334</v>
      </c>
      <c r="G79" s="54">
        <v>76.15283563194036</v>
      </c>
      <c r="H79" s="112">
        <v>1830.9434459464374</v>
      </c>
      <c r="I79" s="113">
        <v>4186.41027219557</v>
      </c>
      <c r="J79" s="112">
        <v>2088.84</v>
      </c>
      <c r="K79" s="112">
        <v>61.0</v>
      </c>
      <c r="L79" s="54">
        <f t="shared" si="3"/>
        <v>4.743947138</v>
      </c>
      <c r="M79" s="113">
        <v>2732.826803766576</v>
      </c>
      <c r="N79" s="54">
        <f t="shared" si="4"/>
        <v>0</v>
      </c>
      <c r="O79" s="115">
        <f t="shared" si="5"/>
        <v>0</v>
      </c>
      <c r="P79" s="115">
        <f t="shared" si="6"/>
        <v>0</v>
      </c>
      <c r="Q79" s="115" t="str">
        <f t="shared" si="7"/>
        <v>Performance</v>
      </c>
      <c r="R79" s="116">
        <f t="shared" si="8"/>
        <v>14.4667878</v>
      </c>
      <c r="S79" s="54">
        <f t="shared" si="9"/>
        <v>3.8</v>
      </c>
      <c r="T79" s="117">
        <f t="shared" si="10"/>
        <v>0.0415921288</v>
      </c>
      <c r="U79" s="117">
        <f t="shared" si="11"/>
        <v>0.06535488405</v>
      </c>
      <c r="V79" s="118">
        <f t="shared" si="12"/>
        <v>0.008015140335</v>
      </c>
      <c r="W79" s="116">
        <f t="shared" si="13"/>
        <v>9.443705443</v>
      </c>
      <c r="X79" s="54">
        <f t="shared" si="14"/>
        <v>4.743947138</v>
      </c>
      <c r="Y79" s="117">
        <f t="shared" si="15"/>
        <v>0.03331615738</v>
      </c>
      <c r="Z79" s="210">
        <v>275.87</v>
      </c>
      <c r="AA79" s="120">
        <v>56.47387840264352</v>
      </c>
      <c r="AB79" s="121">
        <v>232.90689699872982</v>
      </c>
      <c r="AC79" s="121">
        <v>232.90689699872982</v>
      </c>
      <c r="AD79" s="122">
        <f t="shared" si="16"/>
        <v>0.7926567653</v>
      </c>
    </row>
    <row r="80">
      <c r="A80" s="110" t="s">
        <v>275</v>
      </c>
      <c r="B80" s="238">
        <f t="shared" si="1"/>
        <v>2017</v>
      </c>
      <c r="C80" s="238">
        <f t="shared" si="2"/>
        <v>2</v>
      </c>
      <c r="D80" s="111">
        <v>625217.2370813154</v>
      </c>
      <c r="E80" s="111">
        <v>3563.6251684968224</v>
      </c>
      <c r="F80" s="54">
        <v>311.1621240874982</v>
      </c>
      <c r="G80" s="54">
        <v>81.88476949671006</v>
      </c>
      <c r="H80" s="112">
        <v>1825.2115120816673</v>
      </c>
      <c r="I80" s="113">
        <v>3620.2329930134956</v>
      </c>
      <c r="J80" s="112">
        <v>3063.06</v>
      </c>
      <c r="K80" s="112">
        <v>79.0</v>
      </c>
      <c r="L80" s="54">
        <f t="shared" si="3"/>
        <v>3.938761064</v>
      </c>
      <c r="M80" s="113">
        <v>3460.689272013038</v>
      </c>
      <c r="N80" s="54">
        <f t="shared" si="4"/>
        <v>0</v>
      </c>
      <c r="O80" s="115">
        <f t="shared" si="5"/>
        <v>0</v>
      </c>
      <c r="P80" s="115">
        <f t="shared" si="6"/>
        <v>0</v>
      </c>
      <c r="Q80" s="115" t="str">
        <f t="shared" si="7"/>
        <v>Performance</v>
      </c>
      <c r="R80" s="116">
        <f t="shared" si="8"/>
        <v>11.63455547</v>
      </c>
      <c r="S80" s="54">
        <f t="shared" si="9"/>
        <v>3.8</v>
      </c>
      <c r="T80" s="117">
        <f t="shared" si="10"/>
        <v>0.04486316734</v>
      </c>
      <c r="U80" s="117">
        <f t="shared" si="11"/>
        <v>0.02297794118</v>
      </c>
      <c r="V80" s="118">
        <f t="shared" si="12"/>
        <v>0.00569981913</v>
      </c>
      <c r="W80" s="116">
        <f t="shared" si="13"/>
        <v>11.12182044</v>
      </c>
      <c r="X80" s="54">
        <f t="shared" si="14"/>
        <v>3.938761064</v>
      </c>
      <c r="Y80" s="117">
        <f t="shared" si="15"/>
        <v>0.0432826549</v>
      </c>
      <c r="Z80" s="210">
        <v>1152.9</v>
      </c>
      <c r="AA80" s="120">
        <v>236.01237688189266</v>
      </c>
      <c r="AB80" s="121">
        <v>75.14974720560556</v>
      </c>
      <c r="AC80" s="121">
        <v>75.14974720560556</v>
      </c>
      <c r="AD80" s="122">
        <f t="shared" si="16"/>
        <v>-0.1404651569</v>
      </c>
    </row>
    <row r="81">
      <c r="A81" s="110" t="s">
        <v>276</v>
      </c>
      <c r="B81" s="238">
        <f t="shared" si="1"/>
        <v>2017</v>
      </c>
      <c r="C81" s="238">
        <f t="shared" si="2"/>
        <v>2</v>
      </c>
      <c r="D81" s="111">
        <v>885090.0169468543</v>
      </c>
      <c r="E81" s="111">
        <v>5497.743424009114</v>
      </c>
      <c r="F81" s="54">
        <v>457.40832240862255</v>
      </c>
      <c r="G81" s="54">
        <v>120.37061116016383</v>
      </c>
      <c r="H81" s="112">
        <v>1878.436612254529</v>
      </c>
      <c r="I81" s="113">
        <v>9723.207237243078</v>
      </c>
      <c r="J81" s="112">
        <v>4904.64</v>
      </c>
      <c r="K81" s="112">
        <v>122.0</v>
      </c>
      <c r="L81" s="54">
        <f t="shared" si="3"/>
        <v>3.749248544</v>
      </c>
      <c r="M81" s="113">
        <v>7218.562960983927</v>
      </c>
      <c r="N81" s="54">
        <f t="shared" si="4"/>
        <v>0</v>
      </c>
      <c r="O81" s="115">
        <f t="shared" si="5"/>
        <v>0</v>
      </c>
      <c r="P81" s="115">
        <f t="shared" si="6"/>
        <v>0</v>
      </c>
      <c r="Q81" s="115" t="str">
        <f t="shared" si="7"/>
        <v>Performance</v>
      </c>
      <c r="R81" s="116">
        <f t="shared" si="8"/>
        <v>21.25717168</v>
      </c>
      <c r="S81" s="54">
        <f t="shared" si="9"/>
        <v>3.8</v>
      </c>
      <c r="T81" s="117">
        <f t="shared" si="10"/>
        <v>0.06408020924</v>
      </c>
      <c r="U81" s="117">
        <f t="shared" si="11"/>
        <v>0.0218945487</v>
      </c>
      <c r="V81" s="118">
        <f t="shared" si="12"/>
        <v>0.006211507664</v>
      </c>
      <c r="W81" s="116">
        <f t="shared" si="13"/>
        <v>15.78144211</v>
      </c>
      <c r="X81" s="54">
        <f t="shared" si="14"/>
        <v>3.749248544</v>
      </c>
      <c r="Y81" s="117">
        <f t="shared" si="15"/>
        <v>0.06494762677</v>
      </c>
      <c r="Z81" s="210">
        <v>1825.29</v>
      </c>
      <c r="AA81" s="120">
        <v>373.65862728662484</v>
      </c>
      <c r="AB81" s="121">
        <v>83.74969512199772</v>
      </c>
      <c r="AC81" s="121">
        <v>83.74969512199772</v>
      </c>
      <c r="AD81" s="122">
        <f t="shared" si="16"/>
        <v>-0.1078812484</v>
      </c>
    </row>
    <row r="82">
      <c r="A82" s="110" t="s">
        <v>277</v>
      </c>
      <c r="B82" s="238">
        <f t="shared" si="1"/>
        <v>2017</v>
      </c>
      <c r="C82" s="238">
        <f t="shared" si="2"/>
        <v>2</v>
      </c>
      <c r="D82" s="111">
        <v>801167.135537371</v>
      </c>
      <c r="E82" s="111">
        <v>4734.577372299776</v>
      </c>
      <c r="F82" s="54">
        <v>423.1804887589976</v>
      </c>
      <c r="G82" s="54">
        <v>111.3632865155257</v>
      </c>
      <c r="H82" s="112">
        <v>1735.4112148669421</v>
      </c>
      <c r="I82" s="113">
        <v>5166.547320155349</v>
      </c>
      <c r="J82" s="112">
        <v>4464.72</v>
      </c>
      <c r="K82" s="112">
        <v>105.0</v>
      </c>
      <c r="L82" s="54">
        <f t="shared" si="3"/>
        <v>4.030290369</v>
      </c>
      <c r="M82" s="113">
        <v>6174.505544885313</v>
      </c>
      <c r="N82" s="54">
        <f t="shared" si="4"/>
        <v>0</v>
      </c>
      <c r="O82" s="115">
        <f t="shared" si="5"/>
        <v>0</v>
      </c>
      <c r="P82" s="115">
        <f t="shared" si="6"/>
        <v>0</v>
      </c>
      <c r="Q82" s="115" t="str">
        <f t="shared" si="7"/>
        <v>Performance</v>
      </c>
      <c r="R82" s="116">
        <f t="shared" si="8"/>
        <v>12.2088505</v>
      </c>
      <c r="S82" s="54">
        <f t="shared" si="9"/>
        <v>3.8</v>
      </c>
      <c r="T82" s="117">
        <f t="shared" si="10"/>
        <v>0.06417112299</v>
      </c>
      <c r="U82" s="117">
        <f t="shared" si="11"/>
        <v>0.02352127292</v>
      </c>
      <c r="V82" s="118">
        <f t="shared" si="12"/>
        <v>0.005909600085</v>
      </c>
      <c r="W82" s="116">
        <f t="shared" si="13"/>
        <v>14.59071415</v>
      </c>
      <c r="X82" s="54">
        <f t="shared" si="14"/>
        <v>4.030290369</v>
      </c>
      <c r="Y82" s="117">
        <f t="shared" si="15"/>
        <v>0.06050439175</v>
      </c>
      <c r="Z82" s="210">
        <v>1606.47</v>
      </c>
      <c r="AA82" s="120">
        <v>328.8635641334496</v>
      </c>
      <c r="AB82" s="121">
        <v>94.31692462554804</v>
      </c>
      <c r="AC82" s="121">
        <v>94.31692462554804</v>
      </c>
      <c r="AD82" s="122">
        <f t="shared" si="16"/>
        <v>-0.05699714063</v>
      </c>
    </row>
    <row r="83">
      <c r="A83" s="110" t="s">
        <v>278</v>
      </c>
      <c r="B83" s="238">
        <f t="shared" si="1"/>
        <v>2017</v>
      </c>
      <c r="C83" s="238">
        <f t="shared" si="2"/>
        <v>2</v>
      </c>
      <c r="D83" s="111">
        <v>428581.60815500066</v>
      </c>
      <c r="E83" s="111">
        <v>2888.8946678439315</v>
      </c>
      <c r="F83" s="54">
        <v>236.48321430649867</v>
      </c>
      <c r="G83" s="54">
        <v>62.232424817499655</v>
      </c>
      <c r="H83" s="112">
        <v>1459.1865924313736</v>
      </c>
      <c r="I83" s="113">
        <v>10607.330443776662</v>
      </c>
      <c r="J83" s="112">
        <v>2559.96</v>
      </c>
      <c r="K83" s="112">
        <v>70.0</v>
      </c>
      <c r="L83" s="54">
        <f t="shared" si="3"/>
        <v>3.378331633</v>
      </c>
      <c r="M83" s="113">
        <v>5932.8107814549585</v>
      </c>
      <c r="N83" s="54">
        <f t="shared" si="4"/>
        <v>0</v>
      </c>
      <c r="O83" s="115">
        <f t="shared" si="5"/>
        <v>0</v>
      </c>
      <c r="P83" s="115">
        <f t="shared" si="6"/>
        <v>0</v>
      </c>
      <c r="Q83" s="115" t="str">
        <f t="shared" si="7"/>
        <v>Performance</v>
      </c>
      <c r="R83" s="116">
        <f t="shared" si="8"/>
        <v>44.85447508</v>
      </c>
      <c r="S83" s="54">
        <f t="shared" si="9"/>
        <v>3.8</v>
      </c>
      <c r="T83" s="117">
        <f t="shared" si="10"/>
        <v>0.04264870932</v>
      </c>
      <c r="U83" s="117">
        <f t="shared" si="11"/>
        <v>0.02154195011</v>
      </c>
      <c r="V83" s="118">
        <f t="shared" si="12"/>
        <v>0.00674059412</v>
      </c>
      <c r="W83" s="116">
        <f t="shared" si="13"/>
        <v>25.08766129</v>
      </c>
      <c r="X83" s="54">
        <f t="shared" si="14"/>
        <v>3.378331633</v>
      </c>
      <c r="Y83" s="117">
        <f t="shared" si="15"/>
        <v>0.04797193201</v>
      </c>
      <c r="Z83" s="210">
        <v>764.78</v>
      </c>
      <c r="AA83" s="120">
        <v>156.55958503923483</v>
      </c>
      <c r="AB83" s="121">
        <v>79.92362926726383</v>
      </c>
      <c r="AC83" s="121">
        <v>79.92362926726383</v>
      </c>
      <c r="AD83" s="122">
        <f t="shared" si="16"/>
        <v>-0.1138617726</v>
      </c>
    </row>
    <row r="84">
      <c r="A84" s="110" t="s">
        <v>279</v>
      </c>
      <c r="B84" s="238">
        <f t="shared" si="1"/>
        <v>2017</v>
      </c>
      <c r="C84" s="238">
        <f t="shared" si="2"/>
        <v>2</v>
      </c>
      <c r="D84" s="111">
        <v>401213.2616461152</v>
      </c>
      <c r="E84" s="111">
        <v>2562.9932852470256</v>
      </c>
      <c r="F84" s="54">
        <v>189.80889569337393</v>
      </c>
      <c r="G84" s="54">
        <v>49.94970939299314</v>
      </c>
      <c r="H84" s="112">
        <v>1530.1533926618558</v>
      </c>
      <c r="I84" s="113">
        <v>1585.8503180888522</v>
      </c>
      <c r="J84" s="112">
        <v>2450.76</v>
      </c>
      <c r="K84" s="112">
        <v>46.0</v>
      </c>
      <c r="L84" s="54">
        <f t="shared" si="3"/>
        <v>4.126280341</v>
      </c>
      <c r="M84" s="113">
        <v>2878.0311132515267</v>
      </c>
      <c r="N84" s="54">
        <f t="shared" si="4"/>
        <v>0</v>
      </c>
      <c r="O84" s="115">
        <f t="shared" si="5"/>
        <v>0</v>
      </c>
      <c r="P84" s="115">
        <f t="shared" si="6"/>
        <v>0</v>
      </c>
      <c r="Q84" s="115" t="str">
        <f t="shared" si="7"/>
        <v>Performance</v>
      </c>
      <c r="R84" s="116">
        <f t="shared" si="8"/>
        <v>8.354984166</v>
      </c>
      <c r="S84" s="54">
        <f t="shared" si="9"/>
        <v>3.8</v>
      </c>
      <c r="T84" s="117">
        <f t="shared" si="10"/>
        <v>0.03264359615</v>
      </c>
      <c r="U84" s="117">
        <f t="shared" si="11"/>
        <v>0.01948881789</v>
      </c>
      <c r="V84" s="118">
        <f t="shared" si="12"/>
        <v>0.0063881071</v>
      </c>
      <c r="W84" s="116">
        <f t="shared" si="13"/>
        <v>15.16278309</v>
      </c>
      <c r="X84" s="54">
        <f t="shared" si="14"/>
        <v>4.126280341</v>
      </c>
      <c r="Y84" s="117">
        <f t="shared" si="15"/>
        <v>0.03006234553</v>
      </c>
      <c r="Z84" s="210">
        <v>758.6</v>
      </c>
      <c r="AA84" s="120">
        <v>155.29446535051065</v>
      </c>
      <c r="AB84" s="121">
        <v>34.51443034286328</v>
      </c>
      <c r="AC84" s="121">
        <v>34.51443034286328</v>
      </c>
      <c r="AD84" s="122">
        <f t="shared" si="16"/>
        <v>-0.04378992559</v>
      </c>
    </row>
    <row r="85">
      <c r="A85" s="110" t="s">
        <v>280</v>
      </c>
      <c r="B85" s="238">
        <f t="shared" si="1"/>
        <v>2017</v>
      </c>
      <c r="C85" s="238">
        <f t="shared" si="2"/>
        <v>2</v>
      </c>
      <c r="D85" s="111">
        <v>692673.9101927051</v>
      </c>
      <c r="E85" s="111">
        <v>4183.492873586918</v>
      </c>
      <c r="F85" s="54">
        <v>370.282927664123</v>
      </c>
      <c r="G85" s="54">
        <v>97.442875701085</v>
      </c>
      <c r="H85" s="112">
        <v>2179.226665539111</v>
      </c>
      <c r="I85" s="113">
        <v>7754.837073151261</v>
      </c>
      <c r="J85" s="112">
        <v>4271.28</v>
      </c>
      <c r="K85" s="112">
        <v>92.0</v>
      </c>
      <c r="L85" s="54">
        <f t="shared" si="3"/>
        <v>4.024814431</v>
      </c>
      <c r="M85" s="113">
        <v>4820.0984404779465</v>
      </c>
      <c r="N85" s="54">
        <f t="shared" si="4"/>
        <v>0</v>
      </c>
      <c r="O85" s="115">
        <f t="shared" si="5"/>
        <v>0</v>
      </c>
      <c r="P85" s="115">
        <f t="shared" si="6"/>
        <v>0</v>
      </c>
      <c r="Q85" s="115" t="str">
        <f t="shared" si="7"/>
        <v>Performance</v>
      </c>
      <c r="R85" s="116">
        <f t="shared" si="8"/>
        <v>20.94300464</v>
      </c>
      <c r="S85" s="54">
        <f t="shared" si="9"/>
        <v>3.8</v>
      </c>
      <c r="T85" s="117">
        <f t="shared" si="10"/>
        <v>0.04471442886</v>
      </c>
      <c r="U85" s="117">
        <f t="shared" si="11"/>
        <v>0.0232922294</v>
      </c>
      <c r="V85" s="118">
        <f t="shared" si="12"/>
        <v>0.006039628189</v>
      </c>
      <c r="W85" s="116">
        <f t="shared" si="13"/>
        <v>13.01733912</v>
      </c>
      <c r="X85" s="54">
        <f t="shared" si="14"/>
        <v>4.024814431</v>
      </c>
      <c r="Y85" s="117">
        <f t="shared" si="15"/>
        <v>0.04221681088</v>
      </c>
      <c r="Z85" s="210">
        <v>1557.35</v>
      </c>
      <c r="AA85" s="120">
        <v>318.80811443925353</v>
      </c>
      <c r="AB85" s="121">
        <v>51.47481322486948</v>
      </c>
      <c r="AC85" s="121">
        <v>51.47481322486948</v>
      </c>
      <c r="AD85" s="122">
        <f t="shared" si="16"/>
        <v>0.02098417018</v>
      </c>
    </row>
    <row r="86">
      <c r="A86" s="110" t="s">
        <v>281</v>
      </c>
      <c r="B86" s="238">
        <f t="shared" si="1"/>
        <v>2017</v>
      </c>
      <c r="C86" s="238">
        <f t="shared" si="2"/>
        <v>2</v>
      </c>
      <c r="D86" s="111">
        <v>788416.0392313434</v>
      </c>
      <c r="E86" s="111">
        <v>4633.859105818823</v>
      </c>
      <c r="F86" s="54">
        <v>472.96642861299733</v>
      </c>
      <c r="G86" s="54">
        <v>124.46484963499931</v>
      </c>
      <c r="H86" s="112">
        <v>1993.89413724489</v>
      </c>
      <c r="I86" s="113">
        <v>6170.732602633214</v>
      </c>
      <c r="J86" s="112">
        <v>4404.66</v>
      </c>
      <c r="K86" s="112">
        <v>109.0</v>
      </c>
      <c r="L86" s="54">
        <f t="shared" si="3"/>
        <v>4.339141547</v>
      </c>
      <c r="M86" s="113">
        <v>7065.306302576261</v>
      </c>
      <c r="N86" s="54">
        <f t="shared" si="4"/>
        <v>0</v>
      </c>
      <c r="O86" s="115">
        <f t="shared" si="5"/>
        <v>0</v>
      </c>
      <c r="P86" s="115">
        <f t="shared" si="6"/>
        <v>0</v>
      </c>
      <c r="Q86" s="115" t="str">
        <f t="shared" si="7"/>
        <v>Performance</v>
      </c>
      <c r="R86" s="116">
        <f t="shared" si="8"/>
        <v>13.04687231</v>
      </c>
      <c r="S86" s="54">
        <f t="shared" si="9"/>
        <v>3.8</v>
      </c>
      <c r="T86" s="117">
        <f t="shared" si="10"/>
        <v>0.06242299795</v>
      </c>
      <c r="U86" s="117">
        <f t="shared" si="11"/>
        <v>0.02685986923</v>
      </c>
      <c r="V86" s="118">
        <f t="shared" si="12"/>
        <v>0.005877428763</v>
      </c>
      <c r="W86" s="116">
        <f t="shared" si="13"/>
        <v>14.93828288</v>
      </c>
      <c r="X86" s="54">
        <f t="shared" si="14"/>
        <v>4.339141547</v>
      </c>
      <c r="Y86" s="117">
        <f t="shared" si="15"/>
        <v>0.05466689428</v>
      </c>
      <c r="Z86" s="210">
        <v>1567.89</v>
      </c>
      <c r="AA86" s="120">
        <v>320.9657781154919</v>
      </c>
      <c r="AB86" s="121">
        <v>152.00065049750543</v>
      </c>
      <c r="AC86" s="121">
        <v>152.00065049750543</v>
      </c>
      <c r="AD86" s="122">
        <f t="shared" si="16"/>
        <v>-0.04946182018</v>
      </c>
    </row>
    <row r="87">
      <c r="A87" s="110" t="s">
        <v>282</v>
      </c>
      <c r="B87" s="238">
        <f t="shared" si="1"/>
        <v>2017</v>
      </c>
      <c r="C87" s="238">
        <f t="shared" si="2"/>
        <v>2</v>
      </c>
      <c r="D87" s="111">
        <v>963634.7066957935</v>
      </c>
      <c r="E87" s="111">
        <v>5330.698494235826</v>
      </c>
      <c r="F87" s="54">
        <v>469.85480737212237</v>
      </c>
      <c r="G87" s="54">
        <v>123.6460019400322</v>
      </c>
      <c r="H87" s="112">
        <v>1826.5762582399464</v>
      </c>
      <c r="I87" s="113">
        <v>953.8289552729799</v>
      </c>
      <c r="J87" s="112">
        <v>4948.320000000001</v>
      </c>
      <c r="K87" s="112">
        <v>122.0</v>
      </c>
      <c r="L87" s="54">
        <f t="shared" si="3"/>
        <v>3.851268913</v>
      </c>
      <c r="M87" s="113">
        <v>9248.964253551516</v>
      </c>
      <c r="N87" s="54">
        <f t="shared" si="4"/>
        <v>0</v>
      </c>
      <c r="O87" s="115">
        <f t="shared" si="5"/>
        <v>0</v>
      </c>
      <c r="P87" s="115">
        <f t="shared" si="6"/>
        <v>0</v>
      </c>
      <c r="Q87" s="115" t="str">
        <f t="shared" si="7"/>
        <v>Performance</v>
      </c>
      <c r="R87" s="116">
        <f t="shared" si="8"/>
        <v>2.030050433</v>
      </c>
      <c r="S87" s="54">
        <f t="shared" si="9"/>
        <v>3.8</v>
      </c>
      <c r="T87" s="117">
        <f t="shared" si="10"/>
        <v>0.06769276748</v>
      </c>
      <c r="U87" s="117">
        <f t="shared" si="11"/>
        <v>0.02319508449</v>
      </c>
      <c r="V87" s="118">
        <f t="shared" si="12"/>
        <v>0.00553186644</v>
      </c>
      <c r="W87" s="116">
        <f t="shared" si="13"/>
        <v>19.68472836</v>
      </c>
      <c r="X87" s="54">
        <f t="shared" si="14"/>
        <v>3.851268913</v>
      </c>
      <c r="Y87" s="117">
        <f t="shared" si="15"/>
        <v>0.06679162693</v>
      </c>
      <c r="Z87" s="210">
        <v>2071.37</v>
      </c>
      <c r="AA87" s="120">
        <v>424.03413748100087</v>
      </c>
      <c r="AB87" s="121">
        <v>45.8206698911215</v>
      </c>
      <c r="AC87" s="121">
        <v>45.8206698911215</v>
      </c>
      <c r="AD87" s="122">
        <f t="shared" si="16"/>
        <v>-0.0717314053</v>
      </c>
    </row>
    <row r="88">
      <c r="A88" s="110" t="s">
        <v>283</v>
      </c>
      <c r="B88" s="238">
        <f t="shared" si="1"/>
        <v>2017</v>
      </c>
      <c r="C88" s="238">
        <f t="shared" si="2"/>
        <v>2</v>
      </c>
      <c r="D88" s="111">
        <v>697483.8215529419</v>
      </c>
      <c r="E88" s="111">
        <v>4123.7169918543195</v>
      </c>
      <c r="F88" s="54">
        <v>429.40373124074756</v>
      </c>
      <c r="G88" s="54">
        <v>113.0009819054599</v>
      </c>
      <c r="H88" s="112">
        <v>1676.4541808293106</v>
      </c>
      <c r="I88" s="113">
        <v>8126.3245618720575</v>
      </c>
      <c r="J88" s="112">
        <v>3759.6</v>
      </c>
      <c r="K88" s="112">
        <v>90.0</v>
      </c>
      <c r="L88" s="54">
        <f t="shared" si="3"/>
        <v>4.771152569</v>
      </c>
      <c r="M88" s="113">
        <v>5898.824292489122</v>
      </c>
      <c r="N88" s="54">
        <f t="shared" si="4"/>
        <v>0</v>
      </c>
      <c r="O88" s="115">
        <f t="shared" si="5"/>
        <v>0</v>
      </c>
      <c r="P88" s="115">
        <f t="shared" si="6"/>
        <v>0</v>
      </c>
      <c r="Q88" s="115" t="str">
        <f t="shared" si="7"/>
        <v>Performance</v>
      </c>
      <c r="R88" s="116">
        <f t="shared" si="8"/>
        <v>18.92467152</v>
      </c>
      <c r="S88" s="54">
        <f t="shared" si="9"/>
        <v>3.8</v>
      </c>
      <c r="T88" s="117">
        <f t="shared" si="10"/>
        <v>0.06740475415</v>
      </c>
      <c r="U88" s="117">
        <f t="shared" si="11"/>
        <v>0.02740270056</v>
      </c>
      <c r="V88" s="118">
        <f t="shared" si="12"/>
        <v>0.005912276191</v>
      </c>
      <c r="W88" s="116">
        <f t="shared" si="13"/>
        <v>13.73724508</v>
      </c>
      <c r="X88" s="54">
        <f t="shared" si="14"/>
        <v>4.771152569</v>
      </c>
      <c r="Y88" s="117">
        <f t="shared" si="15"/>
        <v>0.05368473593</v>
      </c>
      <c r="Z88" s="210">
        <v>1574.32</v>
      </c>
      <c r="AA88" s="120">
        <v>322.2820757851515</v>
      </c>
      <c r="AB88" s="121">
        <v>107.12165545559606</v>
      </c>
      <c r="AC88" s="121">
        <v>107.12165545559606</v>
      </c>
      <c r="AD88" s="122">
        <f t="shared" si="16"/>
        <v>-0.08829824951</v>
      </c>
    </row>
    <row r="89">
      <c r="A89" s="110" t="s">
        <v>284</v>
      </c>
      <c r="B89" s="238">
        <f t="shared" si="1"/>
        <v>2017</v>
      </c>
      <c r="C89" s="238">
        <f t="shared" si="2"/>
        <v>2</v>
      </c>
      <c r="D89" s="111">
        <v>820354.3747258403</v>
      </c>
      <c r="E89" s="111">
        <v>4568.351290221456</v>
      </c>
      <c r="F89" s="54">
        <v>494.74777729912216</v>
      </c>
      <c r="G89" s="54">
        <v>130.196783499769</v>
      </c>
      <c r="H89" s="112">
        <v>1661.4419730882476</v>
      </c>
      <c r="I89" s="113">
        <v>13446.943202599425</v>
      </c>
      <c r="J89" s="112">
        <v>4522.4400000000005</v>
      </c>
      <c r="K89" s="112">
        <v>120.0</v>
      </c>
      <c r="L89" s="54">
        <f t="shared" si="3"/>
        <v>4.122898144</v>
      </c>
      <c r="M89" s="113">
        <v>7325.144886003105</v>
      </c>
      <c r="N89" s="54">
        <f t="shared" si="4"/>
        <v>0</v>
      </c>
      <c r="O89" s="115">
        <f t="shared" si="5"/>
        <v>0</v>
      </c>
      <c r="P89" s="115">
        <f t="shared" si="6"/>
        <v>0</v>
      </c>
      <c r="Q89" s="115" t="str">
        <f t="shared" si="7"/>
        <v>Performance</v>
      </c>
      <c r="R89" s="116">
        <f t="shared" si="8"/>
        <v>27.17939083</v>
      </c>
      <c r="S89" s="54">
        <f t="shared" si="9"/>
        <v>3.8</v>
      </c>
      <c r="T89" s="117">
        <f t="shared" si="10"/>
        <v>0.07836372597</v>
      </c>
      <c r="U89" s="117">
        <f t="shared" si="11"/>
        <v>0.02849973113</v>
      </c>
      <c r="V89" s="118">
        <f t="shared" si="12"/>
        <v>0.005568753494</v>
      </c>
      <c r="W89" s="116">
        <f t="shared" si="13"/>
        <v>14.80581666</v>
      </c>
      <c r="X89" s="54">
        <f t="shared" si="14"/>
        <v>4.122898144</v>
      </c>
      <c r="Y89" s="117">
        <f t="shared" si="15"/>
        <v>0.07222641654</v>
      </c>
      <c r="Z89" s="210">
        <v>1974.71</v>
      </c>
      <c r="AA89" s="120">
        <v>404.24668293212096</v>
      </c>
      <c r="AB89" s="121">
        <v>90.5010943670012</v>
      </c>
      <c r="AC89" s="121">
        <v>90.5010943670012</v>
      </c>
      <c r="AD89" s="122">
        <f t="shared" si="16"/>
        <v>-0.01004985985</v>
      </c>
    </row>
    <row r="90">
      <c r="A90" s="110" t="s">
        <v>285</v>
      </c>
      <c r="B90" s="238">
        <f t="shared" si="1"/>
        <v>2017</v>
      </c>
      <c r="C90" s="238">
        <f t="shared" si="2"/>
        <v>2</v>
      </c>
      <c r="D90" s="111">
        <v>501447.58913934306</v>
      </c>
      <c r="E90" s="111">
        <v>2988.7940866299173</v>
      </c>
      <c r="F90" s="54">
        <v>357.836442700623</v>
      </c>
      <c r="G90" s="54">
        <v>94.16748492121658</v>
      </c>
      <c r="H90" s="112">
        <v>2151.6587931418853</v>
      </c>
      <c r="I90" s="113">
        <v>2854.5981372447286</v>
      </c>
      <c r="J90" s="112">
        <v>2851.6800000000003</v>
      </c>
      <c r="K90" s="112">
        <v>76.0</v>
      </c>
      <c r="L90" s="54">
        <f t="shared" si="3"/>
        <v>4.708374246</v>
      </c>
      <c r="M90" s="113">
        <v>3807.0444153712956</v>
      </c>
      <c r="N90" s="54">
        <f t="shared" si="4"/>
        <v>0</v>
      </c>
      <c r="O90" s="115">
        <f t="shared" si="5"/>
        <v>0</v>
      </c>
      <c r="P90" s="115">
        <f t="shared" si="6"/>
        <v>0</v>
      </c>
      <c r="Q90" s="115" t="str">
        <f t="shared" si="7"/>
        <v>Performance</v>
      </c>
      <c r="R90" s="116">
        <f t="shared" si="8"/>
        <v>7.977382392</v>
      </c>
      <c r="S90" s="54">
        <f t="shared" si="9"/>
        <v>3.8</v>
      </c>
      <c r="T90" s="117">
        <f t="shared" si="10"/>
        <v>0.04376506406</v>
      </c>
      <c r="U90" s="117">
        <f t="shared" si="11"/>
        <v>0.03150684932</v>
      </c>
      <c r="V90" s="118">
        <f t="shared" si="12"/>
        <v>0.00596033195</v>
      </c>
      <c r="W90" s="116">
        <f t="shared" si="13"/>
        <v>10.63906288</v>
      </c>
      <c r="X90" s="54">
        <f t="shared" si="14"/>
        <v>4.708374246</v>
      </c>
      <c r="Y90" s="117">
        <f t="shared" si="15"/>
        <v>0.03532158549</v>
      </c>
      <c r="Z90" s="210">
        <v>1086.29</v>
      </c>
      <c r="AA90" s="120">
        <v>222.37651564145295</v>
      </c>
      <c r="AB90" s="121">
        <v>135.45992705917007</v>
      </c>
      <c r="AC90" s="121">
        <v>135.45992705917007</v>
      </c>
      <c r="AD90" s="122">
        <f t="shared" si="16"/>
        <v>-0.04587605658</v>
      </c>
    </row>
    <row r="91">
      <c r="A91" s="110" t="s">
        <v>286</v>
      </c>
      <c r="B91" s="238">
        <f t="shared" si="1"/>
        <v>2017</v>
      </c>
      <c r="C91" s="238">
        <f t="shared" si="2"/>
        <v>2</v>
      </c>
      <c r="D91" s="111">
        <v>573470.9758455644</v>
      </c>
      <c r="E91" s="111">
        <v>3374.471350959422</v>
      </c>
      <c r="F91" s="54">
        <v>261.3761842334985</v>
      </c>
      <c r="G91" s="54">
        <v>68.78320637723645</v>
      </c>
      <c r="H91" s="112">
        <v>1436.2588569722948</v>
      </c>
      <c r="I91" s="113">
        <v>5225.8804132433615</v>
      </c>
      <c r="J91" s="112">
        <v>2922.6600000000003</v>
      </c>
      <c r="K91" s="112">
        <v>67.0</v>
      </c>
      <c r="L91" s="54">
        <f t="shared" si="3"/>
        <v>3.901137078</v>
      </c>
      <c r="M91" s="113">
        <v>4292.258066330893</v>
      </c>
      <c r="N91" s="54">
        <f t="shared" si="4"/>
        <v>0</v>
      </c>
      <c r="O91" s="115">
        <f t="shared" si="5"/>
        <v>0</v>
      </c>
      <c r="P91" s="115">
        <f t="shared" si="6"/>
        <v>0</v>
      </c>
      <c r="Q91" s="115" t="str">
        <f t="shared" si="7"/>
        <v>Performance</v>
      </c>
      <c r="R91" s="116">
        <f t="shared" si="8"/>
        <v>19.993713</v>
      </c>
      <c r="S91" s="54">
        <f t="shared" si="9"/>
        <v>3.8</v>
      </c>
      <c r="T91" s="117">
        <f t="shared" si="10"/>
        <v>0.04789053592</v>
      </c>
      <c r="U91" s="117">
        <f t="shared" si="11"/>
        <v>0.02038340209</v>
      </c>
      <c r="V91" s="118">
        <f t="shared" si="12"/>
        <v>0.005884293178</v>
      </c>
      <c r="W91" s="116">
        <f t="shared" si="13"/>
        <v>16.42176421</v>
      </c>
      <c r="X91" s="54">
        <f t="shared" si="14"/>
        <v>3.901137078</v>
      </c>
      <c r="Y91" s="117">
        <f t="shared" si="15"/>
        <v>0.04664897255</v>
      </c>
      <c r="Z91" s="210">
        <v>1193.34</v>
      </c>
      <c r="AA91" s="120">
        <v>244.29092707801</v>
      </c>
      <c r="AB91" s="121">
        <v>17.085257155488534</v>
      </c>
      <c r="AC91" s="121">
        <v>17.085257155488534</v>
      </c>
      <c r="AD91" s="122">
        <f t="shared" si="16"/>
        <v>-0.1338910022</v>
      </c>
    </row>
    <row r="92">
      <c r="A92" s="110" t="s">
        <v>287</v>
      </c>
      <c r="B92" s="238">
        <f t="shared" si="1"/>
        <v>2017</v>
      </c>
      <c r="C92" s="238">
        <f t="shared" si="2"/>
        <v>2</v>
      </c>
      <c r="D92" s="111">
        <v>954181.1100573983</v>
      </c>
      <c r="E92" s="111">
        <v>5206.233644600827</v>
      </c>
      <c r="F92" s="54">
        <v>463.63156489037243</v>
      </c>
      <c r="G92" s="54">
        <v>122.00830655009801</v>
      </c>
      <c r="H92" s="112">
        <v>1919.1060477712288</v>
      </c>
      <c r="I92" s="113">
        <v>5388.178511989741</v>
      </c>
      <c r="J92" s="112">
        <v>5116.8</v>
      </c>
      <c r="K92" s="112">
        <v>107.0</v>
      </c>
      <c r="L92" s="54">
        <f t="shared" si="3"/>
        <v>4.333005279</v>
      </c>
      <c r="M92" s="113">
        <v>4015.354012512981</v>
      </c>
      <c r="N92" s="54">
        <f t="shared" si="4"/>
        <v>0</v>
      </c>
      <c r="O92" s="115">
        <f t="shared" si="5"/>
        <v>0</v>
      </c>
      <c r="P92" s="115">
        <f t="shared" si="6"/>
        <v>0</v>
      </c>
      <c r="Q92" s="115" t="str">
        <f t="shared" si="7"/>
        <v>Performance</v>
      </c>
      <c r="R92" s="116">
        <f t="shared" si="8"/>
        <v>11.62168178</v>
      </c>
      <c r="S92" s="54">
        <f t="shared" si="9"/>
        <v>3.8</v>
      </c>
      <c r="T92" s="117">
        <f t="shared" si="10"/>
        <v>0.0635755938</v>
      </c>
      <c r="U92" s="117">
        <f t="shared" si="11"/>
        <v>0.02343504247</v>
      </c>
      <c r="V92" s="118">
        <f t="shared" si="12"/>
        <v>0.005456232145</v>
      </c>
      <c r="W92" s="116">
        <f t="shared" si="13"/>
        <v>8.660657118</v>
      </c>
      <c r="X92" s="54">
        <f t="shared" si="14"/>
        <v>4.333005279</v>
      </c>
      <c r="Y92" s="117">
        <f t="shared" si="15"/>
        <v>0.05575512626</v>
      </c>
      <c r="Z92" s="210">
        <v>1972.3</v>
      </c>
      <c r="AA92" s="120">
        <v>403.75332719590324</v>
      </c>
      <c r="AB92" s="121">
        <v>59.87823769446919</v>
      </c>
      <c r="AC92" s="121">
        <v>59.87823769446919</v>
      </c>
      <c r="AD92" s="122">
        <f t="shared" si="16"/>
        <v>-0.01717818498</v>
      </c>
    </row>
    <row r="93">
      <c r="A93" s="110" t="s">
        <v>288</v>
      </c>
      <c r="B93" s="238">
        <f t="shared" si="1"/>
        <v>2017</v>
      </c>
      <c r="C93" s="238">
        <f t="shared" si="2"/>
        <v>2</v>
      </c>
      <c r="D93" s="111">
        <v>920841.7261568129</v>
      </c>
      <c r="E93" s="111">
        <v>5118.6169412393465</v>
      </c>
      <c r="F93" s="54">
        <v>494.74777729912216</v>
      </c>
      <c r="G93" s="54">
        <v>130.196783499769</v>
      </c>
      <c r="H93" s="112">
        <v>1601.3931421239934</v>
      </c>
      <c r="I93" s="113">
        <v>3409.9978408610696</v>
      </c>
      <c r="J93" s="112">
        <v>4655.82</v>
      </c>
      <c r="K93" s="112">
        <v>123.0</v>
      </c>
      <c r="L93" s="54">
        <f t="shared" si="3"/>
        <v>4.022339653</v>
      </c>
      <c r="M93" s="113">
        <v>5345.879536406548</v>
      </c>
      <c r="N93" s="54">
        <f t="shared" si="4"/>
        <v>0</v>
      </c>
      <c r="O93" s="115">
        <f t="shared" si="5"/>
        <v>0</v>
      </c>
      <c r="P93" s="115">
        <f t="shared" si="6"/>
        <v>0</v>
      </c>
      <c r="Q93" s="115" t="str">
        <f t="shared" si="7"/>
        <v>Performance</v>
      </c>
      <c r="R93" s="116">
        <f t="shared" si="8"/>
        <v>6.892396484</v>
      </c>
      <c r="S93" s="54">
        <f t="shared" si="9"/>
        <v>3.8</v>
      </c>
      <c r="T93" s="117">
        <f t="shared" si="10"/>
        <v>0.08130219874</v>
      </c>
      <c r="U93" s="117">
        <f t="shared" si="11"/>
        <v>0.02543593025</v>
      </c>
      <c r="V93" s="118">
        <f t="shared" si="12"/>
        <v>0.005558628368</v>
      </c>
      <c r="W93" s="116">
        <f t="shared" si="13"/>
        <v>10.80526236</v>
      </c>
      <c r="X93" s="54">
        <f t="shared" si="14"/>
        <v>4.022339653</v>
      </c>
      <c r="Y93" s="117">
        <f t="shared" si="15"/>
        <v>0.07680812211</v>
      </c>
      <c r="Z93" s="210">
        <v>2291.73</v>
      </c>
      <c r="AA93" s="120">
        <v>469.1444569967384</v>
      </c>
      <c r="AB93" s="121">
        <v>25.603320302383736</v>
      </c>
      <c r="AC93" s="121">
        <v>25.603320302383736</v>
      </c>
      <c r="AD93" s="122">
        <f t="shared" si="16"/>
        <v>-0.09041445112</v>
      </c>
    </row>
    <row r="94">
      <c r="A94" s="110" t="s">
        <v>289</v>
      </c>
      <c r="B94" s="238">
        <f t="shared" si="1"/>
        <v>2017</v>
      </c>
      <c r="C94" s="238">
        <f t="shared" si="2"/>
        <v>2</v>
      </c>
      <c r="D94" s="111">
        <v>893147.4782653305</v>
      </c>
      <c r="E94" s="111">
        <v>5004.79711163892</v>
      </c>
      <c r="F94" s="54">
        <v>466.7431861312474</v>
      </c>
      <c r="G94" s="54">
        <v>122.82715424506512</v>
      </c>
      <c r="H94" s="112">
        <v>1845.6827044558452</v>
      </c>
      <c r="I94" s="113">
        <v>13846.09552509045</v>
      </c>
      <c r="J94" s="112">
        <v>4973.28</v>
      </c>
      <c r="K94" s="112">
        <v>118.0</v>
      </c>
      <c r="L94" s="54">
        <f t="shared" si="3"/>
        <v>3.95545073</v>
      </c>
      <c r="M94" s="113">
        <v>7532.799410954582</v>
      </c>
      <c r="N94" s="54">
        <f t="shared" si="4"/>
        <v>0</v>
      </c>
      <c r="O94" s="115">
        <f t="shared" si="5"/>
        <v>0</v>
      </c>
      <c r="P94" s="115">
        <f t="shared" si="6"/>
        <v>0</v>
      </c>
      <c r="Q94" s="115" t="str">
        <f t="shared" si="7"/>
        <v>Performance</v>
      </c>
      <c r="R94" s="116">
        <f t="shared" si="8"/>
        <v>29.66534046</v>
      </c>
      <c r="S94" s="54">
        <f t="shared" si="9"/>
        <v>3.8</v>
      </c>
      <c r="T94" s="117">
        <f t="shared" si="10"/>
        <v>0.06654835847</v>
      </c>
      <c r="U94" s="117">
        <f t="shared" si="11"/>
        <v>0.02454188482</v>
      </c>
      <c r="V94" s="118">
        <f t="shared" si="12"/>
        <v>0.005603550627</v>
      </c>
      <c r="W94" s="116">
        <f t="shared" si="13"/>
        <v>16.1390667</v>
      </c>
      <c r="X94" s="54">
        <f t="shared" si="14"/>
        <v>3.95545073</v>
      </c>
      <c r="Y94" s="117">
        <f t="shared" si="15"/>
        <v>0.06393298248</v>
      </c>
      <c r="Z94" s="210">
        <v>2164.8</v>
      </c>
      <c r="AA94" s="120">
        <v>443.16037251619497</v>
      </c>
      <c r="AB94" s="121">
        <v>23.58281361505243</v>
      </c>
      <c r="AC94" s="121">
        <v>23.58281361505243</v>
      </c>
      <c r="AD94" s="122">
        <f t="shared" si="16"/>
        <v>-0.00629738048</v>
      </c>
    </row>
    <row r="95">
      <c r="A95" s="110" t="s">
        <v>290</v>
      </c>
      <c r="B95" s="238">
        <f t="shared" si="1"/>
        <v>2017</v>
      </c>
      <c r="C95" s="238">
        <f t="shared" si="2"/>
        <v>2</v>
      </c>
      <c r="D95" s="111">
        <v>1250052.072289081</v>
      </c>
      <c r="E95" s="111">
        <v>6730.109204934602</v>
      </c>
      <c r="F95" s="54">
        <v>591.2080357662467</v>
      </c>
      <c r="G95" s="54">
        <v>155.58106204374914</v>
      </c>
      <c r="H95" s="112">
        <v>1725.312093295681</v>
      </c>
      <c r="I95" s="113">
        <v>15069.610871125518</v>
      </c>
      <c r="J95" s="112">
        <v>6247.8</v>
      </c>
      <c r="K95" s="112">
        <v>150.0</v>
      </c>
      <c r="L95" s="54">
        <f t="shared" si="3"/>
        <v>3.941386905</v>
      </c>
      <c r="M95" s="113">
        <v>8253.40233559571</v>
      </c>
      <c r="N95" s="54">
        <f t="shared" si="4"/>
        <v>0</v>
      </c>
      <c r="O95" s="115">
        <f t="shared" si="5"/>
        <v>0</v>
      </c>
      <c r="P95" s="115">
        <f t="shared" si="6"/>
        <v>0</v>
      </c>
      <c r="Q95" s="115" t="str">
        <f t="shared" si="7"/>
        <v>Performance</v>
      </c>
      <c r="R95" s="116">
        <f t="shared" si="8"/>
        <v>25.48952308</v>
      </c>
      <c r="S95" s="54">
        <f t="shared" si="9"/>
        <v>3.8</v>
      </c>
      <c r="T95" s="117">
        <f t="shared" si="10"/>
        <v>0.09017560513</v>
      </c>
      <c r="U95" s="117">
        <f t="shared" si="11"/>
        <v>0.02311716754</v>
      </c>
      <c r="V95" s="118">
        <f t="shared" si="12"/>
        <v>0.005383863084</v>
      </c>
      <c r="W95" s="116">
        <f t="shared" si="13"/>
        <v>13.96023368</v>
      </c>
      <c r="X95" s="54">
        <f t="shared" si="14"/>
        <v>3.941386905</v>
      </c>
      <c r="Y95" s="117">
        <f t="shared" si="15"/>
        <v>0.08694079209</v>
      </c>
      <c r="Z95" s="210">
        <v>2822.2</v>
      </c>
      <c r="AA95" s="120">
        <v>577.7379911840378</v>
      </c>
      <c r="AB95" s="121">
        <v>13.470044582208857</v>
      </c>
      <c r="AC95" s="121">
        <v>13.470044582208857</v>
      </c>
      <c r="AD95" s="122">
        <f t="shared" si="16"/>
        <v>-0.07166439507</v>
      </c>
    </row>
    <row r="96">
      <c r="A96" s="110" t="s">
        <v>291</v>
      </c>
      <c r="B96" s="238">
        <f t="shared" si="1"/>
        <v>2017</v>
      </c>
      <c r="C96" s="238">
        <f t="shared" si="2"/>
        <v>2</v>
      </c>
      <c r="D96" s="111">
        <v>904962.631656011</v>
      </c>
      <c r="E96" s="111">
        <v>4811.549055626684</v>
      </c>
      <c r="F96" s="54">
        <v>435.62697372249755</v>
      </c>
      <c r="G96" s="54">
        <v>114.6386772953941</v>
      </c>
      <c r="H96" s="112">
        <v>1659.5313284666574</v>
      </c>
      <c r="I96" s="113">
        <v>1054.9773819283737</v>
      </c>
      <c r="J96" s="112">
        <v>5225.22</v>
      </c>
      <c r="K96" s="112">
        <v>113.0</v>
      </c>
      <c r="L96" s="54">
        <f t="shared" si="3"/>
        <v>3.855105962</v>
      </c>
      <c r="M96" s="113">
        <v>6086.893838625654</v>
      </c>
      <c r="N96" s="54">
        <f t="shared" si="4"/>
        <v>0</v>
      </c>
      <c r="O96" s="115">
        <f t="shared" si="5"/>
        <v>0</v>
      </c>
      <c r="P96" s="115">
        <f t="shared" si="6"/>
        <v>0</v>
      </c>
      <c r="Q96" s="115" t="str">
        <f t="shared" si="7"/>
        <v>Performance</v>
      </c>
      <c r="R96" s="116">
        <f t="shared" si="8"/>
        <v>2.421744854</v>
      </c>
      <c r="S96" s="54">
        <f t="shared" si="9"/>
        <v>3.8</v>
      </c>
      <c r="T96" s="117">
        <f t="shared" si="10"/>
        <v>0.06907894737</v>
      </c>
      <c r="U96" s="117">
        <f t="shared" si="11"/>
        <v>0.02382573179</v>
      </c>
      <c r="V96" s="118">
        <f t="shared" si="12"/>
        <v>0.005316848329</v>
      </c>
      <c r="W96" s="116">
        <f t="shared" si="13"/>
        <v>13.97272025</v>
      </c>
      <c r="X96" s="54">
        <f t="shared" si="14"/>
        <v>3.855105962</v>
      </c>
      <c r="Y96" s="117">
        <f t="shared" si="15"/>
        <v>0.06809151359</v>
      </c>
      <c r="Z96" s="210">
        <v>2118.86</v>
      </c>
      <c r="AA96" s="120">
        <v>433.7559067394978</v>
      </c>
      <c r="AB96" s="121">
        <v>1.8710669829997642</v>
      </c>
      <c r="AC96" s="121">
        <v>1.8710669829997642</v>
      </c>
      <c r="AD96" s="122">
        <f t="shared" si="16"/>
        <v>0.08597458731</v>
      </c>
    </row>
    <row r="97">
      <c r="A97" s="110" t="s">
        <v>292</v>
      </c>
      <c r="B97" s="238">
        <f t="shared" si="1"/>
        <v>2017</v>
      </c>
      <c r="C97" s="238">
        <f t="shared" si="2"/>
        <v>2</v>
      </c>
      <c r="D97" s="111">
        <v>639090.1547294479</v>
      </c>
      <c r="E97" s="111">
        <v>4009.0783145589253</v>
      </c>
      <c r="F97" s="54">
        <v>280.04591167874844</v>
      </c>
      <c r="G97" s="54">
        <v>73.69629254703906</v>
      </c>
      <c r="H97" s="112">
        <v>1466.829170917733</v>
      </c>
      <c r="I97" s="113">
        <v>6568.181549204162</v>
      </c>
      <c r="J97" s="112">
        <v>3552.1200000000003</v>
      </c>
      <c r="K97" s="112">
        <v>68.0</v>
      </c>
      <c r="L97" s="54">
        <f t="shared" si="3"/>
        <v>4.118322231</v>
      </c>
      <c r="M97" s="113">
        <v>7175.7044430214755</v>
      </c>
      <c r="N97" s="54">
        <f t="shared" si="4"/>
        <v>0</v>
      </c>
      <c r="O97" s="115">
        <f t="shared" si="5"/>
        <v>0</v>
      </c>
      <c r="P97" s="115">
        <f t="shared" si="6"/>
        <v>0</v>
      </c>
      <c r="Q97" s="115" t="str">
        <f t="shared" si="7"/>
        <v>Performance</v>
      </c>
      <c r="R97" s="116">
        <f t="shared" si="8"/>
        <v>23.4539455</v>
      </c>
      <c r="S97" s="54">
        <f t="shared" si="9"/>
        <v>3.8</v>
      </c>
      <c r="T97" s="117">
        <f t="shared" si="10"/>
        <v>0.05024190547</v>
      </c>
      <c r="U97" s="117">
        <f t="shared" si="11"/>
        <v>0.01838235294</v>
      </c>
      <c r="V97" s="118">
        <f t="shared" si="12"/>
        <v>0.006273102918</v>
      </c>
      <c r="W97" s="116">
        <f t="shared" si="13"/>
        <v>25.62331441</v>
      </c>
      <c r="X97" s="54">
        <f t="shared" si="14"/>
        <v>4.118322231</v>
      </c>
      <c r="Y97" s="117">
        <f t="shared" si="15"/>
        <v>0.04635849992</v>
      </c>
      <c r="Z97" s="210">
        <v>1341.41</v>
      </c>
      <c r="AA97" s="120">
        <v>274.60262162645466</v>
      </c>
      <c r="AB97" s="121">
        <v>5.443290052293776</v>
      </c>
      <c r="AC97" s="121">
        <v>5.443290052293776</v>
      </c>
      <c r="AD97" s="122">
        <f t="shared" si="16"/>
        <v>-0.11398089</v>
      </c>
    </row>
    <row r="98">
      <c r="A98" s="110" t="s">
        <v>293</v>
      </c>
      <c r="B98" s="238">
        <f t="shared" si="1"/>
        <v>2017</v>
      </c>
      <c r="C98" s="238">
        <f t="shared" si="2"/>
        <v>2</v>
      </c>
      <c r="D98" s="111">
        <v>592785.1364267534</v>
      </c>
      <c r="E98" s="111">
        <v>3651.241871858302</v>
      </c>
      <c r="F98" s="54">
        <v>295.60401788312333</v>
      </c>
      <c r="G98" s="54">
        <v>77.79053102187457</v>
      </c>
      <c r="H98" s="112">
        <v>1534.7935296000023</v>
      </c>
      <c r="I98" s="113">
        <v>8340.868747535333</v>
      </c>
      <c r="J98" s="112">
        <v>3280.6800000000003</v>
      </c>
      <c r="K98" s="112">
        <v>69.0</v>
      </c>
      <c r="L98" s="54">
        <f t="shared" si="3"/>
        <v>4.284116201</v>
      </c>
      <c r="M98" s="113">
        <v>3559.511111086673</v>
      </c>
      <c r="N98" s="54">
        <f t="shared" si="4"/>
        <v>0</v>
      </c>
      <c r="O98" s="115">
        <f t="shared" si="5"/>
        <v>0</v>
      </c>
      <c r="P98" s="115">
        <f t="shared" si="6"/>
        <v>0</v>
      </c>
      <c r="Q98" s="115" t="str">
        <f t="shared" si="7"/>
        <v>Performance</v>
      </c>
      <c r="R98" s="116">
        <f t="shared" si="8"/>
        <v>28.21635784</v>
      </c>
      <c r="S98" s="54">
        <f t="shared" si="9"/>
        <v>3.8</v>
      </c>
      <c r="T98" s="117">
        <f t="shared" si="10"/>
        <v>0.05068468789</v>
      </c>
      <c r="U98" s="117">
        <f t="shared" si="11"/>
        <v>0.02130522539</v>
      </c>
      <c r="V98" s="118">
        <f t="shared" si="12"/>
        <v>0.006159469338</v>
      </c>
      <c r="W98" s="116">
        <f t="shared" si="13"/>
        <v>12.0414842</v>
      </c>
      <c r="X98" s="54">
        <f t="shared" si="14"/>
        <v>4.284116201</v>
      </c>
      <c r="Y98" s="117">
        <f t="shared" si="15"/>
        <v>0.04495718718</v>
      </c>
      <c r="Z98" s="210">
        <v>1555.23</v>
      </c>
      <c r="AA98" s="120">
        <v>318.3741251609211</v>
      </c>
      <c r="AB98" s="121">
        <v>-22.770107277797763</v>
      </c>
      <c r="AC98" s="121">
        <v>-22.770107277797763</v>
      </c>
      <c r="AD98" s="122">
        <f t="shared" si="16"/>
        <v>-0.1014892699</v>
      </c>
    </row>
    <row r="99">
      <c r="A99" s="110" t="s">
        <v>294</v>
      </c>
      <c r="B99" s="238">
        <f t="shared" si="1"/>
        <v>2017</v>
      </c>
      <c r="C99" s="238">
        <f t="shared" si="2"/>
        <v>2</v>
      </c>
      <c r="D99" s="111">
        <v>1011723.9941258214</v>
      </c>
      <c r="E99" s="111">
        <v>5310.227301861649</v>
      </c>
      <c r="F99" s="54">
        <v>600.5428994888717</v>
      </c>
      <c r="G99" s="54">
        <v>158.03760512865045</v>
      </c>
      <c r="H99" s="112">
        <v>1918.833098539573</v>
      </c>
      <c r="I99" s="113">
        <v>1099.4058028162312</v>
      </c>
      <c r="J99" s="112">
        <v>5346.12</v>
      </c>
      <c r="K99" s="112">
        <v>136.0</v>
      </c>
      <c r="L99" s="54">
        <f t="shared" si="3"/>
        <v>4.415756614</v>
      </c>
      <c r="M99" s="113">
        <v>7070.049697102283</v>
      </c>
      <c r="N99" s="54">
        <f t="shared" si="4"/>
        <v>0</v>
      </c>
      <c r="O99" s="115">
        <f t="shared" si="5"/>
        <v>0</v>
      </c>
      <c r="P99" s="115">
        <f t="shared" si="6"/>
        <v>0</v>
      </c>
      <c r="Q99" s="115" t="str">
        <f t="shared" si="7"/>
        <v>Performance</v>
      </c>
      <c r="R99" s="116">
        <f t="shared" si="8"/>
        <v>1.83068654</v>
      </c>
      <c r="S99" s="54">
        <f t="shared" si="9"/>
        <v>3.8</v>
      </c>
      <c r="T99" s="117">
        <f t="shared" si="10"/>
        <v>0.08236130868</v>
      </c>
      <c r="U99" s="117">
        <f t="shared" si="11"/>
        <v>0.02976098689</v>
      </c>
      <c r="V99" s="118">
        <f t="shared" si="12"/>
        <v>0.005248691672</v>
      </c>
      <c r="W99" s="116">
        <f t="shared" si="13"/>
        <v>11.77276378</v>
      </c>
      <c r="X99" s="54">
        <f t="shared" si="14"/>
        <v>4.415756614</v>
      </c>
      <c r="Y99" s="117">
        <f t="shared" si="15"/>
        <v>0.07087640926</v>
      </c>
      <c r="Z99" s="210">
        <v>2246.54</v>
      </c>
      <c r="AA99" s="120">
        <v>459.89352516284754</v>
      </c>
      <c r="AB99" s="121">
        <v>140.6493743260242</v>
      </c>
      <c r="AC99" s="121">
        <v>140.6493743260242</v>
      </c>
      <c r="AD99" s="122">
        <f t="shared" si="16"/>
        <v>0.006759164175</v>
      </c>
    </row>
    <row r="100">
      <c r="A100" s="110" t="s">
        <v>295</v>
      </c>
      <c r="B100" s="238">
        <f t="shared" si="1"/>
        <v>2017</v>
      </c>
      <c r="C100" s="238">
        <f t="shared" si="2"/>
        <v>2</v>
      </c>
      <c r="D100" s="111">
        <v>979624.3456354162</v>
      </c>
      <c r="E100" s="111">
        <v>5437.1486945815495</v>
      </c>
      <c r="F100" s="54">
        <v>519.6407472261221</v>
      </c>
      <c r="G100" s="54">
        <v>136.74756505950583</v>
      </c>
      <c r="H100" s="112">
        <v>1849.2310444673692</v>
      </c>
      <c r="I100" s="113">
        <v>782.9912340983379</v>
      </c>
      <c r="J100" s="112">
        <v>5594.9400000000005</v>
      </c>
      <c r="K100" s="112">
        <v>132.0</v>
      </c>
      <c r="L100" s="54">
        <f t="shared" si="3"/>
        <v>3.936672327</v>
      </c>
      <c r="M100" s="113">
        <v>7924.542658732863</v>
      </c>
      <c r="N100" s="54">
        <f t="shared" si="4"/>
        <v>0</v>
      </c>
      <c r="O100" s="115">
        <f t="shared" si="5"/>
        <v>0</v>
      </c>
      <c r="P100" s="115">
        <f t="shared" si="6"/>
        <v>0</v>
      </c>
      <c r="Q100" s="115" t="str">
        <f t="shared" si="7"/>
        <v>Performance</v>
      </c>
      <c r="R100" s="116">
        <f t="shared" si="8"/>
        <v>1.506793373</v>
      </c>
      <c r="S100" s="54">
        <f t="shared" si="9"/>
        <v>3.8</v>
      </c>
      <c r="T100" s="117">
        <f t="shared" si="10"/>
        <v>0.07394833948</v>
      </c>
      <c r="U100" s="117">
        <f t="shared" si="11"/>
        <v>0.02515060241</v>
      </c>
      <c r="V100" s="118">
        <f t="shared" si="12"/>
        <v>0.005550238435</v>
      </c>
      <c r="W100" s="116">
        <f t="shared" si="13"/>
        <v>15.25004092</v>
      </c>
      <c r="X100" s="54">
        <f t="shared" si="14"/>
        <v>3.936672327</v>
      </c>
      <c r="Y100" s="117">
        <f t="shared" si="15"/>
        <v>0.07138102099</v>
      </c>
      <c r="Z100" s="210">
        <v>2255.93</v>
      </c>
      <c r="AA100" s="120">
        <v>461.8157701267829</v>
      </c>
      <c r="AB100" s="121">
        <v>57.82497709933921</v>
      </c>
      <c r="AC100" s="121">
        <v>57.82497709933921</v>
      </c>
      <c r="AD100" s="122">
        <f t="shared" si="16"/>
        <v>0.02902096564</v>
      </c>
    </row>
    <row r="101">
      <c r="A101" s="110" t="s">
        <v>296</v>
      </c>
      <c r="B101" s="238">
        <f t="shared" si="1"/>
        <v>2017</v>
      </c>
      <c r="C101" s="238">
        <f t="shared" si="2"/>
        <v>2</v>
      </c>
      <c r="D101" s="111">
        <v>854304.6190068711</v>
      </c>
      <c r="E101" s="111">
        <v>5155.465087512866</v>
      </c>
      <c r="F101" s="54">
        <v>609.8777632114967</v>
      </c>
      <c r="G101" s="54">
        <v>160.49414821355177</v>
      </c>
      <c r="H101" s="112">
        <v>2136.9195346324773</v>
      </c>
      <c r="I101" s="113">
        <v>9595.202840363516</v>
      </c>
      <c r="J101" s="112">
        <v>5258.76</v>
      </c>
      <c r="K101" s="112">
        <v>145.0</v>
      </c>
      <c r="L101" s="54">
        <f t="shared" si="3"/>
        <v>4.206053539</v>
      </c>
      <c r="M101" s="113">
        <v>9942.527813787581</v>
      </c>
      <c r="N101" s="54">
        <f t="shared" si="4"/>
        <v>0</v>
      </c>
      <c r="O101" s="115">
        <f t="shared" si="5"/>
        <v>0</v>
      </c>
      <c r="P101" s="115">
        <f t="shared" si="6"/>
        <v>0</v>
      </c>
      <c r="Q101" s="115" t="str">
        <f t="shared" si="7"/>
        <v>Performance</v>
      </c>
      <c r="R101" s="116">
        <f t="shared" si="8"/>
        <v>15.73299343</v>
      </c>
      <c r="S101" s="54">
        <f t="shared" si="9"/>
        <v>3.8</v>
      </c>
      <c r="T101" s="117">
        <f t="shared" si="10"/>
        <v>0.07510537744</v>
      </c>
      <c r="U101" s="117">
        <f t="shared" si="11"/>
        <v>0.03113087675</v>
      </c>
      <c r="V101" s="118">
        <f t="shared" si="12"/>
        <v>0.00603469181</v>
      </c>
      <c r="W101" s="116">
        <f t="shared" si="13"/>
        <v>16.30249275</v>
      </c>
      <c r="X101" s="54">
        <f t="shared" si="14"/>
        <v>4.206053539</v>
      </c>
      <c r="Y101" s="117">
        <f t="shared" si="15"/>
        <v>0.06785468411</v>
      </c>
      <c r="Z101" s="210">
        <v>1986.78</v>
      </c>
      <c r="AA101" s="120">
        <v>406.71755585168404</v>
      </c>
      <c r="AB101" s="121">
        <v>203.16020735981266</v>
      </c>
      <c r="AC101" s="121">
        <v>203.16020735981266</v>
      </c>
      <c r="AD101" s="122">
        <f t="shared" si="16"/>
        <v>0.02003600271</v>
      </c>
    </row>
    <row r="102">
      <c r="A102" s="110" t="s">
        <v>297</v>
      </c>
      <c r="B102" s="238">
        <f t="shared" si="1"/>
        <v>2017</v>
      </c>
      <c r="C102" s="238">
        <f t="shared" si="2"/>
        <v>2</v>
      </c>
      <c r="D102" s="111">
        <v>923214.7467768274</v>
      </c>
      <c r="E102" s="111">
        <v>5580.447041200791</v>
      </c>
      <c r="F102" s="54">
        <v>541.422095912247</v>
      </c>
      <c r="G102" s="54">
        <v>142.47949892427553</v>
      </c>
      <c r="H102" s="112">
        <v>1800.9190304643105</v>
      </c>
      <c r="I102" s="113">
        <v>13846.323275524155</v>
      </c>
      <c r="J102" s="112">
        <v>5540.34</v>
      </c>
      <c r="K102" s="112">
        <v>123.0</v>
      </c>
      <c r="L102" s="54">
        <f t="shared" si="3"/>
        <v>4.401805658</v>
      </c>
      <c r="M102" s="113">
        <v>8911.97832218552</v>
      </c>
      <c r="N102" s="54">
        <f t="shared" si="4"/>
        <v>0</v>
      </c>
      <c r="O102" s="115">
        <f t="shared" si="5"/>
        <v>0</v>
      </c>
      <c r="P102" s="115">
        <f t="shared" si="6"/>
        <v>0</v>
      </c>
      <c r="Q102" s="115" t="str">
        <f t="shared" si="7"/>
        <v>Performance</v>
      </c>
      <c r="R102" s="116">
        <f t="shared" si="8"/>
        <v>25.57399002</v>
      </c>
      <c r="S102" s="54">
        <f t="shared" si="9"/>
        <v>3.8</v>
      </c>
      <c r="T102" s="117">
        <f t="shared" si="10"/>
        <v>0.0791148833</v>
      </c>
      <c r="U102" s="117">
        <f t="shared" si="11"/>
        <v>0.02553191489</v>
      </c>
      <c r="V102" s="118">
        <f t="shared" si="12"/>
        <v>0.006044581784</v>
      </c>
      <c r="W102" s="116">
        <f t="shared" si="13"/>
        <v>16.46031514</v>
      </c>
      <c r="X102" s="54">
        <f t="shared" si="14"/>
        <v>4.401805658</v>
      </c>
      <c r="Y102" s="117">
        <f t="shared" si="15"/>
        <v>0.06829846202</v>
      </c>
      <c r="Z102" s="210">
        <v>2184.03</v>
      </c>
      <c r="AA102" s="120">
        <v>447.0969828097493</v>
      </c>
      <c r="AB102" s="121">
        <v>94.32511310249765</v>
      </c>
      <c r="AC102" s="121">
        <v>94.32511310249765</v>
      </c>
      <c r="AD102" s="122">
        <f t="shared" si="16"/>
        <v>-0.007187066001</v>
      </c>
    </row>
    <row r="103">
      <c r="A103" s="110" t="s">
        <v>298</v>
      </c>
      <c r="B103" s="238">
        <f t="shared" si="1"/>
        <v>2017</v>
      </c>
      <c r="C103" s="238">
        <f t="shared" si="2"/>
        <v>2</v>
      </c>
      <c r="D103" s="111">
        <v>900176.4668789284</v>
      </c>
      <c r="E103" s="111">
        <v>5466.627211600365</v>
      </c>
      <c r="F103" s="54">
        <v>600.5428994888717</v>
      </c>
      <c r="G103" s="54">
        <v>158.03760512865045</v>
      </c>
      <c r="H103" s="112">
        <v>1604.395583672206</v>
      </c>
      <c r="I103" s="113">
        <v>4879.512266322539</v>
      </c>
      <c r="J103" s="112">
        <v>5313.360000000001</v>
      </c>
      <c r="K103" s="112">
        <v>149.0</v>
      </c>
      <c r="L103" s="54">
        <f t="shared" si="3"/>
        <v>4.030489258</v>
      </c>
      <c r="M103" s="113">
        <v>7513.852707607019</v>
      </c>
      <c r="N103" s="54">
        <f t="shared" si="4"/>
        <v>0</v>
      </c>
      <c r="O103" s="115">
        <f t="shared" si="5"/>
        <v>0</v>
      </c>
      <c r="P103" s="115">
        <f t="shared" si="6"/>
        <v>0</v>
      </c>
      <c r="Q103" s="115" t="str">
        <f t="shared" si="7"/>
        <v>Performance</v>
      </c>
      <c r="R103" s="116">
        <f t="shared" si="8"/>
        <v>8.125168527</v>
      </c>
      <c r="S103" s="54">
        <f t="shared" si="9"/>
        <v>3.8</v>
      </c>
      <c r="T103" s="117">
        <f t="shared" si="10"/>
        <v>0.09850289214</v>
      </c>
      <c r="U103" s="117">
        <f t="shared" si="11"/>
        <v>0.02890952666</v>
      </c>
      <c r="V103" s="118">
        <f t="shared" si="12"/>
        <v>0.006072839507</v>
      </c>
      <c r="W103" s="116">
        <f t="shared" si="13"/>
        <v>12.51176679</v>
      </c>
      <c r="X103" s="54">
        <f t="shared" si="14"/>
        <v>4.030489258</v>
      </c>
      <c r="Y103" s="117">
        <f t="shared" si="15"/>
        <v>0.09286986421</v>
      </c>
      <c r="Z103" s="210">
        <v>2110.75</v>
      </c>
      <c r="AA103" s="120">
        <v>432.09569303795195</v>
      </c>
      <c r="AB103" s="121">
        <v>168.4472064509198</v>
      </c>
      <c r="AC103" s="121">
        <v>168.4472064509198</v>
      </c>
      <c r="AD103" s="122">
        <f t="shared" si="16"/>
        <v>-0.0280368874</v>
      </c>
    </row>
    <row r="104">
      <c r="A104" s="110" t="s">
        <v>299</v>
      </c>
      <c r="B104" s="238">
        <f t="shared" si="1"/>
        <v>2017</v>
      </c>
      <c r="C104" s="238">
        <f t="shared" si="2"/>
        <v>2</v>
      </c>
      <c r="D104" s="111">
        <v>581981.2599393574</v>
      </c>
      <c r="E104" s="111">
        <v>3768.337092238598</v>
      </c>
      <c r="F104" s="54">
        <v>404.51076131374776</v>
      </c>
      <c r="G104" s="54">
        <v>106.4502003457231</v>
      </c>
      <c r="H104" s="112">
        <v>1467.6480186127003</v>
      </c>
      <c r="I104" s="113">
        <v>194.36241735049055</v>
      </c>
      <c r="J104" s="112">
        <v>3229.2000000000003</v>
      </c>
      <c r="K104" s="112">
        <v>73.0</v>
      </c>
      <c r="L104" s="54">
        <f t="shared" si="3"/>
        <v>5.541243306</v>
      </c>
      <c r="M104" s="113">
        <v>3668.1019241558247</v>
      </c>
      <c r="N104" s="54">
        <f t="shared" si="4"/>
        <v>0</v>
      </c>
      <c r="O104" s="115">
        <f t="shared" si="5"/>
        <v>0</v>
      </c>
      <c r="P104" s="115">
        <f t="shared" si="6"/>
        <v>0</v>
      </c>
      <c r="Q104" s="115" t="str">
        <f t="shared" si="7"/>
        <v>Performance</v>
      </c>
      <c r="R104" s="116">
        <f t="shared" si="8"/>
        <v>0.4804876308</v>
      </c>
      <c r="S104" s="54">
        <f t="shared" si="9"/>
        <v>3.8</v>
      </c>
      <c r="T104" s="117">
        <f t="shared" si="10"/>
        <v>0.0725311512</v>
      </c>
      <c r="U104" s="117">
        <f t="shared" si="11"/>
        <v>0.02824858757</v>
      </c>
      <c r="V104" s="118">
        <f t="shared" si="12"/>
        <v>0.006475014492</v>
      </c>
      <c r="W104" s="116">
        <f t="shared" si="13"/>
        <v>9.067995898</v>
      </c>
      <c r="X104" s="54">
        <f t="shared" si="14"/>
        <v>5.541243306</v>
      </c>
      <c r="Y104" s="117">
        <f t="shared" si="15"/>
        <v>0.04973944643</v>
      </c>
      <c r="Z104" s="210">
        <v>1343.32</v>
      </c>
      <c r="AA104" s="120">
        <v>274.99362140080143</v>
      </c>
      <c r="AB104" s="121">
        <v>129.51713991294633</v>
      </c>
      <c r="AC104" s="121">
        <v>129.51713991294633</v>
      </c>
      <c r="AD104" s="122">
        <f t="shared" si="16"/>
        <v>-0.1430702931</v>
      </c>
    </row>
    <row r="105">
      <c r="A105" s="110" t="s">
        <v>300</v>
      </c>
      <c r="B105" s="238">
        <f t="shared" si="1"/>
        <v>2017</v>
      </c>
      <c r="C105" s="238">
        <f t="shared" si="2"/>
        <v>2</v>
      </c>
      <c r="D105" s="111">
        <v>513294.6775901271</v>
      </c>
      <c r="E105" s="111">
        <v>3497.2985052044864</v>
      </c>
      <c r="F105" s="54">
        <v>314.27374532837325</v>
      </c>
      <c r="G105" s="54">
        <v>82.70361719167718</v>
      </c>
      <c r="H105" s="112">
        <v>1562.0884527655726</v>
      </c>
      <c r="I105" s="113">
        <v>9522.996022691686</v>
      </c>
      <c r="J105" s="112">
        <v>3391.44</v>
      </c>
      <c r="K105" s="112">
        <v>69.0</v>
      </c>
      <c r="L105" s="54">
        <f t="shared" si="3"/>
        <v>4.554691961</v>
      </c>
      <c r="M105" s="113">
        <v>4266.76400042581</v>
      </c>
      <c r="N105" s="54">
        <f t="shared" si="4"/>
        <v>0</v>
      </c>
      <c r="O105" s="115">
        <f t="shared" si="5"/>
        <v>0</v>
      </c>
      <c r="P105" s="115">
        <f t="shared" si="6"/>
        <v>0</v>
      </c>
      <c r="Q105" s="115" t="str">
        <f t="shared" si="7"/>
        <v>Performance</v>
      </c>
      <c r="R105" s="116">
        <f t="shared" si="8"/>
        <v>30.30159587</v>
      </c>
      <c r="S105" s="54">
        <f t="shared" si="9"/>
        <v>3.8</v>
      </c>
      <c r="T105" s="117">
        <f t="shared" si="10"/>
        <v>0.05294426</v>
      </c>
      <c r="U105" s="117">
        <f t="shared" si="11"/>
        <v>0.02364785764</v>
      </c>
      <c r="V105" s="118">
        <f t="shared" si="12"/>
        <v>0.006813432241</v>
      </c>
      <c r="W105" s="116">
        <f t="shared" si="13"/>
        <v>13.57658431</v>
      </c>
      <c r="X105" s="54">
        <f t="shared" si="14"/>
        <v>4.554691961</v>
      </c>
      <c r="Y105" s="117">
        <f t="shared" si="15"/>
        <v>0.04417163438</v>
      </c>
      <c r="Z105" s="210">
        <v>1081.38</v>
      </c>
      <c r="AA105" s="120">
        <v>221.37138009588088</v>
      </c>
      <c r="AB105" s="121">
        <v>92.90236523249237</v>
      </c>
      <c r="AC105" s="121">
        <v>92.90236523249237</v>
      </c>
      <c r="AD105" s="122">
        <f t="shared" si="16"/>
        <v>-0.03026865023</v>
      </c>
    </row>
    <row r="106">
      <c r="A106" s="110" t="s">
        <v>301</v>
      </c>
      <c r="B106" s="238">
        <f t="shared" si="1"/>
        <v>2017</v>
      </c>
      <c r="C106" s="238">
        <f t="shared" si="2"/>
        <v>2</v>
      </c>
      <c r="D106" s="111">
        <v>456789.0</v>
      </c>
      <c r="E106" s="111">
        <v>0.0</v>
      </c>
      <c r="F106" s="54">
        <v>401.3991400728728</v>
      </c>
      <c r="G106" s="54">
        <v>105.631352650756</v>
      </c>
      <c r="H106" s="112">
        <v>2247.463973453036</v>
      </c>
      <c r="I106" s="113">
        <v>12079.36801984107</v>
      </c>
      <c r="J106" s="112">
        <v>1911.78</v>
      </c>
      <c r="K106" s="112">
        <v>80.0</v>
      </c>
      <c r="L106" s="54">
        <f t="shared" si="3"/>
        <v>5.017489251</v>
      </c>
      <c r="M106" s="113">
        <v>5428.502615986928</v>
      </c>
      <c r="N106" s="54">
        <f t="shared" si="4"/>
        <v>0</v>
      </c>
      <c r="O106" s="115">
        <f t="shared" si="5"/>
        <v>0</v>
      </c>
      <c r="P106" s="115">
        <f t="shared" si="6"/>
        <v>0</v>
      </c>
      <c r="Q106" s="115" t="str">
        <f t="shared" si="7"/>
        <v>Performance</v>
      </c>
      <c r="R106" s="116">
        <f t="shared" si="8"/>
        <v>30.09315869</v>
      </c>
      <c r="S106" s="54">
        <f t="shared" si="9"/>
        <v>3.8</v>
      </c>
      <c r="T106" s="117">
        <f t="shared" si="10"/>
        <v>0.0470002429</v>
      </c>
      <c r="U106" s="117" t="str">
        <f t="shared" si="11"/>
        <v/>
      </c>
      <c r="V106" s="118">
        <f t="shared" si="12"/>
        <v>0</v>
      </c>
      <c r="W106" s="116">
        <f t="shared" si="13"/>
        <v>13.52395178</v>
      </c>
      <c r="X106" s="54">
        <f t="shared" si="14"/>
        <v>5.017489251</v>
      </c>
      <c r="Y106" s="117">
        <f t="shared" si="15"/>
        <v>0.03559567626</v>
      </c>
      <c r="Z106" s="210">
        <v>1200.4</v>
      </c>
      <c r="AA106" s="120">
        <v>245.736193259627</v>
      </c>
      <c r="AB106" s="121">
        <v>155.6629468132458</v>
      </c>
      <c r="AC106" s="121">
        <v>155.6629468132458</v>
      </c>
      <c r="AD106" s="122" t="str">
        <f t="shared" si="16"/>
        <v/>
      </c>
    </row>
    <row r="107">
      <c r="A107" s="110" t="s">
        <v>302</v>
      </c>
      <c r="B107" s="238">
        <f t="shared" si="1"/>
        <v>2017</v>
      </c>
      <c r="C107" s="238">
        <f t="shared" si="2"/>
        <v>2</v>
      </c>
      <c r="D107" s="111">
        <v>105249.76962490134</v>
      </c>
      <c r="E107" s="111">
        <v>777.0864625237787</v>
      </c>
      <c r="F107" s="54">
        <v>370.282927664123</v>
      </c>
      <c r="G107" s="54">
        <v>97.442875701085</v>
      </c>
      <c r="H107" s="112">
        <v>2095.158302189155</v>
      </c>
      <c r="I107" s="113">
        <v>4985.203269594757</v>
      </c>
      <c r="J107" s="112">
        <v>1453.14</v>
      </c>
      <c r="K107" s="112">
        <v>67.0</v>
      </c>
      <c r="L107" s="54">
        <f t="shared" si="3"/>
        <v>5.526610861</v>
      </c>
      <c r="M107" s="113">
        <v>2137.2620431856776</v>
      </c>
      <c r="N107" s="54">
        <f t="shared" si="4"/>
        <v>0</v>
      </c>
      <c r="O107" s="115">
        <f t="shared" si="5"/>
        <v>0</v>
      </c>
      <c r="P107" s="115">
        <f t="shared" si="6"/>
        <v>0</v>
      </c>
      <c r="Q107" s="115" t="str">
        <f t="shared" si="7"/>
        <v>Performance</v>
      </c>
      <c r="R107" s="116">
        <f t="shared" si="8"/>
        <v>13.46322743</v>
      </c>
      <c r="S107" s="54">
        <f t="shared" si="9"/>
        <v>3.8</v>
      </c>
      <c r="T107" s="117">
        <f t="shared" si="10"/>
        <v>0.04650859823</v>
      </c>
      <c r="U107" s="117">
        <f t="shared" si="11"/>
        <v>0.1253951528</v>
      </c>
      <c r="V107" s="118">
        <f t="shared" si="12"/>
        <v>0.00738326046</v>
      </c>
      <c r="W107" s="116">
        <f t="shared" si="13"/>
        <v>5.771970252</v>
      </c>
      <c r="X107" s="54">
        <f t="shared" si="14"/>
        <v>5.526610861</v>
      </c>
      <c r="Y107" s="117">
        <f t="shared" si="15"/>
        <v>0.03197849057</v>
      </c>
      <c r="Z107" s="210">
        <v>1985.14</v>
      </c>
      <c r="AA107" s="120">
        <v>406.3818282967476</v>
      </c>
      <c r="AB107" s="121">
        <v>-36.09890063262458</v>
      </c>
      <c r="AC107" s="121">
        <v>-36.09890063262458</v>
      </c>
      <c r="AD107" s="122">
        <f t="shared" si="16"/>
        <v>0.8699849632</v>
      </c>
    </row>
    <row r="108">
      <c r="A108" s="110" t="s">
        <v>151</v>
      </c>
      <c r="B108" s="238">
        <f t="shared" si="1"/>
        <v>2017</v>
      </c>
      <c r="C108" s="238">
        <f t="shared" si="2"/>
        <v>3</v>
      </c>
      <c r="D108" s="111">
        <v>1392112.3211935333</v>
      </c>
      <c r="E108" s="111">
        <v>9849.100075064287</v>
      </c>
      <c r="F108" s="54">
        <v>840.1377350362453</v>
      </c>
      <c r="G108" s="54">
        <v>221.0888776411172</v>
      </c>
      <c r="H108" s="112">
        <v>2026.1021465802633</v>
      </c>
      <c r="I108" s="113">
        <v>2979.388597793558</v>
      </c>
      <c r="J108" s="112">
        <v>8253.18</v>
      </c>
      <c r="K108" s="112">
        <v>218.0</v>
      </c>
      <c r="L108" s="54">
        <f t="shared" si="3"/>
        <v>3.853842821</v>
      </c>
      <c r="M108" s="113">
        <v>6514.521605049093</v>
      </c>
      <c r="N108" s="54">
        <f t="shared" si="4"/>
        <v>0</v>
      </c>
      <c r="O108" s="115">
        <f t="shared" si="5"/>
        <v>0</v>
      </c>
      <c r="P108" s="115">
        <f t="shared" si="6"/>
        <v>0</v>
      </c>
      <c r="Q108" s="115" t="str">
        <f t="shared" si="7"/>
        <v>Performance</v>
      </c>
      <c r="R108" s="116">
        <f t="shared" si="8"/>
        <v>3.546309698</v>
      </c>
      <c r="S108" s="54">
        <f t="shared" si="9"/>
        <v>3.8</v>
      </c>
      <c r="T108" s="117">
        <f t="shared" si="10"/>
        <v>0.1091203018</v>
      </c>
      <c r="U108" s="117">
        <f t="shared" si="11"/>
        <v>0.02244762221</v>
      </c>
      <c r="V108" s="118">
        <f t="shared" si="12"/>
        <v>0.007074932048</v>
      </c>
      <c r="W108" s="116">
        <f t="shared" si="13"/>
        <v>7.754111419</v>
      </c>
      <c r="X108" s="54">
        <f t="shared" si="14"/>
        <v>3.853842821</v>
      </c>
      <c r="Y108" s="117">
        <f t="shared" si="15"/>
        <v>0.1075957599</v>
      </c>
      <c r="Z108" s="210">
        <v>2827.36</v>
      </c>
      <c r="AA108" s="120">
        <v>578.7943047105456</v>
      </c>
      <c r="AB108" s="121">
        <v>261.3434303256997</v>
      </c>
      <c r="AC108" s="121">
        <v>261.3434303256997</v>
      </c>
      <c r="AD108" s="122">
        <f t="shared" si="16"/>
        <v>-0.1620371468</v>
      </c>
    </row>
    <row r="109">
      <c r="A109" s="110" t="s">
        <v>155</v>
      </c>
      <c r="B109" s="238">
        <f t="shared" si="1"/>
        <v>2017</v>
      </c>
      <c r="C109" s="238">
        <f t="shared" si="2"/>
        <v>3</v>
      </c>
      <c r="D109" s="111">
        <v>1323898.213964299</v>
      </c>
      <c r="E109" s="111">
        <v>7765.9515390679835</v>
      </c>
      <c r="F109" s="54">
        <v>849.4725987588703</v>
      </c>
      <c r="G109" s="54">
        <v>223.5454207260185</v>
      </c>
      <c r="H109" s="112">
        <v>1929.7510678058006</v>
      </c>
      <c r="I109" s="113">
        <v>3868.565120324495</v>
      </c>
      <c r="J109" s="112">
        <v>7311.72</v>
      </c>
      <c r="K109" s="112">
        <v>204.0</v>
      </c>
      <c r="L109" s="54">
        <f t="shared" si="3"/>
        <v>4.164081366</v>
      </c>
      <c r="M109" s="113">
        <v>7447.428387519893</v>
      </c>
      <c r="N109" s="54">
        <f t="shared" si="4"/>
        <v>0</v>
      </c>
      <c r="O109" s="115">
        <f t="shared" si="5"/>
        <v>0</v>
      </c>
      <c r="P109" s="115">
        <f t="shared" si="6"/>
        <v>0</v>
      </c>
      <c r="Q109" s="115" t="str">
        <f t="shared" si="7"/>
        <v>Performance</v>
      </c>
      <c r="R109" s="116">
        <f t="shared" si="8"/>
        <v>4.554078761</v>
      </c>
      <c r="S109" s="54">
        <f t="shared" si="9"/>
        <v>3.8</v>
      </c>
      <c r="T109" s="117">
        <f t="shared" si="10"/>
        <v>0.1158415842</v>
      </c>
      <c r="U109" s="117">
        <f t="shared" si="11"/>
        <v>0.02878532265</v>
      </c>
      <c r="V109" s="118">
        <f t="shared" si="12"/>
        <v>0.005865973273</v>
      </c>
      <c r="W109" s="116">
        <f t="shared" si="13"/>
        <v>8.767120209</v>
      </c>
      <c r="X109" s="54">
        <f t="shared" si="14"/>
        <v>4.164081366</v>
      </c>
      <c r="Y109" s="117">
        <f t="shared" si="15"/>
        <v>0.1057131168</v>
      </c>
      <c r="Z109" s="210">
        <v>2640.72</v>
      </c>
      <c r="AA109" s="120">
        <v>540.5868712633805</v>
      </c>
      <c r="AB109" s="121">
        <v>308.88572749548973</v>
      </c>
      <c r="AC109" s="121">
        <v>308.88572749548973</v>
      </c>
      <c r="AD109" s="122">
        <f t="shared" si="16"/>
        <v>-0.05849013309</v>
      </c>
    </row>
    <row r="110">
      <c r="A110" s="110" t="s">
        <v>159</v>
      </c>
      <c r="B110" s="238">
        <f t="shared" si="1"/>
        <v>2017</v>
      </c>
      <c r="C110" s="238">
        <f t="shared" si="2"/>
        <v>3</v>
      </c>
      <c r="D110" s="111">
        <v>1110963.421669664</v>
      </c>
      <c r="E110" s="111">
        <v>6198.677050900953</v>
      </c>
      <c r="F110" s="54">
        <v>668.9985667881213</v>
      </c>
      <c r="G110" s="54">
        <v>176.05225441792666</v>
      </c>
      <c r="H110" s="112">
        <v>1690.1016424120955</v>
      </c>
      <c r="I110" s="113">
        <v>9465.679449967945</v>
      </c>
      <c r="J110" s="112">
        <v>6225.18</v>
      </c>
      <c r="K110" s="112">
        <v>182.0</v>
      </c>
      <c r="L110" s="54">
        <f t="shared" si="3"/>
        <v>3.675816301</v>
      </c>
      <c r="M110" s="113">
        <v>7813.674210048527</v>
      </c>
      <c r="N110" s="54">
        <f t="shared" si="4"/>
        <v>0</v>
      </c>
      <c r="O110" s="115">
        <f t="shared" si="5"/>
        <v>0</v>
      </c>
      <c r="P110" s="115">
        <f t="shared" si="6"/>
        <v>0</v>
      </c>
      <c r="Q110" s="115" t="str">
        <f t="shared" si="7"/>
        <v>Performance</v>
      </c>
      <c r="R110" s="116">
        <f t="shared" si="8"/>
        <v>14.14902799</v>
      </c>
      <c r="S110" s="54">
        <f t="shared" si="9"/>
        <v>3.8</v>
      </c>
      <c r="T110" s="117">
        <f t="shared" si="10"/>
        <v>0.1041666667</v>
      </c>
      <c r="U110" s="117">
        <f t="shared" si="11"/>
        <v>0.0284015852</v>
      </c>
      <c r="V110" s="118">
        <f t="shared" si="12"/>
        <v>0.005579550983</v>
      </c>
      <c r="W110" s="116">
        <f t="shared" si="13"/>
        <v>11.67965762</v>
      </c>
      <c r="X110" s="54">
        <f t="shared" si="14"/>
        <v>3.675816301</v>
      </c>
      <c r="Y110" s="117">
        <f t="shared" si="15"/>
        <v>0.1076858311</v>
      </c>
      <c r="Z110" s="210">
        <v>2337.36</v>
      </c>
      <c r="AA110" s="120">
        <v>478.4854620770756</v>
      </c>
      <c r="AB110" s="121">
        <v>190.51310471104563</v>
      </c>
      <c r="AC110" s="121">
        <v>190.51310471104563</v>
      </c>
      <c r="AD110" s="122">
        <f t="shared" si="16"/>
        <v>0.004275581528</v>
      </c>
    </row>
    <row r="111">
      <c r="A111" s="110" t="s">
        <v>161</v>
      </c>
      <c r="B111" s="238">
        <f t="shared" si="1"/>
        <v>2017</v>
      </c>
      <c r="C111" s="238">
        <f t="shared" si="2"/>
        <v>3</v>
      </c>
      <c r="D111" s="111">
        <v>1032061.7143257192</v>
      </c>
      <c r="E111" s="111">
        <v>6440.2371209162475</v>
      </c>
      <c r="F111" s="54">
        <v>472.96642861299733</v>
      </c>
      <c r="G111" s="54">
        <v>124.46484963499931</v>
      </c>
      <c r="H111" s="112">
        <v>1481.0225309638297</v>
      </c>
      <c r="I111" s="113">
        <v>6357.070962426607</v>
      </c>
      <c r="J111" s="112">
        <v>5065.320000000001</v>
      </c>
      <c r="K111" s="112">
        <v>128.0</v>
      </c>
      <c r="L111" s="54">
        <f t="shared" si="3"/>
        <v>3.695050224</v>
      </c>
      <c r="M111" s="113">
        <v>5434.24037650424</v>
      </c>
      <c r="N111" s="54">
        <f t="shared" si="4"/>
        <v>0</v>
      </c>
      <c r="O111" s="115">
        <f t="shared" si="5"/>
        <v>0</v>
      </c>
      <c r="P111" s="115">
        <f t="shared" si="6"/>
        <v>0</v>
      </c>
      <c r="Q111" s="115" t="str">
        <f t="shared" si="7"/>
        <v>Performance</v>
      </c>
      <c r="R111" s="116">
        <f t="shared" si="8"/>
        <v>13.4408503</v>
      </c>
      <c r="S111" s="54">
        <f t="shared" si="9"/>
        <v>3.8</v>
      </c>
      <c r="T111" s="117">
        <f t="shared" si="10"/>
        <v>0.08403980833</v>
      </c>
      <c r="U111" s="117">
        <f t="shared" si="11"/>
        <v>0.01932612842</v>
      </c>
      <c r="V111" s="118">
        <f t="shared" si="12"/>
        <v>0.006240166679</v>
      </c>
      <c r="W111" s="116">
        <f t="shared" si="13"/>
        <v>11.48969577</v>
      </c>
      <c r="X111" s="54">
        <f t="shared" si="14"/>
        <v>3.695050224</v>
      </c>
      <c r="Y111" s="117">
        <f t="shared" si="15"/>
        <v>0.08642677429</v>
      </c>
      <c r="Z111" s="210">
        <v>2048.16</v>
      </c>
      <c r="AA111" s="120">
        <v>419.2827737309542</v>
      </c>
      <c r="AB111" s="121">
        <v>53.68365488204313</v>
      </c>
      <c r="AC111" s="121">
        <v>53.68365488204313</v>
      </c>
      <c r="AD111" s="122">
        <f t="shared" si="16"/>
        <v>-0.2134885867</v>
      </c>
    </row>
    <row r="112">
      <c r="A112" s="110" t="s">
        <v>166</v>
      </c>
      <c r="B112" s="238">
        <f t="shared" si="1"/>
        <v>2017</v>
      </c>
      <c r="C112" s="238">
        <f t="shared" si="2"/>
        <v>3</v>
      </c>
      <c r="D112" s="111">
        <v>807640.945413781</v>
      </c>
      <c r="E112" s="111">
        <v>4863.955308104578</v>
      </c>
      <c r="F112" s="54">
        <v>298.7156391239983</v>
      </c>
      <c r="G112" s="54">
        <v>78.60937871684166</v>
      </c>
      <c r="H112" s="112">
        <v>1575.7359143483575</v>
      </c>
      <c r="I112" s="113">
        <v>2871.422441631382</v>
      </c>
      <c r="J112" s="112">
        <v>4165.9800000000005</v>
      </c>
      <c r="K112" s="112">
        <v>76.0</v>
      </c>
      <c r="L112" s="54">
        <f t="shared" si="3"/>
        <v>3.930468936</v>
      </c>
      <c r="M112" s="113">
        <v>2839.660679628143</v>
      </c>
      <c r="N112" s="54">
        <f t="shared" si="4"/>
        <v>0</v>
      </c>
      <c r="O112" s="115">
        <f t="shared" si="5"/>
        <v>0</v>
      </c>
      <c r="P112" s="115">
        <f t="shared" si="6"/>
        <v>0</v>
      </c>
      <c r="Q112" s="115" t="str">
        <f t="shared" si="7"/>
        <v>Performance</v>
      </c>
      <c r="R112" s="116">
        <f t="shared" si="8"/>
        <v>9.612561465</v>
      </c>
      <c r="S112" s="54">
        <f t="shared" si="9"/>
        <v>3.8</v>
      </c>
      <c r="T112" s="117">
        <f t="shared" si="10"/>
        <v>0.04988740689</v>
      </c>
      <c r="U112" s="117">
        <f t="shared" si="11"/>
        <v>0.01616161616</v>
      </c>
      <c r="V112" s="118">
        <f t="shared" si="12"/>
        <v>0.00602242288</v>
      </c>
      <c r="W112" s="116">
        <f t="shared" si="13"/>
        <v>9.506233714</v>
      </c>
      <c r="X112" s="54">
        <f t="shared" si="14"/>
        <v>3.930468936</v>
      </c>
      <c r="Y112" s="117">
        <f t="shared" si="15"/>
        <v>0.04823143225</v>
      </c>
      <c r="Z112" s="210">
        <v>1391.05</v>
      </c>
      <c r="AA112" s="120">
        <v>284.76452152099637</v>
      </c>
      <c r="AB112" s="121">
        <v>13.951117603001933</v>
      </c>
      <c r="AC112" s="121">
        <v>13.951117603001933</v>
      </c>
      <c r="AD112" s="122">
        <f t="shared" si="16"/>
        <v>-0.1434995315</v>
      </c>
    </row>
    <row r="113">
      <c r="A113" s="110" t="s">
        <v>171</v>
      </c>
      <c r="B113" s="238">
        <f t="shared" si="1"/>
        <v>2017</v>
      </c>
      <c r="C113" s="238">
        <f t="shared" si="2"/>
        <v>3</v>
      </c>
      <c r="D113" s="111">
        <v>1258586.9218137232</v>
      </c>
      <c r="E113" s="111">
        <v>6481.99835335957</v>
      </c>
      <c r="F113" s="54">
        <v>905.4817810946199</v>
      </c>
      <c r="G113" s="54">
        <v>238.2846792354263</v>
      </c>
      <c r="H113" s="112">
        <v>2186.3233455621594</v>
      </c>
      <c r="I113" s="113">
        <v>7278.411127118052</v>
      </c>
      <c r="J113" s="112">
        <v>7087.08</v>
      </c>
      <c r="K113" s="112">
        <v>208.0</v>
      </c>
      <c r="L113" s="54">
        <f t="shared" si="3"/>
        <v>4.353277794</v>
      </c>
      <c r="M113" s="113">
        <v>5693.457481186528</v>
      </c>
      <c r="N113" s="54">
        <f t="shared" si="4"/>
        <v>0</v>
      </c>
      <c r="O113" s="115">
        <f t="shared" si="5"/>
        <v>0</v>
      </c>
      <c r="P113" s="115">
        <f t="shared" si="6"/>
        <v>0</v>
      </c>
      <c r="Q113" s="115" t="str">
        <f t="shared" si="7"/>
        <v>Performance</v>
      </c>
      <c r="R113" s="116">
        <f t="shared" si="8"/>
        <v>8.038164079</v>
      </c>
      <c r="S113" s="54">
        <f t="shared" si="9"/>
        <v>3.8</v>
      </c>
      <c r="T113" s="117">
        <f t="shared" si="10"/>
        <v>0.108988764</v>
      </c>
      <c r="U113" s="117">
        <f t="shared" si="11"/>
        <v>0.0367609904</v>
      </c>
      <c r="V113" s="118">
        <f t="shared" si="12"/>
        <v>0.00515021906</v>
      </c>
      <c r="W113" s="116">
        <f t="shared" si="13"/>
        <v>6.287765917</v>
      </c>
      <c r="X113" s="54">
        <f t="shared" si="14"/>
        <v>4.353277794</v>
      </c>
      <c r="Y113" s="117">
        <f t="shared" si="15"/>
        <v>0.09513688834</v>
      </c>
      <c r="Z113" s="210">
        <v>2870.98</v>
      </c>
      <c r="AA113" s="120">
        <v>587.7238388241618</v>
      </c>
      <c r="AB113" s="121">
        <v>317.7579422704581</v>
      </c>
      <c r="AC113" s="121">
        <v>317.7579422704581</v>
      </c>
      <c r="AD113" s="122">
        <f t="shared" si="16"/>
        <v>0.09334800993</v>
      </c>
    </row>
    <row r="114">
      <c r="A114" s="110" t="s">
        <v>175</v>
      </c>
      <c r="B114" s="238">
        <f t="shared" si="1"/>
        <v>2017</v>
      </c>
      <c r="C114" s="238">
        <f t="shared" si="2"/>
        <v>3</v>
      </c>
      <c r="D114" s="111">
        <v>597677.7514041818</v>
      </c>
      <c r="E114" s="111">
        <v>3555.436691547152</v>
      </c>
      <c r="F114" s="54">
        <v>594.3196570071217</v>
      </c>
      <c r="G114" s="54">
        <v>156.39990973871625</v>
      </c>
      <c r="H114" s="112">
        <v>1965.5074171526974</v>
      </c>
      <c r="I114" s="113">
        <v>6564.519248014408</v>
      </c>
      <c r="J114" s="112">
        <v>4641.0</v>
      </c>
      <c r="K114" s="112">
        <v>142.0</v>
      </c>
      <c r="L114" s="54">
        <f t="shared" si="3"/>
        <v>4.185349697</v>
      </c>
      <c r="M114" s="113">
        <v>4911.170271639729</v>
      </c>
      <c r="N114" s="54">
        <f t="shared" si="4"/>
        <v>0</v>
      </c>
      <c r="O114" s="115">
        <f t="shared" si="5"/>
        <v>0</v>
      </c>
      <c r="P114" s="115">
        <f t="shared" si="6"/>
        <v>0</v>
      </c>
      <c r="Q114" s="115" t="str">
        <f t="shared" si="7"/>
        <v>Performance</v>
      </c>
      <c r="R114" s="116">
        <f t="shared" si="8"/>
        <v>11.04543518</v>
      </c>
      <c r="S114" s="54">
        <f t="shared" si="9"/>
        <v>3.8</v>
      </c>
      <c r="T114" s="117">
        <f t="shared" si="10"/>
        <v>0.07957228163</v>
      </c>
      <c r="U114" s="117">
        <f t="shared" si="11"/>
        <v>0.04398894519</v>
      </c>
      <c r="V114" s="118">
        <f t="shared" si="12"/>
        <v>0.005948751954</v>
      </c>
      <c r="W114" s="116">
        <f t="shared" si="13"/>
        <v>8.263516466</v>
      </c>
      <c r="X114" s="54">
        <f t="shared" si="14"/>
        <v>4.185349697</v>
      </c>
      <c r="Y114" s="117">
        <f t="shared" si="15"/>
        <v>0.07224597514</v>
      </c>
      <c r="Z114" s="210">
        <v>1038.51</v>
      </c>
      <c r="AA114" s="120">
        <v>212.59537992507097</v>
      </c>
      <c r="AB114" s="121">
        <v>381.7242770820507</v>
      </c>
      <c r="AC114" s="121">
        <v>381.7242770820507</v>
      </c>
      <c r="AD114" s="122">
        <f t="shared" si="16"/>
        <v>0.3053248877</v>
      </c>
    </row>
    <row r="115">
      <c r="A115" s="110" t="s">
        <v>180</v>
      </c>
      <c r="B115" s="238">
        <f t="shared" si="1"/>
        <v>2017</v>
      </c>
      <c r="C115" s="238">
        <f t="shared" si="2"/>
        <v>3</v>
      </c>
      <c r="D115" s="111">
        <v>550002.8009078072</v>
      </c>
      <c r="E115" s="111">
        <v>3656.973805723072</v>
      </c>
      <c r="F115" s="54">
        <v>709.449642919496</v>
      </c>
      <c r="G115" s="54">
        <v>186.69727445249896</v>
      </c>
      <c r="H115" s="112">
        <v>1845.4097552241894</v>
      </c>
      <c r="I115" s="113">
        <v>8539.750178676888</v>
      </c>
      <c r="J115" s="112">
        <v>4545.84</v>
      </c>
      <c r="K115" s="112">
        <v>164.0</v>
      </c>
      <c r="L115" s="54">
        <f t="shared" si="3"/>
        <v>4.325912457</v>
      </c>
      <c r="M115" s="113">
        <v>11839.868827473314</v>
      </c>
      <c r="N115" s="54">
        <f t="shared" si="4"/>
        <v>0</v>
      </c>
      <c r="O115" s="115">
        <f t="shared" si="5"/>
        <v>0</v>
      </c>
      <c r="P115" s="115">
        <f t="shared" si="6"/>
        <v>0</v>
      </c>
      <c r="Q115" s="115" t="str">
        <f t="shared" si="7"/>
        <v>Performance</v>
      </c>
      <c r="R115" s="116">
        <f t="shared" si="8"/>
        <v>12.03714776</v>
      </c>
      <c r="S115" s="54">
        <f t="shared" si="9"/>
        <v>3.8</v>
      </c>
      <c r="T115" s="117">
        <f t="shared" si="10"/>
        <v>0.1011684662</v>
      </c>
      <c r="U115" s="117">
        <f t="shared" si="11"/>
        <v>0.05105239588</v>
      </c>
      <c r="V115" s="118">
        <f t="shared" si="12"/>
        <v>0.006649009423</v>
      </c>
      <c r="W115" s="116">
        <f t="shared" si="13"/>
        <v>16.68880793</v>
      </c>
      <c r="X115" s="54">
        <f t="shared" si="14"/>
        <v>4.325912457</v>
      </c>
      <c r="Y115" s="117">
        <f t="shared" si="15"/>
        <v>0.08886915198</v>
      </c>
      <c r="Z115" s="210">
        <v>952.09</v>
      </c>
      <c r="AA115" s="120">
        <v>194.90417547530674</v>
      </c>
      <c r="AB115" s="121">
        <v>514.5454674441893</v>
      </c>
      <c r="AC115" s="121">
        <v>514.5454674441893</v>
      </c>
      <c r="AD115" s="122">
        <f t="shared" si="16"/>
        <v>0.2430605855</v>
      </c>
    </row>
    <row r="116">
      <c r="A116" s="110" t="s">
        <v>182</v>
      </c>
      <c r="B116" s="238">
        <f t="shared" si="1"/>
        <v>2017</v>
      </c>
      <c r="C116" s="238">
        <f t="shared" si="2"/>
        <v>3</v>
      </c>
      <c r="D116" s="111">
        <v>574606.7175984838</v>
      </c>
      <c r="E116" s="111">
        <v>4155.652051958037</v>
      </c>
      <c r="F116" s="54">
        <v>852.5842199997453</v>
      </c>
      <c r="G116" s="54">
        <v>224.3642684209856</v>
      </c>
      <c r="H116" s="112">
        <v>1890.4463784473794</v>
      </c>
      <c r="I116" s="113">
        <v>19207.49138479289</v>
      </c>
      <c r="J116" s="112">
        <v>4715.88</v>
      </c>
      <c r="K116" s="112">
        <v>193.0</v>
      </c>
      <c r="L116" s="54">
        <f t="shared" si="3"/>
        <v>4.417534819</v>
      </c>
      <c r="M116" s="113">
        <v>8248.605191556646</v>
      </c>
      <c r="N116" s="54">
        <f t="shared" si="4"/>
        <v>0</v>
      </c>
      <c r="O116" s="115">
        <f t="shared" si="5"/>
        <v>0</v>
      </c>
      <c r="P116" s="115">
        <f t="shared" si="6"/>
        <v>0</v>
      </c>
      <c r="Q116" s="115" t="str">
        <f t="shared" si="7"/>
        <v>Performance</v>
      </c>
      <c r="R116" s="116">
        <f t="shared" si="8"/>
        <v>22.52855605</v>
      </c>
      <c r="S116" s="54">
        <f t="shared" si="9"/>
        <v>3.8</v>
      </c>
      <c r="T116" s="117">
        <f t="shared" si="10"/>
        <v>0.1186832226</v>
      </c>
      <c r="U116" s="117">
        <f t="shared" si="11"/>
        <v>0.05399014778</v>
      </c>
      <c r="V116" s="118">
        <f t="shared" si="12"/>
        <v>0.007232167541</v>
      </c>
      <c r="W116" s="116">
        <f t="shared" si="13"/>
        <v>9.674827422</v>
      </c>
      <c r="X116" s="54">
        <f t="shared" si="14"/>
        <v>4.417534819</v>
      </c>
      <c r="Y116" s="117">
        <f t="shared" si="15"/>
        <v>0.1020922901</v>
      </c>
      <c r="Z116" s="210">
        <v>1029.81</v>
      </c>
      <c r="AA116" s="120">
        <v>210.8143861885175</v>
      </c>
      <c r="AB116" s="121">
        <v>641.7698338112278</v>
      </c>
      <c r="AC116" s="121">
        <v>641.7698338112278</v>
      </c>
      <c r="AD116" s="122">
        <f t="shared" si="16"/>
        <v>0.1348110816</v>
      </c>
    </row>
    <row r="117">
      <c r="A117" s="110" t="s">
        <v>186</v>
      </c>
      <c r="B117" s="238">
        <f t="shared" si="1"/>
        <v>2017</v>
      </c>
      <c r="C117" s="238">
        <f t="shared" si="2"/>
        <v>3</v>
      </c>
      <c r="D117" s="111">
        <v>474306.8822896585</v>
      </c>
      <c r="E117" s="111">
        <v>3274.5719321734355</v>
      </c>
      <c r="F117" s="54">
        <v>519.6407472261221</v>
      </c>
      <c r="G117" s="54">
        <v>136.74756505950583</v>
      </c>
      <c r="H117" s="112">
        <v>1610.9463652319428</v>
      </c>
      <c r="I117" s="113">
        <v>10564.60687228442</v>
      </c>
      <c r="J117" s="112">
        <v>3924.96</v>
      </c>
      <c r="K117" s="112">
        <v>123.0</v>
      </c>
      <c r="L117" s="54">
        <f t="shared" si="3"/>
        <v>4.224721522</v>
      </c>
      <c r="M117" s="113">
        <v>5541.534482571235</v>
      </c>
      <c r="N117" s="54">
        <f t="shared" si="4"/>
        <v>0</v>
      </c>
      <c r="O117" s="115">
        <f t="shared" si="5"/>
        <v>0</v>
      </c>
      <c r="P117" s="115">
        <f t="shared" si="6"/>
        <v>0</v>
      </c>
      <c r="Q117" s="115" t="str">
        <f t="shared" si="7"/>
        <v>Performance</v>
      </c>
      <c r="R117" s="116">
        <f t="shared" si="8"/>
        <v>20.33059749</v>
      </c>
      <c r="S117" s="54">
        <f t="shared" si="9"/>
        <v>3.8</v>
      </c>
      <c r="T117" s="117">
        <f t="shared" si="10"/>
        <v>0.08488647916</v>
      </c>
      <c r="U117" s="117">
        <f t="shared" si="11"/>
        <v>0.04176044011</v>
      </c>
      <c r="V117" s="118">
        <f t="shared" si="12"/>
        <v>0.006903909799</v>
      </c>
      <c r="W117" s="116">
        <f t="shared" si="13"/>
        <v>10.66416464</v>
      </c>
      <c r="X117" s="54">
        <f t="shared" si="14"/>
        <v>4.224721522</v>
      </c>
      <c r="Y117" s="117">
        <f t="shared" si="15"/>
        <v>0.07635263511</v>
      </c>
      <c r="Z117" s="210">
        <v>791.48</v>
      </c>
      <c r="AA117" s="120">
        <v>162.0253934031402</v>
      </c>
      <c r="AB117" s="121">
        <v>357.6153538229819</v>
      </c>
      <c r="AC117" s="121">
        <v>357.6153538229819</v>
      </c>
      <c r="AD117" s="122">
        <f t="shared" si="16"/>
        <v>0.1986177373</v>
      </c>
    </row>
    <row r="118">
      <c r="A118" s="110" t="s">
        <v>189</v>
      </c>
      <c r="B118" s="238">
        <f t="shared" si="1"/>
        <v>2017</v>
      </c>
      <c r="C118" s="238">
        <f t="shared" si="2"/>
        <v>3</v>
      </c>
      <c r="D118" s="111">
        <v>257046.9364702075</v>
      </c>
      <c r="E118" s="111">
        <v>1842.4073136759764</v>
      </c>
      <c r="F118" s="54">
        <v>451.18507992687245</v>
      </c>
      <c r="G118" s="54">
        <v>118.7329157702296</v>
      </c>
      <c r="H118" s="112">
        <v>1918.833098539573</v>
      </c>
      <c r="I118" s="113">
        <v>12286.875169087154</v>
      </c>
      <c r="J118" s="112">
        <v>2374.32</v>
      </c>
      <c r="K118" s="112">
        <v>93.0</v>
      </c>
      <c r="L118" s="54">
        <f t="shared" si="3"/>
        <v>4.851452472</v>
      </c>
      <c r="M118" s="113">
        <v>6050.854790130498</v>
      </c>
      <c r="N118" s="54">
        <f t="shared" si="4"/>
        <v>0</v>
      </c>
      <c r="O118" s="115">
        <f t="shared" si="5"/>
        <v>0</v>
      </c>
      <c r="P118" s="115">
        <f t="shared" si="6"/>
        <v>0</v>
      </c>
      <c r="Q118" s="115" t="str">
        <f t="shared" si="7"/>
        <v>Performance</v>
      </c>
      <c r="R118" s="116">
        <f t="shared" si="8"/>
        <v>27.23245009</v>
      </c>
      <c r="S118" s="54">
        <f t="shared" si="9"/>
        <v>3.8</v>
      </c>
      <c r="T118" s="117">
        <f t="shared" si="10"/>
        <v>0.06187766714</v>
      </c>
      <c r="U118" s="117">
        <f t="shared" si="11"/>
        <v>0.06444444444</v>
      </c>
      <c r="V118" s="118">
        <f t="shared" si="12"/>
        <v>0.00716759102</v>
      </c>
      <c r="W118" s="116">
        <f t="shared" si="13"/>
        <v>13.41102589</v>
      </c>
      <c r="X118" s="54">
        <f t="shared" si="14"/>
        <v>4.851452472</v>
      </c>
      <c r="Y118" s="117">
        <f t="shared" si="15"/>
        <v>0.04846695633</v>
      </c>
      <c r="Z118" s="210">
        <v>337.66</v>
      </c>
      <c r="AA118" s="120">
        <v>69.12302817064781</v>
      </c>
      <c r="AB118" s="121">
        <v>382.0620517562246</v>
      </c>
      <c r="AC118" s="121">
        <v>382.0620517562246</v>
      </c>
      <c r="AD118" s="122">
        <f t="shared" si="16"/>
        <v>0.2887052621</v>
      </c>
    </row>
    <row r="119">
      <c r="A119" s="110" t="s">
        <v>193</v>
      </c>
      <c r="B119" s="238">
        <f t="shared" si="1"/>
        <v>2017</v>
      </c>
      <c r="C119" s="238">
        <f t="shared" si="2"/>
        <v>3</v>
      </c>
      <c r="D119" s="111">
        <v>271990.08805566217</v>
      </c>
      <c r="E119" s="111">
        <v>1850.5957906256476</v>
      </c>
      <c r="F119" s="54">
        <v>326.7202302918732</v>
      </c>
      <c r="G119" s="54">
        <v>85.97900797154558</v>
      </c>
      <c r="H119" s="112">
        <v>1632.2364053010876</v>
      </c>
      <c r="I119" s="113">
        <v>6400.425409138315</v>
      </c>
      <c r="J119" s="112">
        <v>1990.5600000000002</v>
      </c>
      <c r="K119" s="112">
        <v>69.0</v>
      </c>
      <c r="L119" s="54">
        <f t="shared" si="3"/>
        <v>4.735075801</v>
      </c>
      <c r="M119" s="113">
        <v>3852.9431401652246</v>
      </c>
      <c r="N119" s="54">
        <f t="shared" si="4"/>
        <v>0</v>
      </c>
      <c r="O119" s="115">
        <f t="shared" si="5"/>
        <v>0</v>
      </c>
      <c r="P119" s="115">
        <f t="shared" si="6"/>
        <v>0</v>
      </c>
      <c r="Q119" s="115" t="str">
        <f t="shared" si="7"/>
        <v>Performance</v>
      </c>
      <c r="R119" s="116">
        <f t="shared" si="8"/>
        <v>19.58992684</v>
      </c>
      <c r="S119" s="54">
        <f t="shared" si="9"/>
        <v>3.8</v>
      </c>
      <c r="T119" s="117">
        <f t="shared" si="10"/>
        <v>0.05267558528</v>
      </c>
      <c r="U119" s="117">
        <f t="shared" si="11"/>
        <v>0.04646017699</v>
      </c>
      <c r="V119" s="118">
        <f t="shared" si="12"/>
        <v>0.006803908936</v>
      </c>
      <c r="W119" s="116">
        <f t="shared" si="13"/>
        <v>11.79279023</v>
      </c>
      <c r="X119" s="54">
        <f t="shared" si="14"/>
        <v>4.735075801</v>
      </c>
      <c r="Y119" s="117">
        <f t="shared" si="15"/>
        <v>0.04227328822</v>
      </c>
      <c r="Z119" s="210">
        <v>374.88</v>
      </c>
      <c r="AA119" s="120">
        <v>76.74240597231669</v>
      </c>
      <c r="AB119" s="121">
        <v>249.97782431955648</v>
      </c>
      <c r="AC119" s="121">
        <v>249.97782431955648</v>
      </c>
      <c r="AD119" s="122">
        <f t="shared" si="16"/>
        <v>0.07563197219</v>
      </c>
    </row>
    <row r="120">
      <c r="A120" s="110" t="s">
        <v>195</v>
      </c>
      <c r="B120" s="238">
        <f t="shared" si="1"/>
        <v>2017</v>
      </c>
      <c r="C120" s="238">
        <f t="shared" si="2"/>
        <v>3</v>
      </c>
      <c r="D120" s="111">
        <v>481331.7766647813</v>
      </c>
      <c r="E120" s="111">
        <v>2942.93861571176</v>
      </c>
      <c r="F120" s="54">
        <v>687.6682942333712</v>
      </c>
      <c r="G120" s="54">
        <v>180.96534058772926</v>
      </c>
      <c r="H120" s="112">
        <v>2041.9332020162938</v>
      </c>
      <c r="I120" s="113">
        <v>8180.0572616448335</v>
      </c>
      <c r="J120" s="112">
        <v>3785.34</v>
      </c>
      <c r="K120" s="112">
        <v>137.0</v>
      </c>
      <c r="L120" s="54">
        <f t="shared" si="3"/>
        <v>5.0194766</v>
      </c>
      <c r="M120" s="113">
        <v>7887.253934059467</v>
      </c>
      <c r="N120" s="54">
        <f t="shared" si="4"/>
        <v>0</v>
      </c>
      <c r="O120" s="115">
        <f t="shared" si="5"/>
        <v>0</v>
      </c>
      <c r="P120" s="115">
        <f t="shared" si="6"/>
        <v>0</v>
      </c>
      <c r="Q120" s="115" t="str">
        <f t="shared" si="7"/>
        <v>Performance</v>
      </c>
      <c r="R120" s="116">
        <f t="shared" si="8"/>
        <v>11.89535323</v>
      </c>
      <c r="S120" s="54">
        <f t="shared" si="9"/>
        <v>3.8</v>
      </c>
      <c r="T120" s="117">
        <f t="shared" si="10"/>
        <v>0.08862451544</v>
      </c>
      <c r="U120" s="117">
        <f t="shared" si="11"/>
        <v>0.06149137451</v>
      </c>
      <c r="V120" s="118">
        <f t="shared" si="12"/>
        <v>0.006114158172</v>
      </c>
      <c r="W120" s="116">
        <f t="shared" si="13"/>
        <v>11.46956171</v>
      </c>
      <c r="X120" s="54">
        <f t="shared" si="14"/>
        <v>5.0194766</v>
      </c>
      <c r="Y120" s="117">
        <f t="shared" si="15"/>
        <v>0.06709328193</v>
      </c>
      <c r="Z120" s="210">
        <v>743.45</v>
      </c>
      <c r="AA120" s="120">
        <v>152.19307970582275</v>
      </c>
      <c r="AB120" s="121">
        <v>535.4752145275484</v>
      </c>
      <c r="AC120" s="121">
        <v>535.4752145275484</v>
      </c>
      <c r="AD120" s="122">
        <f t="shared" si="16"/>
        <v>0.2862449729</v>
      </c>
    </row>
    <row r="121">
      <c r="A121" s="110" t="s">
        <v>197</v>
      </c>
      <c r="B121" s="238">
        <f t="shared" si="1"/>
        <v>2017</v>
      </c>
      <c r="C121" s="238">
        <f t="shared" si="2"/>
        <v>3</v>
      </c>
      <c r="D121" s="111">
        <v>551493.9225603424</v>
      </c>
      <c r="E121" s="111">
        <v>3257.3761305791268</v>
      </c>
      <c r="F121" s="54">
        <v>541.422095912247</v>
      </c>
      <c r="G121" s="54">
        <v>142.47949892427553</v>
      </c>
      <c r="H121" s="112">
        <v>1792.4576042829833</v>
      </c>
      <c r="I121" s="113">
        <v>12268.91243606589</v>
      </c>
      <c r="J121" s="112">
        <v>3949.1400000000003</v>
      </c>
      <c r="K121" s="112">
        <v>124.0</v>
      </c>
      <c r="L121" s="54">
        <f t="shared" si="3"/>
        <v>4.366307225</v>
      </c>
      <c r="M121" s="113">
        <v>5272.296453051043</v>
      </c>
      <c r="N121" s="54">
        <f t="shared" si="4"/>
        <v>0</v>
      </c>
      <c r="O121" s="115">
        <f t="shared" si="5"/>
        <v>0</v>
      </c>
      <c r="P121" s="115">
        <f t="shared" si="6"/>
        <v>0</v>
      </c>
      <c r="Q121" s="115" t="str">
        <f t="shared" si="7"/>
        <v>Performance</v>
      </c>
      <c r="R121" s="116">
        <f t="shared" si="8"/>
        <v>22.66053146</v>
      </c>
      <c r="S121" s="54">
        <f t="shared" si="9"/>
        <v>3.8</v>
      </c>
      <c r="T121" s="117">
        <f t="shared" si="10"/>
        <v>0.07948835085</v>
      </c>
      <c r="U121" s="117">
        <f t="shared" si="11"/>
        <v>0.04374057315</v>
      </c>
      <c r="V121" s="118">
        <f t="shared" si="12"/>
        <v>0.005906458797</v>
      </c>
      <c r="W121" s="116">
        <f t="shared" si="13"/>
        <v>9.73786717</v>
      </c>
      <c r="X121" s="54">
        <f t="shared" si="14"/>
        <v>4.366307225</v>
      </c>
      <c r="Y121" s="117">
        <f t="shared" si="15"/>
        <v>0.06917876311</v>
      </c>
      <c r="Z121" s="210">
        <v>872.96</v>
      </c>
      <c r="AA121" s="120">
        <v>178.70532094962007</v>
      </c>
      <c r="AB121" s="121">
        <v>362.7167749626269</v>
      </c>
      <c r="AC121" s="121">
        <v>362.7167749626269</v>
      </c>
      <c r="AD121" s="122">
        <f t="shared" si="16"/>
        <v>0.2123684345</v>
      </c>
    </row>
    <row r="122">
      <c r="A122" s="110" t="s">
        <v>199</v>
      </c>
      <c r="B122" s="238">
        <f t="shared" si="1"/>
        <v>2017</v>
      </c>
      <c r="C122" s="238">
        <f t="shared" si="2"/>
        <v>3</v>
      </c>
      <c r="D122" s="111">
        <v>624167.4743363674</v>
      </c>
      <c r="E122" s="111">
        <v>3725.7570121003077</v>
      </c>
      <c r="F122" s="54">
        <v>513.4175047443722</v>
      </c>
      <c r="G122" s="54">
        <v>135.10986966957162</v>
      </c>
      <c r="H122" s="112">
        <v>1668.5386531112956</v>
      </c>
      <c r="I122" s="113">
        <v>11921.333846457095</v>
      </c>
      <c r="J122" s="114">
        <v>3081.9</v>
      </c>
      <c r="K122" s="112">
        <v>120.0</v>
      </c>
      <c r="L122" s="54">
        <f t="shared" si="3"/>
        <v>4.278479206</v>
      </c>
      <c r="M122" s="113">
        <v>4946.171282664246</v>
      </c>
      <c r="N122" s="54">
        <f t="shared" si="4"/>
        <v>0</v>
      </c>
      <c r="O122" s="115">
        <f t="shared" si="5"/>
        <v>0</v>
      </c>
      <c r="P122" s="115">
        <f t="shared" si="6"/>
        <v>0</v>
      </c>
      <c r="Q122" s="115" t="str">
        <f t="shared" si="7"/>
        <v>Performance</v>
      </c>
      <c r="R122" s="116">
        <f t="shared" si="8"/>
        <v>23.2195703</v>
      </c>
      <c r="S122" s="54">
        <f t="shared" si="9"/>
        <v>3.8</v>
      </c>
      <c r="T122" s="117">
        <f t="shared" si="10"/>
        <v>0.08097497137</v>
      </c>
      <c r="U122" s="117">
        <f t="shared" si="11"/>
        <v>0.03626373626</v>
      </c>
      <c r="V122" s="118">
        <f t="shared" si="12"/>
        <v>0.005969162389</v>
      </c>
      <c r="W122" s="116">
        <f t="shared" si="13"/>
        <v>9.633818943</v>
      </c>
      <c r="X122" s="54">
        <f t="shared" si="14"/>
        <v>4.278479206</v>
      </c>
      <c r="Y122" s="117">
        <f t="shared" si="15"/>
        <v>0.07191922092</v>
      </c>
      <c r="Z122" s="210">
        <v>1052.95</v>
      </c>
      <c r="AA122" s="120">
        <v>215.55142010390222</v>
      </c>
      <c r="AB122" s="121">
        <v>297.86608464047</v>
      </c>
      <c r="AC122" s="121">
        <v>297.86608464047</v>
      </c>
      <c r="AD122" s="122">
        <f t="shared" si="16"/>
        <v>-0.1728124003</v>
      </c>
    </row>
    <row r="123">
      <c r="A123" s="110" t="s">
        <v>201</v>
      </c>
      <c r="B123" s="238">
        <f t="shared" si="1"/>
        <v>2017</v>
      </c>
      <c r="C123" s="238">
        <f t="shared" si="2"/>
        <v>3</v>
      </c>
      <c r="D123" s="111">
        <v>659609.6591176285</v>
      </c>
      <c r="E123" s="111">
        <v>3730.6700982701113</v>
      </c>
      <c r="F123" s="54">
        <v>500.97101978087227</v>
      </c>
      <c r="G123" s="54">
        <v>131.83447888970323</v>
      </c>
      <c r="H123" s="112">
        <v>1764.0708841907906</v>
      </c>
      <c r="I123" s="113">
        <v>7720.414673366531</v>
      </c>
      <c r="J123" s="114">
        <v>3154.28</v>
      </c>
      <c r="K123" s="112">
        <v>117.0</v>
      </c>
      <c r="L123" s="54">
        <f t="shared" si="3"/>
        <v>4.281803588</v>
      </c>
      <c r="M123" s="113">
        <v>4393.921910906662</v>
      </c>
      <c r="N123" s="54">
        <f t="shared" si="4"/>
        <v>0</v>
      </c>
      <c r="O123" s="115">
        <f t="shared" si="5"/>
        <v>0</v>
      </c>
      <c r="P123" s="115">
        <f t="shared" si="6"/>
        <v>0</v>
      </c>
      <c r="Q123" s="115" t="str">
        <f t="shared" si="7"/>
        <v>Performance</v>
      </c>
      <c r="R123" s="116">
        <f t="shared" si="8"/>
        <v>15.41090077</v>
      </c>
      <c r="S123" s="54">
        <f t="shared" si="9"/>
        <v>3.8</v>
      </c>
      <c r="T123" s="117">
        <f t="shared" si="10"/>
        <v>0.07473309609</v>
      </c>
      <c r="U123" s="117">
        <f t="shared" si="11"/>
        <v>0.0353380158</v>
      </c>
      <c r="V123" s="118">
        <f t="shared" si="12"/>
        <v>0.005655875481</v>
      </c>
      <c r="W123" s="116">
        <f t="shared" si="13"/>
        <v>8.770810561</v>
      </c>
      <c r="X123" s="54">
        <f t="shared" si="14"/>
        <v>4.281803588</v>
      </c>
      <c r="Y123" s="117">
        <f t="shared" si="15"/>
        <v>0.06632386547</v>
      </c>
      <c r="Z123" s="210">
        <v>1112.6</v>
      </c>
      <c r="AA123" s="120">
        <v>227.76248635509904</v>
      </c>
      <c r="AB123" s="121">
        <v>273.2085334257732</v>
      </c>
      <c r="AC123" s="121">
        <v>273.2085334257732</v>
      </c>
      <c r="AD123" s="122">
        <f t="shared" si="16"/>
        <v>-0.1545004203</v>
      </c>
    </row>
    <row r="124">
      <c r="A124" s="110" t="s">
        <v>203</v>
      </c>
      <c r="B124" s="238">
        <f t="shared" si="1"/>
        <v>2017</v>
      </c>
      <c r="C124" s="238">
        <f t="shared" si="2"/>
        <v>3</v>
      </c>
      <c r="D124" s="111">
        <v>535028.5331099438</v>
      </c>
      <c r="E124" s="111">
        <v>3206.6075734911665</v>
      </c>
      <c r="F124" s="54">
        <v>351.6132002188731</v>
      </c>
      <c r="G124" s="54">
        <v>92.52978953128239</v>
      </c>
      <c r="H124" s="112">
        <v>1488.938058681845</v>
      </c>
      <c r="I124" s="113">
        <v>7627.716231533519</v>
      </c>
      <c r="J124" s="114">
        <v>3046.82</v>
      </c>
      <c r="K124" s="112">
        <v>88.0</v>
      </c>
      <c r="L124" s="54">
        <f t="shared" si="3"/>
        <v>3.995604548</v>
      </c>
      <c r="M124" s="113">
        <v>3586.456413843908</v>
      </c>
      <c r="N124" s="54">
        <f t="shared" si="4"/>
        <v>0</v>
      </c>
      <c r="O124" s="115">
        <f t="shared" si="5"/>
        <v>0</v>
      </c>
      <c r="P124" s="115">
        <f t="shared" si="6"/>
        <v>0</v>
      </c>
      <c r="Q124" s="115" t="str">
        <f t="shared" si="7"/>
        <v>Performance</v>
      </c>
      <c r="R124" s="116">
        <f t="shared" si="8"/>
        <v>21.69348656</v>
      </c>
      <c r="S124" s="54">
        <f t="shared" si="9"/>
        <v>3.8</v>
      </c>
      <c r="T124" s="117">
        <f t="shared" si="10"/>
        <v>0.06214482126</v>
      </c>
      <c r="U124" s="117">
        <f t="shared" si="11"/>
        <v>0.02885597549</v>
      </c>
      <c r="V124" s="118">
        <f t="shared" si="12"/>
        <v>0.005993339374</v>
      </c>
      <c r="W124" s="116">
        <f t="shared" si="13"/>
        <v>10.20000504</v>
      </c>
      <c r="X124" s="54">
        <f t="shared" si="14"/>
        <v>3.995604548</v>
      </c>
      <c r="Y124" s="117">
        <f t="shared" si="15"/>
        <v>0.05910252578</v>
      </c>
      <c r="Z124" s="210">
        <v>883.35</v>
      </c>
      <c r="AA124" s="120">
        <v>180.8322778372971</v>
      </c>
      <c r="AB124" s="121">
        <v>170.78092238157598</v>
      </c>
      <c r="AC124" s="121">
        <v>170.78092238157598</v>
      </c>
      <c r="AD124" s="122">
        <f t="shared" si="16"/>
        <v>-0.04983072291</v>
      </c>
    </row>
    <row r="125">
      <c r="A125" s="110" t="s">
        <v>206</v>
      </c>
      <c r="B125" s="238">
        <f t="shared" si="1"/>
        <v>2017</v>
      </c>
      <c r="C125" s="238">
        <f t="shared" si="2"/>
        <v>3</v>
      </c>
      <c r="D125" s="111">
        <v>287535.9115446125</v>
      </c>
      <c r="E125" s="111">
        <v>1927.5674739525552</v>
      </c>
      <c r="F125" s="54">
        <v>283.1575329196234</v>
      </c>
      <c r="G125" s="54">
        <v>74.51514024200617</v>
      </c>
      <c r="H125" s="112">
        <v>1297.8735965228545</v>
      </c>
      <c r="I125" s="113">
        <v>4656.965713928334</v>
      </c>
      <c r="J125" s="112">
        <v>1977.3</v>
      </c>
      <c r="K125" s="112">
        <v>59.0</v>
      </c>
      <c r="L125" s="54">
        <f t="shared" si="3"/>
        <v>4.799280219</v>
      </c>
      <c r="M125" s="113">
        <v>2374.1495845432732</v>
      </c>
      <c r="N125" s="54">
        <f t="shared" si="4"/>
        <v>0</v>
      </c>
      <c r="O125" s="115">
        <f t="shared" si="5"/>
        <v>0</v>
      </c>
      <c r="P125" s="115">
        <f t="shared" si="6"/>
        <v>0</v>
      </c>
      <c r="Q125" s="115" t="str">
        <f t="shared" si="7"/>
        <v>Performance</v>
      </c>
      <c r="R125" s="116">
        <f t="shared" si="8"/>
        <v>16.44655421</v>
      </c>
      <c r="S125" s="54">
        <f t="shared" si="9"/>
        <v>3.8</v>
      </c>
      <c r="T125" s="117">
        <f t="shared" si="10"/>
        <v>0.05741324921</v>
      </c>
      <c r="U125" s="117">
        <f t="shared" si="11"/>
        <v>0.03865760408</v>
      </c>
      <c r="V125" s="118">
        <f t="shared" si="12"/>
        <v>0.006703745155</v>
      </c>
      <c r="W125" s="116">
        <f t="shared" si="13"/>
        <v>8.384553856</v>
      </c>
      <c r="X125" s="54">
        <f t="shared" si="14"/>
        <v>4.799280219</v>
      </c>
      <c r="Y125" s="117">
        <f t="shared" si="15"/>
        <v>0.0454589724</v>
      </c>
      <c r="Z125" s="210">
        <v>428.51</v>
      </c>
      <c r="AA125" s="120">
        <v>87.72110644258807</v>
      </c>
      <c r="AB125" s="121">
        <v>195.43642647703535</v>
      </c>
      <c r="AC125" s="121">
        <v>195.43642647703535</v>
      </c>
      <c r="AD125" s="122">
        <f t="shared" si="16"/>
        <v>0.02580066676</v>
      </c>
    </row>
    <row r="126">
      <c r="A126" s="110" t="s">
        <v>208</v>
      </c>
      <c r="B126" s="238">
        <f t="shared" si="1"/>
        <v>2017</v>
      </c>
      <c r="C126" s="238">
        <f t="shared" si="2"/>
        <v>3</v>
      </c>
      <c r="D126" s="111">
        <v>271306.3502303646</v>
      </c>
      <c r="E126" s="111">
        <v>1717.9424640409775</v>
      </c>
      <c r="F126" s="54">
        <v>245.81807802912363</v>
      </c>
      <c r="G126" s="54">
        <v>64.68896790240096</v>
      </c>
      <c r="H126" s="112">
        <v>1418.7901061463301</v>
      </c>
      <c r="I126" s="113">
        <v>2115.8426303906076</v>
      </c>
      <c r="J126" s="112">
        <v>1711.3200000000002</v>
      </c>
      <c r="K126" s="112">
        <v>46.0</v>
      </c>
      <c r="L126" s="54">
        <f t="shared" si="3"/>
        <v>5.343871262</v>
      </c>
      <c r="M126" s="113">
        <v>2652.6963578535533</v>
      </c>
      <c r="N126" s="54">
        <f t="shared" si="4"/>
        <v>0</v>
      </c>
      <c r="O126" s="115">
        <f t="shared" si="5"/>
        <v>0</v>
      </c>
      <c r="P126" s="115">
        <f t="shared" si="6"/>
        <v>0</v>
      </c>
      <c r="Q126" s="115" t="str">
        <f t="shared" si="7"/>
        <v>Performance</v>
      </c>
      <c r="R126" s="116">
        <f t="shared" si="8"/>
        <v>8.607351613</v>
      </c>
      <c r="S126" s="54">
        <f t="shared" si="9"/>
        <v>3.8</v>
      </c>
      <c r="T126" s="117">
        <f t="shared" si="10"/>
        <v>0.04559445941</v>
      </c>
      <c r="U126" s="117">
        <f t="shared" si="11"/>
        <v>0.03765490944</v>
      </c>
      <c r="V126" s="118">
        <f t="shared" si="12"/>
        <v>0.006332112988</v>
      </c>
      <c r="W126" s="116">
        <f t="shared" si="13"/>
        <v>10.79129891</v>
      </c>
      <c r="X126" s="54">
        <f t="shared" si="14"/>
        <v>5.343871262</v>
      </c>
      <c r="Y126" s="117">
        <f t="shared" si="15"/>
        <v>0.03242199096</v>
      </c>
      <c r="Z126" s="210">
        <v>381.06</v>
      </c>
      <c r="AA126" s="120">
        <v>78.00752566104086</v>
      </c>
      <c r="AB126" s="121">
        <v>167.81055236808277</v>
      </c>
      <c r="AC126" s="121">
        <v>167.81055236808277</v>
      </c>
      <c r="AD126" s="122">
        <f t="shared" si="16"/>
        <v>-0.003854881161</v>
      </c>
    </row>
    <row r="127">
      <c r="A127" s="110" t="s">
        <v>210</v>
      </c>
      <c r="B127" s="238">
        <f t="shared" si="1"/>
        <v>2017</v>
      </c>
      <c r="C127" s="238">
        <f t="shared" si="2"/>
        <v>3</v>
      </c>
      <c r="D127" s="111">
        <v>472003.46372371615</v>
      </c>
      <c r="E127" s="111">
        <v>2645.6969024387026</v>
      </c>
      <c r="F127" s="54">
        <v>457.40832240862255</v>
      </c>
      <c r="G127" s="54">
        <v>120.37061116016383</v>
      </c>
      <c r="H127" s="112">
        <v>1880.620206107775</v>
      </c>
      <c r="I127" s="113">
        <v>1714.7912438431504</v>
      </c>
      <c r="J127" s="114">
        <v>2069.46</v>
      </c>
      <c r="K127" s="112">
        <v>87.0</v>
      </c>
      <c r="L127" s="54">
        <f t="shared" si="3"/>
        <v>5.257566924</v>
      </c>
      <c r="M127" s="113">
        <v>1432.7671757345452</v>
      </c>
      <c r="N127" s="54">
        <f t="shared" si="4"/>
        <v>0</v>
      </c>
      <c r="O127" s="115">
        <f t="shared" si="5"/>
        <v>0</v>
      </c>
      <c r="P127" s="115">
        <f t="shared" si="6"/>
        <v>0</v>
      </c>
      <c r="Q127" s="115" t="str">
        <f t="shared" si="7"/>
        <v>Performance</v>
      </c>
      <c r="R127" s="116">
        <f t="shared" si="8"/>
        <v>3.748928823</v>
      </c>
      <c r="S127" s="54">
        <f t="shared" si="9"/>
        <v>3.8</v>
      </c>
      <c r="T127" s="117">
        <f t="shared" si="10"/>
        <v>0.06400580552</v>
      </c>
      <c r="U127" s="117">
        <f t="shared" si="11"/>
        <v>0.04549675023</v>
      </c>
      <c r="V127" s="118">
        <f t="shared" si="12"/>
        <v>0.005605248914</v>
      </c>
      <c r="W127" s="116">
        <f t="shared" si="13"/>
        <v>3.132359219</v>
      </c>
      <c r="X127" s="54">
        <f t="shared" si="14"/>
        <v>5.257566924</v>
      </c>
      <c r="Y127" s="117">
        <f t="shared" si="15"/>
        <v>0.04626133428</v>
      </c>
      <c r="Z127" s="210">
        <v>789.46</v>
      </c>
      <c r="AA127" s="120">
        <v>161.61187531718187</v>
      </c>
      <c r="AB127" s="121">
        <v>295.79644709144065</v>
      </c>
      <c r="AC127" s="121">
        <v>295.79644709144065</v>
      </c>
      <c r="AD127" s="122">
        <f t="shared" si="16"/>
        <v>-0.2178015561</v>
      </c>
    </row>
    <row r="128">
      <c r="A128" s="110" t="s">
        <v>212</v>
      </c>
      <c r="B128" s="238">
        <f t="shared" si="1"/>
        <v>2017</v>
      </c>
      <c r="C128" s="238">
        <f t="shared" si="2"/>
        <v>3</v>
      </c>
      <c r="D128" s="111">
        <v>572530.9386917421</v>
      </c>
      <c r="E128" s="111">
        <v>3096.8819823655745</v>
      </c>
      <c r="F128" s="54">
        <v>513.4175047443722</v>
      </c>
      <c r="G128" s="54">
        <v>135.10986966957162</v>
      </c>
      <c r="H128" s="112">
        <v>2040.0225573947039</v>
      </c>
      <c r="I128" s="113">
        <v>8199.02410214257</v>
      </c>
      <c r="J128" s="114">
        <v>3070.54</v>
      </c>
      <c r="K128" s="112">
        <v>105.0</v>
      </c>
      <c r="L128" s="54">
        <f t="shared" si="3"/>
        <v>4.889690521</v>
      </c>
      <c r="M128" s="113">
        <v>4315.094890684924</v>
      </c>
      <c r="N128" s="54">
        <f t="shared" si="4"/>
        <v>0</v>
      </c>
      <c r="O128" s="115">
        <f t="shared" si="5"/>
        <v>0</v>
      </c>
      <c r="P128" s="115">
        <f t="shared" si="6"/>
        <v>0</v>
      </c>
      <c r="Q128" s="115" t="str">
        <f t="shared" si="7"/>
        <v>Performance</v>
      </c>
      <c r="R128" s="116">
        <f t="shared" si="8"/>
        <v>15.96950635</v>
      </c>
      <c r="S128" s="54">
        <f t="shared" si="9"/>
        <v>3.8</v>
      </c>
      <c r="T128" s="117">
        <f t="shared" si="10"/>
        <v>0.06622959593</v>
      </c>
      <c r="U128" s="117">
        <f t="shared" si="11"/>
        <v>0.04362771021</v>
      </c>
      <c r="V128" s="118">
        <f t="shared" si="12"/>
        <v>0.005409108527</v>
      </c>
      <c r="W128" s="116">
        <f t="shared" si="13"/>
        <v>8.404650895</v>
      </c>
      <c r="X128" s="54">
        <f t="shared" si="14"/>
        <v>4.889690521</v>
      </c>
      <c r="Y128" s="117">
        <f t="shared" si="15"/>
        <v>0.0514700191</v>
      </c>
      <c r="Z128" s="210">
        <v>984.01</v>
      </c>
      <c r="AA128" s="120">
        <v>201.4385800811442</v>
      </c>
      <c r="AB128" s="121">
        <v>311.978924663228</v>
      </c>
      <c r="AC128" s="121">
        <v>311.978924663228</v>
      </c>
      <c r="AD128" s="122">
        <f t="shared" si="16"/>
        <v>-0.008505969073</v>
      </c>
    </row>
    <row r="129">
      <c r="A129" s="110" t="s">
        <v>214</v>
      </c>
      <c r="B129" s="238">
        <f t="shared" si="1"/>
        <v>2017</v>
      </c>
      <c r="C129" s="238">
        <f t="shared" si="2"/>
        <v>3</v>
      </c>
      <c r="D129" s="111">
        <v>1108768.9098471524</v>
      </c>
      <c r="E129" s="111">
        <v>5376.553965153983</v>
      </c>
      <c r="F129" s="54">
        <v>528.9756109487471</v>
      </c>
      <c r="G129" s="54">
        <v>139.20410814440714</v>
      </c>
      <c r="H129" s="112">
        <v>1836.402430579551</v>
      </c>
      <c r="I129" s="113">
        <v>6403.340952466144</v>
      </c>
      <c r="J129" s="112">
        <v>4901.52</v>
      </c>
      <c r="K129" s="112">
        <v>126.0</v>
      </c>
      <c r="L129" s="54">
        <f t="shared" si="3"/>
        <v>4.198219135</v>
      </c>
      <c r="M129" s="113">
        <v>4069.1102442448455</v>
      </c>
      <c r="N129" s="54">
        <f t="shared" si="4"/>
        <v>0</v>
      </c>
      <c r="O129" s="115">
        <f t="shared" si="5"/>
        <v>0</v>
      </c>
      <c r="P129" s="115">
        <f t="shared" si="6"/>
        <v>0</v>
      </c>
      <c r="Q129" s="115" t="str">
        <f t="shared" si="7"/>
        <v>Performance</v>
      </c>
      <c r="R129" s="116">
        <f t="shared" si="8"/>
        <v>12.10517237</v>
      </c>
      <c r="S129" s="54">
        <f t="shared" si="9"/>
        <v>3.8</v>
      </c>
      <c r="T129" s="117">
        <f t="shared" si="10"/>
        <v>0.07580261593</v>
      </c>
      <c r="U129" s="117">
        <f t="shared" si="11"/>
        <v>0.0258909534</v>
      </c>
      <c r="V129" s="118">
        <f t="shared" si="12"/>
        <v>0.004849120423</v>
      </c>
      <c r="W129" s="116">
        <f t="shared" si="13"/>
        <v>7.692434509</v>
      </c>
      <c r="X129" s="54">
        <f t="shared" si="14"/>
        <v>4.198219135</v>
      </c>
      <c r="Y129" s="117">
        <f t="shared" si="15"/>
        <v>0.06861241191</v>
      </c>
      <c r="Z129" s="210">
        <v>2325.99</v>
      </c>
      <c r="AA129" s="120">
        <v>476.1578875041317</v>
      </c>
      <c r="AB129" s="121">
        <v>52.81772344461541</v>
      </c>
      <c r="AC129" s="121">
        <v>52.81772344461541</v>
      </c>
      <c r="AD129" s="122">
        <f t="shared" si="16"/>
        <v>-0.08835286844</v>
      </c>
    </row>
    <row r="130">
      <c r="A130" s="110" t="s">
        <v>216</v>
      </c>
      <c r="B130" s="238">
        <f t="shared" si="1"/>
        <v>2017</v>
      </c>
      <c r="C130" s="238">
        <f t="shared" si="2"/>
        <v>3</v>
      </c>
      <c r="D130" s="111">
        <v>967731.401713714</v>
      </c>
      <c r="E130" s="111">
        <v>4818.918684881388</v>
      </c>
      <c r="F130" s="54">
        <v>519.6407472261221</v>
      </c>
      <c r="G130" s="54">
        <v>136.74756505950583</v>
      </c>
      <c r="H130" s="112">
        <v>2273.121201228672</v>
      </c>
      <c r="I130" s="113">
        <v>7110.118763669117</v>
      </c>
      <c r="J130" s="112">
        <v>4509.18</v>
      </c>
      <c r="K130" s="112">
        <v>114.0</v>
      </c>
      <c r="L130" s="54">
        <f t="shared" si="3"/>
        <v>4.558252169</v>
      </c>
      <c r="M130" s="113">
        <v>4416.426160148742</v>
      </c>
      <c r="N130" s="54">
        <f t="shared" si="4"/>
        <v>0</v>
      </c>
      <c r="O130" s="115">
        <f t="shared" si="5"/>
        <v>0</v>
      </c>
      <c r="P130" s="115">
        <f t="shared" si="6"/>
        <v>0</v>
      </c>
      <c r="Q130" s="115" t="str">
        <f t="shared" si="7"/>
        <v>Performance</v>
      </c>
      <c r="R130" s="116">
        <f t="shared" si="8"/>
        <v>13.68275833</v>
      </c>
      <c r="S130" s="54">
        <f t="shared" si="9"/>
        <v>3.8</v>
      </c>
      <c r="T130" s="117">
        <f t="shared" si="10"/>
        <v>0.06015850144</v>
      </c>
      <c r="U130" s="117">
        <f t="shared" si="11"/>
        <v>0.02837723025</v>
      </c>
      <c r="V130" s="118">
        <f t="shared" si="12"/>
        <v>0.00497960351</v>
      </c>
      <c r="W130" s="116">
        <f t="shared" si="13"/>
        <v>8.498998941</v>
      </c>
      <c r="X130" s="54">
        <f t="shared" si="14"/>
        <v>4.558252169</v>
      </c>
      <c r="Y130" s="117">
        <f t="shared" si="15"/>
        <v>0.05015130735</v>
      </c>
      <c r="Z130" s="210">
        <v>2107.57</v>
      </c>
      <c r="AA130" s="120">
        <v>431.4447091204532</v>
      </c>
      <c r="AB130" s="121">
        <v>88.19603810566895</v>
      </c>
      <c r="AC130" s="121">
        <v>88.19603810566895</v>
      </c>
      <c r="AD130" s="122">
        <f t="shared" si="16"/>
        <v>-0.06427555747</v>
      </c>
    </row>
    <row r="131">
      <c r="A131" s="110" t="s">
        <v>218</v>
      </c>
      <c r="B131" s="238">
        <f t="shared" si="1"/>
        <v>2017</v>
      </c>
      <c r="C131" s="238">
        <f t="shared" si="2"/>
        <v>3</v>
      </c>
      <c r="D131" s="111">
        <v>995320.8371002404</v>
      </c>
      <c r="E131" s="111">
        <v>5493.649185534278</v>
      </c>
      <c r="F131" s="54">
        <v>522.752368466997</v>
      </c>
      <c r="G131" s="54">
        <v>137.5664127544729</v>
      </c>
      <c r="H131" s="112">
        <v>2078.2354498265017</v>
      </c>
      <c r="I131" s="113">
        <v>4899.778081663707</v>
      </c>
      <c r="J131" s="112">
        <v>4913.22</v>
      </c>
      <c r="K131" s="112">
        <v>114.0</v>
      </c>
      <c r="L131" s="54">
        <f t="shared" si="3"/>
        <v>4.585547092</v>
      </c>
      <c r="M131" s="113">
        <v>4042.8972786028185</v>
      </c>
      <c r="N131" s="54">
        <f t="shared" si="4"/>
        <v>0</v>
      </c>
      <c r="O131" s="115">
        <f t="shared" si="5"/>
        <v>0</v>
      </c>
      <c r="P131" s="115">
        <f t="shared" si="6"/>
        <v>0</v>
      </c>
      <c r="Q131" s="115" t="str">
        <f t="shared" si="7"/>
        <v>Performance</v>
      </c>
      <c r="R131" s="116">
        <f t="shared" si="8"/>
        <v>9.373038512</v>
      </c>
      <c r="S131" s="54">
        <f t="shared" si="9"/>
        <v>3.8</v>
      </c>
      <c r="T131" s="117">
        <f t="shared" si="10"/>
        <v>0.06619385343</v>
      </c>
      <c r="U131" s="117">
        <f t="shared" si="11"/>
        <v>0.02504098972</v>
      </c>
      <c r="V131" s="118">
        <f t="shared" si="12"/>
        <v>0.005519475712</v>
      </c>
      <c r="W131" s="116">
        <f t="shared" si="13"/>
        <v>7.733866975</v>
      </c>
      <c r="X131" s="54">
        <f t="shared" si="14"/>
        <v>4.585547092</v>
      </c>
      <c r="Y131" s="117">
        <f t="shared" si="15"/>
        <v>0.05485422742</v>
      </c>
      <c r="Z131" s="210">
        <v>1010.23</v>
      </c>
      <c r="AA131" s="120">
        <v>206.80612672165358</v>
      </c>
      <c r="AB131" s="121">
        <v>315.94624174534346</v>
      </c>
      <c r="AC131" s="121">
        <v>315.94624174534346</v>
      </c>
      <c r="AD131" s="122">
        <f t="shared" si="16"/>
        <v>-0.1056545778</v>
      </c>
    </row>
    <row r="132">
      <c r="A132" s="110" t="s">
        <v>220</v>
      </c>
      <c r="B132" s="238">
        <f t="shared" si="1"/>
        <v>2017</v>
      </c>
      <c r="C132" s="238">
        <f t="shared" si="2"/>
        <v>3</v>
      </c>
      <c r="D132" s="111">
        <v>553329.7790924587</v>
      </c>
      <c r="E132" s="111">
        <v>3410.5006495379744</v>
      </c>
      <c r="F132" s="54">
        <v>392.0642763502478</v>
      </c>
      <c r="G132" s="54">
        <v>103.17480956585469</v>
      </c>
      <c r="H132" s="112">
        <v>1612.8570098535326</v>
      </c>
      <c r="I132" s="113">
        <v>10040.716475428306</v>
      </c>
      <c r="J132" s="112">
        <v>2886.78</v>
      </c>
      <c r="K132" s="112">
        <v>86.0</v>
      </c>
      <c r="L132" s="54">
        <f t="shared" si="3"/>
        <v>4.558886934</v>
      </c>
      <c r="M132" s="113">
        <v>4312.988581642563</v>
      </c>
      <c r="N132" s="54">
        <f t="shared" si="4"/>
        <v>0</v>
      </c>
      <c r="O132" s="115">
        <f t="shared" si="5"/>
        <v>0</v>
      </c>
      <c r="P132" s="115">
        <f t="shared" si="6"/>
        <v>0</v>
      </c>
      <c r="Q132" s="115" t="str">
        <f t="shared" si="7"/>
        <v>Performance</v>
      </c>
      <c r="R132" s="116">
        <f t="shared" si="8"/>
        <v>25.60987338</v>
      </c>
      <c r="S132" s="54">
        <f t="shared" si="9"/>
        <v>3.8</v>
      </c>
      <c r="T132" s="117">
        <f t="shared" si="10"/>
        <v>0.06397021493</v>
      </c>
      <c r="U132" s="117">
        <f t="shared" si="11"/>
        <v>0.03025210084</v>
      </c>
      <c r="V132" s="118">
        <f t="shared" si="12"/>
        <v>0.006163594982</v>
      </c>
      <c r="W132" s="116">
        <f t="shared" si="13"/>
        <v>11.0007181</v>
      </c>
      <c r="X132" s="54">
        <f t="shared" si="14"/>
        <v>4.558886934</v>
      </c>
      <c r="Y132" s="117">
        <f t="shared" si="15"/>
        <v>0.05332152787</v>
      </c>
      <c r="Z132" s="210">
        <v>943.22</v>
      </c>
      <c r="AA132" s="120">
        <v>193.08838071171718</v>
      </c>
      <c r="AB132" s="121">
        <v>198.9758956385306</v>
      </c>
      <c r="AC132" s="121">
        <v>198.9758956385306</v>
      </c>
      <c r="AD132" s="122">
        <f t="shared" si="16"/>
        <v>-0.1535612226</v>
      </c>
    </row>
    <row r="133">
      <c r="A133" s="110" t="s">
        <v>222</v>
      </c>
      <c r="B133" s="238">
        <f t="shared" si="1"/>
        <v>2017</v>
      </c>
      <c r="C133" s="238">
        <f t="shared" si="2"/>
        <v>3</v>
      </c>
      <c r="D133" s="111">
        <v>537720.0854833008</v>
      </c>
      <c r="E133" s="111">
        <v>3218.0714412207058</v>
      </c>
      <c r="F133" s="54">
        <v>385.84103386849785</v>
      </c>
      <c r="G133" s="54">
        <v>101.5371141759205</v>
      </c>
      <c r="H133" s="112">
        <v>1682.7320131573922</v>
      </c>
      <c r="I133" s="113">
        <v>13120.67595405555</v>
      </c>
      <c r="J133" s="112">
        <v>2795.52</v>
      </c>
      <c r="K133" s="112">
        <v>79.0</v>
      </c>
      <c r="L133" s="54">
        <f t="shared" si="3"/>
        <v>4.88406372</v>
      </c>
      <c r="M133" s="113">
        <v>5595.75094450853</v>
      </c>
      <c r="N133" s="54">
        <f t="shared" si="4"/>
        <v>0</v>
      </c>
      <c r="O133" s="115">
        <f t="shared" si="5"/>
        <v>0</v>
      </c>
      <c r="P133" s="115">
        <f t="shared" si="6"/>
        <v>0</v>
      </c>
      <c r="Q133" s="115" t="str">
        <f t="shared" si="7"/>
        <v>Performance</v>
      </c>
      <c r="R133" s="116">
        <f t="shared" si="8"/>
        <v>34.0053929</v>
      </c>
      <c r="S133" s="54">
        <f t="shared" si="9"/>
        <v>3.8</v>
      </c>
      <c r="T133" s="117">
        <f t="shared" si="10"/>
        <v>0.0603406326</v>
      </c>
      <c r="U133" s="117">
        <f t="shared" si="11"/>
        <v>0.03155216285</v>
      </c>
      <c r="V133" s="118">
        <f t="shared" si="12"/>
        <v>0.005984659171</v>
      </c>
      <c r="W133" s="116">
        <f t="shared" si="13"/>
        <v>14.50273676</v>
      </c>
      <c r="X133" s="54">
        <f t="shared" si="14"/>
        <v>4.88406372</v>
      </c>
      <c r="Y133" s="117">
        <f t="shared" si="15"/>
        <v>0.04694746364</v>
      </c>
      <c r="Z133" s="210">
        <v>903.87</v>
      </c>
      <c r="AA133" s="120">
        <v>185.03296651247837</v>
      </c>
      <c r="AB133" s="121">
        <v>200.80806735601948</v>
      </c>
      <c r="AC133" s="121">
        <v>200.80806735601948</v>
      </c>
      <c r="AD133" s="122">
        <f t="shared" si="16"/>
        <v>-0.1313057988</v>
      </c>
    </row>
    <row r="134">
      <c r="A134" s="110" t="s">
        <v>224</v>
      </c>
      <c r="B134" s="238">
        <f t="shared" si="1"/>
        <v>2017</v>
      </c>
      <c r="C134" s="238">
        <f t="shared" si="2"/>
        <v>3</v>
      </c>
      <c r="D134" s="111">
        <v>1094660.1640628693</v>
      </c>
      <c r="E134" s="111">
        <v>6098.777632114965</v>
      </c>
      <c r="F134" s="54">
        <v>609.8777632114967</v>
      </c>
      <c r="G134" s="54">
        <v>160.49414821355177</v>
      </c>
      <c r="H134" s="112">
        <v>2104.1656268337933</v>
      </c>
      <c r="I134" s="113">
        <v>12300.476491954607</v>
      </c>
      <c r="J134" s="112">
        <v>5599.62</v>
      </c>
      <c r="K134" s="112">
        <v>153.0</v>
      </c>
      <c r="L134" s="54">
        <f t="shared" si="3"/>
        <v>3.986129171</v>
      </c>
      <c r="M134" s="113">
        <v>7488.173877750853</v>
      </c>
      <c r="N134" s="54">
        <f t="shared" si="4"/>
        <v>0</v>
      </c>
      <c r="O134" s="115">
        <f t="shared" si="5"/>
        <v>0</v>
      </c>
      <c r="P134" s="115">
        <f t="shared" si="6"/>
        <v>0</v>
      </c>
      <c r="Q134" s="115" t="str">
        <f t="shared" si="7"/>
        <v>Performance</v>
      </c>
      <c r="R134" s="116">
        <f t="shared" si="8"/>
        <v>20.16875714</v>
      </c>
      <c r="S134" s="54">
        <f t="shared" si="9"/>
        <v>3.8</v>
      </c>
      <c r="T134" s="117">
        <f t="shared" si="10"/>
        <v>0.07627448437</v>
      </c>
      <c r="U134" s="117">
        <f t="shared" si="11"/>
        <v>0.02631578947</v>
      </c>
      <c r="V134" s="118">
        <f t="shared" si="12"/>
        <v>0.005571389032</v>
      </c>
      <c r="W134" s="116">
        <f t="shared" si="13"/>
        <v>12.27815528</v>
      </c>
      <c r="X134" s="54">
        <f t="shared" si="14"/>
        <v>3.986129171</v>
      </c>
      <c r="Y134" s="117">
        <f t="shared" si="15"/>
        <v>0.07271290722</v>
      </c>
      <c r="Z134" s="210">
        <v>2082.79</v>
      </c>
      <c r="AA134" s="120">
        <v>426.3719476501319</v>
      </c>
      <c r="AB134" s="121">
        <v>183.50581556136478</v>
      </c>
      <c r="AC134" s="121">
        <v>183.50581556136478</v>
      </c>
      <c r="AD134" s="122">
        <f t="shared" si="16"/>
        <v>-0.08184552089</v>
      </c>
    </row>
    <row r="135">
      <c r="A135" s="110" t="s">
        <v>226</v>
      </c>
      <c r="B135" s="238">
        <f t="shared" si="1"/>
        <v>2017</v>
      </c>
      <c r="C135" s="238">
        <f t="shared" si="2"/>
        <v>3</v>
      </c>
      <c r="D135" s="111">
        <v>1280649.1352592218</v>
      </c>
      <c r="E135" s="111">
        <v>7250.896338933678</v>
      </c>
      <c r="F135" s="54">
        <v>697.0031579559961</v>
      </c>
      <c r="G135" s="54">
        <v>183.42188367263057</v>
      </c>
      <c r="H135" s="112">
        <v>2066.225683633651</v>
      </c>
      <c r="I135" s="113">
        <v>10474.838203636096</v>
      </c>
      <c r="J135" s="112">
        <v>6725.16</v>
      </c>
      <c r="K135" s="112">
        <v>156.0</v>
      </c>
      <c r="L135" s="54">
        <f t="shared" si="3"/>
        <v>4.467968961</v>
      </c>
      <c r="M135" s="113">
        <v>5921.086668922511</v>
      </c>
      <c r="N135" s="54">
        <f t="shared" si="4"/>
        <v>0</v>
      </c>
      <c r="O135" s="115">
        <f t="shared" si="5"/>
        <v>0</v>
      </c>
      <c r="P135" s="115">
        <f t="shared" si="6"/>
        <v>0</v>
      </c>
      <c r="Q135" s="115" t="str">
        <f t="shared" si="7"/>
        <v>Performance</v>
      </c>
      <c r="R135" s="116">
        <f t="shared" si="8"/>
        <v>15.02839418</v>
      </c>
      <c r="S135" s="54">
        <f t="shared" si="9"/>
        <v>3.8</v>
      </c>
      <c r="T135" s="117">
        <f t="shared" si="10"/>
        <v>0.08877146631</v>
      </c>
      <c r="U135" s="117">
        <f t="shared" si="11"/>
        <v>0.02529644269</v>
      </c>
      <c r="V135" s="118">
        <f t="shared" si="12"/>
        <v>0.005661891411</v>
      </c>
      <c r="W135" s="116">
        <f t="shared" si="13"/>
        <v>8.495064336</v>
      </c>
      <c r="X135" s="54">
        <f t="shared" si="14"/>
        <v>4.467968961</v>
      </c>
      <c r="Y135" s="117">
        <f t="shared" si="15"/>
        <v>0.07549998107</v>
      </c>
      <c r="Z135" s="210">
        <v>2558.92</v>
      </c>
      <c r="AA135" s="120">
        <v>523.8414359013034</v>
      </c>
      <c r="AB135" s="121">
        <v>173.16172205469275</v>
      </c>
      <c r="AC135" s="121">
        <v>173.16172205469275</v>
      </c>
      <c r="AD135" s="122">
        <f t="shared" si="16"/>
        <v>-0.07250639291</v>
      </c>
    </row>
    <row r="136">
      <c r="A136" s="110" t="s">
        <v>228</v>
      </c>
      <c r="B136" s="238">
        <f t="shared" si="1"/>
        <v>2017</v>
      </c>
      <c r="C136" s="238">
        <f t="shared" si="2"/>
        <v>3</v>
      </c>
      <c r="D136" s="111">
        <v>1143904.8455904957</v>
      </c>
      <c r="E136" s="111">
        <v>6285.474906567465</v>
      </c>
      <c r="F136" s="54">
        <v>768.5704464961207</v>
      </c>
      <c r="G136" s="54">
        <v>202.25538065687388</v>
      </c>
      <c r="H136" s="112">
        <v>2111.8082053201524</v>
      </c>
      <c r="I136" s="113">
        <v>3053.869159416121</v>
      </c>
      <c r="J136" s="112">
        <v>6093.360000000001</v>
      </c>
      <c r="K136" s="112">
        <v>164.0</v>
      </c>
      <c r="L136" s="54">
        <f t="shared" si="3"/>
        <v>4.686405162</v>
      </c>
      <c r="M136" s="113">
        <v>6614.368044215102</v>
      </c>
      <c r="N136" s="54">
        <f t="shared" si="4"/>
        <v>0</v>
      </c>
      <c r="O136" s="115">
        <f t="shared" si="5"/>
        <v>0</v>
      </c>
      <c r="P136" s="115">
        <f t="shared" si="6"/>
        <v>0</v>
      </c>
      <c r="Q136" s="115" t="str">
        <f t="shared" si="7"/>
        <v>Performance</v>
      </c>
      <c r="R136" s="116">
        <f t="shared" si="8"/>
        <v>3.973440787</v>
      </c>
      <c r="S136" s="54">
        <f t="shared" si="9"/>
        <v>3.8</v>
      </c>
      <c r="T136" s="117">
        <f t="shared" si="10"/>
        <v>0.09577355564</v>
      </c>
      <c r="U136" s="117">
        <f t="shared" si="11"/>
        <v>0.03217821782</v>
      </c>
      <c r="V136" s="118">
        <f t="shared" si="12"/>
        <v>0.005494753284</v>
      </c>
      <c r="W136" s="116">
        <f t="shared" si="13"/>
        <v>8.606066073</v>
      </c>
      <c r="X136" s="54">
        <f t="shared" si="14"/>
        <v>4.686405162</v>
      </c>
      <c r="Y136" s="117">
        <f t="shared" si="15"/>
        <v>0.07765856747</v>
      </c>
      <c r="Z136" s="210">
        <v>2063.95</v>
      </c>
      <c r="AA136" s="120">
        <v>422.5151750068368</v>
      </c>
      <c r="AB136" s="121">
        <v>346.0552714892839</v>
      </c>
      <c r="AC136" s="121">
        <v>346.0552714892839</v>
      </c>
      <c r="AD136" s="122">
        <f t="shared" si="16"/>
        <v>-0.03056489914</v>
      </c>
    </row>
    <row r="137">
      <c r="A137" s="110" t="s">
        <v>230</v>
      </c>
      <c r="B137" s="238">
        <f t="shared" si="1"/>
        <v>2017</v>
      </c>
      <c r="C137" s="238">
        <f t="shared" si="2"/>
        <v>3</v>
      </c>
      <c r="D137" s="111">
        <v>1219690.8374550908</v>
      </c>
      <c r="E137" s="111">
        <v>6818.544755991048</v>
      </c>
      <c r="F137" s="54">
        <v>777.9053102187456</v>
      </c>
      <c r="G137" s="54">
        <v>204.71192374177517</v>
      </c>
      <c r="H137" s="112">
        <v>2189.5987363420277</v>
      </c>
      <c r="I137" s="113">
        <v>14932.59891712989</v>
      </c>
      <c r="J137" s="112">
        <v>6281.34</v>
      </c>
      <c r="K137" s="112">
        <v>204.0</v>
      </c>
      <c r="L137" s="54">
        <f t="shared" si="3"/>
        <v>3.813261325</v>
      </c>
      <c r="M137" s="113">
        <v>7726.505937271471</v>
      </c>
      <c r="N137" s="54">
        <f t="shared" si="4"/>
        <v>0</v>
      </c>
      <c r="O137" s="115">
        <f t="shared" si="5"/>
        <v>0</v>
      </c>
      <c r="P137" s="115">
        <f t="shared" si="6"/>
        <v>0</v>
      </c>
      <c r="Q137" s="115" t="str">
        <f t="shared" si="7"/>
        <v>Performance</v>
      </c>
      <c r="R137" s="116">
        <f t="shared" si="8"/>
        <v>19.19590819</v>
      </c>
      <c r="S137" s="54">
        <f t="shared" si="9"/>
        <v>3.8</v>
      </c>
      <c r="T137" s="117">
        <f t="shared" si="10"/>
        <v>0.09349289454</v>
      </c>
      <c r="U137" s="117">
        <f t="shared" si="11"/>
        <v>0.03002281734</v>
      </c>
      <c r="V137" s="118">
        <f t="shared" si="12"/>
        <v>0.005590387782</v>
      </c>
      <c r="W137" s="116">
        <f t="shared" si="13"/>
        <v>9.932450436</v>
      </c>
      <c r="X137" s="54">
        <f t="shared" si="14"/>
        <v>3.813261325</v>
      </c>
      <c r="Y137" s="117">
        <f t="shared" si="15"/>
        <v>0.09316775563</v>
      </c>
      <c r="Z137" s="210">
        <v>2498.53</v>
      </c>
      <c r="AA137" s="120">
        <v>511.47888282653764</v>
      </c>
      <c r="AB137" s="121">
        <v>266.426427392208</v>
      </c>
      <c r="AC137" s="121">
        <v>266.426427392208</v>
      </c>
      <c r="AD137" s="122">
        <f t="shared" si="16"/>
        <v>-0.07878583704</v>
      </c>
    </row>
    <row r="138">
      <c r="A138" s="110" t="s">
        <v>232</v>
      </c>
      <c r="B138" s="238">
        <f t="shared" si="1"/>
        <v>2017</v>
      </c>
      <c r="C138" s="238">
        <f t="shared" si="2"/>
        <v>3</v>
      </c>
      <c r="D138" s="111">
        <v>1062730.8358930172</v>
      </c>
      <c r="E138" s="111">
        <v>5700.8176523609545</v>
      </c>
      <c r="F138" s="54">
        <v>818.3563863501205</v>
      </c>
      <c r="G138" s="54">
        <v>215.3569437763475</v>
      </c>
      <c r="H138" s="112">
        <v>1917.7413016129497</v>
      </c>
      <c r="I138" s="113">
        <v>3586.236265865789</v>
      </c>
      <c r="J138" s="112">
        <v>5525.52</v>
      </c>
      <c r="K138" s="112">
        <v>180.0</v>
      </c>
      <c r="L138" s="54">
        <f t="shared" si="3"/>
        <v>4.546424369</v>
      </c>
      <c r="M138" s="113">
        <v>7234.237662725012</v>
      </c>
      <c r="N138" s="54">
        <f t="shared" si="4"/>
        <v>0</v>
      </c>
      <c r="O138" s="115">
        <f t="shared" si="5"/>
        <v>0</v>
      </c>
      <c r="P138" s="115">
        <f t="shared" si="6"/>
        <v>0</v>
      </c>
      <c r="Q138" s="115" t="str">
        <f t="shared" si="7"/>
        <v>Performance</v>
      </c>
      <c r="R138" s="116">
        <f t="shared" si="8"/>
        <v>4.382242658</v>
      </c>
      <c r="S138" s="54">
        <f t="shared" si="9"/>
        <v>3.8</v>
      </c>
      <c r="T138" s="117">
        <f t="shared" si="10"/>
        <v>0.1122971819</v>
      </c>
      <c r="U138" s="117">
        <f t="shared" si="11"/>
        <v>0.03777650101</v>
      </c>
      <c r="V138" s="118">
        <f t="shared" si="12"/>
        <v>0.005364310002</v>
      </c>
      <c r="W138" s="116">
        <f t="shared" si="13"/>
        <v>8.839959929</v>
      </c>
      <c r="X138" s="54">
        <f t="shared" si="14"/>
        <v>4.546424369</v>
      </c>
      <c r="Y138" s="117">
        <f t="shared" si="15"/>
        <v>0.0938604179</v>
      </c>
      <c r="Z138" s="210">
        <v>2051.62</v>
      </c>
      <c r="AA138" s="120">
        <v>419.99107698710077</v>
      </c>
      <c r="AB138" s="121">
        <v>398.3653093630197</v>
      </c>
      <c r="AC138" s="121">
        <v>398.3653093630197</v>
      </c>
      <c r="AD138" s="122">
        <f t="shared" si="16"/>
        <v>-0.03074956314</v>
      </c>
    </row>
    <row r="139">
      <c r="A139" s="110" t="s">
        <v>303</v>
      </c>
      <c r="B139" s="238">
        <f t="shared" si="1"/>
        <v>2017</v>
      </c>
      <c r="C139" s="238">
        <f t="shared" si="2"/>
        <v>4</v>
      </c>
      <c r="D139" s="111">
        <v>862620.0173492621</v>
      </c>
      <c r="E139" s="111">
        <v>6154.45927537273</v>
      </c>
      <c r="F139" s="54">
        <v>423.1804887589976</v>
      </c>
      <c r="G139" s="54">
        <v>111.3632865155257</v>
      </c>
      <c r="H139" s="112">
        <v>1517.5977280056934</v>
      </c>
      <c r="I139" s="113">
        <v>5485.804216331537</v>
      </c>
      <c r="J139" s="112">
        <v>4527.12</v>
      </c>
      <c r="K139" s="112">
        <v>89.0</v>
      </c>
      <c r="L139" s="54">
        <f t="shared" si="3"/>
        <v>4.754836952</v>
      </c>
      <c r="M139" s="113">
        <v>3240.071036384567</v>
      </c>
      <c r="N139" s="54">
        <f t="shared" si="4"/>
        <v>0</v>
      </c>
      <c r="O139" s="115">
        <f t="shared" si="5"/>
        <v>0</v>
      </c>
      <c r="P139" s="115">
        <f t="shared" si="6"/>
        <v>0</v>
      </c>
      <c r="Q139" s="115" t="str">
        <f t="shared" si="7"/>
        <v>Performance</v>
      </c>
      <c r="R139" s="116">
        <f t="shared" si="8"/>
        <v>12.96327303</v>
      </c>
      <c r="S139" s="54">
        <f t="shared" si="9"/>
        <v>3.8</v>
      </c>
      <c r="T139" s="117">
        <f t="shared" si="10"/>
        <v>0.07338129496</v>
      </c>
      <c r="U139" s="117">
        <f t="shared" si="11"/>
        <v>0.01809473124</v>
      </c>
      <c r="V139" s="118">
        <f t="shared" si="12"/>
        <v>0.007134612172</v>
      </c>
      <c r="W139" s="116">
        <f t="shared" si="13"/>
        <v>7.656475481</v>
      </c>
      <c r="X139" s="54">
        <f t="shared" si="14"/>
        <v>4.754836952</v>
      </c>
      <c r="Y139" s="117">
        <f t="shared" si="15"/>
        <v>0.05864531711</v>
      </c>
      <c r="Z139" s="210">
        <v>1093.41</v>
      </c>
      <c r="AA139" s="120">
        <v>223.83406453849443</v>
      </c>
      <c r="AB139" s="121">
        <v>199.3464242205032</v>
      </c>
      <c r="AC139" s="121">
        <v>199.3464242205032</v>
      </c>
      <c r="AD139" s="122">
        <f t="shared" si="16"/>
        <v>-0.2644162879</v>
      </c>
    </row>
    <row r="140">
      <c r="A140" s="110" t="s">
        <v>304</v>
      </c>
      <c r="B140" s="238">
        <f t="shared" si="1"/>
        <v>2017</v>
      </c>
      <c r="C140" s="238">
        <f t="shared" si="2"/>
        <v>4</v>
      </c>
      <c r="D140" s="111">
        <v>796588.1392271152</v>
      </c>
      <c r="E140" s="111">
        <v>5609.10671052464</v>
      </c>
      <c r="F140" s="54">
        <v>354.724821459748</v>
      </c>
      <c r="G140" s="54">
        <v>93.34863722624948</v>
      </c>
      <c r="H140" s="112">
        <v>1569.4580820202764</v>
      </c>
      <c r="I140" s="113">
        <v>14098.831390337475</v>
      </c>
      <c r="J140" s="112">
        <v>4201.860000000001</v>
      </c>
      <c r="K140" s="112">
        <v>81.0</v>
      </c>
      <c r="L140" s="54">
        <f t="shared" si="3"/>
        <v>4.379318783</v>
      </c>
      <c r="M140" s="113">
        <v>6176.628650650499</v>
      </c>
      <c r="N140" s="54">
        <f t="shared" si="4"/>
        <v>0</v>
      </c>
      <c r="O140" s="115">
        <f t="shared" si="5"/>
        <v>0</v>
      </c>
      <c r="P140" s="115">
        <f t="shared" si="6"/>
        <v>0</v>
      </c>
      <c r="Q140" s="115" t="str">
        <f t="shared" si="7"/>
        <v>Performance</v>
      </c>
      <c r="R140" s="116">
        <f t="shared" si="8"/>
        <v>39.74582701</v>
      </c>
      <c r="S140" s="54">
        <f t="shared" si="9"/>
        <v>3.8</v>
      </c>
      <c r="T140" s="117">
        <f t="shared" si="10"/>
        <v>0.05947826087</v>
      </c>
      <c r="U140" s="117">
        <f t="shared" si="11"/>
        <v>0.01664233577</v>
      </c>
      <c r="V140" s="118">
        <f t="shared" si="12"/>
        <v>0.007041413793</v>
      </c>
      <c r="W140" s="116">
        <f t="shared" si="13"/>
        <v>17.41245122</v>
      </c>
      <c r="X140" s="54">
        <f t="shared" si="14"/>
        <v>4.379318783</v>
      </c>
      <c r="Y140" s="117">
        <f t="shared" si="15"/>
        <v>0.05161017101</v>
      </c>
      <c r="Z140" s="210">
        <v>957.76</v>
      </c>
      <c r="AA140" s="120">
        <v>196.0648920829226</v>
      </c>
      <c r="AB140" s="121">
        <v>158.6599293768254</v>
      </c>
      <c r="AC140" s="121">
        <v>158.6599293768254</v>
      </c>
      <c r="AD140" s="122">
        <f t="shared" si="16"/>
        <v>-0.250886065</v>
      </c>
    </row>
    <row r="141">
      <c r="A141" s="110" t="s">
        <v>305</v>
      </c>
      <c r="B141" s="238">
        <f t="shared" si="1"/>
        <v>2017</v>
      </c>
      <c r="C141" s="238">
        <f t="shared" si="2"/>
        <v>4</v>
      </c>
      <c r="D141" s="111">
        <v>1359839.0769917949</v>
      </c>
      <c r="E141" s="111">
        <v>7206.678563405454</v>
      </c>
      <c r="F141" s="54">
        <v>678.3334305107462</v>
      </c>
      <c r="G141" s="54">
        <v>178.50879750282795</v>
      </c>
      <c r="H141" s="112">
        <v>1958.1377878979936</v>
      </c>
      <c r="I141" s="113">
        <v>6675.151714038848</v>
      </c>
      <c r="J141" s="112">
        <v>6990.360000000001</v>
      </c>
      <c r="K141" s="112">
        <v>166.0</v>
      </c>
      <c r="L141" s="54">
        <f t="shared" si="3"/>
        <v>4.086345967</v>
      </c>
      <c r="M141" s="113">
        <v>9846.232201826957</v>
      </c>
      <c r="N141" s="54">
        <f t="shared" si="4"/>
        <v>0</v>
      </c>
      <c r="O141" s="115">
        <f t="shared" si="5"/>
        <v>0</v>
      </c>
      <c r="P141" s="115">
        <f t="shared" si="6"/>
        <v>0</v>
      </c>
      <c r="Q141" s="115" t="str">
        <f t="shared" si="7"/>
        <v>Performance</v>
      </c>
      <c r="R141" s="116">
        <f t="shared" si="8"/>
        <v>9.840517088</v>
      </c>
      <c r="S141" s="54">
        <f t="shared" si="9"/>
        <v>3.8</v>
      </c>
      <c r="T141" s="117">
        <f t="shared" si="10"/>
        <v>0.09116253136</v>
      </c>
      <c r="U141" s="117">
        <f t="shared" si="11"/>
        <v>0.02476991251</v>
      </c>
      <c r="V141" s="118">
        <f t="shared" si="12"/>
        <v>0.005299655441</v>
      </c>
      <c r="W141" s="116">
        <f t="shared" si="13"/>
        <v>14.51532795</v>
      </c>
      <c r="X141" s="54">
        <f t="shared" si="14"/>
        <v>4.086345967</v>
      </c>
      <c r="Y141" s="117">
        <f t="shared" si="15"/>
        <v>0.08477442243</v>
      </c>
      <c r="Z141" s="210">
        <v>2305.09</v>
      </c>
      <c r="AA141" s="120">
        <v>471.87940829792865</v>
      </c>
      <c r="AB141" s="121">
        <v>206.45402221281756</v>
      </c>
      <c r="AC141" s="121">
        <v>206.45402221281756</v>
      </c>
      <c r="AD141" s="122">
        <f t="shared" si="16"/>
        <v>-0.03001640236</v>
      </c>
    </row>
    <row r="142">
      <c r="A142" s="110" t="s">
        <v>306</v>
      </c>
      <c r="B142" s="238">
        <f t="shared" si="1"/>
        <v>2017</v>
      </c>
      <c r="C142" s="238">
        <f t="shared" si="2"/>
        <v>4</v>
      </c>
      <c r="D142" s="111">
        <v>1471445.5612727262</v>
      </c>
      <c r="E142" s="111">
        <v>7349.976910024696</v>
      </c>
      <c r="F142" s="54">
        <v>802.7982801457456</v>
      </c>
      <c r="G142" s="54">
        <v>211.262705301512</v>
      </c>
      <c r="H142" s="112">
        <v>2173.2217824426853</v>
      </c>
      <c r="I142" s="113">
        <v>16074.548595681685</v>
      </c>
      <c r="J142" s="112">
        <v>6933.42</v>
      </c>
      <c r="K142" s="112">
        <v>181.0</v>
      </c>
      <c r="L142" s="54">
        <f t="shared" si="3"/>
        <v>4.435349614</v>
      </c>
      <c r="M142" s="113">
        <v>9140.302894246495</v>
      </c>
      <c r="N142" s="54">
        <f t="shared" si="4"/>
        <v>0</v>
      </c>
      <c r="O142" s="115">
        <f t="shared" si="5"/>
        <v>0</v>
      </c>
      <c r="P142" s="115">
        <f t="shared" si="6"/>
        <v>0</v>
      </c>
      <c r="Q142" s="115" t="str">
        <f t="shared" si="7"/>
        <v>Performance</v>
      </c>
      <c r="R142" s="116">
        <f t="shared" si="8"/>
        <v>20.02314777</v>
      </c>
      <c r="S142" s="54">
        <f t="shared" si="9"/>
        <v>3.8</v>
      </c>
      <c r="T142" s="117">
        <f t="shared" si="10"/>
        <v>0.09721175584</v>
      </c>
      <c r="U142" s="117">
        <f t="shared" si="11"/>
        <v>0.02874331551</v>
      </c>
      <c r="V142" s="118">
        <f t="shared" si="12"/>
        <v>0.004995072263</v>
      </c>
      <c r="W142" s="116">
        <f t="shared" si="13"/>
        <v>11.38555366</v>
      </c>
      <c r="X142" s="54">
        <f t="shared" si="14"/>
        <v>4.435349614</v>
      </c>
      <c r="Y142" s="117">
        <f t="shared" si="15"/>
        <v>0.08328648344</v>
      </c>
      <c r="Z142" s="210">
        <v>2504.0</v>
      </c>
      <c r="AA142" s="120">
        <v>512.5986570494051</v>
      </c>
      <c r="AB142" s="121">
        <v>290.1996230963405</v>
      </c>
      <c r="AC142" s="121">
        <v>290.1996230963405</v>
      </c>
      <c r="AD142" s="122">
        <f t="shared" si="16"/>
        <v>-0.05667458757</v>
      </c>
    </row>
    <row r="143">
      <c r="A143" s="110" t="s">
        <v>307</v>
      </c>
      <c r="B143" s="238">
        <f t="shared" si="1"/>
        <v>2017</v>
      </c>
      <c r="C143" s="238">
        <f t="shared" si="2"/>
        <v>4</v>
      </c>
      <c r="D143" s="111">
        <v>1436841.8765311113</v>
      </c>
      <c r="E143" s="111">
        <v>7148.54037706279</v>
      </c>
      <c r="F143" s="54">
        <v>849.4725987588703</v>
      </c>
      <c r="G143" s="54">
        <v>223.5454207260185</v>
      </c>
      <c r="H143" s="112">
        <v>2066.7715820969624</v>
      </c>
      <c r="I143" s="113">
        <v>14470.035934715648</v>
      </c>
      <c r="J143" s="112">
        <v>6873.360000000001</v>
      </c>
      <c r="K143" s="112">
        <v>221.0</v>
      </c>
      <c r="L143" s="54">
        <f t="shared" si="3"/>
        <v>3.843767415</v>
      </c>
      <c r="M143" s="113">
        <v>7457.8927458404005</v>
      </c>
      <c r="N143" s="54">
        <f t="shared" si="4"/>
        <v>0</v>
      </c>
      <c r="O143" s="115">
        <f t="shared" si="5"/>
        <v>0</v>
      </c>
      <c r="P143" s="115">
        <f t="shared" si="6"/>
        <v>0</v>
      </c>
      <c r="Q143" s="115" t="str">
        <f t="shared" si="7"/>
        <v>Performance</v>
      </c>
      <c r="R143" s="116">
        <f t="shared" si="8"/>
        <v>17.0341409</v>
      </c>
      <c r="S143" s="54">
        <f t="shared" si="9"/>
        <v>3.8</v>
      </c>
      <c r="T143" s="117">
        <f t="shared" si="10"/>
        <v>0.1081616482</v>
      </c>
      <c r="U143" s="117">
        <f t="shared" si="11"/>
        <v>0.03127147766</v>
      </c>
      <c r="V143" s="118">
        <f t="shared" si="12"/>
        <v>0.004975175413</v>
      </c>
      <c r="W143" s="116">
        <f t="shared" si="13"/>
        <v>8.779438862</v>
      </c>
      <c r="X143" s="54">
        <f t="shared" si="14"/>
        <v>3.843767415</v>
      </c>
      <c r="Y143" s="117">
        <f t="shared" si="15"/>
        <v>0.1069300555</v>
      </c>
      <c r="Z143" s="210">
        <v>2449.35</v>
      </c>
      <c r="AA143" s="120">
        <v>501.411150416917</v>
      </c>
      <c r="AB143" s="121">
        <v>348.0614483419533</v>
      </c>
      <c r="AC143" s="121">
        <v>348.0614483419533</v>
      </c>
      <c r="AD143" s="122">
        <f t="shared" si="16"/>
        <v>-0.03849462443</v>
      </c>
    </row>
    <row r="144">
      <c r="A144" s="110" t="s">
        <v>308</v>
      </c>
      <c r="B144" s="238">
        <f t="shared" si="1"/>
        <v>2017</v>
      </c>
      <c r="C144" s="238">
        <f t="shared" si="2"/>
        <v>4</v>
      </c>
      <c r="D144" s="111">
        <v>1508232.293969123</v>
      </c>
      <c r="E144" s="111">
        <v>7894.510627177819</v>
      </c>
      <c r="F144" s="54">
        <v>700.1147791968713</v>
      </c>
      <c r="G144" s="54">
        <v>184.2407313675977</v>
      </c>
      <c r="H144" s="112">
        <v>2013.5464819241008</v>
      </c>
      <c r="I144" s="113">
        <v>11392.263439480499</v>
      </c>
      <c r="J144" s="112">
        <v>7264.14</v>
      </c>
      <c r="K144" s="112">
        <v>195.0</v>
      </c>
      <c r="L144" s="54">
        <f t="shared" si="3"/>
        <v>3.590332201</v>
      </c>
      <c r="M144" s="113">
        <v>7587.08977847231</v>
      </c>
      <c r="N144" s="54">
        <f t="shared" si="4"/>
        <v>0</v>
      </c>
      <c r="O144" s="115">
        <f t="shared" si="5"/>
        <v>0</v>
      </c>
      <c r="P144" s="115">
        <f t="shared" si="6"/>
        <v>0</v>
      </c>
      <c r="Q144" s="115" t="str">
        <f t="shared" si="7"/>
        <v>Performance</v>
      </c>
      <c r="R144" s="116">
        <f t="shared" si="8"/>
        <v>16.27199393</v>
      </c>
      <c r="S144" s="54">
        <f t="shared" si="9"/>
        <v>3.8</v>
      </c>
      <c r="T144" s="117">
        <f t="shared" si="10"/>
        <v>0.09150061</v>
      </c>
      <c r="U144" s="117">
        <f t="shared" si="11"/>
        <v>0.02333782803</v>
      </c>
      <c r="V144" s="118">
        <f t="shared" si="12"/>
        <v>0.005234280329</v>
      </c>
      <c r="W144" s="116">
        <f t="shared" si="13"/>
        <v>10.83692275</v>
      </c>
      <c r="X144" s="54">
        <f t="shared" si="14"/>
        <v>3.590332201</v>
      </c>
      <c r="Y144" s="117">
        <f t="shared" si="15"/>
        <v>0.0968440519</v>
      </c>
      <c r="Z144" s="210">
        <v>2714.25</v>
      </c>
      <c r="AA144" s="120">
        <v>555.6393390161132</v>
      </c>
      <c r="AB144" s="121">
        <v>144.47544018075803</v>
      </c>
      <c r="AC144" s="121">
        <v>144.47544018075803</v>
      </c>
      <c r="AD144" s="122">
        <f t="shared" si="16"/>
        <v>-0.0798492341</v>
      </c>
    </row>
    <row r="145">
      <c r="A145" s="110" t="s">
        <v>309</v>
      </c>
      <c r="B145" s="238">
        <f t="shared" si="1"/>
        <v>2017</v>
      </c>
      <c r="C145" s="238">
        <f t="shared" si="2"/>
        <v>4</v>
      </c>
      <c r="D145" s="111">
        <v>1356693.0641477315</v>
      </c>
      <c r="E145" s="111">
        <v>7250.896338933678</v>
      </c>
      <c r="F145" s="54">
        <v>678.3334305107462</v>
      </c>
      <c r="G145" s="54">
        <v>178.50879750282795</v>
      </c>
      <c r="H145" s="112">
        <v>1795.732995062852</v>
      </c>
      <c r="I145" s="113">
        <v>3171.060084724773</v>
      </c>
      <c r="J145" s="112">
        <v>6537.18</v>
      </c>
      <c r="K145" s="112">
        <v>184.0</v>
      </c>
      <c r="L145" s="54">
        <f t="shared" si="3"/>
        <v>3.686594731</v>
      </c>
      <c r="M145" s="113">
        <v>5784.609936617875</v>
      </c>
      <c r="N145" s="54">
        <f t="shared" si="4"/>
        <v>0</v>
      </c>
      <c r="O145" s="115">
        <f t="shared" si="5"/>
        <v>0</v>
      </c>
      <c r="P145" s="115">
        <f t="shared" si="6"/>
        <v>0</v>
      </c>
      <c r="Q145" s="115" t="str">
        <f t="shared" si="7"/>
        <v>Performance</v>
      </c>
      <c r="R145" s="116">
        <f t="shared" si="8"/>
        <v>4.674780782</v>
      </c>
      <c r="S145" s="54">
        <f t="shared" si="9"/>
        <v>3.8</v>
      </c>
      <c r="T145" s="117">
        <f t="shared" si="10"/>
        <v>0.09940720474</v>
      </c>
      <c r="U145" s="117">
        <f t="shared" si="11"/>
        <v>0.0246188594</v>
      </c>
      <c r="V145" s="118">
        <f t="shared" si="12"/>
        <v>0.005344537044</v>
      </c>
      <c r="W145" s="116">
        <f t="shared" si="13"/>
        <v>8.527679275</v>
      </c>
      <c r="X145" s="54">
        <f t="shared" si="14"/>
        <v>3.686594731</v>
      </c>
      <c r="Y145" s="117">
        <f t="shared" si="15"/>
        <v>0.1024651218</v>
      </c>
      <c r="Z145" s="210">
        <v>2328.96</v>
      </c>
      <c r="AA145" s="120">
        <v>476.7658819176448</v>
      </c>
      <c r="AB145" s="121">
        <v>201.56754859310144</v>
      </c>
      <c r="AC145" s="121">
        <v>201.56754859310144</v>
      </c>
      <c r="AD145" s="122">
        <f t="shared" si="16"/>
        <v>-0.09843146358</v>
      </c>
    </row>
    <row r="146">
      <c r="A146" s="110" t="s">
        <v>310</v>
      </c>
      <c r="B146" s="238">
        <f t="shared" si="1"/>
        <v>2017</v>
      </c>
      <c r="C146" s="238">
        <f t="shared" si="2"/>
        <v>4</v>
      </c>
      <c r="D146" s="111">
        <v>817900.2881840237</v>
      </c>
      <c r="E146" s="111">
        <v>4732.120829214875</v>
      </c>
      <c r="F146" s="54">
        <v>429.40373124074756</v>
      </c>
      <c r="G146" s="54">
        <v>113.0009819054599</v>
      </c>
      <c r="H146" s="112">
        <v>1508.5904033610552</v>
      </c>
      <c r="I146" s="113">
        <v>314.88602496560327</v>
      </c>
      <c r="J146" s="112">
        <v>3995.94</v>
      </c>
      <c r="K146" s="112">
        <v>89.0</v>
      </c>
      <c r="L146" s="54">
        <f t="shared" si="3"/>
        <v>4.824761025</v>
      </c>
      <c r="M146" s="113">
        <v>3953.733555154051</v>
      </c>
      <c r="N146" s="54">
        <f t="shared" si="4"/>
        <v>0</v>
      </c>
      <c r="O146" s="115">
        <f t="shared" si="5"/>
        <v>0</v>
      </c>
      <c r="P146" s="115">
        <f t="shared" si="6"/>
        <v>0</v>
      </c>
      <c r="Q146" s="115" t="str">
        <f t="shared" si="7"/>
        <v>Performance</v>
      </c>
      <c r="R146" s="116">
        <f t="shared" si="8"/>
        <v>0.7333099413</v>
      </c>
      <c r="S146" s="54">
        <f t="shared" si="9"/>
        <v>3.8</v>
      </c>
      <c r="T146" s="117">
        <f t="shared" si="10"/>
        <v>0.07490501176</v>
      </c>
      <c r="U146" s="117">
        <f t="shared" si="11"/>
        <v>0.02387956394</v>
      </c>
      <c r="V146" s="118">
        <f t="shared" si="12"/>
        <v>0.005785694048</v>
      </c>
      <c r="W146" s="116">
        <f t="shared" si="13"/>
        <v>9.207496972</v>
      </c>
      <c r="X146" s="54">
        <f t="shared" si="14"/>
        <v>4.824761025</v>
      </c>
      <c r="Y146" s="117">
        <f t="shared" si="15"/>
        <v>0.05899547008</v>
      </c>
      <c r="Z146" s="210">
        <v>1199.52</v>
      </c>
      <c r="AA146" s="120">
        <v>245.55604676673417</v>
      </c>
      <c r="AB146" s="121">
        <v>183.8476844740134</v>
      </c>
      <c r="AC146" s="121">
        <v>183.8476844740134</v>
      </c>
      <c r="AD146" s="122">
        <f t="shared" si="16"/>
        <v>-0.1555710126</v>
      </c>
    </row>
    <row r="147">
      <c r="A147" s="110" t="s">
        <v>311</v>
      </c>
      <c r="B147" s="238">
        <f t="shared" si="1"/>
        <v>2017</v>
      </c>
      <c r="C147" s="238">
        <f t="shared" si="2"/>
        <v>4</v>
      </c>
      <c r="D147" s="111">
        <v>762829.5053067064</v>
      </c>
      <c r="E147" s="111">
        <v>4487.285368419712</v>
      </c>
      <c r="F147" s="54">
        <v>404.51076131374776</v>
      </c>
      <c r="G147" s="54">
        <v>106.4502003457231</v>
      </c>
      <c r="H147" s="112">
        <v>1669.903399269574</v>
      </c>
      <c r="I147" s="113">
        <v>9218.156006046755</v>
      </c>
      <c r="J147" s="112">
        <v>3751.02</v>
      </c>
      <c r="K147" s="112">
        <v>91.0</v>
      </c>
      <c r="L147" s="54">
        <f t="shared" si="3"/>
        <v>4.445173201</v>
      </c>
      <c r="M147" s="113">
        <v>3903.7599454025667</v>
      </c>
      <c r="N147" s="54">
        <f t="shared" si="4"/>
        <v>0</v>
      </c>
      <c r="O147" s="115">
        <f t="shared" si="5"/>
        <v>0</v>
      </c>
      <c r="P147" s="115">
        <f t="shared" si="6"/>
        <v>0</v>
      </c>
      <c r="Q147" s="115" t="str">
        <f t="shared" si="7"/>
        <v>Performance</v>
      </c>
      <c r="R147" s="116">
        <f t="shared" si="8"/>
        <v>22.78840735</v>
      </c>
      <c r="S147" s="54">
        <f t="shared" si="9"/>
        <v>3.8</v>
      </c>
      <c r="T147" s="117">
        <f t="shared" si="10"/>
        <v>0.06374632233</v>
      </c>
      <c r="U147" s="117">
        <f t="shared" si="11"/>
        <v>0.02372262774</v>
      </c>
      <c r="V147" s="118">
        <f t="shared" si="12"/>
        <v>0.005882422399</v>
      </c>
      <c r="W147" s="116">
        <f t="shared" si="13"/>
        <v>9.650571304</v>
      </c>
      <c r="X147" s="54">
        <f t="shared" si="14"/>
        <v>4.445173201</v>
      </c>
      <c r="Y147" s="117">
        <f t="shared" si="15"/>
        <v>0.05449417017</v>
      </c>
      <c r="Z147" s="210">
        <v>1139.72</v>
      </c>
      <c r="AA147" s="120">
        <v>233.31427372697598</v>
      </c>
      <c r="AB147" s="121">
        <v>171.19648758677178</v>
      </c>
      <c r="AC147" s="121">
        <v>171.19648758677178</v>
      </c>
      <c r="AD147" s="122">
        <f t="shared" si="16"/>
        <v>-0.1640781247</v>
      </c>
    </row>
    <row r="148">
      <c r="A148" s="110" t="s">
        <v>312</v>
      </c>
      <c r="B148" s="238">
        <f t="shared" si="1"/>
        <v>2017</v>
      </c>
      <c r="C148" s="238">
        <f t="shared" si="2"/>
        <v>4</v>
      </c>
      <c r="D148" s="111">
        <v>655087.1632983253</v>
      </c>
      <c r="E148" s="111">
        <v>3607.0240963300785</v>
      </c>
      <c r="F148" s="54">
        <v>737.4542340873709</v>
      </c>
      <c r="G148" s="54">
        <v>194.06690370720287</v>
      </c>
      <c r="H148" s="112">
        <v>2047.3921866494077</v>
      </c>
      <c r="I148" s="113">
        <v>2473.1677097197276</v>
      </c>
      <c r="J148" s="112">
        <v>4594.9800000000005</v>
      </c>
      <c r="K148" s="112">
        <v>155.0</v>
      </c>
      <c r="L148" s="54">
        <f t="shared" si="3"/>
        <v>4.757769252</v>
      </c>
      <c r="M148" s="113">
        <v>7460.2274903131965</v>
      </c>
      <c r="N148" s="54">
        <f t="shared" si="4"/>
        <v>0</v>
      </c>
      <c r="O148" s="115">
        <f t="shared" si="5"/>
        <v>0</v>
      </c>
      <c r="P148" s="115">
        <f t="shared" si="6"/>
        <v>0</v>
      </c>
      <c r="Q148" s="115" t="str">
        <f t="shared" si="7"/>
        <v>Performance</v>
      </c>
      <c r="R148" s="116">
        <f t="shared" si="8"/>
        <v>3.353655855</v>
      </c>
      <c r="S148" s="54">
        <f t="shared" si="9"/>
        <v>3.8</v>
      </c>
      <c r="T148" s="117">
        <f t="shared" si="10"/>
        <v>0.09478736169</v>
      </c>
      <c r="U148" s="117">
        <f t="shared" si="11"/>
        <v>0.05380249716</v>
      </c>
      <c r="V148" s="118">
        <f t="shared" si="12"/>
        <v>0.00550617429</v>
      </c>
      <c r="W148" s="116">
        <f t="shared" si="13"/>
        <v>10.11619046</v>
      </c>
      <c r="X148" s="54">
        <f t="shared" si="14"/>
        <v>4.757769252</v>
      </c>
      <c r="Y148" s="117">
        <f t="shared" si="15"/>
        <v>0.07570606209</v>
      </c>
      <c r="Z148" s="210">
        <v>1275.81</v>
      </c>
      <c r="AA148" s="120">
        <v>261.1735194289942</v>
      </c>
      <c r="AB148" s="121">
        <v>476.28071465837667</v>
      </c>
      <c r="AC148" s="121">
        <v>476.28071465837667</v>
      </c>
      <c r="AD148" s="122">
        <f t="shared" si="16"/>
        <v>0.2738977831</v>
      </c>
    </row>
    <row r="149">
      <c r="A149" s="110" t="s">
        <v>313</v>
      </c>
      <c r="B149" s="238">
        <f t="shared" si="1"/>
        <v>2017</v>
      </c>
      <c r="C149" s="238">
        <f t="shared" si="2"/>
        <v>4</v>
      </c>
      <c r="D149" s="111">
        <v>1549216.4399499213</v>
      </c>
      <c r="E149" s="111">
        <v>8511.921789183014</v>
      </c>
      <c r="F149" s="54">
        <v>1512.2479230652416</v>
      </c>
      <c r="G149" s="54">
        <v>397.959979754011</v>
      </c>
      <c r="H149" s="112">
        <v>3493.4772159613076</v>
      </c>
      <c r="I149" s="113">
        <v>21058.46891460313</v>
      </c>
      <c r="J149" s="112">
        <v>7700.16</v>
      </c>
      <c r="K149" s="112">
        <v>264.0</v>
      </c>
      <c r="L149" s="54">
        <f t="shared" si="3"/>
        <v>5.72821183</v>
      </c>
      <c r="M149" s="113">
        <v>8954.900667694708</v>
      </c>
      <c r="N149" s="54">
        <f t="shared" si="4"/>
        <v>0</v>
      </c>
      <c r="O149" s="115">
        <f t="shared" si="5"/>
        <v>0</v>
      </c>
      <c r="P149" s="115">
        <f t="shared" si="6"/>
        <v>0</v>
      </c>
      <c r="Q149" s="115" t="str">
        <f t="shared" si="7"/>
        <v>Performance</v>
      </c>
      <c r="R149" s="116">
        <f t="shared" si="8"/>
        <v>13.92527547</v>
      </c>
      <c r="S149" s="54">
        <f t="shared" si="9"/>
        <v>3.8</v>
      </c>
      <c r="T149" s="117">
        <f t="shared" si="10"/>
        <v>0.1139151496</v>
      </c>
      <c r="U149" s="117">
        <f t="shared" si="11"/>
        <v>0.04675324675</v>
      </c>
      <c r="V149" s="118">
        <f t="shared" si="12"/>
        <v>0.005494339958</v>
      </c>
      <c r="W149" s="116">
        <f t="shared" si="13"/>
        <v>5.921582388</v>
      </c>
      <c r="X149" s="54">
        <f t="shared" si="14"/>
        <v>5.72821183</v>
      </c>
      <c r="Y149" s="117">
        <f t="shared" si="15"/>
        <v>0.07556940655</v>
      </c>
      <c r="Z149" s="210">
        <v>3093.49</v>
      </c>
      <c r="AA149" s="120">
        <v>633.274288975944</v>
      </c>
      <c r="AB149" s="121">
        <v>878.9736340892975</v>
      </c>
      <c r="AC149" s="121">
        <v>878.9736340892975</v>
      </c>
      <c r="AD149" s="122">
        <f t="shared" si="16"/>
        <v>-0.09536762782</v>
      </c>
    </row>
    <row r="150">
      <c r="A150" s="110" t="s">
        <v>314</v>
      </c>
      <c r="B150" s="238">
        <f t="shared" si="1"/>
        <v>2017</v>
      </c>
      <c r="C150" s="238">
        <f t="shared" si="2"/>
        <v>4</v>
      </c>
      <c r="D150" s="111">
        <v>1974025.6167742084</v>
      </c>
      <c r="E150" s="111">
        <v>10283.90820109182</v>
      </c>
      <c r="F150" s="54">
        <v>1194.8625564959932</v>
      </c>
      <c r="G150" s="54">
        <v>314.43751486736664</v>
      </c>
      <c r="H150" s="112">
        <v>2810.0123398954343</v>
      </c>
      <c r="I150" s="113">
        <v>24777.782388056898</v>
      </c>
      <c r="J150" s="112">
        <v>9347.52</v>
      </c>
      <c r="K150" s="112">
        <v>266.0</v>
      </c>
      <c r="L150" s="54">
        <f t="shared" si="3"/>
        <v>4.491964498</v>
      </c>
      <c r="M150" s="113">
        <v>13090.549449741897</v>
      </c>
      <c r="N150" s="54">
        <f t="shared" si="4"/>
        <v>0</v>
      </c>
      <c r="O150" s="115">
        <f t="shared" si="5"/>
        <v>0</v>
      </c>
      <c r="P150" s="115">
        <f t="shared" si="6"/>
        <v>0</v>
      </c>
      <c r="Q150" s="115" t="str">
        <f t="shared" si="7"/>
        <v>Performance</v>
      </c>
      <c r="R150" s="116">
        <f t="shared" si="8"/>
        <v>20.736931</v>
      </c>
      <c r="S150" s="54">
        <f t="shared" si="9"/>
        <v>3.8</v>
      </c>
      <c r="T150" s="117">
        <f t="shared" si="10"/>
        <v>0.1118989801</v>
      </c>
      <c r="U150" s="117">
        <f t="shared" si="11"/>
        <v>0.03057568278</v>
      </c>
      <c r="V150" s="118">
        <f t="shared" si="12"/>
        <v>0.005209612334</v>
      </c>
      <c r="W150" s="116">
        <f t="shared" si="13"/>
        <v>10.95569476</v>
      </c>
      <c r="X150" s="54">
        <f t="shared" si="14"/>
        <v>4.491964498</v>
      </c>
      <c r="Y150" s="117">
        <f t="shared" si="15"/>
        <v>0.09466150601</v>
      </c>
      <c r="Z150" s="210">
        <v>4126.24</v>
      </c>
      <c r="AA150" s="120">
        <v>844.6905282202624</v>
      </c>
      <c r="AB150" s="121">
        <v>350.1720282757308</v>
      </c>
      <c r="AC150" s="121">
        <v>350.1720282757308</v>
      </c>
      <c r="AD150" s="122">
        <f t="shared" si="16"/>
        <v>-0.09105373004</v>
      </c>
    </row>
    <row r="151">
      <c r="A151" s="110" t="s">
        <v>315</v>
      </c>
      <c r="B151" s="238">
        <f t="shared" si="1"/>
        <v>2017</v>
      </c>
      <c r="C151" s="238">
        <f t="shared" si="2"/>
        <v>4</v>
      </c>
      <c r="D151" s="111">
        <v>1968629.4104643753</v>
      </c>
      <c r="E151" s="111">
        <v>10962.732940219545</v>
      </c>
      <c r="F151" s="54">
        <v>1176.1928290507435</v>
      </c>
      <c r="G151" s="54">
        <v>309.5244286975641</v>
      </c>
      <c r="H151" s="112">
        <v>2540.338499019602</v>
      </c>
      <c r="I151" s="113">
        <v>21786.88688688786</v>
      </c>
      <c r="J151" s="112">
        <v>10061.220000000001</v>
      </c>
      <c r="K151" s="112">
        <v>296.0</v>
      </c>
      <c r="L151" s="54">
        <f t="shared" si="3"/>
        <v>3.973624422</v>
      </c>
      <c r="M151" s="113">
        <v>12940.541277528753</v>
      </c>
      <c r="N151" s="54">
        <f t="shared" si="4"/>
        <v>0</v>
      </c>
      <c r="O151" s="115">
        <f t="shared" si="5"/>
        <v>0</v>
      </c>
      <c r="P151" s="115">
        <f t="shared" si="6"/>
        <v>0</v>
      </c>
      <c r="Q151" s="115" t="str">
        <f t="shared" si="7"/>
        <v>Performance</v>
      </c>
      <c r="R151" s="116">
        <f t="shared" si="8"/>
        <v>18.5232271</v>
      </c>
      <c r="S151" s="54">
        <f t="shared" si="9"/>
        <v>3.8</v>
      </c>
      <c r="T151" s="117">
        <f t="shared" si="10"/>
        <v>0.1218437735</v>
      </c>
      <c r="U151" s="117">
        <f t="shared" si="11"/>
        <v>0.02823423962</v>
      </c>
      <c r="V151" s="118">
        <f t="shared" si="12"/>
        <v>0.005568713381</v>
      </c>
      <c r="W151" s="116">
        <f t="shared" si="13"/>
        <v>11.00205762</v>
      </c>
      <c r="X151" s="54">
        <f t="shared" si="14"/>
        <v>3.973624422</v>
      </c>
      <c r="Y151" s="117">
        <f t="shared" si="15"/>
        <v>0.1165199048</v>
      </c>
      <c r="Z151" s="210">
        <v>4075.84</v>
      </c>
      <c r="AA151" s="120">
        <v>834.3730472636771</v>
      </c>
      <c r="AB151" s="121">
        <v>341.8197817870664</v>
      </c>
      <c r="AC151" s="121">
        <v>341.8197817870664</v>
      </c>
      <c r="AD151" s="122">
        <f t="shared" si="16"/>
        <v>-0.0822343247</v>
      </c>
    </row>
    <row r="152">
      <c r="A152" s="110" t="s">
        <v>316</v>
      </c>
      <c r="B152" s="238">
        <f t="shared" si="1"/>
        <v>2017</v>
      </c>
      <c r="C152" s="238">
        <f t="shared" si="2"/>
        <v>4</v>
      </c>
      <c r="D152" s="111">
        <v>1770326.6076311078</v>
      </c>
      <c r="E152" s="111">
        <v>10178.276848441063</v>
      </c>
      <c r="F152" s="54">
        <v>1095.290676787994</v>
      </c>
      <c r="G152" s="54">
        <v>288.2343886284195</v>
      </c>
      <c r="H152" s="112">
        <v>2484.383906530184</v>
      </c>
      <c r="I152" s="113">
        <v>8986.464730795653</v>
      </c>
      <c r="J152" s="112">
        <v>8967.66</v>
      </c>
      <c r="K152" s="112">
        <v>268.0</v>
      </c>
      <c r="L152" s="54">
        <f t="shared" si="3"/>
        <v>4.08690551</v>
      </c>
      <c r="M152" s="113">
        <v>7700.0443801316205</v>
      </c>
      <c r="N152" s="54">
        <f t="shared" si="4"/>
        <v>0</v>
      </c>
      <c r="O152" s="115">
        <f t="shared" si="5"/>
        <v>0</v>
      </c>
      <c r="P152" s="115">
        <f t="shared" si="6"/>
        <v>0</v>
      </c>
      <c r="Q152" s="115" t="str">
        <f t="shared" si="7"/>
        <v>Performance</v>
      </c>
      <c r="R152" s="116">
        <f t="shared" si="8"/>
        <v>8.204639117</v>
      </c>
      <c r="S152" s="54">
        <f t="shared" si="9"/>
        <v>3.8</v>
      </c>
      <c r="T152" s="117">
        <f t="shared" si="10"/>
        <v>0.1160184575</v>
      </c>
      <c r="U152" s="117">
        <f t="shared" si="11"/>
        <v>0.02831858407</v>
      </c>
      <c r="V152" s="118">
        <f t="shared" si="12"/>
        <v>0.005749377999</v>
      </c>
      <c r="W152" s="116">
        <f t="shared" si="13"/>
        <v>7.030137792</v>
      </c>
      <c r="X152" s="54">
        <f t="shared" si="14"/>
        <v>4.08690551</v>
      </c>
      <c r="Y152" s="117">
        <f t="shared" si="15"/>
        <v>0.1078738271</v>
      </c>
      <c r="Z152" s="210">
        <v>3499.05</v>
      </c>
      <c r="AA152" s="120">
        <v>716.2972567686585</v>
      </c>
      <c r="AB152" s="121">
        <v>378.99342001933553</v>
      </c>
      <c r="AC152" s="121">
        <v>378.99342001933553</v>
      </c>
      <c r="AD152" s="122">
        <f t="shared" si="16"/>
        <v>-0.1189412379</v>
      </c>
    </row>
    <row r="153">
      <c r="A153" s="110" t="s">
        <v>317</v>
      </c>
      <c r="B153" s="238">
        <f t="shared" si="1"/>
        <v>2017</v>
      </c>
      <c r="C153" s="238">
        <f t="shared" si="2"/>
        <v>4</v>
      </c>
      <c r="D153" s="111">
        <v>1070315.8220914972</v>
      </c>
      <c r="E153" s="111">
        <v>7016.705898173087</v>
      </c>
      <c r="F153" s="54">
        <v>625.4358694158716</v>
      </c>
      <c r="G153" s="54">
        <v>164.58838668838726</v>
      </c>
      <c r="H153" s="112">
        <v>1815.3853397420623</v>
      </c>
      <c r="I153" s="113">
        <v>4828.09171398613</v>
      </c>
      <c r="J153" s="112">
        <v>5624.58</v>
      </c>
      <c r="K153" s="112">
        <v>156.0</v>
      </c>
      <c r="L153" s="54">
        <f t="shared" si="3"/>
        <v>4.009204291</v>
      </c>
      <c r="M153" s="113">
        <v>6799.820660935365</v>
      </c>
      <c r="N153" s="54">
        <f t="shared" si="4"/>
        <v>0</v>
      </c>
      <c r="O153" s="115">
        <f t="shared" si="5"/>
        <v>0</v>
      </c>
      <c r="P153" s="115">
        <f t="shared" si="6"/>
        <v>0</v>
      </c>
      <c r="Q153" s="115" t="str">
        <f t="shared" si="7"/>
        <v>Performance</v>
      </c>
      <c r="R153" s="116">
        <f t="shared" si="8"/>
        <v>7.719563188</v>
      </c>
      <c r="S153" s="54">
        <f t="shared" si="9"/>
        <v>3.8</v>
      </c>
      <c r="T153" s="117">
        <f t="shared" si="10"/>
        <v>0.09066305819</v>
      </c>
      <c r="U153" s="117">
        <f t="shared" si="11"/>
        <v>0.02345664605</v>
      </c>
      <c r="V153" s="118">
        <f t="shared" si="12"/>
        <v>0.006555734068</v>
      </c>
      <c r="W153" s="116">
        <f t="shared" si="13"/>
        <v>10.87213093</v>
      </c>
      <c r="X153" s="54">
        <f t="shared" si="14"/>
        <v>4.009204291</v>
      </c>
      <c r="Y153" s="117">
        <f t="shared" si="15"/>
        <v>0.0859321691</v>
      </c>
      <c r="Z153" s="210">
        <v>1638.65</v>
      </c>
      <c r="AA153" s="120">
        <v>335.45119383945996</v>
      </c>
      <c r="AB153" s="121">
        <v>289.98467557641163</v>
      </c>
      <c r="AC153" s="121">
        <v>289.98467557641163</v>
      </c>
      <c r="AD153" s="122">
        <f t="shared" si="16"/>
        <v>-0.1984016315</v>
      </c>
    </row>
    <row r="154">
      <c r="A154" s="110" t="s">
        <v>318</v>
      </c>
      <c r="B154" s="238">
        <f t="shared" si="1"/>
        <v>2017</v>
      </c>
      <c r="C154" s="238">
        <f t="shared" si="2"/>
        <v>4</v>
      </c>
      <c r="D154" s="111">
        <v>993672.4966902718</v>
      </c>
      <c r="E154" s="111">
        <v>6332.149225180589</v>
      </c>
      <c r="F154" s="54">
        <v>476.07804985387236</v>
      </c>
      <c r="G154" s="54">
        <v>125.28369732996642</v>
      </c>
      <c r="H154" s="112">
        <v>1879.255459949496</v>
      </c>
      <c r="I154" s="113">
        <v>9771.233697232221</v>
      </c>
      <c r="J154" s="112">
        <v>4900.74</v>
      </c>
      <c r="K154" s="112">
        <v>109.0</v>
      </c>
      <c r="L154" s="54">
        <f t="shared" si="3"/>
        <v>4.367688531</v>
      </c>
      <c r="M154" s="113">
        <v>5235.548582852638</v>
      </c>
      <c r="N154" s="54">
        <f t="shared" si="4"/>
        <v>0</v>
      </c>
      <c r="O154" s="115">
        <f t="shared" si="5"/>
        <v>0</v>
      </c>
      <c r="P154" s="115">
        <f t="shared" si="6"/>
        <v>0</v>
      </c>
      <c r="Q154" s="115" t="str">
        <f t="shared" si="7"/>
        <v>Performance</v>
      </c>
      <c r="R154" s="116">
        <f t="shared" si="8"/>
        <v>20.52443649</v>
      </c>
      <c r="S154" s="54">
        <f t="shared" si="9"/>
        <v>3.8</v>
      </c>
      <c r="T154" s="117">
        <f t="shared" si="10"/>
        <v>0.06666666667</v>
      </c>
      <c r="U154" s="117">
        <f t="shared" si="11"/>
        <v>0.01978533557</v>
      </c>
      <c r="V154" s="118">
        <f t="shared" si="12"/>
        <v>0.006372471057</v>
      </c>
      <c r="W154" s="116">
        <f t="shared" si="13"/>
        <v>10.99724842</v>
      </c>
      <c r="X154" s="54">
        <f t="shared" si="14"/>
        <v>4.367688531</v>
      </c>
      <c r="Y154" s="117">
        <f t="shared" si="15"/>
        <v>0.05800169393</v>
      </c>
      <c r="Z154" s="210">
        <v>1558.1</v>
      </c>
      <c r="AA154" s="120">
        <v>318.9616483820599</v>
      </c>
      <c r="AB154" s="121">
        <v>157.11640147181248</v>
      </c>
      <c r="AC154" s="121">
        <v>157.11640147181248</v>
      </c>
      <c r="AD154" s="122">
        <f t="shared" si="16"/>
        <v>-0.226054247</v>
      </c>
    </row>
    <row r="155">
      <c r="A155" s="110" t="s">
        <v>319</v>
      </c>
      <c r="B155" s="238">
        <f t="shared" si="1"/>
        <v>2017</v>
      </c>
      <c r="C155" s="238">
        <f t="shared" si="2"/>
        <v>4</v>
      </c>
      <c r="D155" s="111">
        <v>1626310.9504310738</v>
      </c>
      <c r="E155" s="111">
        <v>9126.876408103304</v>
      </c>
      <c r="F155" s="54">
        <v>1061.0628431383689</v>
      </c>
      <c r="G155" s="54">
        <v>279.2270639837813</v>
      </c>
      <c r="H155" s="112">
        <v>2466.096308009252</v>
      </c>
      <c r="I155" s="113">
        <v>27985.709368458425</v>
      </c>
      <c r="J155" s="112">
        <v>8775.0</v>
      </c>
      <c r="K155" s="112">
        <v>270.0</v>
      </c>
      <c r="L155" s="54">
        <f t="shared" si="3"/>
        <v>3.929862382</v>
      </c>
      <c r="M155" s="113">
        <v>13389.101119937774</v>
      </c>
      <c r="N155" s="54">
        <f t="shared" si="4"/>
        <v>0</v>
      </c>
      <c r="O155" s="115">
        <f t="shared" si="5"/>
        <v>0</v>
      </c>
      <c r="P155" s="115">
        <f t="shared" si="6"/>
        <v>0</v>
      </c>
      <c r="Q155" s="115" t="str">
        <f t="shared" si="7"/>
        <v>Performance</v>
      </c>
      <c r="R155" s="116">
        <f t="shared" si="8"/>
        <v>26.3751667</v>
      </c>
      <c r="S155" s="54">
        <f t="shared" si="9"/>
        <v>3.8</v>
      </c>
      <c r="T155" s="117">
        <f t="shared" si="10"/>
        <v>0.113226342</v>
      </c>
      <c r="U155" s="117">
        <f t="shared" si="11"/>
        <v>0.03059393504</v>
      </c>
      <c r="V155" s="118">
        <f t="shared" si="12"/>
        <v>0.005612011901</v>
      </c>
      <c r="W155" s="116">
        <f t="shared" si="13"/>
        <v>12.61857505</v>
      </c>
      <c r="X155" s="54">
        <f t="shared" si="14"/>
        <v>3.929862382</v>
      </c>
      <c r="Y155" s="117">
        <f t="shared" si="15"/>
        <v>0.1094847752</v>
      </c>
      <c r="Z155" s="210">
        <v>3436.3</v>
      </c>
      <c r="AA155" s="120">
        <v>703.4515835538621</v>
      </c>
      <c r="AB155" s="121">
        <v>357.6112595845068</v>
      </c>
      <c r="AC155" s="121">
        <v>357.6112595845068</v>
      </c>
      <c r="AD155" s="122">
        <f t="shared" si="16"/>
        <v>-0.03855387017</v>
      </c>
    </row>
    <row r="156">
      <c r="A156" s="110" t="s">
        <v>320</v>
      </c>
      <c r="B156" s="238">
        <f t="shared" si="1"/>
        <v>2017</v>
      </c>
      <c r="C156" s="238">
        <f t="shared" si="2"/>
        <v>4</v>
      </c>
      <c r="D156" s="111">
        <v>1614449.1227217808</v>
      </c>
      <c r="E156" s="111">
        <v>9022.882750842482</v>
      </c>
      <c r="F156" s="54">
        <v>1029.9466307296193</v>
      </c>
      <c r="G156" s="54">
        <v>271.0385870341104</v>
      </c>
      <c r="H156" s="112">
        <v>2333.715930656237</v>
      </c>
      <c r="I156" s="113">
        <v>4614.66428936057</v>
      </c>
      <c r="J156" s="112">
        <v>8925.54</v>
      </c>
      <c r="K156" s="112">
        <v>245.0</v>
      </c>
      <c r="L156" s="54">
        <f t="shared" si="3"/>
        <v>4.203863799</v>
      </c>
      <c r="M156" s="113">
        <v>11556.35022420658</v>
      </c>
      <c r="N156" s="54">
        <f t="shared" si="4"/>
        <v>0</v>
      </c>
      <c r="O156" s="115">
        <f t="shared" si="5"/>
        <v>0</v>
      </c>
      <c r="P156" s="115">
        <f t="shared" si="6"/>
        <v>0</v>
      </c>
      <c r="Q156" s="115" t="str">
        <f t="shared" si="7"/>
        <v>Performance</v>
      </c>
      <c r="R156" s="116">
        <f t="shared" si="8"/>
        <v>4.480488747</v>
      </c>
      <c r="S156" s="54">
        <f t="shared" si="9"/>
        <v>3.8</v>
      </c>
      <c r="T156" s="117">
        <f t="shared" si="10"/>
        <v>0.1161403509</v>
      </c>
      <c r="U156" s="117">
        <f t="shared" si="11"/>
        <v>0.0300390235</v>
      </c>
      <c r="V156" s="118">
        <f t="shared" si="12"/>
        <v>0.005588830657</v>
      </c>
      <c r="W156" s="116">
        <f t="shared" si="13"/>
        <v>11.22033888</v>
      </c>
      <c r="X156" s="54">
        <f t="shared" si="14"/>
        <v>4.203863799</v>
      </c>
      <c r="Y156" s="117">
        <f t="shared" si="15"/>
        <v>0.1049827859</v>
      </c>
      <c r="Z156" s="210">
        <v>3537.74</v>
      </c>
      <c r="AA156" s="120">
        <v>724.2175610982277</v>
      </c>
      <c r="AB156" s="121">
        <v>305.72906963139155</v>
      </c>
      <c r="AC156" s="121">
        <v>305.72906963139155</v>
      </c>
      <c r="AD156" s="122">
        <f t="shared" si="16"/>
        <v>-0.01078843132</v>
      </c>
    </row>
    <row r="157">
      <c r="A157" s="110" t="s">
        <v>321</v>
      </c>
      <c r="B157" s="238">
        <f t="shared" si="1"/>
        <v>2017</v>
      </c>
      <c r="C157" s="238">
        <f t="shared" si="2"/>
        <v>4</v>
      </c>
      <c r="D157" s="111">
        <v>1646835.3679054244</v>
      </c>
      <c r="E157" s="111">
        <v>9664.85934369669</v>
      </c>
      <c r="F157" s="54">
        <v>1023.7233882478691</v>
      </c>
      <c r="G157" s="54">
        <v>269.4008916441761</v>
      </c>
      <c r="H157" s="112">
        <v>1983.522066441974</v>
      </c>
      <c r="I157" s="113">
        <v>11691.891723394981</v>
      </c>
      <c r="J157" s="112">
        <v>8980.92</v>
      </c>
      <c r="K157" s="112">
        <v>244.0</v>
      </c>
      <c r="L157" s="54">
        <f t="shared" si="3"/>
        <v>4.195587657</v>
      </c>
      <c r="M157" s="113">
        <v>9326.407223812399</v>
      </c>
      <c r="N157" s="54">
        <f t="shared" si="4"/>
        <v>0</v>
      </c>
      <c r="O157" s="115">
        <f t="shared" si="5"/>
        <v>0</v>
      </c>
      <c r="P157" s="115">
        <f t="shared" si="6"/>
        <v>0</v>
      </c>
      <c r="Q157" s="115" t="str">
        <f t="shared" si="7"/>
        <v>Performance</v>
      </c>
      <c r="R157" s="116">
        <f t="shared" si="8"/>
        <v>11.42094814</v>
      </c>
      <c r="S157" s="54">
        <f t="shared" si="9"/>
        <v>3.8</v>
      </c>
      <c r="T157" s="117">
        <f t="shared" si="10"/>
        <v>0.1358194578</v>
      </c>
      <c r="U157" s="117">
        <f t="shared" si="11"/>
        <v>0.02787426925</v>
      </c>
      <c r="V157" s="118">
        <f t="shared" si="12"/>
        <v>0.005868746526</v>
      </c>
      <c r="W157" s="116">
        <f t="shared" si="13"/>
        <v>9.110280502</v>
      </c>
      <c r="X157" s="54">
        <f t="shared" si="14"/>
        <v>4.195587657</v>
      </c>
      <c r="Y157" s="117">
        <f t="shared" si="15"/>
        <v>0.1230135042</v>
      </c>
      <c r="Z157" s="210">
        <v>3396.09</v>
      </c>
      <c r="AA157" s="120">
        <v>695.2201171002054</v>
      </c>
      <c r="AB157" s="121">
        <v>328.5032711476638</v>
      </c>
      <c r="AC157" s="121">
        <v>328.5032711476638</v>
      </c>
      <c r="AD157" s="122">
        <f t="shared" si="16"/>
        <v>-0.07076557655</v>
      </c>
    </row>
    <row r="158">
      <c r="A158" s="110" t="s">
        <v>322</v>
      </c>
      <c r="B158" s="238">
        <f t="shared" si="1"/>
        <v>2017</v>
      </c>
      <c r="C158" s="238">
        <f t="shared" si="2"/>
        <v>4</v>
      </c>
      <c r="D158" s="111">
        <v>1700500.1892904832</v>
      </c>
      <c r="E158" s="111">
        <v>9921.158672221392</v>
      </c>
      <c r="F158" s="54">
        <v>846.3609775179953</v>
      </c>
      <c r="G158" s="54">
        <v>222.7265730310514</v>
      </c>
      <c r="H158" s="112">
        <v>1892.6299723006252</v>
      </c>
      <c r="I158" s="113">
        <v>3849.8354296127877</v>
      </c>
      <c r="J158" s="112">
        <v>9099.48</v>
      </c>
      <c r="K158" s="112">
        <v>190.0</v>
      </c>
      <c r="L158" s="54">
        <f t="shared" si="3"/>
        <v>4.454531461</v>
      </c>
      <c r="M158" s="113">
        <v>6806.001854935282</v>
      </c>
      <c r="N158" s="54">
        <f t="shared" si="4"/>
        <v>0</v>
      </c>
      <c r="O158" s="115">
        <f t="shared" si="5"/>
        <v>0</v>
      </c>
      <c r="P158" s="115">
        <f t="shared" si="6"/>
        <v>0</v>
      </c>
      <c r="Q158" s="115" t="str">
        <f t="shared" si="7"/>
        <v>Performance</v>
      </c>
      <c r="R158" s="116">
        <f t="shared" si="8"/>
        <v>4.548692026</v>
      </c>
      <c r="S158" s="54">
        <f t="shared" si="9"/>
        <v>3.8</v>
      </c>
      <c r="T158" s="117">
        <f t="shared" si="10"/>
        <v>0.1176809922</v>
      </c>
      <c r="U158" s="117">
        <f t="shared" si="11"/>
        <v>0.02244965335</v>
      </c>
      <c r="V158" s="118">
        <f t="shared" si="12"/>
        <v>0.005834259081</v>
      </c>
      <c r="W158" s="116">
        <f t="shared" si="13"/>
        <v>8.041488249</v>
      </c>
      <c r="X158" s="54">
        <f t="shared" si="14"/>
        <v>4.454531461</v>
      </c>
      <c r="Y158" s="117">
        <f t="shared" si="15"/>
        <v>0.1003894067</v>
      </c>
      <c r="Z158" s="210">
        <v>3527.15</v>
      </c>
      <c r="AA158" s="120">
        <v>722.0496618258022</v>
      </c>
      <c r="AB158" s="121">
        <v>124.31131569219303</v>
      </c>
      <c r="AC158" s="121">
        <v>124.31131569219303</v>
      </c>
      <c r="AD158" s="122">
        <f t="shared" si="16"/>
        <v>-0.0828208377</v>
      </c>
    </row>
    <row r="159">
      <c r="A159" s="110" t="s">
        <v>323</v>
      </c>
      <c r="B159" s="238">
        <f t="shared" si="1"/>
        <v>2017</v>
      </c>
      <c r="C159" s="238">
        <f t="shared" si="2"/>
        <v>4</v>
      </c>
      <c r="D159" s="111">
        <v>1371388.1048816112</v>
      </c>
      <c r="E159" s="111">
        <v>8131.157611023311</v>
      </c>
      <c r="F159" s="54">
        <v>809.0215226274955</v>
      </c>
      <c r="G159" s="54">
        <v>212.9004006914462</v>
      </c>
      <c r="H159" s="112">
        <v>1689.2827947171288</v>
      </c>
      <c r="I159" s="113">
        <v>10037.2379665858</v>
      </c>
      <c r="J159" s="112">
        <v>7722.780000000001</v>
      </c>
      <c r="K159" s="112">
        <v>193.0</v>
      </c>
      <c r="L159" s="54">
        <f t="shared" si="3"/>
        <v>4.191821361</v>
      </c>
      <c r="M159" s="113">
        <v>8383.254440417828</v>
      </c>
      <c r="N159" s="54">
        <f t="shared" si="4"/>
        <v>0</v>
      </c>
      <c r="O159" s="115">
        <f t="shared" si="5"/>
        <v>0</v>
      </c>
      <c r="P159" s="115">
        <f t="shared" si="6"/>
        <v>0</v>
      </c>
      <c r="Q159" s="115" t="str">
        <f t="shared" si="7"/>
        <v>Performance</v>
      </c>
      <c r="R159" s="116">
        <f t="shared" si="8"/>
        <v>12.40663899</v>
      </c>
      <c r="S159" s="54">
        <f t="shared" si="9"/>
        <v>3.8</v>
      </c>
      <c r="T159" s="117">
        <f t="shared" si="10"/>
        <v>0.1260300533</v>
      </c>
      <c r="U159" s="117">
        <f t="shared" si="11"/>
        <v>0.02618328298</v>
      </c>
      <c r="V159" s="118">
        <f t="shared" si="12"/>
        <v>0.005929144042</v>
      </c>
      <c r="W159" s="116">
        <f t="shared" si="13"/>
        <v>10.36221436</v>
      </c>
      <c r="X159" s="54">
        <f t="shared" si="14"/>
        <v>4.191821361</v>
      </c>
      <c r="Y159" s="117">
        <f t="shared" si="15"/>
        <v>0.1142496689</v>
      </c>
      <c r="Z159" s="210">
        <v>3142.7</v>
      </c>
      <c r="AA159" s="120">
        <v>643.3481627432768</v>
      </c>
      <c r="AB159" s="121">
        <v>165.6733598842187</v>
      </c>
      <c r="AC159" s="121">
        <v>165.6733598842187</v>
      </c>
      <c r="AD159" s="122">
        <f t="shared" si="16"/>
        <v>-0.05022379722</v>
      </c>
    </row>
    <row r="160">
      <c r="A160" s="110" t="s">
        <v>324</v>
      </c>
      <c r="B160" s="238">
        <f t="shared" si="1"/>
        <v>2017</v>
      </c>
      <c r="C160" s="238">
        <f t="shared" si="2"/>
        <v>4</v>
      </c>
      <c r="D160" s="111">
        <v>879735.5718694644</v>
      </c>
      <c r="E160" s="111">
        <v>5668.882592257239</v>
      </c>
      <c r="F160" s="54">
        <v>485.4129135764973</v>
      </c>
      <c r="G160" s="54">
        <v>127.74024041486773</v>
      </c>
      <c r="H160" s="112">
        <v>1774.1700057620517</v>
      </c>
      <c r="I160" s="113">
        <v>3801.178758826288</v>
      </c>
      <c r="J160" s="112">
        <v>4750.2</v>
      </c>
      <c r="K160" s="112">
        <v>114.0</v>
      </c>
      <c r="L160" s="54">
        <f t="shared" si="3"/>
        <v>4.258008014</v>
      </c>
      <c r="M160" s="113">
        <v>4844.1983783884825</v>
      </c>
      <c r="N160" s="54">
        <f t="shared" si="4"/>
        <v>0</v>
      </c>
      <c r="O160" s="115">
        <f t="shared" si="5"/>
        <v>0</v>
      </c>
      <c r="P160" s="115">
        <f t="shared" si="6"/>
        <v>0</v>
      </c>
      <c r="Q160" s="115" t="str">
        <f t="shared" si="7"/>
        <v>Performance</v>
      </c>
      <c r="R160" s="116">
        <f t="shared" si="8"/>
        <v>7.83081507</v>
      </c>
      <c r="S160" s="54">
        <f t="shared" si="9"/>
        <v>3.8</v>
      </c>
      <c r="T160" s="117">
        <f t="shared" si="10"/>
        <v>0.072</v>
      </c>
      <c r="U160" s="117">
        <f t="shared" si="11"/>
        <v>0.02253358371</v>
      </c>
      <c r="V160" s="118">
        <f t="shared" si="12"/>
        <v>0.006443848326</v>
      </c>
      <c r="W160" s="116">
        <f t="shared" si="13"/>
        <v>9.979541629</v>
      </c>
      <c r="X160" s="54">
        <f t="shared" si="14"/>
        <v>4.258008014</v>
      </c>
      <c r="Y160" s="117">
        <f t="shared" si="15"/>
        <v>0.06425539809</v>
      </c>
      <c r="Z160" s="210">
        <v>1615.39</v>
      </c>
      <c r="AA160" s="120">
        <v>330.68959449322625</v>
      </c>
      <c r="AB160" s="121">
        <v>154.72331908327106</v>
      </c>
      <c r="AC160" s="121">
        <v>154.72331908327106</v>
      </c>
      <c r="AD160" s="122">
        <f t="shared" si="16"/>
        <v>-0.1620570857</v>
      </c>
    </row>
    <row r="161">
      <c r="A161" s="110" t="s">
        <v>325</v>
      </c>
      <c r="B161" s="238">
        <f t="shared" si="1"/>
        <v>2017</v>
      </c>
      <c r="C161" s="238">
        <f t="shared" si="2"/>
        <v>4</v>
      </c>
      <c r="D161" s="111">
        <v>717916.528085456</v>
      </c>
      <c r="E161" s="111">
        <v>4347.262412580338</v>
      </c>
      <c r="F161" s="54">
        <v>382.7294126276229</v>
      </c>
      <c r="G161" s="54">
        <v>100.71826648095339</v>
      </c>
      <c r="H161" s="112">
        <v>1372.934635228172</v>
      </c>
      <c r="I161" s="113">
        <v>2003.6173875633733</v>
      </c>
      <c r="J161" s="112">
        <v>3769.7400000000002</v>
      </c>
      <c r="K161" s="112">
        <v>86.0</v>
      </c>
      <c r="L161" s="54">
        <f t="shared" si="3"/>
        <v>4.450342007</v>
      </c>
      <c r="M161" s="113">
        <v>4097.174208742285</v>
      </c>
      <c r="N161" s="54">
        <f t="shared" si="4"/>
        <v>0</v>
      </c>
      <c r="O161" s="115">
        <f t="shared" si="5"/>
        <v>0</v>
      </c>
      <c r="P161" s="115">
        <f t="shared" si="6"/>
        <v>0</v>
      </c>
      <c r="Q161" s="115" t="str">
        <f t="shared" si="7"/>
        <v>Performance</v>
      </c>
      <c r="R161" s="116">
        <f t="shared" si="8"/>
        <v>5.235075543</v>
      </c>
      <c r="S161" s="54">
        <f t="shared" si="9"/>
        <v>3.8</v>
      </c>
      <c r="T161" s="117">
        <f t="shared" si="10"/>
        <v>0.07335984095</v>
      </c>
      <c r="U161" s="117">
        <f t="shared" si="11"/>
        <v>0.02316820494</v>
      </c>
      <c r="V161" s="118">
        <f t="shared" si="12"/>
        <v>0.006055387002</v>
      </c>
      <c r="W161" s="116">
        <f t="shared" si="13"/>
        <v>10.70514592</v>
      </c>
      <c r="X161" s="54">
        <f t="shared" si="14"/>
        <v>4.450342007</v>
      </c>
      <c r="Y161" s="117">
        <f t="shared" si="15"/>
        <v>0.06263954437</v>
      </c>
      <c r="Z161" s="210">
        <v>1257.4</v>
      </c>
      <c r="AA161" s="120">
        <v>257.40477291290813</v>
      </c>
      <c r="AB161" s="121">
        <v>125.32463971471475</v>
      </c>
      <c r="AC161" s="121">
        <v>125.32463971471475</v>
      </c>
      <c r="AD161" s="122">
        <f t="shared" si="16"/>
        <v>-0.1328473779</v>
      </c>
    </row>
    <row r="162">
      <c r="A162" s="110" t="s">
        <v>326</v>
      </c>
      <c r="B162" s="238">
        <f t="shared" si="1"/>
        <v>2017</v>
      </c>
      <c r="C162" s="238">
        <f t="shared" si="2"/>
        <v>4</v>
      </c>
      <c r="D162" s="111">
        <v>661348.0727740437</v>
      </c>
      <c r="E162" s="111">
        <v>3874.787292584321</v>
      </c>
      <c r="F162" s="54">
        <v>401.3991400728728</v>
      </c>
      <c r="G162" s="54">
        <v>105.631352650756</v>
      </c>
      <c r="H162" s="112">
        <v>1417.4253599880515</v>
      </c>
      <c r="I162" s="113">
        <v>6193.489030860324</v>
      </c>
      <c r="J162" s="112">
        <v>3743.2200000000003</v>
      </c>
      <c r="K162" s="112">
        <v>80.0</v>
      </c>
      <c r="L162" s="54">
        <f t="shared" si="3"/>
        <v>5.017489251</v>
      </c>
      <c r="M162" s="113">
        <v>4437.674014523449</v>
      </c>
      <c r="N162" s="54">
        <f t="shared" si="4"/>
        <v>0</v>
      </c>
      <c r="O162" s="115">
        <f t="shared" si="5"/>
        <v>0</v>
      </c>
      <c r="P162" s="115">
        <f t="shared" si="6"/>
        <v>0</v>
      </c>
      <c r="Q162" s="115" t="str">
        <f t="shared" si="7"/>
        <v>Performance</v>
      </c>
      <c r="R162" s="116">
        <f t="shared" si="8"/>
        <v>15.42975162</v>
      </c>
      <c r="S162" s="54">
        <f t="shared" si="9"/>
        <v>3.8</v>
      </c>
      <c r="T162" s="117">
        <f t="shared" si="10"/>
        <v>0.07452339688</v>
      </c>
      <c r="U162" s="117">
        <f t="shared" si="11"/>
        <v>0.02726120034</v>
      </c>
      <c r="V162" s="118">
        <f t="shared" si="12"/>
        <v>0.005858922785</v>
      </c>
      <c r="W162" s="116">
        <f t="shared" si="13"/>
        <v>11.0555145</v>
      </c>
      <c r="X162" s="54">
        <f t="shared" si="14"/>
        <v>5.017489251</v>
      </c>
      <c r="Y162" s="117">
        <f t="shared" si="15"/>
        <v>0.0564403617</v>
      </c>
      <c r="Z162" s="210">
        <v>1136.99</v>
      </c>
      <c r="AA162" s="120">
        <v>232.75541017516096</v>
      </c>
      <c r="AB162" s="121">
        <v>168.64372989771184</v>
      </c>
      <c r="AC162" s="121">
        <v>168.64372989771184</v>
      </c>
      <c r="AD162" s="122">
        <f t="shared" si="16"/>
        <v>-0.03395471355</v>
      </c>
    </row>
    <row r="163">
      <c r="A163" s="110" t="s">
        <v>327</v>
      </c>
      <c r="B163" s="238">
        <f t="shared" si="1"/>
        <v>2017</v>
      </c>
      <c r="C163" s="238">
        <f t="shared" si="2"/>
        <v>4</v>
      </c>
      <c r="D163" s="111">
        <v>1247683.9647552362</v>
      </c>
      <c r="E163" s="111">
        <v>6594.99933526503</v>
      </c>
      <c r="F163" s="54">
        <v>942.8212359851198</v>
      </c>
      <c r="G163" s="54">
        <v>248.11085157503152</v>
      </c>
      <c r="H163" s="112">
        <v>2242.2779380515776</v>
      </c>
      <c r="I163" s="113">
        <v>3199.4877398553417</v>
      </c>
      <c r="J163" s="112">
        <v>6814.08</v>
      </c>
      <c r="K163" s="112">
        <v>187.0</v>
      </c>
      <c r="L163" s="54">
        <f t="shared" si="3"/>
        <v>5.041824791</v>
      </c>
      <c r="M163" s="113">
        <v>7777.2085247935975</v>
      </c>
      <c r="N163" s="54">
        <f t="shared" si="4"/>
        <v>0</v>
      </c>
      <c r="O163" s="115">
        <f t="shared" si="5"/>
        <v>0</v>
      </c>
      <c r="P163" s="115">
        <f t="shared" si="6"/>
        <v>0</v>
      </c>
      <c r="Q163" s="115" t="str">
        <f t="shared" si="7"/>
        <v>Performance</v>
      </c>
      <c r="R163" s="116">
        <f t="shared" si="8"/>
        <v>3.393525324</v>
      </c>
      <c r="S163" s="54">
        <f t="shared" si="9"/>
        <v>3.8</v>
      </c>
      <c r="T163" s="117">
        <f t="shared" si="10"/>
        <v>0.1106512477</v>
      </c>
      <c r="U163" s="117">
        <f t="shared" si="11"/>
        <v>0.03762105786</v>
      </c>
      <c r="V163" s="118">
        <f t="shared" si="12"/>
        <v>0.005285793135</v>
      </c>
      <c r="W163" s="116">
        <f t="shared" si="13"/>
        <v>8.248868638</v>
      </c>
      <c r="X163" s="54">
        <f t="shared" si="14"/>
        <v>5.041824791</v>
      </c>
      <c r="Y163" s="117">
        <f t="shared" si="15"/>
        <v>0.08339733305</v>
      </c>
      <c r="Z163" s="210">
        <v>2871.72</v>
      </c>
      <c r="AA163" s="120">
        <v>587.8753256477305</v>
      </c>
      <c r="AB163" s="121">
        <v>354.94591033738925</v>
      </c>
      <c r="AC163" s="121">
        <v>354.94591033738925</v>
      </c>
      <c r="AD163" s="122">
        <f t="shared" si="16"/>
        <v>0.03321920952</v>
      </c>
    </row>
    <row r="164">
      <c r="A164" s="110" t="s">
        <v>328</v>
      </c>
      <c r="B164" s="238">
        <f t="shared" si="1"/>
        <v>2017</v>
      </c>
      <c r="C164" s="238">
        <f t="shared" si="2"/>
        <v>4</v>
      </c>
      <c r="D164" s="111">
        <v>1373735.7412230817</v>
      </c>
      <c r="E164" s="111">
        <v>7300.846048326669</v>
      </c>
      <c r="F164" s="54">
        <v>939.7096147442447</v>
      </c>
      <c r="G164" s="54">
        <v>247.2920038800644</v>
      </c>
      <c r="H164" s="112">
        <v>2380.117300037706</v>
      </c>
      <c r="I164" s="113">
        <v>17099.763785348114</v>
      </c>
      <c r="J164" s="112">
        <v>7348.38</v>
      </c>
      <c r="K164" s="112">
        <v>203.0</v>
      </c>
      <c r="L164" s="54">
        <f t="shared" si="3"/>
        <v>4.629111403</v>
      </c>
      <c r="M164" s="113">
        <v>9177.023889688378</v>
      </c>
      <c r="N164" s="54">
        <f t="shared" si="4"/>
        <v>0</v>
      </c>
      <c r="O164" s="115">
        <f t="shared" si="5"/>
        <v>0</v>
      </c>
      <c r="P164" s="115">
        <f t="shared" si="6"/>
        <v>0</v>
      </c>
      <c r="Q164" s="115" t="str">
        <f t="shared" si="7"/>
        <v>Performance</v>
      </c>
      <c r="R164" s="116">
        <f t="shared" si="8"/>
        <v>18.19685945</v>
      </c>
      <c r="S164" s="54">
        <f t="shared" si="9"/>
        <v>3.8</v>
      </c>
      <c r="T164" s="117">
        <f t="shared" si="10"/>
        <v>0.1038990826</v>
      </c>
      <c r="U164" s="117">
        <f t="shared" si="11"/>
        <v>0.03387169134</v>
      </c>
      <c r="V164" s="118">
        <f t="shared" si="12"/>
        <v>0.005314592777</v>
      </c>
      <c r="W164" s="116">
        <f t="shared" si="13"/>
        <v>9.76580823</v>
      </c>
      <c r="X164" s="54">
        <f t="shared" si="14"/>
        <v>4.629111403</v>
      </c>
      <c r="Y164" s="117">
        <f t="shared" si="15"/>
        <v>0.08528991407</v>
      </c>
      <c r="Z164" s="210">
        <v>3145.11</v>
      </c>
      <c r="AA164" s="120">
        <v>643.8415184794945</v>
      </c>
      <c r="AB164" s="121">
        <v>295.8680962647502</v>
      </c>
      <c r="AC164" s="121">
        <v>295.8680962647502</v>
      </c>
      <c r="AD164" s="122">
        <f t="shared" si="16"/>
        <v>0.006510745653</v>
      </c>
    </row>
    <row r="165">
      <c r="A165" s="110" t="s">
        <v>329</v>
      </c>
      <c r="B165" s="238">
        <f t="shared" si="1"/>
        <v>2017</v>
      </c>
      <c r="C165" s="238">
        <f t="shared" si="2"/>
        <v>4</v>
      </c>
      <c r="D165" s="111">
        <v>1207725.8349362316</v>
      </c>
      <c r="E165" s="111">
        <v>6614.65167994424</v>
      </c>
      <c r="F165" s="54">
        <v>1014.3885245252443</v>
      </c>
      <c r="G165" s="54">
        <v>266.94434855927483</v>
      </c>
      <c r="H165" s="112">
        <v>2334.80772758286</v>
      </c>
      <c r="I165" s="113">
        <v>5377.136790545305</v>
      </c>
      <c r="J165" s="112">
        <v>6846.06</v>
      </c>
      <c r="K165" s="112">
        <v>188.0</v>
      </c>
      <c r="L165" s="54">
        <f t="shared" si="3"/>
        <v>5.395683641</v>
      </c>
      <c r="M165" s="113">
        <v>6751.953360226243</v>
      </c>
      <c r="N165" s="54">
        <f t="shared" si="4"/>
        <v>0</v>
      </c>
      <c r="O165" s="115">
        <f t="shared" si="5"/>
        <v>0</v>
      </c>
      <c r="P165" s="115">
        <f t="shared" si="6"/>
        <v>0</v>
      </c>
      <c r="Q165" s="115" t="str">
        <f t="shared" si="7"/>
        <v>Performance</v>
      </c>
      <c r="R165" s="116">
        <f t="shared" si="8"/>
        <v>5.300865162</v>
      </c>
      <c r="S165" s="54">
        <f t="shared" si="9"/>
        <v>3.8</v>
      </c>
      <c r="T165" s="117">
        <f t="shared" si="10"/>
        <v>0.114332476</v>
      </c>
      <c r="U165" s="117">
        <f t="shared" si="11"/>
        <v>0.04035652389</v>
      </c>
      <c r="V165" s="118">
        <f t="shared" si="12"/>
        <v>0.005476948069</v>
      </c>
      <c r="W165" s="116">
        <f t="shared" si="13"/>
        <v>6.65618074</v>
      </c>
      <c r="X165" s="54">
        <f t="shared" si="14"/>
        <v>5.395683641</v>
      </c>
      <c r="Y165" s="117">
        <f t="shared" si="15"/>
        <v>0.08052054899</v>
      </c>
      <c r="Z165" s="210">
        <v>2832.49</v>
      </c>
      <c r="AA165" s="120">
        <v>579.8444768793407</v>
      </c>
      <c r="AB165" s="121">
        <v>434.54404764590356</v>
      </c>
      <c r="AC165" s="121">
        <v>434.54404764590356</v>
      </c>
      <c r="AD165" s="122">
        <f t="shared" si="16"/>
        <v>0.03498420344</v>
      </c>
    </row>
    <row r="166">
      <c r="A166" s="110" t="s">
        <v>330</v>
      </c>
      <c r="B166" s="238">
        <f t="shared" si="1"/>
        <v>2017</v>
      </c>
      <c r="C166" s="238">
        <f t="shared" si="2"/>
        <v>4</v>
      </c>
      <c r="D166" s="111">
        <v>906976.1781379351</v>
      </c>
      <c r="E166" s="111">
        <v>4936.013905261683</v>
      </c>
      <c r="F166" s="54">
        <v>833.9144925544955</v>
      </c>
      <c r="G166" s="54">
        <v>219.45118225118304</v>
      </c>
      <c r="H166" s="112">
        <v>2207.613385631304</v>
      </c>
      <c r="I166" s="113">
        <v>11057.895430924926</v>
      </c>
      <c r="J166" s="112">
        <v>5197.92</v>
      </c>
      <c r="K166" s="112">
        <v>199.0</v>
      </c>
      <c r="L166" s="54">
        <f t="shared" si="3"/>
        <v>4.190525088</v>
      </c>
      <c r="M166" s="113">
        <v>6920.746987247826</v>
      </c>
      <c r="N166" s="54">
        <f t="shared" si="4"/>
        <v>0</v>
      </c>
      <c r="O166" s="115">
        <f t="shared" si="5"/>
        <v>0</v>
      </c>
      <c r="P166" s="115">
        <f t="shared" si="6"/>
        <v>0</v>
      </c>
      <c r="Q166" s="115" t="str">
        <f t="shared" si="7"/>
        <v>Performance</v>
      </c>
      <c r="R166" s="116">
        <f t="shared" si="8"/>
        <v>13.26022695</v>
      </c>
      <c r="S166" s="54">
        <f t="shared" si="9"/>
        <v>3.8</v>
      </c>
      <c r="T166" s="117">
        <f t="shared" si="10"/>
        <v>0.09940652819</v>
      </c>
      <c r="U166" s="117">
        <f t="shared" si="11"/>
        <v>0.04445919044</v>
      </c>
      <c r="V166" s="118">
        <f t="shared" si="12"/>
        <v>0.005442275138</v>
      </c>
      <c r="W166" s="116">
        <f t="shared" si="13"/>
        <v>8.29910866</v>
      </c>
      <c r="X166" s="54">
        <f t="shared" si="14"/>
        <v>4.190525088</v>
      </c>
      <c r="Y166" s="117">
        <f t="shared" si="15"/>
        <v>0.0901425953</v>
      </c>
      <c r="Z166" s="210">
        <v>2097.48</v>
      </c>
      <c r="AA166" s="120">
        <v>429.37916580989855</v>
      </c>
      <c r="AB166" s="121">
        <v>404.53532674459694</v>
      </c>
      <c r="AC166" s="121">
        <v>404.53532674459694</v>
      </c>
      <c r="AD166" s="122">
        <f t="shared" si="16"/>
        <v>0.05306024249</v>
      </c>
    </row>
    <row r="167">
      <c r="A167" s="110" t="s">
        <v>331</v>
      </c>
      <c r="B167" s="238">
        <f t="shared" si="1"/>
        <v>2017</v>
      </c>
      <c r="C167" s="238">
        <f t="shared" si="2"/>
        <v>4</v>
      </c>
      <c r="D167" s="111">
        <v>669380.9686616708</v>
      </c>
      <c r="E167" s="111">
        <v>4060.6657193418528</v>
      </c>
      <c r="F167" s="54">
        <v>416.95724627724775</v>
      </c>
      <c r="G167" s="54">
        <v>109.72559112559152</v>
      </c>
      <c r="H167" s="112">
        <v>1788.9092642714593</v>
      </c>
      <c r="I167" s="113">
        <v>6360.1449253841165</v>
      </c>
      <c r="J167" s="112">
        <v>3552.9</v>
      </c>
      <c r="K167" s="112">
        <v>87.0</v>
      </c>
      <c r="L167" s="54">
        <f t="shared" si="3"/>
        <v>4.792612026</v>
      </c>
      <c r="M167" s="113">
        <v>3029.9944240016002</v>
      </c>
      <c r="N167" s="54">
        <f t="shared" si="4"/>
        <v>0</v>
      </c>
      <c r="O167" s="115">
        <f t="shared" si="5"/>
        <v>0</v>
      </c>
      <c r="P167" s="115">
        <f t="shared" si="6"/>
        <v>0</v>
      </c>
      <c r="Q167" s="115" t="str">
        <f t="shared" si="7"/>
        <v>Performance</v>
      </c>
      <c r="R167" s="116">
        <f t="shared" si="8"/>
        <v>15.25371002</v>
      </c>
      <c r="S167" s="54">
        <f t="shared" si="9"/>
        <v>3.8</v>
      </c>
      <c r="T167" s="117">
        <f t="shared" si="10"/>
        <v>0.06133658834</v>
      </c>
      <c r="U167" s="117">
        <f t="shared" si="11"/>
        <v>0.02702157693</v>
      </c>
      <c r="V167" s="118">
        <f t="shared" si="12"/>
        <v>0.006066299924</v>
      </c>
      <c r="W167" s="116">
        <f t="shared" si="13"/>
        <v>7.266918733</v>
      </c>
      <c r="X167" s="54">
        <f t="shared" si="14"/>
        <v>4.792612026</v>
      </c>
      <c r="Y167" s="117">
        <f t="shared" si="15"/>
        <v>0.04863298644</v>
      </c>
      <c r="Z167" s="210">
        <v>1168.43</v>
      </c>
      <c r="AA167" s="120">
        <v>239.1915530576024</v>
      </c>
      <c r="AB167" s="121">
        <v>177.76569321964536</v>
      </c>
      <c r="AC167" s="121">
        <v>177.76569321964536</v>
      </c>
      <c r="AD167" s="122">
        <f t="shared" si="16"/>
        <v>-0.1250449445</v>
      </c>
    </row>
    <row r="168">
      <c r="A168" s="110" t="s">
        <v>332</v>
      </c>
      <c r="B168" s="238">
        <f t="shared" si="1"/>
        <v>2017</v>
      </c>
      <c r="C168" s="238">
        <f t="shared" si="2"/>
        <v>4</v>
      </c>
      <c r="D168" s="111">
        <v>642710.2803888974</v>
      </c>
      <c r="E168" s="111">
        <v>3880.5192264490906</v>
      </c>
      <c r="F168" s="54">
        <v>404.51076131374776</v>
      </c>
      <c r="G168" s="54">
        <v>106.4502003457231</v>
      </c>
      <c r="H168" s="112">
        <v>1883.349698424332</v>
      </c>
      <c r="I168" s="113">
        <v>3009.6549376002627</v>
      </c>
      <c r="J168" s="112">
        <v>3247.92</v>
      </c>
      <c r="K168" s="112">
        <v>85.0</v>
      </c>
      <c r="L168" s="54">
        <f t="shared" si="3"/>
        <v>4.758950133</v>
      </c>
      <c r="M168" s="113">
        <v>2160.874876134264</v>
      </c>
      <c r="N168" s="54">
        <f t="shared" si="4"/>
        <v>0</v>
      </c>
      <c r="O168" s="115">
        <f t="shared" si="5"/>
        <v>0</v>
      </c>
      <c r="P168" s="115">
        <f t="shared" si="6"/>
        <v>0</v>
      </c>
      <c r="Q168" s="115" t="str">
        <f t="shared" si="7"/>
        <v>Performance</v>
      </c>
      <c r="R168" s="116">
        <f t="shared" si="8"/>
        <v>7.440234539</v>
      </c>
      <c r="S168" s="54">
        <f t="shared" si="9"/>
        <v>3.8</v>
      </c>
      <c r="T168" s="117">
        <f t="shared" si="10"/>
        <v>0.05652173913</v>
      </c>
      <c r="U168" s="117">
        <f t="shared" si="11"/>
        <v>0.02743194767</v>
      </c>
      <c r="V168" s="118">
        <f t="shared" si="12"/>
        <v>0.00603774258</v>
      </c>
      <c r="W168" s="116">
        <f t="shared" si="13"/>
        <v>5.341946575</v>
      </c>
      <c r="X168" s="54">
        <f t="shared" si="14"/>
        <v>4.758950133</v>
      </c>
      <c r="Y168" s="117">
        <f t="shared" si="15"/>
        <v>0.04513235119</v>
      </c>
      <c r="Z168" s="210">
        <v>1089.57</v>
      </c>
      <c r="AA168" s="120">
        <v>223.04797075132595</v>
      </c>
      <c r="AB168" s="121">
        <v>181.46279056242182</v>
      </c>
      <c r="AC168" s="121">
        <v>181.46279056242182</v>
      </c>
      <c r="AD168" s="122">
        <f t="shared" si="16"/>
        <v>-0.1630192223</v>
      </c>
    </row>
    <row r="169">
      <c r="A169" s="110" t="s">
        <v>333</v>
      </c>
      <c r="B169" s="238">
        <f t="shared" si="1"/>
        <v>2017</v>
      </c>
      <c r="C169" s="238">
        <f t="shared" si="2"/>
        <v>5</v>
      </c>
      <c r="D169" s="111">
        <v>665490.6232628822</v>
      </c>
      <c r="E169" s="111">
        <v>3968.954777505537</v>
      </c>
      <c r="F169" s="54">
        <v>457.40832240862255</v>
      </c>
      <c r="G169" s="54">
        <v>120.37061116016383</v>
      </c>
      <c r="H169" s="112">
        <v>1673.1787900494421</v>
      </c>
      <c r="I169" s="113">
        <v>6294.4321904872695</v>
      </c>
      <c r="J169" s="112">
        <v>3483.48</v>
      </c>
      <c r="K169" s="112">
        <v>87.0</v>
      </c>
      <c r="L169" s="54">
        <f t="shared" si="3"/>
        <v>5.257566924</v>
      </c>
      <c r="M169" s="113">
        <v>6101.92354621023</v>
      </c>
      <c r="N169" s="54">
        <f t="shared" si="4"/>
        <v>0</v>
      </c>
      <c r="O169" s="115">
        <f t="shared" si="5"/>
        <v>0</v>
      </c>
      <c r="P169" s="115">
        <f t="shared" si="6"/>
        <v>0</v>
      </c>
      <c r="Q169" s="115" t="str">
        <f t="shared" si="7"/>
        <v>Performance</v>
      </c>
      <c r="R169" s="116">
        <f t="shared" si="8"/>
        <v>13.76107929</v>
      </c>
      <c r="S169" s="54">
        <f t="shared" si="9"/>
        <v>3.8</v>
      </c>
      <c r="T169" s="117">
        <f t="shared" si="10"/>
        <v>0.07194127243</v>
      </c>
      <c r="U169" s="117">
        <f t="shared" si="11"/>
        <v>0.03032803796</v>
      </c>
      <c r="V169" s="118">
        <f t="shared" si="12"/>
        <v>0.005963952968</v>
      </c>
      <c r="W169" s="116">
        <f t="shared" si="13"/>
        <v>13.34021103</v>
      </c>
      <c r="X169" s="54">
        <f t="shared" si="14"/>
        <v>5.257566924</v>
      </c>
      <c r="Y169" s="117">
        <f t="shared" si="15"/>
        <v>0.05199683412</v>
      </c>
      <c r="Z169" s="210">
        <v>1203.66</v>
      </c>
      <c r="AA169" s="120">
        <v>246.40355413102512</v>
      </c>
      <c r="AB169" s="121">
        <v>211.00476827759744</v>
      </c>
      <c r="AC169" s="121">
        <v>211.00476827759744</v>
      </c>
      <c r="AD169" s="122">
        <f t="shared" si="16"/>
        <v>-0.1223180421</v>
      </c>
    </row>
    <row r="170">
      <c r="A170" s="110" t="s">
        <v>334</v>
      </c>
      <c r="B170" s="238">
        <f t="shared" si="1"/>
        <v>2017</v>
      </c>
      <c r="C170" s="238">
        <f t="shared" si="2"/>
        <v>5</v>
      </c>
      <c r="D170" s="111">
        <v>1201504.2301498717</v>
      </c>
      <c r="E170" s="111">
        <v>5998.87821332898</v>
      </c>
      <c r="F170" s="54">
        <v>905.4817810946199</v>
      </c>
      <c r="G170" s="54">
        <v>238.2846792354263</v>
      </c>
      <c r="H170" s="112">
        <v>2186.5962947938146</v>
      </c>
      <c r="I170" s="113">
        <v>3371.678507624563</v>
      </c>
      <c r="J170" s="112">
        <v>6061.38</v>
      </c>
      <c r="K170" s="112">
        <v>182.0</v>
      </c>
      <c r="L170" s="54">
        <f t="shared" si="3"/>
        <v>4.975174621</v>
      </c>
      <c r="M170" s="113">
        <v>7843.186052053554</v>
      </c>
      <c r="N170" s="54">
        <f t="shared" si="4"/>
        <v>0</v>
      </c>
      <c r="O170" s="115">
        <f t="shared" si="5"/>
        <v>0</v>
      </c>
      <c r="P170" s="115">
        <f t="shared" si="6"/>
        <v>0</v>
      </c>
      <c r="Q170" s="115" t="str">
        <f t="shared" si="7"/>
        <v>Performance</v>
      </c>
      <c r="R170" s="116">
        <f t="shared" si="8"/>
        <v>3.723629319</v>
      </c>
      <c r="S170" s="54">
        <f t="shared" si="9"/>
        <v>3.8</v>
      </c>
      <c r="T170" s="117">
        <f t="shared" si="10"/>
        <v>0.1089751592</v>
      </c>
      <c r="U170" s="117">
        <f t="shared" si="11"/>
        <v>0.03972153972</v>
      </c>
      <c r="V170" s="118">
        <f t="shared" si="12"/>
        <v>0.004992806569</v>
      </c>
      <c r="W170" s="116">
        <f t="shared" si="13"/>
        <v>8.661892725</v>
      </c>
      <c r="X170" s="54">
        <f t="shared" si="14"/>
        <v>4.975174621</v>
      </c>
      <c r="Y170" s="117">
        <f t="shared" si="15"/>
        <v>0.08323438599</v>
      </c>
      <c r="Z170" s="210">
        <v>2718.83</v>
      </c>
      <c r="AA170" s="120">
        <v>556.5769196268506</v>
      </c>
      <c r="AB170" s="121">
        <v>348.90486146776936</v>
      </c>
      <c r="AC170" s="121">
        <v>348.90486146776936</v>
      </c>
      <c r="AD170" s="122">
        <f t="shared" si="16"/>
        <v>0.01041891241</v>
      </c>
    </row>
    <row r="171">
      <c r="A171" s="110" t="s">
        <v>335</v>
      </c>
      <c r="B171" s="238">
        <f t="shared" si="1"/>
        <v>2017</v>
      </c>
      <c r="C171" s="238">
        <f t="shared" si="2"/>
        <v>5</v>
      </c>
      <c r="D171" s="111">
        <v>1243025.5402185684</v>
      </c>
      <c r="E171" s="111">
        <v>6706.362621780556</v>
      </c>
      <c r="F171" s="54">
        <v>796.5750376639955</v>
      </c>
      <c r="G171" s="54">
        <v>209.6250099115778</v>
      </c>
      <c r="H171" s="112">
        <v>2074.414160583322</v>
      </c>
      <c r="I171" s="113">
        <v>2847.490537955205</v>
      </c>
      <c r="J171" s="112">
        <v>6395.22</v>
      </c>
      <c r="K171" s="112">
        <v>88.0</v>
      </c>
      <c r="L171" s="54">
        <f t="shared" si="3"/>
        <v>9.051989064</v>
      </c>
      <c r="M171" s="113">
        <v>2338.463267227462</v>
      </c>
      <c r="N171" s="54">
        <f t="shared" si="4"/>
        <v>0</v>
      </c>
      <c r="O171" s="115">
        <f t="shared" si="5"/>
        <v>0</v>
      </c>
      <c r="P171" s="115">
        <f t="shared" si="6"/>
        <v>0</v>
      </c>
      <c r="Q171" s="115" t="str">
        <f t="shared" si="7"/>
        <v>Performance</v>
      </c>
      <c r="R171" s="116">
        <f t="shared" si="8"/>
        <v>3.574667047</v>
      </c>
      <c r="S171" s="54">
        <f t="shared" si="9"/>
        <v>3.8</v>
      </c>
      <c r="T171" s="117">
        <f t="shared" si="10"/>
        <v>0.1010526316</v>
      </c>
      <c r="U171" s="117">
        <f t="shared" si="11"/>
        <v>0.03125763126</v>
      </c>
      <c r="V171" s="118">
        <f t="shared" si="12"/>
        <v>0.005395192942</v>
      </c>
      <c r="W171" s="116">
        <f t="shared" si="13"/>
        <v>2.935647185</v>
      </c>
      <c r="X171" s="54">
        <f t="shared" si="14"/>
        <v>9.051989064</v>
      </c>
      <c r="Y171" s="117">
        <f t="shared" si="15"/>
        <v>0.04242161554</v>
      </c>
      <c r="Z171" s="210">
        <v>2657.84</v>
      </c>
      <c r="AA171" s="120">
        <v>544.0915393978398</v>
      </c>
      <c r="AB171" s="121">
        <v>252.48349826615572</v>
      </c>
      <c r="AC171" s="121">
        <v>252.48349826615572</v>
      </c>
      <c r="AD171" s="122">
        <f t="shared" si="16"/>
        <v>-0.04639513837</v>
      </c>
    </row>
    <row r="172">
      <c r="A172" s="110" t="s">
        <v>336</v>
      </c>
      <c r="B172" s="238">
        <f t="shared" si="1"/>
        <v>2017</v>
      </c>
      <c r="C172" s="238">
        <f t="shared" si="2"/>
        <v>5</v>
      </c>
      <c r="D172" s="111">
        <v>1363071.0688438301</v>
      </c>
      <c r="E172" s="111">
        <v>7489.1810181691035</v>
      </c>
      <c r="F172" s="54">
        <v>840.1377350362453</v>
      </c>
      <c r="G172" s="54">
        <v>221.0888776411172</v>
      </c>
      <c r="H172" s="112">
        <v>2063.223242085438</v>
      </c>
      <c r="I172" s="113">
        <v>6640.811952864437</v>
      </c>
      <c r="J172" s="112">
        <v>7002.84</v>
      </c>
      <c r="K172" s="112">
        <v>135.0</v>
      </c>
      <c r="L172" s="54">
        <f t="shared" si="3"/>
        <v>6.223242482</v>
      </c>
      <c r="M172" s="113">
        <v>3129.017823749145</v>
      </c>
      <c r="N172" s="54">
        <f t="shared" si="4"/>
        <v>0</v>
      </c>
      <c r="O172" s="115">
        <f t="shared" si="5"/>
        <v>0</v>
      </c>
      <c r="P172" s="115">
        <f t="shared" si="6"/>
        <v>0</v>
      </c>
      <c r="Q172" s="115" t="str">
        <f t="shared" si="7"/>
        <v>Performance</v>
      </c>
      <c r="R172" s="116">
        <f t="shared" si="8"/>
        <v>7.904432423</v>
      </c>
      <c r="S172" s="54">
        <f t="shared" si="9"/>
        <v>3.8</v>
      </c>
      <c r="T172" s="117">
        <f t="shared" si="10"/>
        <v>0.1071570314</v>
      </c>
      <c r="U172" s="117">
        <f t="shared" si="11"/>
        <v>0.02952110212</v>
      </c>
      <c r="V172" s="118">
        <f t="shared" si="12"/>
        <v>0.005494343758</v>
      </c>
      <c r="W172" s="116">
        <f t="shared" si="13"/>
        <v>3.724410526</v>
      </c>
      <c r="X172" s="54">
        <f t="shared" si="14"/>
        <v>6.223242482</v>
      </c>
      <c r="Y172" s="117">
        <f t="shared" si="15"/>
        <v>0.06543160102</v>
      </c>
      <c r="Z172" s="210">
        <v>2800.32</v>
      </c>
      <c r="AA172" s="120">
        <v>573.2588942925679</v>
      </c>
      <c r="AB172" s="121">
        <v>266.8788407436774</v>
      </c>
      <c r="AC172" s="121">
        <v>266.8788407436774</v>
      </c>
      <c r="AD172" s="122">
        <f t="shared" si="16"/>
        <v>-0.06493914581</v>
      </c>
    </row>
    <row r="173">
      <c r="A173" s="110" t="s">
        <v>337</v>
      </c>
      <c r="B173" s="238">
        <f t="shared" si="1"/>
        <v>2017</v>
      </c>
      <c r="C173" s="238">
        <f t="shared" si="2"/>
        <v>5</v>
      </c>
      <c r="D173" s="111">
        <v>1270730.4331300852</v>
      </c>
      <c r="E173" s="111">
        <v>6995.415858103942</v>
      </c>
      <c r="F173" s="54">
        <v>790.3517951822457</v>
      </c>
      <c r="G173" s="54">
        <v>207.9873145216436</v>
      </c>
      <c r="H173" s="112">
        <v>1805.2862181708015</v>
      </c>
      <c r="I173" s="113">
        <v>14835.191712838876</v>
      </c>
      <c r="J173" s="112">
        <v>6506.76</v>
      </c>
      <c r="K173" s="112">
        <v>188.0</v>
      </c>
      <c r="L173" s="54">
        <f t="shared" si="3"/>
        <v>4.203998911</v>
      </c>
      <c r="M173" s="113">
        <v>6609.392854914085</v>
      </c>
      <c r="N173" s="54">
        <f t="shared" si="4"/>
        <v>0</v>
      </c>
      <c r="O173" s="115">
        <f t="shared" si="5"/>
        <v>0</v>
      </c>
      <c r="P173" s="115">
        <f t="shared" si="6"/>
        <v>0</v>
      </c>
      <c r="Q173" s="115" t="str">
        <f t="shared" si="7"/>
        <v>Performance</v>
      </c>
      <c r="R173" s="116">
        <f t="shared" si="8"/>
        <v>18.77036505</v>
      </c>
      <c r="S173" s="54">
        <f t="shared" si="9"/>
        <v>3.8</v>
      </c>
      <c r="T173" s="117">
        <f t="shared" si="10"/>
        <v>0.1152101603</v>
      </c>
      <c r="U173" s="117">
        <f t="shared" si="11"/>
        <v>0.02973194428</v>
      </c>
      <c r="V173" s="118">
        <f t="shared" si="12"/>
        <v>0.005505035274</v>
      </c>
      <c r="W173" s="116">
        <f t="shared" si="13"/>
        <v>8.362596119</v>
      </c>
      <c r="X173" s="54">
        <f t="shared" si="14"/>
        <v>4.203998911</v>
      </c>
      <c r="Y173" s="117">
        <f t="shared" si="15"/>
        <v>0.1041386114</v>
      </c>
      <c r="Z173" s="210">
        <v>2554.49</v>
      </c>
      <c r="AA173" s="120">
        <v>522.9345620791273</v>
      </c>
      <c r="AB173" s="121">
        <v>267.4172331031184</v>
      </c>
      <c r="AC173" s="121">
        <v>267.4172331031184</v>
      </c>
      <c r="AD173" s="122">
        <f t="shared" si="16"/>
        <v>-0.06985372536</v>
      </c>
    </row>
    <row r="174">
      <c r="A174" s="110" t="s">
        <v>338</v>
      </c>
      <c r="B174" s="238">
        <f t="shared" si="1"/>
        <v>2017</v>
      </c>
      <c r="C174" s="238">
        <f t="shared" si="2"/>
        <v>5</v>
      </c>
      <c r="D174" s="111">
        <v>935069.2048568663</v>
      </c>
      <c r="E174" s="111">
        <v>5268.466069418326</v>
      </c>
      <c r="F174" s="54">
        <v>532.087232189622</v>
      </c>
      <c r="G174" s="54">
        <v>140.02295583937422</v>
      </c>
      <c r="H174" s="112">
        <v>1640.4248822507582</v>
      </c>
      <c r="I174" s="113">
        <v>1503.5482054980348</v>
      </c>
      <c r="J174" s="112">
        <v>4399.2</v>
      </c>
      <c r="K174" s="112">
        <v>110.0</v>
      </c>
      <c r="L174" s="54">
        <f t="shared" si="3"/>
        <v>4.837156656</v>
      </c>
      <c r="M174" s="113">
        <v>10072.161561212964</v>
      </c>
      <c r="N174" s="54">
        <f t="shared" si="4"/>
        <v>0</v>
      </c>
      <c r="O174" s="115">
        <f t="shared" si="5"/>
        <v>0</v>
      </c>
      <c r="P174" s="115">
        <f t="shared" si="6"/>
        <v>0</v>
      </c>
      <c r="Q174" s="115" t="str">
        <f t="shared" si="7"/>
        <v>Performance</v>
      </c>
      <c r="R174" s="116">
        <f t="shared" si="8"/>
        <v>2.825755092</v>
      </c>
      <c r="S174" s="54">
        <f t="shared" si="9"/>
        <v>3.8</v>
      </c>
      <c r="T174" s="117">
        <f t="shared" si="10"/>
        <v>0.0853577371</v>
      </c>
      <c r="U174" s="117">
        <f t="shared" si="11"/>
        <v>0.02657755673</v>
      </c>
      <c r="V174" s="118">
        <f t="shared" si="12"/>
        <v>0.005634306041</v>
      </c>
      <c r="W174" s="116">
        <f t="shared" si="13"/>
        <v>18.92953063</v>
      </c>
      <c r="X174" s="54">
        <f t="shared" si="14"/>
        <v>4.837156656</v>
      </c>
      <c r="Y174" s="117">
        <f t="shared" si="15"/>
        <v>0.06705579828</v>
      </c>
      <c r="Z174" s="210">
        <v>1928.31</v>
      </c>
      <c r="AA174" s="120">
        <v>394.74804967050244</v>
      </c>
      <c r="AB174" s="121">
        <v>137.33918251911956</v>
      </c>
      <c r="AC174" s="121">
        <v>137.33918251911956</v>
      </c>
      <c r="AD174" s="122">
        <f t="shared" si="16"/>
        <v>-0.1649941478</v>
      </c>
    </row>
    <row r="175">
      <c r="A175" s="110" t="s">
        <v>339</v>
      </c>
      <c r="B175" s="238">
        <f t="shared" si="1"/>
        <v>2017</v>
      </c>
      <c r="C175" s="238">
        <f t="shared" si="2"/>
        <v>5</v>
      </c>
      <c r="D175" s="111">
        <v>870779.8346296094</v>
      </c>
      <c r="E175" s="111">
        <v>4920.4557990573085</v>
      </c>
      <c r="F175" s="54">
        <v>550.7569596348719</v>
      </c>
      <c r="G175" s="54">
        <v>144.93604200917682</v>
      </c>
      <c r="H175" s="112">
        <v>1826.3033090082906</v>
      </c>
      <c r="I175" s="213">
        <v>2011.16118695491</v>
      </c>
      <c r="J175" s="112">
        <v>4168.32</v>
      </c>
      <c r="K175" s="112">
        <v>95.0</v>
      </c>
      <c r="L175" s="54">
        <f t="shared" si="3"/>
        <v>5.79744168</v>
      </c>
      <c r="M175" s="113">
        <v>5634.057550585174</v>
      </c>
      <c r="N175" s="54">
        <f t="shared" si="4"/>
        <v>0</v>
      </c>
      <c r="O175" s="115">
        <f t="shared" si="5"/>
        <v>0</v>
      </c>
      <c r="P175" s="115">
        <f t="shared" si="6"/>
        <v>0</v>
      </c>
      <c r="Q175" s="115" t="str">
        <f t="shared" si="7"/>
        <v>Performance</v>
      </c>
      <c r="R175" s="116">
        <f t="shared" si="8"/>
        <v>3.651630999</v>
      </c>
      <c r="S175" s="54">
        <f t="shared" si="9"/>
        <v>3.8</v>
      </c>
      <c r="T175" s="117">
        <f t="shared" si="10"/>
        <v>0.07936033478</v>
      </c>
      <c r="U175" s="117">
        <f t="shared" si="11"/>
        <v>0.02945581628</v>
      </c>
      <c r="V175" s="118">
        <f t="shared" si="12"/>
        <v>0.005650631312</v>
      </c>
      <c r="W175" s="116">
        <f t="shared" si="13"/>
        <v>10.22966202</v>
      </c>
      <c r="X175" s="54">
        <f t="shared" si="14"/>
        <v>5.79744168</v>
      </c>
      <c r="Y175" s="117">
        <f t="shared" si="15"/>
        <v>0.05201764654</v>
      </c>
      <c r="Z175" s="210">
        <v>1859.88</v>
      </c>
      <c r="AA175" s="120">
        <v>380.7396127288529</v>
      </c>
      <c r="AB175" s="121">
        <v>170.01734690601904</v>
      </c>
      <c r="AC175" s="121">
        <v>170.01734690601904</v>
      </c>
      <c r="AD175" s="122">
        <f t="shared" si="16"/>
        <v>-0.1528589687</v>
      </c>
    </row>
    <row r="176">
      <c r="A176" s="110" t="s">
        <v>340</v>
      </c>
      <c r="B176" s="238">
        <f t="shared" si="1"/>
        <v>2017</v>
      </c>
      <c r="C176" s="238">
        <f t="shared" si="2"/>
        <v>5</v>
      </c>
      <c r="D176" s="111">
        <v>1276671.1731570715</v>
      </c>
      <c r="E176" s="111">
        <v>6396.838193082992</v>
      </c>
      <c r="F176" s="54">
        <v>955.2677209486199</v>
      </c>
      <c r="G176" s="54">
        <v>251.38624235489996</v>
      </c>
      <c r="H176" s="112">
        <v>2259.4737396458863</v>
      </c>
      <c r="I176" s="113">
        <v>23026.18728415175</v>
      </c>
      <c r="J176" s="112">
        <v>6567.6</v>
      </c>
      <c r="K176" s="112">
        <v>198.0</v>
      </c>
      <c r="L176" s="54">
        <f t="shared" si="3"/>
        <v>4.824584449</v>
      </c>
      <c r="M176" s="113">
        <v>9271.790999871853</v>
      </c>
      <c r="N176" s="54">
        <f t="shared" si="4"/>
        <v>0</v>
      </c>
      <c r="O176" s="115">
        <f t="shared" si="5"/>
        <v>0</v>
      </c>
      <c r="P176" s="115">
        <f t="shared" si="6"/>
        <v>0</v>
      </c>
      <c r="Q176" s="115" t="str">
        <f t="shared" si="7"/>
        <v>Performance</v>
      </c>
      <c r="R176" s="116">
        <f t="shared" si="8"/>
        <v>24.10443353</v>
      </c>
      <c r="S176" s="54">
        <f t="shared" si="9"/>
        <v>3.8</v>
      </c>
      <c r="T176" s="117">
        <f t="shared" si="10"/>
        <v>0.1112587582</v>
      </c>
      <c r="U176" s="117">
        <f t="shared" si="11"/>
        <v>0.0392985151</v>
      </c>
      <c r="V176" s="118">
        <f t="shared" si="12"/>
        <v>0.005010560532</v>
      </c>
      <c r="W176" s="116">
        <f t="shared" si="13"/>
        <v>9.705960744</v>
      </c>
      <c r="X176" s="54">
        <f t="shared" si="14"/>
        <v>4.824584449</v>
      </c>
      <c r="Y176" s="117">
        <f t="shared" si="15"/>
        <v>0.0876310251</v>
      </c>
      <c r="Z176" s="210">
        <v>3531.02</v>
      </c>
      <c r="AA176" s="120">
        <v>722.8418969706829</v>
      </c>
      <c r="AB176" s="121">
        <v>232.42582397793694</v>
      </c>
      <c r="AC176" s="121">
        <v>232.42582397793694</v>
      </c>
      <c r="AD176" s="122">
        <f t="shared" si="16"/>
        <v>0.02669472039</v>
      </c>
    </row>
    <row r="177">
      <c r="A177" s="110" t="s">
        <v>341</v>
      </c>
      <c r="B177" s="238">
        <f t="shared" si="1"/>
        <v>2017</v>
      </c>
      <c r="C177" s="238">
        <f t="shared" si="2"/>
        <v>5</v>
      </c>
      <c r="D177" s="111">
        <v>949514.4970437807</v>
      </c>
      <c r="E177" s="111">
        <v>4956.48509763586</v>
      </c>
      <c r="F177" s="54">
        <v>868.1423262041203</v>
      </c>
      <c r="G177" s="54">
        <v>228.45850689582113</v>
      </c>
      <c r="H177" s="112">
        <v>3820.470395484837</v>
      </c>
      <c r="I177" s="113">
        <v>4545.929906820719</v>
      </c>
      <c r="J177" s="112">
        <v>5591.04</v>
      </c>
      <c r="K177" s="112">
        <v>180.0</v>
      </c>
      <c r="L177" s="54">
        <f t="shared" si="3"/>
        <v>4.823012923</v>
      </c>
      <c r="M177" s="113">
        <v>7873.295857391183</v>
      </c>
      <c r="N177" s="54">
        <f t="shared" si="4"/>
        <v>0</v>
      </c>
      <c r="O177" s="115">
        <f t="shared" si="5"/>
        <v>0</v>
      </c>
      <c r="P177" s="115">
        <f t="shared" si="6"/>
        <v>0</v>
      </c>
      <c r="Q177" s="115" t="str">
        <f t="shared" si="7"/>
        <v>Performance</v>
      </c>
      <c r="R177" s="116">
        <f t="shared" si="8"/>
        <v>5.236387824</v>
      </c>
      <c r="S177" s="54">
        <f t="shared" si="9"/>
        <v>3.8</v>
      </c>
      <c r="T177" s="117">
        <f t="shared" si="10"/>
        <v>0.05979852826</v>
      </c>
      <c r="U177" s="117">
        <f t="shared" si="11"/>
        <v>0.04609284652</v>
      </c>
      <c r="V177" s="118">
        <f t="shared" si="12"/>
        <v>0.005220020456</v>
      </c>
      <c r="W177" s="116">
        <f t="shared" si="13"/>
        <v>9.069130279</v>
      </c>
      <c r="X177" s="54">
        <f t="shared" si="14"/>
        <v>4.823012923</v>
      </c>
      <c r="Y177" s="117">
        <f t="shared" si="15"/>
        <v>0.04711461715</v>
      </c>
      <c r="Z177" s="210">
        <v>2883.97</v>
      </c>
      <c r="AA177" s="120">
        <v>590.3830467135674</v>
      </c>
      <c r="AB177" s="121">
        <v>277.7592794905529</v>
      </c>
      <c r="AC177" s="121">
        <v>277.7592794905529</v>
      </c>
      <c r="AD177" s="122">
        <f t="shared" si="16"/>
        <v>0.1280251811</v>
      </c>
    </row>
    <row r="178">
      <c r="A178" s="110" t="s">
        <v>342</v>
      </c>
      <c r="B178" s="238">
        <f t="shared" si="1"/>
        <v>2017</v>
      </c>
      <c r="C178" s="238">
        <f t="shared" si="2"/>
        <v>5</v>
      </c>
      <c r="D178" s="111">
        <v>709663.3621678826</v>
      </c>
      <c r="E178" s="111">
        <v>4112.25312412478</v>
      </c>
      <c r="F178" s="54">
        <v>687.6682942333712</v>
      </c>
      <c r="G178" s="54">
        <v>180.96534058772926</v>
      </c>
      <c r="H178" s="112">
        <v>3596.924974758818</v>
      </c>
      <c r="I178" s="113">
        <v>11673.971671971749</v>
      </c>
      <c r="J178" s="112">
        <v>3967.08</v>
      </c>
      <c r="K178" s="112">
        <v>106.0</v>
      </c>
      <c r="L178" s="54">
        <f t="shared" si="3"/>
        <v>6.487436738</v>
      </c>
      <c r="M178" s="113">
        <v>5686.698479921403</v>
      </c>
      <c r="N178" s="54">
        <f t="shared" si="4"/>
        <v>0</v>
      </c>
      <c r="O178" s="115">
        <f t="shared" si="5"/>
        <v>0</v>
      </c>
      <c r="P178" s="115">
        <f t="shared" si="6"/>
        <v>0</v>
      </c>
      <c r="Q178" s="115" t="str">
        <f t="shared" si="7"/>
        <v>Performance</v>
      </c>
      <c r="R178" s="116">
        <f t="shared" si="8"/>
        <v>16.97616681</v>
      </c>
      <c r="S178" s="54">
        <f t="shared" si="9"/>
        <v>3.8</v>
      </c>
      <c r="T178" s="117">
        <f t="shared" si="10"/>
        <v>0.0503111246</v>
      </c>
      <c r="U178" s="117">
        <f t="shared" si="11"/>
        <v>0.04400637196</v>
      </c>
      <c r="V178" s="118">
        <f t="shared" si="12"/>
        <v>0.005794653273</v>
      </c>
      <c r="W178" s="116">
        <f t="shared" si="13"/>
        <v>8.269537112</v>
      </c>
      <c r="X178" s="54">
        <f t="shared" si="14"/>
        <v>6.487436738</v>
      </c>
      <c r="Y178" s="117">
        <f t="shared" si="15"/>
        <v>0.02946961662</v>
      </c>
      <c r="Z178" s="210">
        <v>1185.13</v>
      </c>
      <c r="AA178" s="120">
        <v>242.61024218409003</v>
      </c>
      <c r="AB178" s="121">
        <v>445.0580520492812</v>
      </c>
      <c r="AC178" s="121">
        <v>445.0580520492812</v>
      </c>
      <c r="AD178" s="122">
        <f t="shared" si="16"/>
        <v>-0.03530257495</v>
      </c>
    </row>
    <row r="179">
      <c r="A179" s="110" t="s">
        <v>343</v>
      </c>
      <c r="B179" s="238">
        <f t="shared" si="1"/>
        <v>2017</v>
      </c>
      <c r="C179" s="238">
        <f t="shared" si="2"/>
        <v>5</v>
      </c>
      <c r="D179" s="111">
        <v>1252001.7486507976</v>
      </c>
      <c r="E179" s="111">
        <v>6913.531088607231</v>
      </c>
      <c r="F179" s="54">
        <v>1036.1698732113693</v>
      </c>
      <c r="G179" s="54">
        <v>272.6762824240446</v>
      </c>
      <c r="H179" s="112">
        <v>2600.660279215512</v>
      </c>
      <c r="I179" s="113">
        <v>27826.618531081338</v>
      </c>
      <c r="J179" s="114">
        <v>2728.52</v>
      </c>
      <c r="K179" s="112">
        <v>204.0</v>
      </c>
      <c r="L179" s="54">
        <f t="shared" si="3"/>
        <v>5.079264084</v>
      </c>
      <c r="M179" s="113">
        <v>12003.945934725394</v>
      </c>
      <c r="N179" s="54">
        <f t="shared" si="4"/>
        <v>0</v>
      </c>
      <c r="O179" s="115">
        <f t="shared" si="5"/>
        <v>0</v>
      </c>
      <c r="P179" s="115">
        <f t="shared" si="6"/>
        <v>0</v>
      </c>
      <c r="Q179" s="115" t="str">
        <f t="shared" si="7"/>
        <v>Performance</v>
      </c>
      <c r="R179" s="116">
        <f t="shared" si="8"/>
        <v>26.85526693</v>
      </c>
      <c r="S179" s="54">
        <f t="shared" si="9"/>
        <v>3.8</v>
      </c>
      <c r="T179" s="117">
        <f t="shared" si="10"/>
        <v>0.1048488665</v>
      </c>
      <c r="U179" s="117">
        <f t="shared" si="11"/>
        <v>0.03944095701</v>
      </c>
      <c r="V179" s="118">
        <f t="shared" si="12"/>
        <v>0.005521981975</v>
      </c>
      <c r="W179" s="116">
        <f t="shared" si="13"/>
        <v>11.58492082</v>
      </c>
      <c r="X179" s="54">
        <f t="shared" si="14"/>
        <v>5.079264084</v>
      </c>
      <c r="Y179" s="117">
        <f t="shared" si="15"/>
        <v>0.07844161793</v>
      </c>
      <c r="Z179" s="210">
        <v>2615.87</v>
      </c>
      <c r="AA179" s="120">
        <v>535.4997799583974</v>
      </c>
      <c r="AB179" s="121">
        <v>500.6700932529719</v>
      </c>
      <c r="AC179" s="121">
        <v>500.6700932529719</v>
      </c>
      <c r="AD179" s="122">
        <f t="shared" si="16"/>
        <v>-0.6053362652</v>
      </c>
    </row>
    <row r="180">
      <c r="A180" s="110" t="s">
        <v>344</v>
      </c>
      <c r="B180" s="238">
        <f t="shared" si="1"/>
        <v>2017</v>
      </c>
      <c r="C180" s="238">
        <f t="shared" si="2"/>
        <v>5</v>
      </c>
      <c r="D180" s="111">
        <v>1132911.8152855625</v>
      </c>
      <c r="E180" s="111">
        <v>6320.68535745105</v>
      </c>
      <c r="F180" s="54">
        <v>827.6912500727456</v>
      </c>
      <c r="G180" s="54">
        <v>217.81348686124883</v>
      </c>
      <c r="H180" s="112">
        <v>1778.8101427001984</v>
      </c>
      <c r="I180" s="113">
        <v>13052.489850533602</v>
      </c>
      <c r="J180" s="114">
        <v>3638.04</v>
      </c>
      <c r="K180" s="112">
        <v>155.0</v>
      </c>
      <c r="L180" s="54">
        <f t="shared" si="3"/>
        <v>5.339943549</v>
      </c>
      <c r="M180" s="113">
        <v>6819.46946729705</v>
      </c>
      <c r="N180" s="54">
        <f t="shared" si="4"/>
        <v>0</v>
      </c>
      <c r="O180" s="115">
        <f t="shared" si="5"/>
        <v>0</v>
      </c>
      <c r="P180" s="115">
        <f t="shared" si="6"/>
        <v>0</v>
      </c>
      <c r="Q180" s="115" t="str">
        <f t="shared" si="7"/>
        <v>Performance</v>
      </c>
      <c r="R180" s="116">
        <f t="shared" si="8"/>
        <v>15.76975696</v>
      </c>
      <c r="S180" s="54">
        <f t="shared" si="9"/>
        <v>3.8</v>
      </c>
      <c r="T180" s="117">
        <f t="shared" si="10"/>
        <v>0.1224489796</v>
      </c>
      <c r="U180" s="117">
        <f t="shared" si="11"/>
        <v>0.03446042233</v>
      </c>
      <c r="V180" s="118">
        <f t="shared" si="12"/>
        <v>0.005579150356</v>
      </c>
      <c r="W180" s="116">
        <f t="shared" si="13"/>
        <v>8.239146501</v>
      </c>
      <c r="X180" s="54">
        <f t="shared" si="14"/>
        <v>5.339943549</v>
      </c>
      <c r="Y180" s="117">
        <f t="shared" si="15"/>
        <v>0.08713689914</v>
      </c>
      <c r="Z180" s="210">
        <v>2421.02</v>
      </c>
      <c r="AA180" s="120">
        <v>495.61166161731256</v>
      </c>
      <c r="AB180" s="121">
        <v>332.079588455433</v>
      </c>
      <c r="AC180" s="121">
        <v>332.079588455433</v>
      </c>
      <c r="AD180" s="122">
        <f t="shared" si="16"/>
        <v>-0.4244231766</v>
      </c>
    </row>
    <row r="181">
      <c r="A181" s="110" t="s">
        <v>345</v>
      </c>
      <c r="B181" s="238">
        <f t="shared" si="1"/>
        <v>2017</v>
      </c>
      <c r="C181" s="238">
        <f t="shared" si="2"/>
        <v>5</v>
      </c>
      <c r="D181" s="111">
        <v>633888.834171017</v>
      </c>
      <c r="E181" s="111">
        <v>3946.027042046458</v>
      </c>
      <c r="F181" s="54">
        <v>423.1804887589976</v>
      </c>
      <c r="G181" s="54">
        <v>111.3632865155257</v>
      </c>
      <c r="H181" s="112">
        <v>1540.525463464772</v>
      </c>
      <c r="I181" s="113">
        <v>2027.3504226515752</v>
      </c>
      <c r="J181" s="112">
        <v>3640.26</v>
      </c>
      <c r="K181" s="112">
        <v>83.0</v>
      </c>
      <c r="L181" s="54">
        <f t="shared" si="3"/>
        <v>5.098560106</v>
      </c>
      <c r="M181" s="113">
        <v>4309.031273744791</v>
      </c>
      <c r="N181" s="54">
        <f t="shared" si="4"/>
        <v>0</v>
      </c>
      <c r="O181" s="115">
        <f t="shared" si="5"/>
        <v>0</v>
      </c>
      <c r="P181" s="115">
        <f t="shared" si="6"/>
        <v>0</v>
      </c>
      <c r="Q181" s="115" t="str">
        <f t="shared" si="7"/>
        <v>Performance</v>
      </c>
      <c r="R181" s="116">
        <f t="shared" si="8"/>
        <v>4.790746446</v>
      </c>
      <c r="S181" s="54">
        <f t="shared" si="9"/>
        <v>3.8</v>
      </c>
      <c r="T181" s="117">
        <f t="shared" si="10"/>
        <v>0.07228915663</v>
      </c>
      <c r="U181" s="117">
        <f t="shared" si="11"/>
        <v>0.02822162274</v>
      </c>
      <c r="V181" s="118">
        <f t="shared" si="12"/>
        <v>0.00622510893</v>
      </c>
      <c r="W181" s="116">
        <f t="shared" si="13"/>
        <v>10.18249042</v>
      </c>
      <c r="X181" s="54">
        <f t="shared" si="14"/>
        <v>5.098560106</v>
      </c>
      <c r="Y181" s="117">
        <f t="shared" si="15"/>
        <v>0.05387772028</v>
      </c>
      <c r="Z181" s="210">
        <v>1135.74</v>
      </c>
      <c r="AA181" s="120">
        <v>232.49952027048374</v>
      </c>
      <c r="AB181" s="121">
        <v>190.68096848851388</v>
      </c>
      <c r="AC181" s="121">
        <v>190.68096848851388</v>
      </c>
      <c r="AD181" s="122">
        <f t="shared" si="16"/>
        <v>-0.07748731542</v>
      </c>
    </row>
    <row r="182">
      <c r="A182" s="110" t="s">
        <v>346</v>
      </c>
      <c r="B182" s="238">
        <f t="shared" si="1"/>
        <v>2017</v>
      </c>
      <c r="C182" s="238">
        <f t="shared" si="2"/>
        <v>5</v>
      </c>
      <c r="D182" s="111">
        <v>595457.036455431</v>
      </c>
      <c r="E182" s="111">
        <v>3529.2335653082037</v>
      </c>
      <c r="F182" s="54">
        <v>513.4175047443722</v>
      </c>
      <c r="G182" s="54">
        <v>135.10986966957162</v>
      </c>
      <c r="H182" s="112">
        <v>1697.1983224351443</v>
      </c>
      <c r="I182" s="113">
        <v>4131.459290648679</v>
      </c>
      <c r="J182" s="112">
        <v>3290.04</v>
      </c>
      <c r="K182" s="112">
        <v>106.0</v>
      </c>
      <c r="L182" s="54">
        <f t="shared" si="3"/>
        <v>4.843561366</v>
      </c>
      <c r="M182" s="113">
        <v>6863.812815557307</v>
      </c>
      <c r="N182" s="54">
        <f t="shared" si="4"/>
        <v>0</v>
      </c>
      <c r="O182" s="115">
        <f t="shared" si="5"/>
        <v>0</v>
      </c>
      <c r="P182" s="115">
        <f t="shared" si="6"/>
        <v>0</v>
      </c>
      <c r="Q182" s="115" t="str">
        <f t="shared" si="7"/>
        <v>Performance</v>
      </c>
      <c r="R182" s="116">
        <f t="shared" si="8"/>
        <v>8.046977854</v>
      </c>
      <c r="S182" s="54">
        <f t="shared" si="9"/>
        <v>3.8</v>
      </c>
      <c r="T182" s="117">
        <f t="shared" si="10"/>
        <v>0.07960759087</v>
      </c>
      <c r="U182" s="117">
        <f t="shared" si="11"/>
        <v>0.03828306265</v>
      </c>
      <c r="V182" s="118">
        <f t="shared" si="12"/>
        <v>0.005926932338</v>
      </c>
      <c r="W182" s="116">
        <f t="shared" si="13"/>
        <v>13.36887183</v>
      </c>
      <c r="X182" s="54">
        <f t="shared" si="14"/>
        <v>4.843561366</v>
      </c>
      <c r="Y182" s="117">
        <f t="shared" si="15"/>
        <v>0.0624558713</v>
      </c>
      <c r="Z182" s="210">
        <v>1022.81</v>
      </c>
      <c r="AA182" s="120">
        <v>209.38140272232505</v>
      </c>
      <c r="AB182" s="121">
        <v>304.03610202204715</v>
      </c>
      <c r="AC182" s="121">
        <v>304.03610202204715</v>
      </c>
      <c r="AD182" s="122">
        <f t="shared" si="16"/>
        <v>-0.06777493212</v>
      </c>
    </row>
    <row r="183">
      <c r="A183" s="110" t="s">
        <v>347</v>
      </c>
      <c r="B183" s="238">
        <f t="shared" si="1"/>
        <v>2017</v>
      </c>
      <c r="C183" s="238">
        <f t="shared" si="2"/>
        <v>5</v>
      </c>
      <c r="D183" s="111">
        <v>1131054.668713377</v>
      </c>
      <c r="E183" s="111">
        <v>6004.61014719375</v>
      </c>
      <c r="F183" s="54">
        <v>1092.1790555471189</v>
      </c>
      <c r="G183" s="54">
        <v>287.41554093345235</v>
      </c>
      <c r="H183" s="112">
        <v>2437.436638685403</v>
      </c>
      <c r="I183" s="113">
        <v>8839.626865958566</v>
      </c>
      <c r="J183" s="112">
        <v>6305.52</v>
      </c>
      <c r="K183" s="112">
        <v>218.0</v>
      </c>
      <c r="L183" s="54">
        <f t="shared" si="3"/>
        <v>5.009995668</v>
      </c>
      <c r="M183" s="113">
        <v>10221.477708445682</v>
      </c>
      <c r="N183" s="54">
        <f t="shared" si="4"/>
        <v>0</v>
      </c>
      <c r="O183" s="115">
        <f t="shared" si="5"/>
        <v>0</v>
      </c>
      <c r="P183" s="115">
        <f t="shared" si="6"/>
        <v>0</v>
      </c>
      <c r="Q183" s="115" t="str">
        <f t="shared" si="7"/>
        <v>Performance</v>
      </c>
      <c r="R183" s="116">
        <f t="shared" si="8"/>
        <v>8.093569293</v>
      </c>
      <c r="S183" s="54">
        <f t="shared" si="9"/>
        <v>3.8</v>
      </c>
      <c r="T183" s="117">
        <f t="shared" si="10"/>
        <v>0.1179171333</v>
      </c>
      <c r="U183" s="117">
        <f t="shared" si="11"/>
        <v>0.04786581208</v>
      </c>
      <c r="V183" s="118">
        <f t="shared" si="12"/>
        <v>0.005308859345</v>
      </c>
      <c r="W183" s="116">
        <f t="shared" si="13"/>
        <v>9.358793008</v>
      </c>
      <c r="X183" s="54">
        <f t="shared" si="14"/>
        <v>5.009995668</v>
      </c>
      <c r="Y183" s="117">
        <f t="shared" si="15"/>
        <v>0.08943822233</v>
      </c>
      <c r="Z183" s="210">
        <v>2467.34</v>
      </c>
      <c r="AA183" s="120">
        <v>505.09391792503163</v>
      </c>
      <c r="AB183" s="121">
        <v>587.0851376220872</v>
      </c>
      <c r="AC183" s="121">
        <v>587.0851376220872</v>
      </c>
      <c r="AD183" s="122">
        <f t="shared" si="16"/>
        <v>0.05011313731</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showGridLines="0" workbookViewId="0"/>
  </sheetViews>
  <sheetFormatPr customHeight="1" defaultColWidth="12.63" defaultRowHeight="15.75"/>
  <cols>
    <col customWidth="1" min="3" max="3" width="15.0"/>
    <col customWidth="1" min="4" max="4" width="20.88"/>
  </cols>
  <sheetData>
    <row r="1"/>
    <row r="2"/>
    <row r="3"/>
    <row r="4"/>
    <row r="5"/>
    <row r="6"/>
    <row r="7"/>
    <row r="8"/>
    <row r="9"/>
    <row r="10"/>
    <row r="11"/>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sheetData>
    <row r="1">
      <c r="H1" s="12"/>
    </row>
    <row r="10">
      <c r="A10" s="34" t="s">
        <v>356</v>
      </c>
    </row>
    <row r="12">
      <c r="A12" s="240" t="s">
        <v>357</v>
      </c>
    </row>
    <row r="13">
      <c r="A13" s="240" t="s">
        <v>358</v>
      </c>
    </row>
    <row r="17">
      <c r="G17" s="12" t="s">
        <v>359</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sheetData>
    <row r="1">
      <c r="A1" s="12" t="s">
        <v>360</v>
      </c>
      <c r="G1" s="12" t="s">
        <v>361</v>
      </c>
    </row>
    <row r="16">
      <c r="A16" s="12" t="s">
        <v>362</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showGridLines="0" workbookViewId="0"/>
  </sheetViews>
  <sheetFormatPr customHeight="1" defaultColWidth="12.63" defaultRowHeight="15.75"/>
  <cols>
    <col customWidth="1" min="3" max="4" width="14.25"/>
  </cols>
  <sheetData>
    <row r="1"/>
    <row r="2"/>
    <row r="3"/>
    <row r="4"/>
    <row r="5"/>
    <row r="6"/>
    <row r="7"/>
    <row r="8"/>
    <row r="9"/>
    <row r="10"/>
    <row r="11"/>
  </sheetData>
  <drawing r:id="rId2"/>
</worksheet>
</file>