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oratorio_github\"/>
    </mc:Choice>
  </mc:AlternateContent>
  <xr:revisionPtr revIDLastSave="0" documentId="8_{F57BDA8C-5820-4897-ADF1-2F6A2024322B}" xr6:coauthVersionLast="47" xr6:coauthVersionMax="47" xr10:uidLastSave="{00000000-0000-0000-0000-000000000000}"/>
  <bookViews>
    <workbookView xWindow="-108" yWindow="-108" windowWidth="23256" windowHeight="12456" activeTab="3" xr2:uid="{B795A63F-DEC9-4B4A-BB93-7CDC76DC4F72}"/>
  </bookViews>
  <sheets>
    <sheet name="Ejercicio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4" l="1"/>
  <c r="I15" i="4"/>
  <c r="I14" i="4"/>
  <c r="I13" i="4"/>
  <c r="I12" i="4"/>
  <c r="I10" i="4"/>
  <c r="I9" i="4"/>
  <c r="I8" i="4"/>
  <c r="I7" i="4"/>
  <c r="J17" i="4"/>
  <c r="J12" i="4"/>
  <c r="J10" i="4"/>
  <c r="J9" i="4"/>
  <c r="J8" i="4"/>
  <c r="J7" i="4"/>
  <c r="E23" i="4"/>
  <c r="E22" i="4"/>
  <c r="J15" i="4"/>
  <c r="F17" i="4"/>
  <c r="G17" i="4"/>
  <c r="H17" i="4"/>
  <c r="E17" i="4"/>
  <c r="F15" i="4"/>
  <c r="G15" i="4"/>
  <c r="H15" i="4"/>
  <c r="E15" i="4"/>
  <c r="H9" i="4"/>
  <c r="G9" i="4"/>
  <c r="F9" i="4"/>
  <c r="E9" i="4"/>
  <c r="H8" i="4"/>
  <c r="H10" i="4" s="1"/>
  <c r="G8" i="4"/>
  <c r="G10" i="4" s="1"/>
  <c r="F8" i="4"/>
  <c r="F10" i="4" s="1"/>
  <c r="E8" i="4"/>
  <c r="J13" i="4"/>
  <c r="J14" i="4"/>
  <c r="F5" i="3"/>
  <c r="H5" i="3" s="1"/>
  <c r="F6" i="3"/>
  <c r="F7" i="3"/>
  <c r="F8" i="3"/>
  <c r="H8" i="3" s="1"/>
  <c r="F9" i="3"/>
  <c r="F4" i="3"/>
  <c r="G4" i="3" s="1"/>
  <c r="H4" i="3" s="1"/>
  <c r="G5" i="3"/>
  <c r="G7" i="3"/>
  <c r="H7" i="3" s="1"/>
  <c r="G8" i="3"/>
  <c r="G9" i="3"/>
  <c r="H9" i="3" s="1"/>
  <c r="F6" i="2"/>
  <c r="H6" i="2" s="1"/>
  <c r="F7" i="2"/>
  <c r="H7" i="2" s="1"/>
  <c r="F8" i="2"/>
  <c r="H8" i="2" s="1"/>
  <c r="F9" i="2"/>
  <c r="H9" i="2" s="1"/>
  <c r="F10" i="2"/>
  <c r="H10" i="2" s="1"/>
  <c r="F11" i="2"/>
  <c r="H11" i="2" s="1"/>
  <c r="F12" i="2"/>
  <c r="H12" i="2" s="1"/>
  <c r="F13" i="2"/>
  <c r="H13" i="2" s="1"/>
  <c r="F14" i="2"/>
  <c r="H14" i="2" s="1"/>
  <c r="F5" i="2"/>
  <c r="H5" i="2" s="1"/>
  <c r="D6" i="2"/>
  <c r="D7" i="2"/>
  <c r="D8" i="2"/>
  <c r="D9" i="2"/>
  <c r="D10" i="2"/>
  <c r="D11" i="2"/>
  <c r="D12" i="2"/>
  <c r="D13" i="2"/>
  <c r="D14" i="2"/>
  <c r="D5" i="2"/>
  <c r="F11" i="1"/>
  <c r="G9" i="1"/>
  <c r="H9" i="1" s="1"/>
  <c r="E10" i="4" l="1"/>
  <c r="H6" i="3"/>
  <c r="G6" i="3"/>
  <c r="I9" i="1"/>
  <c r="J9" i="1"/>
  <c r="G11" i="1"/>
  <c r="G13" i="1" s="1"/>
  <c r="C20" i="2"/>
  <c r="C17" i="2"/>
  <c r="H11" i="1"/>
  <c r="H13" i="1" s="1"/>
  <c r="F13" i="1"/>
  <c r="I11" i="1" l="1"/>
  <c r="I13" i="1"/>
</calcChain>
</file>

<file path=xl/sharedStrings.xml><?xml version="1.0" encoding="utf-8"?>
<sst xmlns="http://schemas.openxmlformats.org/spreadsheetml/2006/main" count="62" uniqueCount="62">
  <si>
    <t>COEF DE INFLACION.</t>
  </si>
  <si>
    <t>VENTAS</t>
  </si>
  <si>
    <t>COSTO</t>
  </si>
  <si>
    <t>MARGEN</t>
  </si>
  <si>
    <t>MAYO</t>
  </si>
  <si>
    <t>JUNIO</t>
  </si>
  <si>
    <t>JULIO</t>
  </si>
  <si>
    <t>AGOSTO</t>
  </si>
  <si>
    <t>TOTAL</t>
  </si>
  <si>
    <t>Nombre y Apellido</t>
  </si>
  <si>
    <t>Fecha de nacimiento</t>
  </si>
  <si>
    <t>Sueldo</t>
  </si>
  <si>
    <t>Altura(cm)</t>
  </si>
  <si>
    <t>Juan Gomez 1</t>
  </si>
  <si>
    <t>Juan Gomez 2</t>
  </si>
  <si>
    <t>Juan Gomez 3</t>
  </si>
  <si>
    <t>Juan Gomez 4</t>
  </si>
  <si>
    <t>Juan Gomez 5</t>
  </si>
  <si>
    <t>Juan Gomez 6</t>
  </si>
  <si>
    <t>Juan Gomez 7</t>
  </si>
  <si>
    <t>Juan Gomez 8</t>
  </si>
  <si>
    <t>Juan Gomez 9</t>
  </si>
  <si>
    <t>Juan Gomez 10</t>
  </si>
  <si>
    <t>Sueldo a cobrar</t>
  </si>
  <si>
    <t>Altura Maxima</t>
  </si>
  <si>
    <t>Promedio de las alturas</t>
  </si>
  <si>
    <t>Ejercicio 2</t>
  </si>
  <si>
    <t xml:space="preserve">Porcentaje de premio </t>
  </si>
  <si>
    <t>Ejercicio 3</t>
  </si>
  <si>
    <t>Ejercicio 1</t>
  </si>
  <si>
    <t xml:space="preserve">Titulo </t>
  </si>
  <si>
    <t>Pagina</t>
  </si>
  <si>
    <t>Precio</t>
  </si>
  <si>
    <t>Costo por pagina</t>
  </si>
  <si>
    <t>Todos   teníamos   veinte os</t>
  </si>
  <si>
    <t>Retrato de un pescador</t>
  </si>
  <si>
    <t>Entrevista</t>
  </si>
  <si>
    <t xml:space="preserve">Opiniones deOpiniones de un payaso un payaso
</t>
  </si>
  <si>
    <t>El pan del día</t>
  </si>
  <si>
    <t>Como estar bien</t>
  </si>
  <si>
    <t>Ganancia</t>
  </si>
  <si>
    <t>Ejercicio 4</t>
  </si>
  <si>
    <t>Trimestre 1</t>
  </si>
  <si>
    <t>Trimestre 2</t>
  </si>
  <si>
    <t>Trimestre 3</t>
  </si>
  <si>
    <t>Trimestre 4</t>
  </si>
  <si>
    <t xml:space="preserve">Unidades vendidas </t>
  </si>
  <si>
    <t>Ingreso por ventas</t>
  </si>
  <si>
    <t>Costos de las ventas</t>
  </si>
  <si>
    <t>Margen bruto</t>
  </si>
  <si>
    <t>Personal ventas</t>
  </si>
  <si>
    <t>Publicidad</t>
  </si>
  <si>
    <t>Costos total</t>
  </si>
  <si>
    <t>Beneficio neto</t>
  </si>
  <si>
    <t>Precio del producto</t>
  </si>
  <si>
    <t>Costo del producto</t>
  </si>
  <si>
    <t>Menor beneficio neto</t>
  </si>
  <si>
    <t>Mayor importe de costos fijos</t>
  </si>
  <si>
    <t>Costos Fijos</t>
  </si>
  <si>
    <t>Promedio                anual</t>
  </si>
  <si>
    <t>Total              anual</t>
  </si>
  <si>
    <t>La Castellana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</si>
</sst>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\ #,##0;[Red]\-&quot;$&quot;\ #,##0"/>
    <numFmt numFmtId="44" formatCode="_-&quot;$&quot;\ * #,##0.00_-;\-&quot;$&quot;\ * #,##0.00_-;_-&quot;$&quot;\ * &quot;-&quot;??_-;_-@_-"/>
    <numFmt numFmtId="164" formatCode="dd\-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0" xfId="0" applyNumberFormat="1"/>
    <xf numFmtId="9" fontId="0" fillId="0" borderId="1" xfId="0" applyNumberFormat="1" applyBorder="1"/>
    <xf numFmtId="6" fontId="0" fillId="0" borderId="1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44" fontId="0" fillId="0" borderId="1" xfId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4" fontId="0" fillId="0" borderId="1" xfId="0" applyNumberFormat="1" applyBorder="1"/>
    <xf numFmtId="9" fontId="0" fillId="0" borderId="1" xfId="2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 applyAlignment="1">
      <alignment horizontal="center" vertical="center"/>
    </xf>
    <xf numFmtId="0" fontId="0" fillId="0" borderId="3" xfId="0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top" wrapText="1"/>
    </xf>
    <xf numFmtId="0" fontId="0" fillId="0" borderId="9" xfId="0" applyBorder="1"/>
    <xf numFmtId="44" fontId="0" fillId="0" borderId="9" xfId="1" applyFont="1" applyBorder="1"/>
    <xf numFmtId="44" fontId="0" fillId="0" borderId="11" xfId="1" applyFont="1" applyBorder="1"/>
    <xf numFmtId="44" fontId="0" fillId="0" borderId="10" xfId="1" applyFont="1" applyBorder="1"/>
    <xf numFmtId="0" fontId="0" fillId="0" borderId="1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0544C-7DD5-4CB5-813C-9BEDE41F5E0D}">
  <dimension ref="B2:J13"/>
  <sheetViews>
    <sheetView workbookViewId="0">
      <selection activeCell="M11" sqref="M11"/>
    </sheetView>
  </sheetViews>
  <sheetFormatPr baseColWidth="10" defaultRowHeight="14.4" x14ac:dyDescent="0.3"/>
  <cols>
    <col min="1" max="1" width="14.88671875" customWidth="1"/>
    <col min="2" max="2" width="14.6640625" customWidth="1"/>
    <col min="4" max="4" width="19.109375" bestFit="1" customWidth="1"/>
    <col min="5" max="5" width="2" customWidth="1"/>
  </cols>
  <sheetData>
    <row r="2" spans="2:10" x14ac:dyDescent="0.3">
      <c r="B2" s="2" t="s">
        <v>29</v>
      </c>
    </row>
    <row r="3" spans="2:10" x14ac:dyDescent="0.3">
      <c r="J3" s="4"/>
    </row>
    <row r="4" spans="2:10" x14ac:dyDescent="0.3">
      <c r="I4" s="4"/>
    </row>
    <row r="5" spans="2:10" x14ac:dyDescent="0.3">
      <c r="D5" s="2"/>
      <c r="E5" s="2"/>
      <c r="F5" s="2" t="s">
        <v>4</v>
      </c>
      <c r="G5" s="2" t="s">
        <v>5</v>
      </c>
      <c r="H5" s="2" t="s">
        <v>6</v>
      </c>
      <c r="I5" s="2" t="s">
        <v>7</v>
      </c>
      <c r="J5" s="2" t="s">
        <v>8</v>
      </c>
    </row>
    <row r="6" spans="2:10" x14ac:dyDescent="0.3">
      <c r="D6" s="2"/>
      <c r="E6" s="2"/>
      <c r="F6" s="2"/>
      <c r="G6" s="2"/>
      <c r="H6" s="2"/>
      <c r="I6" s="2"/>
      <c r="J6" s="28"/>
    </row>
    <row r="7" spans="2:10" x14ac:dyDescent="0.3">
      <c r="D7" s="2" t="s">
        <v>0</v>
      </c>
      <c r="E7" s="2"/>
      <c r="F7" s="2"/>
      <c r="G7" s="5">
        <v>0.25</v>
      </c>
      <c r="H7" s="5">
        <v>0.3</v>
      </c>
      <c r="I7" s="5">
        <v>0.35</v>
      </c>
      <c r="J7" s="28"/>
    </row>
    <row r="8" spans="2:10" x14ac:dyDescent="0.3">
      <c r="D8" s="2"/>
      <c r="E8" s="2"/>
      <c r="F8" s="2"/>
      <c r="G8" s="2"/>
      <c r="H8" s="2"/>
      <c r="I8" s="2"/>
      <c r="J8" s="28"/>
    </row>
    <row r="9" spans="2:10" x14ac:dyDescent="0.3">
      <c r="D9" s="2" t="s">
        <v>1</v>
      </c>
      <c r="E9" s="2"/>
      <c r="F9" s="6">
        <v>230000</v>
      </c>
      <c r="G9" s="6">
        <f>F9+(F9*G7)</f>
        <v>287500</v>
      </c>
      <c r="H9" s="6">
        <f t="shared" ref="H9:I9" si="0">G9+(G9*H7)</f>
        <v>373750</v>
      </c>
      <c r="I9" s="6">
        <f t="shared" si="0"/>
        <v>504562.5</v>
      </c>
      <c r="J9" s="6">
        <f>SUM(F9:I9)</f>
        <v>1395812.5</v>
      </c>
    </row>
    <row r="10" spans="2:10" x14ac:dyDescent="0.3">
      <c r="D10" s="2"/>
      <c r="E10" s="2"/>
      <c r="F10" s="2"/>
      <c r="G10" s="2"/>
      <c r="H10" s="2"/>
      <c r="I10" s="2"/>
      <c r="J10" s="29"/>
    </row>
    <row r="11" spans="2:10" x14ac:dyDescent="0.3">
      <c r="D11" s="2" t="s">
        <v>2</v>
      </c>
      <c r="E11" s="2"/>
      <c r="F11" s="6">
        <f>F9*40%</f>
        <v>92000</v>
      </c>
      <c r="G11" s="6">
        <f t="shared" ref="G11:I11" si="1">G9*40%</f>
        <v>115000</v>
      </c>
      <c r="H11" s="6">
        <f t="shared" si="1"/>
        <v>149500</v>
      </c>
      <c r="I11" s="6">
        <f t="shared" si="1"/>
        <v>201825</v>
      </c>
      <c r="J11" s="30"/>
    </row>
    <row r="12" spans="2:10" x14ac:dyDescent="0.3">
      <c r="D12" s="2"/>
      <c r="E12" s="2"/>
      <c r="F12" s="2"/>
      <c r="G12" s="2"/>
      <c r="H12" s="2"/>
      <c r="I12" s="2"/>
      <c r="J12" s="30"/>
    </row>
    <row r="13" spans="2:10" x14ac:dyDescent="0.3">
      <c r="D13" s="2" t="s">
        <v>3</v>
      </c>
      <c r="E13" s="2"/>
      <c r="F13" s="6">
        <f>F9-F11</f>
        <v>138000</v>
      </c>
      <c r="G13" s="6">
        <f t="shared" ref="G13:I13" si="2">G9-G11</f>
        <v>172500</v>
      </c>
      <c r="H13" s="6">
        <f t="shared" si="2"/>
        <v>224250</v>
      </c>
      <c r="I13" s="6">
        <f t="shared" si="2"/>
        <v>302737.5</v>
      </c>
      <c r="J13" s="31"/>
    </row>
  </sheetData>
  <mergeCells count="2">
    <mergeCell ref="J6:J8"/>
    <mergeCell ref="J10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B1258-29BA-4D6F-AC9E-5FEA50860B74}">
  <dimension ref="A2:H20"/>
  <sheetViews>
    <sheetView workbookViewId="0">
      <selection activeCell="C4" sqref="C4"/>
    </sheetView>
  </sheetViews>
  <sheetFormatPr baseColWidth="10" defaultRowHeight="14.4" x14ac:dyDescent="0.3"/>
  <cols>
    <col min="1" max="1" width="14.44140625" style="1" customWidth="1"/>
    <col min="2" max="2" width="21" customWidth="1"/>
    <col min="3" max="3" width="21.33203125" customWidth="1"/>
    <col min="4" max="4" width="14" bestFit="1" customWidth="1"/>
    <col min="5" max="5" width="20.33203125" bestFit="1" customWidth="1"/>
    <col min="6" max="6" width="22" bestFit="1" customWidth="1"/>
    <col min="7" max="7" width="20.33203125" customWidth="1"/>
    <col min="8" max="8" width="17.44140625" customWidth="1"/>
    <col min="9" max="9" width="23.109375" customWidth="1"/>
  </cols>
  <sheetData>
    <row r="2" spans="2:8" x14ac:dyDescent="0.3">
      <c r="B2" s="3" t="s">
        <v>26</v>
      </c>
    </row>
    <row r="3" spans="2:8" x14ac:dyDescent="0.3">
      <c r="B3" s="1"/>
    </row>
    <row r="4" spans="2:8" x14ac:dyDescent="0.3">
      <c r="B4" s="1"/>
      <c r="C4" s="10" t="s">
        <v>9</v>
      </c>
      <c r="D4" s="11" t="s">
        <v>12</v>
      </c>
      <c r="E4" s="11" t="s">
        <v>10</v>
      </c>
      <c r="F4" s="11" t="s">
        <v>11</v>
      </c>
      <c r="G4" s="2" t="s">
        <v>27</v>
      </c>
      <c r="H4" s="11" t="s">
        <v>23</v>
      </c>
    </row>
    <row r="5" spans="2:8" x14ac:dyDescent="0.3">
      <c r="B5" s="1"/>
      <c r="C5" s="3" t="s">
        <v>13</v>
      </c>
      <c r="D5" s="7">
        <f ca="1">RANDBETWEEN(120,190)</f>
        <v>122</v>
      </c>
      <c r="E5" s="8">
        <v>36543</v>
      </c>
      <c r="F5" s="9">
        <f ca="1">RANDBETWEEN(40000,100000)</f>
        <v>80626</v>
      </c>
      <c r="G5" s="13">
        <v>0.25</v>
      </c>
      <c r="H5" s="12">
        <f ca="1">F5*1.25</f>
        <v>100782.5</v>
      </c>
    </row>
    <row r="6" spans="2:8" x14ac:dyDescent="0.3">
      <c r="B6" s="1"/>
      <c r="C6" s="3" t="s">
        <v>14</v>
      </c>
      <c r="D6" s="7">
        <f t="shared" ref="D6:D14" ca="1" si="0">RANDBETWEEN(120,190)</f>
        <v>153</v>
      </c>
      <c r="E6" s="8">
        <v>36544</v>
      </c>
      <c r="F6" s="9">
        <f t="shared" ref="F6:F14" ca="1" si="1">RANDBETWEEN(40000,100000)</f>
        <v>95925</v>
      </c>
      <c r="G6" s="13">
        <v>0.25</v>
      </c>
      <c r="H6" s="12">
        <f t="shared" ref="H6:H14" ca="1" si="2">F6*1.25</f>
        <v>119906.25</v>
      </c>
    </row>
    <row r="7" spans="2:8" x14ac:dyDescent="0.3">
      <c r="B7" s="1"/>
      <c r="C7" s="3" t="s">
        <v>15</v>
      </c>
      <c r="D7" s="7">
        <f t="shared" ca="1" si="0"/>
        <v>175</v>
      </c>
      <c r="E7" s="8">
        <v>36545</v>
      </c>
      <c r="F7" s="9">
        <f t="shared" ca="1" si="1"/>
        <v>87609</v>
      </c>
      <c r="G7" s="13">
        <v>0.25</v>
      </c>
      <c r="H7" s="12">
        <f t="shared" ca="1" si="2"/>
        <v>109511.25</v>
      </c>
    </row>
    <row r="8" spans="2:8" x14ac:dyDescent="0.3">
      <c r="B8" s="1"/>
      <c r="C8" s="3" t="s">
        <v>16</v>
      </c>
      <c r="D8" s="7">
        <f t="shared" ca="1" si="0"/>
        <v>160</v>
      </c>
      <c r="E8" s="8">
        <v>36546</v>
      </c>
      <c r="F8" s="9">
        <f t="shared" ca="1" si="1"/>
        <v>86160</v>
      </c>
      <c r="G8" s="13">
        <v>0.25</v>
      </c>
      <c r="H8" s="12">
        <f t="shared" ca="1" si="2"/>
        <v>107700</v>
      </c>
    </row>
    <row r="9" spans="2:8" x14ac:dyDescent="0.3">
      <c r="B9" s="1"/>
      <c r="C9" s="3" t="s">
        <v>17</v>
      </c>
      <c r="D9" s="7">
        <f t="shared" ca="1" si="0"/>
        <v>169</v>
      </c>
      <c r="E9" s="8">
        <v>36547</v>
      </c>
      <c r="F9" s="9">
        <f t="shared" ca="1" si="1"/>
        <v>78868</v>
      </c>
      <c r="G9" s="13">
        <v>0.25</v>
      </c>
      <c r="H9" s="12">
        <f t="shared" ca="1" si="2"/>
        <v>98585</v>
      </c>
    </row>
    <row r="10" spans="2:8" x14ac:dyDescent="0.3">
      <c r="B10" s="1"/>
      <c r="C10" s="3" t="s">
        <v>18</v>
      </c>
      <c r="D10" s="7">
        <f t="shared" ca="1" si="0"/>
        <v>168</v>
      </c>
      <c r="E10" s="8">
        <v>36548</v>
      </c>
      <c r="F10" s="9">
        <f t="shared" ca="1" si="1"/>
        <v>72603</v>
      </c>
      <c r="G10" s="13">
        <v>0.25</v>
      </c>
      <c r="H10" s="12">
        <f t="shared" ca="1" si="2"/>
        <v>90753.75</v>
      </c>
    </row>
    <row r="11" spans="2:8" x14ac:dyDescent="0.3">
      <c r="B11" s="1"/>
      <c r="C11" s="3" t="s">
        <v>19</v>
      </c>
      <c r="D11" s="7">
        <f t="shared" ca="1" si="0"/>
        <v>160</v>
      </c>
      <c r="E11" s="8">
        <v>36549</v>
      </c>
      <c r="F11" s="9">
        <f t="shared" ca="1" si="1"/>
        <v>89672</v>
      </c>
      <c r="G11" s="13">
        <v>0.25</v>
      </c>
      <c r="H11" s="12">
        <f t="shared" ca="1" si="2"/>
        <v>112090</v>
      </c>
    </row>
    <row r="12" spans="2:8" x14ac:dyDescent="0.3">
      <c r="B12" s="1"/>
      <c r="C12" s="3" t="s">
        <v>20</v>
      </c>
      <c r="D12" s="7">
        <f t="shared" ca="1" si="0"/>
        <v>186</v>
      </c>
      <c r="E12" s="8">
        <v>36550</v>
      </c>
      <c r="F12" s="9">
        <f t="shared" ca="1" si="1"/>
        <v>68349</v>
      </c>
      <c r="G12" s="13">
        <v>0.25</v>
      </c>
      <c r="H12" s="12">
        <f t="shared" ca="1" si="2"/>
        <v>85436.25</v>
      </c>
    </row>
    <row r="13" spans="2:8" x14ac:dyDescent="0.3">
      <c r="B13" s="1"/>
      <c r="C13" s="3" t="s">
        <v>21</v>
      </c>
      <c r="D13" s="7">
        <f t="shared" ca="1" si="0"/>
        <v>136</v>
      </c>
      <c r="E13" s="8">
        <v>36551</v>
      </c>
      <c r="F13" s="9">
        <f t="shared" ca="1" si="1"/>
        <v>60360</v>
      </c>
      <c r="G13" s="13">
        <v>0.25</v>
      </c>
      <c r="H13" s="12">
        <f t="shared" ca="1" si="2"/>
        <v>75450</v>
      </c>
    </row>
    <row r="14" spans="2:8" x14ac:dyDescent="0.3">
      <c r="B14" s="1"/>
      <c r="C14" s="3" t="s">
        <v>22</v>
      </c>
      <c r="D14" s="7">
        <f t="shared" ca="1" si="0"/>
        <v>181</v>
      </c>
      <c r="E14" s="8">
        <v>36552</v>
      </c>
      <c r="F14" s="9">
        <f t="shared" ca="1" si="1"/>
        <v>78925</v>
      </c>
      <c r="G14" s="13">
        <v>0.25</v>
      </c>
      <c r="H14" s="12">
        <f t="shared" ca="1" si="2"/>
        <v>98656.25</v>
      </c>
    </row>
    <row r="15" spans="2:8" x14ac:dyDescent="0.3">
      <c r="B15" s="1"/>
    </row>
    <row r="16" spans="2:8" x14ac:dyDescent="0.3">
      <c r="B16" s="1"/>
      <c r="C16" s="2" t="s">
        <v>25</v>
      </c>
    </row>
    <row r="17" spans="3:3" x14ac:dyDescent="0.3">
      <c r="C17" s="7">
        <f ca="1">AVERAGE(D5:D14)</f>
        <v>161</v>
      </c>
    </row>
    <row r="19" spans="3:3" x14ac:dyDescent="0.3">
      <c r="C19" s="2" t="s">
        <v>24</v>
      </c>
    </row>
    <row r="20" spans="3:3" x14ac:dyDescent="0.3">
      <c r="C20" s="7">
        <f ca="1">MAX(D5:D14)</f>
        <v>186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E6CD-334B-4E8E-BF94-A60A70A2E657}">
  <dimension ref="B2:H9"/>
  <sheetViews>
    <sheetView workbookViewId="0">
      <selection activeCell="F20" sqref="F20"/>
    </sheetView>
  </sheetViews>
  <sheetFormatPr baseColWidth="10" defaultRowHeight="14.4" x14ac:dyDescent="0.3"/>
  <cols>
    <col min="3" max="3" width="7" customWidth="1"/>
    <col min="4" max="4" width="26.6640625" customWidth="1"/>
    <col min="5" max="5" width="13.6640625" customWidth="1"/>
    <col min="6" max="6" width="17.5546875" customWidth="1"/>
  </cols>
  <sheetData>
    <row r="2" spans="2:8" x14ac:dyDescent="0.3">
      <c r="B2" s="2" t="s">
        <v>28</v>
      </c>
    </row>
    <row r="3" spans="2:8" x14ac:dyDescent="0.3">
      <c r="D3" s="14" t="s">
        <v>30</v>
      </c>
      <c r="E3" s="2" t="s">
        <v>31</v>
      </c>
      <c r="F3" s="2" t="s">
        <v>33</v>
      </c>
      <c r="G3" s="2" t="s">
        <v>40</v>
      </c>
      <c r="H3" s="2" t="s">
        <v>32</v>
      </c>
    </row>
    <row r="4" spans="2:8" x14ac:dyDescent="0.3">
      <c r="D4" s="25" t="s">
        <v>34</v>
      </c>
      <c r="E4" s="2">
        <v>201</v>
      </c>
      <c r="F4" s="9">
        <f>(E4/2)*1.1</f>
        <v>110.55000000000001</v>
      </c>
      <c r="G4" s="9">
        <f>F4*1.5</f>
        <v>165.82500000000002</v>
      </c>
      <c r="H4" s="9">
        <f>E4+F4+G4</f>
        <v>477.375</v>
      </c>
    </row>
    <row r="5" spans="2:8" x14ac:dyDescent="0.3">
      <c r="D5" s="26" t="s">
        <v>35</v>
      </c>
      <c r="E5" s="2">
        <v>304</v>
      </c>
      <c r="F5" s="9">
        <f t="shared" ref="F5:F9" si="0">(E5/2)*1.1</f>
        <v>167.20000000000002</v>
      </c>
      <c r="G5" s="9">
        <f t="shared" ref="G5:G9" si="1">F5*1.5</f>
        <v>250.8</v>
      </c>
      <c r="H5" s="9">
        <f t="shared" ref="H5:H9" si="2">E5+F5+G5</f>
        <v>722</v>
      </c>
    </row>
    <row r="6" spans="2:8" x14ac:dyDescent="0.3">
      <c r="D6" s="25" t="s">
        <v>36</v>
      </c>
      <c r="E6" s="2">
        <v>158</v>
      </c>
      <c r="F6" s="9">
        <f t="shared" si="0"/>
        <v>86.9</v>
      </c>
      <c r="G6" s="9">
        <f t="shared" si="1"/>
        <v>130.35000000000002</v>
      </c>
      <c r="H6" s="9">
        <f t="shared" si="2"/>
        <v>375.25</v>
      </c>
    </row>
    <row r="7" spans="2:8" ht="16.5" customHeight="1" x14ac:dyDescent="0.3">
      <c r="D7" s="27" t="s">
        <v>37</v>
      </c>
      <c r="E7" s="2">
        <v>209</v>
      </c>
      <c r="F7" s="9">
        <f t="shared" si="0"/>
        <v>114.95</v>
      </c>
      <c r="G7" s="9">
        <f t="shared" si="1"/>
        <v>172.42500000000001</v>
      </c>
      <c r="H7" s="9">
        <f t="shared" si="2"/>
        <v>496.375</v>
      </c>
    </row>
    <row r="8" spans="2:8" x14ac:dyDescent="0.3">
      <c r="D8" s="25" t="s">
        <v>38</v>
      </c>
      <c r="E8" s="2">
        <v>65</v>
      </c>
      <c r="F8" s="9">
        <f t="shared" si="0"/>
        <v>35.75</v>
      </c>
      <c r="G8" s="9">
        <f t="shared" si="1"/>
        <v>53.625</v>
      </c>
      <c r="H8" s="9">
        <f t="shared" si="2"/>
        <v>154.375</v>
      </c>
    </row>
    <row r="9" spans="2:8" x14ac:dyDescent="0.3">
      <c r="D9" s="26" t="s">
        <v>39</v>
      </c>
      <c r="E9" s="2">
        <v>152</v>
      </c>
      <c r="F9" s="9">
        <f t="shared" si="0"/>
        <v>83.600000000000009</v>
      </c>
      <c r="G9" s="9">
        <f t="shared" si="1"/>
        <v>125.4</v>
      </c>
      <c r="H9" s="9">
        <f t="shared" si="2"/>
        <v>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E4CB9-EC8A-43C7-A086-F3E0948FEC91}">
  <dimension ref="B2:J24"/>
  <sheetViews>
    <sheetView tabSelected="1" workbookViewId="0">
      <selection activeCell="I16" sqref="I16"/>
    </sheetView>
  </sheetViews>
  <sheetFormatPr baseColWidth="10" defaultRowHeight="14.4" x14ac:dyDescent="0.3"/>
  <cols>
    <col min="4" max="4" width="27.33203125" customWidth="1"/>
    <col min="5" max="9" width="13" bestFit="1" customWidth="1"/>
    <col min="10" max="10" width="14.88671875" customWidth="1"/>
  </cols>
  <sheetData>
    <row r="2" spans="2:10" x14ac:dyDescent="0.3">
      <c r="B2" s="2" t="s">
        <v>41</v>
      </c>
    </row>
    <row r="3" spans="2:10" x14ac:dyDescent="0.3">
      <c r="D3" s="32" t="s">
        <v>61</v>
      </c>
      <c r="E3" s="33"/>
      <c r="F3" s="33"/>
      <c r="G3" s="33"/>
      <c r="H3" s="33"/>
      <c r="I3" s="33"/>
      <c r="J3" s="34"/>
    </row>
    <row r="4" spans="2:10" ht="15" thickBot="1" x14ac:dyDescent="0.35">
      <c r="D4" s="2"/>
      <c r="E4" s="18"/>
      <c r="F4" s="18"/>
      <c r="G4" s="18"/>
      <c r="H4" s="18"/>
      <c r="I4" s="18"/>
      <c r="J4" s="18"/>
    </row>
    <row r="5" spans="2:10" ht="31.5" customHeight="1" thickTop="1" x14ac:dyDescent="0.3">
      <c r="D5" s="16"/>
      <c r="E5" s="19" t="s">
        <v>42</v>
      </c>
      <c r="F5" s="19" t="s">
        <v>43</v>
      </c>
      <c r="G5" s="19" t="s">
        <v>44</v>
      </c>
      <c r="H5" s="19" t="s">
        <v>45</v>
      </c>
      <c r="I5" s="20" t="s">
        <v>60</v>
      </c>
      <c r="J5" s="20" t="s">
        <v>59</v>
      </c>
    </row>
    <row r="6" spans="2:10" x14ac:dyDescent="0.3">
      <c r="D6" s="16"/>
      <c r="E6" s="21"/>
      <c r="F6" s="21"/>
      <c r="G6" s="21"/>
      <c r="H6" s="21"/>
      <c r="I6" s="21"/>
      <c r="J6" s="21"/>
    </row>
    <row r="7" spans="2:10" x14ac:dyDescent="0.3">
      <c r="D7" s="17" t="s">
        <v>46</v>
      </c>
      <c r="E7" s="22">
        <v>3592</v>
      </c>
      <c r="F7" s="22">
        <v>4390</v>
      </c>
      <c r="G7" s="22">
        <v>3192</v>
      </c>
      <c r="H7" s="22">
        <v>4789</v>
      </c>
      <c r="I7" s="22">
        <f>E7+F7+G7+H7</f>
        <v>15963</v>
      </c>
      <c r="J7" s="22">
        <f>AVERAGE(E7:H7)</f>
        <v>3990.75</v>
      </c>
    </row>
    <row r="8" spans="2:10" x14ac:dyDescent="0.3">
      <c r="D8" s="17" t="s">
        <v>47</v>
      </c>
      <c r="E8" s="22">
        <f>E7*E19</f>
        <v>143680</v>
      </c>
      <c r="F8" s="22">
        <f>F7*E19</f>
        <v>175600</v>
      </c>
      <c r="G8" s="22">
        <f>G7*E19</f>
        <v>127680</v>
      </c>
      <c r="H8" s="22">
        <f>H7*E19</f>
        <v>191560</v>
      </c>
      <c r="I8" s="22">
        <f>E8+F8+G8+H8</f>
        <v>638520</v>
      </c>
      <c r="J8" s="22">
        <f>AVERAGE(E8:H8)</f>
        <v>159630</v>
      </c>
    </row>
    <row r="9" spans="2:10" x14ac:dyDescent="0.3">
      <c r="D9" s="17" t="s">
        <v>48</v>
      </c>
      <c r="E9" s="22">
        <f>E7*E20</f>
        <v>89800</v>
      </c>
      <c r="F9" s="22">
        <f>F7*E20</f>
        <v>109750</v>
      </c>
      <c r="G9" s="22">
        <f>G7*E20</f>
        <v>79800</v>
      </c>
      <c r="H9" s="22">
        <f>H7*E20</f>
        <v>119725</v>
      </c>
      <c r="I9" s="22">
        <f>E9+F9+G9+H9</f>
        <v>399075</v>
      </c>
      <c r="J9" s="22">
        <f>AVERAGE(E9:H9)</f>
        <v>99768.75</v>
      </c>
    </row>
    <row r="10" spans="2:10" x14ac:dyDescent="0.3">
      <c r="D10" s="17" t="s">
        <v>49</v>
      </c>
      <c r="E10" s="22">
        <f>E8-E9</f>
        <v>53880</v>
      </c>
      <c r="F10" s="22">
        <f>F8-F9</f>
        <v>65850</v>
      </c>
      <c r="G10" s="22">
        <f t="shared" ref="G10:H10" si="0">G8-G9</f>
        <v>47880</v>
      </c>
      <c r="H10" s="22">
        <f t="shared" si="0"/>
        <v>71835</v>
      </c>
      <c r="I10" s="22">
        <f>E10+F10+G10+H10</f>
        <v>239445</v>
      </c>
      <c r="J10" s="22">
        <f>AVERAGE(E10:H10)</f>
        <v>59861.25</v>
      </c>
    </row>
    <row r="11" spans="2:10" x14ac:dyDescent="0.3">
      <c r="D11" s="17"/>
      <c r="E11" s="22"/>
      <c r="F11" s="22"/>
      <c r="G11" s="22"/>
      <c r="H11" s="22"/>
      <c r="I11" s="22"/>
      <c r="J11" s="22"/>
    </row>
    <row r="12" spans="2:10" x14ac:dyDescent="0.3">
      <c r="D12" s="17" t="s">
        <v>50</v>
      </c>
      <c r="E12" s="22">
        <v>8000</v>
      </c>
      <c r="F12" s="22">
        <v>8000</v>
      </c>
      <c r="G12" s="22">
        <v>9000</v>
      </c>
      <c r="H12" s="22">
        <v>9000</v>
      </c>
      <c r="I12" s="22">
        <f>E12+F12+G12+H12</f>
        <v>34000</v>
      </c>
      <c r="J12" s="22">
        <f>AVERAGE(E12:H12)</f>
        <v>8500</v>
      </c>
    </row>
    <row r="13" spans="2:10" x14ac:dyDescent="0.3">
      <c r="D13" s="17" t="s">
        <v>51</v>
      </c>
      <c r="E13" s="22">
        <v>10000</v>
      </c>
      <c r="F13" s="22">
        <v>10000</v>
      </c>
      <c r="G13" s="22">
        <v>10000</v>
      </c>
      <c r="H13" s="22">
        <v>10000</v>
      </c>
      <c r="I13" s="22">
        <f>E13+F13+G13+H13</f>
        <v>40000</v>
      </c>
      <c r="J13" s="22">
        <f t="shared" ref="J13" si="1">AVERAGE(E13:H13)</f>
        <v>10000</v>
      </c>
    </row>
    <row r="14" spans="2:10" x14ac:dyDescent="0.3">
      <c r="D14" s="15" t="s">
        <v>58</v>
      </c>
      <c r="E14" s="22">
        <v>21549</v>
      </c>
      <c r="F14" s="22">
        <v>26338</v>
      </c>
      <c r="G14" s="22">
        <v>19155</v>
      </c>
      <c r="H14" s="22">
        <v>28732</v>
      </c>
      <c r="I14" s="22">
        <f>E14+F14+G14+H14</f>
        <v>95774</v>
      </c>
      <c r="J14" s="22">
        <f>AVERAGE(E14:H14)</f>
        <v>23943.5</v>
      </c>
    </row>
    <row r="15" spans="2:10" x14ac:dyDescent="0.3">
      <c r="D15" s="17" t="s">
        <v>52</v>
      </c>
      <c r="E15" s="23">
        <f>E12+E13+E14</f>
        <v>39549</v>
      </c>
      <c r="F15" s="23">
        <f t="shared" ref="F15:H15" si="2">F12+F13+F14</f>
        <v>44338</v>
      </c>
      <c r="G15" s="23">
        <f t="shared" si="2"/>
        <v>38155</v>
      </c>
      <c r="H15" s="23">
        <f t="shared" si="2"/>
        <v>47732</v>
      </c>
      <c r="I15" s="23">
        <f>F15+G15+H15+E15</f>
        <v>169774</v>
      </c>
      <c r="J15" s="22">
        <f>AVERAGE(E15:H15)</f>
        <v>42443.5</v>
      </c>
    </row>
    <row r="16" spans="2:10" x14ac:dyDescent="0.3">
      <c r="D16" s="17"/>
      <c r="E16" s="22"/>
      <c r="F16" s="22"/>
      <c r="G16" s="22"/>
      <c r="H16" s="22"/>
      <c r="I16" s="23"/>
      <c r="J16" s="22"/>
    </row>
    <row r="17" spans="4:10" x14ac:dyDescent="0.3">
      <c r="D17" s="17" t="s">
        <v>53</v>
      </c>
      <c r="E17" s="22">
        <f>E10-E15</f>
        <v>14331</v>
      </c>
      <c r="F17" s="22">
        <f t="shared" ref="F17:H17" si="3">F10-F15</f>
        <v>21512</v>
      </c>
      <c r="G17" s="22">
        <f t="shared" si="3"/>
        <v>9725</v>
      </c>
      <c r="H17" s="22">
        <f t="shared" si="3"/>
        <v>24103</v>
      </c>
      <c r="I17" s="23">
        <f>G17+H17+F17+E17</f>
        <v>69671</v>
      </c>
      <c r="J17" s="22">
        <f>AVERAGE(E17:H17)</f>
        <v>17417.75</v>
      </c>
    </row>
    <row r="18" spans="4:10" x14ac:dyDescent="0.3">
      <c r="D18" s="17"/>
      <c r="E18" s="22"/>
      <c r="F18" s="22"/>
      <c r="G18" s="22"/>
      <c r="H18" s="22"/>
      <c r="I18" s="22"/>
      <c r="J18" s="22"/>
    </row>
    <row r="19" spans="4:10" x14ac:dyDescent="0.3">
      <c r="D19" s="17" t="s">
        <v>54</v>
      </c>
      <c r="E19" s="22">
        <v>40</v>
      </c>
      <c r="F19" s="22"/>
      <c r="G19" s="22"/>
      <c r="H19" s="22"/>
      <c r="I19" s="22"/>
      <c r="J19" s="22"/>
    </row>
    <row r="20" spans="4:10" x14ac:dyDescent="0.3">
      <c r="D20" s="17" t="s">
        <v>55</v>
      </c>
      <c r="E20" s="22">
        <v>25</v>
      </c>
      <c r="F20" s="22"/>
      <c r="G20" s="22"/>
      <c r="H20" s="22"/>
      <c r="I20" s="22"/>
      <c r="J20" s="22"/>
    </row>
    <row r="21" spans="4:10" ht="15" customHeight="1" x14ac:dyDescent="0.3">
      <c r="D21" s="17"/>
      <c r="E21" s="22"/>
      <c r="F21" s="22"/>
      <c r="G21" s="22"/>
      <c r="H21" s="22"/>
      <c r="I21" s="22"/>
      <c r="J21" s="22"/>
    </row>
    <row r="22" spans="4:10" ht="30.75" customHeight="1" x14ac:dyDescent="0.3">
      <c r="D22" s="17" t="s">
        <v>57</v>
      </c>
      <c r="E22" s="22">
        <f>MAX(E14:I14)</f>
        <v>95774</v>
      </c>
      <c r="F22" s="22"/>
      <c r="G22" s="22"/>
      <c r="H22" s="22"/>
      <c r="I22" s="22"/>
      <c r="J22" s="22"/>
    </row>
    <row r="23" spans="4:10" ht="15" thickBot="1" x14ac:dyDescent="0.35">
      <c r="D23" s="17" t="s">
        <v>56</v>
      </c>
      <c r="E23" s="24">
        <f>MIN(E17:H17)</f>
        <v>9725</v>
      </c>
      <c r="F23" s="24"/>
      <c r="G23" s="24"/>
      <c r="H23" s="24"/>
      <c r="I23" s="24"/>
      <c r="J23" s="24"/>
    </row>
    <row r="24" spans="4:10" ht="15" thickTop="1" x14ac:dyDescent="0.3"/>
  </sheetData>
  <mergeCells count="1">
    <mergeCell ref="D3:J3"/>
  </mergeCells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093452CB85C184192F5BBBFDFB3B9A0" ma:contentTypeVersion="7" ma:contentTypeDescription="Crear nuevo documento." ma:contentTypeScope="" ma:versionID="452ce9a0662d6e61646274d8342a6cea">
  <xsd:schema xmlns:xsd="http://www.w3.org/2001/XMLSchema" xmlns:xs="http://www.w3.org/2001/XMLSchema" xmlns:p="http://schemas.microsoft.com/office/2006/metadata/properties" xmlns:ns3="5da57b17-8cf3-41a1-8164-5433493b9c0f" xmlns:ns4="eb1df884-0c56-4da7-abe0-6a40887f5c92" targetNamespace="http://schemas.microsoft.com/office/2006/metadata/properties" ma:root="true" ma:fieldsID="a99158f36db47b9b1c1ea3f2e46acc74" ns3:_="" ns4:_="">
    <xsd:import namespace="5da57b17-8cf3-41a1-8164-5433493b9c0f"/>
    <xsd:import namespace="eb1df884-0c56-4da7-abe0-6a40887f5c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a57b17-8cf3-41a1-8164-5433493b9c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1df884-0c56-4da7-abe0-6a40887f5c9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da57b17-8cf3-41a1-8164-5433493b9c0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15AF9F9-AF62-4792-ABF6-D72E9529D29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a57b17-8cf3-41a1-8164-5433493b9c0f"/>
    <ds:schemaRef ds:uri="eb1df884-0c56-4da7-abe0-6a40887f5c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FB198AE-9630-4D5F-ABE5-577297E242D8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purl.org/dc/terms/"/>
    <ds:schemaRef ds:uri="eb1df884-0c56-4da7-abe0-6a40887f5c92"/>
    <ds:schemaRef ds:uri="http://purl.org/dc/dcmitype/"/>
    <ds:schemaRef ds:uri="http://schemas.openxmlformats.org/package/2006/metadata/core-properties"/>
    <ds:schemaRef ds:uri="5da57b17-8cf3-41a1-8164-5433493b9c0f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0B027BB6-C145-41DC-BA8A-A81FFC5356C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Agustin Pablo De Jorge</cp:lastModifiedBy>
  <dcterms:created xsi:type="dcterms:W3CDTF">2023-09-06T19:12:39Z</dcterms:created>
  <dcterms:modified xsi:type="dcterms:W3CDTF">2023-09-20T22:39:51Z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0x0101006093452CB85C184192F5BBBFDFB3B9A0</vt:lpwstr>
  </property>
</Properties>
</file>