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ra\Downloads\"/>
    </mc:Choice>
  </mc:AlternateContent>
  <xr:revisionPtr revIDLastSave="0" documentId="13_ncr:1_{1136897D-4F48-41C7-B64B-3167E230B6FD}" xr6:coauthVersionLast="36" xr6:coauthVersionMax="36" xr10:uidLastSave="{00000000-0000-0000-0000-000000000000}"/>
  <bookViews>
    <workbookView xWindow="0" yWindow="456" windowWidth="25596" windowHeight="14556" firstSheet="4" activeTab="5" xr2:uid="{9D3736C4-5E66-AB4A-A3E4-5974D85D6F94}"/>
  </bookViews>
  <sheets>
    <sheet name="Sheet1" sheetId="1" r:id="rId1"/>
    <sheet name="Sheet1 (2)" sheetId="3" r:id="rId2"/>
    <sheet name="Sheet1 (3)" sheetId="4" r:id="rId3"/>
    <sheet name="Final Version (2)" sheetId="7" r:id="rId4"/>
    <sheet name="Final Version" sheetId="5" r:id="rId5"/>
    <sheet name="mM fluoride" sheetId="8" r:id="rId6"/>
    <sheet name="g fluoride" sheetId="6" r:id="rId7"/>
  </sheets>
  <definedNames>
    <definedName name="solver_adj" localSheetId="6" hidden="1">'g fluoride'!$J$24,'g fluoride'!$J$25</definedName>
    <definedName name="solver_adj" localSheetId="5" hidden="1">'mM fluoride'!$L$24,'mM fluoride'!$L$25</definedName>
    <definedName name="solver_cvg" localSheetId="6" hidden="1">0.0001</definedName>
    <definedName name="solver_cvg" localSheetId="5" hidden="1">0.0001</definedName>
    <definedName name="solver_drv" localSheetId="6" hidden="1">2</definedName>
    <definedName name="solver_drv" localSheetId="5" hidden="1">2</definedName>
    <definedName name="solver_eng" localSheetId="6" hidden="1">1</definedName>
    <definedName name="solver_eng" localSheetId="5" hidden="1">1</definedName>
    <definedName name="solver_est" localSheetId="6" hidden="1">1</definedName>
    <definedName name="solver_est" localSheetId="5" hidden="1">1</definedName>
    <definedName name="solver_itr" localSheetId="6" hidden="1">2147483647</definedName>
    <definedName name="solver_itr" localSheetId="5" hidden="1">2147483647</definedName>
    <definedName name="solver_mip" localSheetId="6" hidden="1">2147483647</definedName>
    <definedName name="solver_mip" localSheetId="5" hidden="1">2147483647</definedName>
    <definedName name="solver_mni" localSheetId="6" hidden="1">30</definedName>
    <definedName name="solver_mni" localSheetId="5" hidden="1">30</definedName>
    <definedName name="solver_mrt" localSheetId="6" hidden="1">0.075</definedName>
    <definedName name="solver_mrt" localSheetId="5" hidden="1">0.075</definedName>
    <definedName name="solver_msl" localSheetId="6" hidden="1">2</definedName>
    <definedName name="solver_msl" localSheetId="5" hidden="1">2</definedName>
    <definedName name="solver_neg" localSheetId="6" hidden="1">1</definedName>
    <definedName name="solver_neg" localSheetId="5" hidden="1">1</definedName>
    <definedName name="solver_nod" localSheetId="6" hidden="1">2147483647</definedName>
    <definedName name="solver_nod" localSheetId="5" hidden="1">2147483647</definedName>
    <definedName name="solver_num" localSheetId="6" hidden="1">0</definedName>
    <definedName name="solver_num" localSheetId="5" hidden="1">0</definedName>
    <definedName name="solver_nwt" localSheetId="6" hidden="1">1</definedName>
    <definedName name="solver_nwt" localSheetId="5" hidden="1">1</definedName>
    <definedName name="solver_opt" localSheetId="6" hidden="1">'g fluoride'!$H$48</definedName>
    <definedName name="solver_opt" localSheetId="5" hidden="1">'mM fluoride'!$J$48</definedName>
    <definedName name="solver_pre" localSheetId="6" hidden="1">0.000001</definedName>
    <definedName name="solver_pre" localSheetId="5" hidden="1">0.000001</definedName>
    <definedName name="solver_rbv" localSheetId="6" hidden="1">2</definedName>
    <definedName name="solver_rbv" localSheetId="5" hidden="1">2</definedName>
    <definedName name="solver_rlx" localSheetId="6" hidden="1">2</definedName>
    <definedName name="solver_rlx" localSheetId="5" hidden="1">2</definedName>
    <definedName name="solver_rsd" localSheetId="6" hidden="1">0</definedName>
    <definedName name="solver_rsd" localSheetId="5" hidden="1">0</definedName>
    <definedName name="solver_scl" localSheetId="6" hidden="1">2</definedName>
    <definedName name="solver_scl" localSheetId="5" hidden="1">2</definedName>
    <definedName name="solver_sho" localSheetId="6" hidden="1">2</definedName>
    <definedName name="solver_sho" localSheetId="5" hidden="1">2</definedName>
    <definedName name="solver_ssz" localSheetId="6" hidden="1">100</definedName>
    <definedName name="solver_ssz" localSheetId="5" hidden="1">100</definedName>
    <definedName name="solver_tim" localSheetId="6" hidden="1">2147483647</definedName>
    <definedName name="solver_tim" localSheetId="5" hidden="1">2147483647</definedName>
    <definedName name="solver_tol" localSheetId="6" hidden="1">0.01</definedName>
    <definedName name="solver_tol" localSheetId="5" hidden="1">0.01</definedName>
    <definedName name="solver_typ" localSheetId="6" hidden="1">2</definedName>
    <definedName name="solver_typ" localSheetId="5" hidden="1">2</definedName>
    <definedName name="solver_val" localSheetId="6" hidden="1">0</definedName>
    <definedName name="solver_val" localSheetId="5" hidden="1">0</definedName>
    <definedName name="solver_ver" localSheetId="6" hidden="1">3</definedName>
    <definedName name="solver_ver" localSheetId="5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8" l="1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21" i="8"/>
  <c r="I34" i="8"/>
  <c r="I37" i="8"/>
  <c r="I38" i="8"/>
  <c r="I42" i="8"/>
  <c r="I46" i="8"/>
  <c r="I47" i="8"/>
  <c r="I45" i="8"/>
  <c r="I44" i="8"/>
  <c r="J44" i="8" s="1"/>
  <c r="I43" i="8"/>
  <c r="J43" i="8" s="1"/>
  <c r="I41" i="8"/>
  <c r="I40" i="8"/>
  <c r="I39" i="8"/>
  <c r="I36" i="8"/>
  <c r="I35" i="8"/>
  <c r="I33" i="8"/>
  <c r="I32" i="8"/>
  <c r="I31" i="8"/>
  <c r="I30" i="8"/>
  <c r="I28" i="8"/>
  <c r="I27" i="8"/>
  <c r="J27" i="8" s="1"/>
  <c r="I26" i="8"/>
  <c r="I25" i="8"/>
  <c r="I24" i="8"/>
  <c r="N23" i="8"/>
  <c r="O23" i="8" s="1"/>
  <c r="I23" i="8"/>
  <c r="O22" i="8"/>
  <c r="N22" i="8"/>
  <c r="I22" i="8"/>
  <c r="O21" i="8"/>
  <c r="I21" i="8"/>
  <c r="J13" i="8"/>
  <c r="J12" i="8"/>
  <c r="J11" i="8"/>
  <c r="J10" i="8"/>
  <c r="J9" i="8"/>
  <c r="J8" i="8"/>
  <c r="J7" i="8"/>
  <c r="J6" i="8"/>
  <c r="J5" i="8"/>
  <c r="J4" i="8"/>
  <c r="J3" i="8"/>
  <c r="J2" i="8"/>
  <c r="J35" i="8" l="1"/>
  <c r="J30" i="8"/>
  <c r="J42" i="8"/>
  <c r="J46" i="8"/>
  <c r="J22" i="8"/>
  <c r="I29" i="8"/>
  <c r="J29" i="8" s="1"/>
  <c r="J34" i="8"/>
  <c r="J23" i="8"/>
  <c r="J47" i="8"/>
  <c r="J36" i="8"/>
  <c r="J26" i="8"/>
  <c r="J33" i="8"/>
  <c r="J24" i="8"/>
  <c r="J31" i="8"/>
  <c r="J28" i="8"/>
  <c r="J32" i="8"/>
  <c r="J21" i="8"/>
  <c r="J45" i="8"/>
  <c r="N24" i="8"/>
  <c r="J25" i="8"/>
  <c r="J37" i="8"/>
  <c r="J41" i="8"/>
  <c r="I53" i="8" l="1"/>
  <c r="N25" i="8"/>
  <c r="O24" i="8"/>
  <c r="J38" i="8"/>
  <c r="J39" i="8" s="1"/>
  <c r="N26" i="8" l="1"/>
  <c r="O25" i="8"/>
  <c r="J40" i="8"/>
  <c r="J48" i="8" s="1"/>
  <c r="O26" i="8" l="1"/>
  <c r="N27" i="8"/>
  <c r="N28" i="8" l="1"/>
  <c r="O27" i="8"/>
  <c r="O28" i="8" l="1"/>
  <c r="N29" i="8"/>
  <c r="O29" i="8" l="1"/>
  <c r="N30" i="8"/>
  <c r="O30" i="8" l="1"/>
  <c r="N31" i="8"/>
  <c r="O31" i="8" l="1"/>
  <c r="N32" i="8"/>
  <c r="N33" i="8" l="1"/>
  <c r="O32" i="8"/>
  <c r="N34" i="8" l="1"/>
  <c r="O33" i="8"/>
  <c r="O34" i="8" l="1"/>
  <c r="N35" i="8"/>
  <c r="N36" i="8" l="1"/>
  <c r="O35" i="8"/>
  <c r="O36" i="8" l="1"/>
  <c r="N37" i="8"/>
  <c r="N38" i="8" l="1"/>
  <c r="O37" i="8"/>
  <c r="O38" i="8" l="1"/>
  <c r="N39" i="8"/>
  <c r="O39" i="8" l="1"/>
  <c r="N40" i="8"/>
  <c r="N41" i="8" l="1"/>
  <c r="O40" i="8"/>
  <c r="O41" i="8" l="1"/>
  <c r="N42" i="8"/>
  <c r="O42" i="8" l="1"/>
  <c r="N43" i="8"/>
  <c r="N44" i="8" l="1"/>
  <c r="O43" i="8"/>
  <c r="O44" i="8" l="1"/>
  <c r="N45" i="8"/>
  <c r="O45" i="8" l="1"/>
  <c r="N46" i="8"/>
  <c r="O46" i="8" l="1"/>
  <c r="N47" i="8"/>
  <c r="O47" i="8" l="1"/>
  <c r="N48" i="8"/>
  <c r="N49" i="8" l="1"/>
  <c r="O48" i="8"/>
  <c r="N50" i="8" l="1"/>
  <c r="O49" i="8"/>
  <c r="N51" i="8" l="1"/>
  <c r="O50" i="8"/>
  <c r="O51" i="8" l="1"/>
  <c r="N52" i="8"/>
  <c r="N53" i="8" l="1"/>
  <c r="O52" i="8"/>
  <c r="N54" i="8" l="1"/>
  <c r="O53" i="8"/>
  <c r="N55" i="8" l="1"/>
  <c r="O54" i="8"/>
  <c r="N56" i="8" l="1"/>
  <c r="O55" i="8"/>
  <c r="O56" i="8" l="1"/>
  <c r="N57" i="8"/>
  <c r="N58" i="8" l="1"/>
  <c r="O57" i="8"/>
  <c r="N59" i="8" l="1"/>
  <c r="O58" i="8"/>
  <c r="O59" i="8" l="1"/>
  <c r="N60" i="8"/>
  <c r="O60" i="8" l="1"/>
  <c r="N61" i="8"/>
  <c r="N62" i="8" l="1"/>
  <c r="O61" i="8"/>
  <c r="N63" i="8" l="1"/>
  <c r="O62" i="8"/>
  <c r="N64" i="8" l="1"/>
  <c r="O63" i="8"/>
  <c r="O64" i="8" l="1"/>
  <c r="N65" i="8"/>
  <c r="O65" i="8" l="1"/>
  <c r="N66" i="8"/>
  <c r="N67" i="8" l="1"/>
  <c r="O66" i="8"/>
  <c r="N68" i="8" l="1"/>
  <c r="O67" i="8"/>
  <c r="O68" i="8" l="1"/>
  <c r="N69" i="8"/>
  <c r="N70" i="8" l="1"/>
  <c r="O69" i="8"/>
  <c r="N71" i="8" l="1"/>
  <c r="O70" i="8"/>
  <c r="N72" i="8" l="1"/>
  <c r="O71" i="8"/>
  <c r="O72" i="8" l="1"/>
  <c r="N73" i="8"/>
  <c r="N74" i="8" l="1"/>
  <c r="O73" i="8"/>
  <c r="N75" i="8" l="1"/>
  <c r="O74" i="8"/>
  <c r="O75" i="8" l="1"/>
  <c r="N76" i="8"/>
  <c r="O76" i="8" l="1"/>
  <c r="N77" i="8"/>
  <c r="N78" i="8" l="1"/>
  <c r="O77" i="8"/>
  <c r="N79" i="8" l="1"/>
  <c r="O78" i="8"/>
  <c r="N80" i="8" l="1"/>
  <c r="O79" i="8"/>
  <c r="F47" i="6"/>
  <c r="G47" i="6"/>
  <c r="H47" i="6" s="1"/>
  <c r="F46" i="6"/>
  <c r="G46" i="6"/>
  <c r="H46" i="6" s="1"/>
  <c r="F45" i="6"/>
  <c r="G45" i="6"/>
  <c r="H45" i="6" s="1"/>
  <c r="F44" i="6"/>
  <c r="G44" i="6"/>
  <c r="H44" i="6" s="1"/>
  <c r="F43" i="6"/>
  <c r="G43" i="6"/>
  <c r="H43" i="6" s="1"/>
  <c r="F42" i="6"/>
  <c r="G42" i="6"/>
  <c r="H42" i="6" s="1"/>
  <c r="F37" i="6"/>
  <c r="F41" i="6"/>
  <c r="G41" i="6"/>
  <c r="F40" i="6"/>
  <c r="G40" i="6"/>
  <c r="F39" i="6"/>
  <c r="G39" i="6"/>
  <c r="F38" i="6"/>
  <c r="G38" i="6"/>
  <c r="G37" i="6"/>
  <c r="F36" i="6"/>
  <c r="G36" i="6"/>
  <c r="H36" i="6" s="1"/>
  <c r="F35" i="6"/>
  <c r="G35" i="6"/>
  <c r="F34" i="6"/>
  <c r="G34" i="6"/>
  <c r="F31" i="6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0" i="7"/>
  <c r="I89" i="7"/>
  <c r="I88" i="7"/>
  <c r="I87" i="7"/>
  <c r="I86" i="7"/>
  <c r="I85" i="7"/>
  <c r="I84" i="7"/>
  <c r="I83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4" i="7"/>
  <c r="I53" i="7"/>
  <c r="I52" i="7"/>
  <c r="I51" i="7"/>
  <c r="I50" i="7"/>
  <c r="I49" i="7"/>
  <c r="I48" i="7"/>
  <c r="I47" i="7"/>
  <c r="I15" i="7"/>
  <c r="I14" i="7"/>
  <c r="I13" i="7"/>
  <c r="I12" i="7"/>
  <c r="I11" i="7"/>
  <c r="I2" i="7"/>
  <c r="M21" i="6"/>
  <c r="L22" i="6"/>
  <c r="M22" i="6" s="1"/>
  <c r="O80" i="8" l="1"/>
  <c r="N81" i="8"/>
  <c r="H41" i="6"/>
  <c r="H34" i="6"/>
  <c r="H35" i="6"/>
  <c r="H37" i="6"/>
  <c r="L23" i="6"/>
  <c r="G31" i="6"/>
  <c r="G32" i="6"/>
  <c r="G33" i="6"/>
  <c r="F33" i="6"/>
  <c r="F32" i="6"/>
  <c r="G22" i="6"/>
  <c r="G23" i="6"/>
  <c r="G24" i="6"/>
  <c r="G25" i="6"/>
  <c r="G26" i="6"/>
  <c r="G27" i="6"/>
  <c r="G28" i="6"/>
  <c r="G29" i="6"/>
  <c r="G30" i="6"/>
  <c r="G21" i="6"/>
  <c r="F30" i="6"/>
  <c r="F29" i="6"/>
  <c r="F28" i="6"/>
  <c r="F27" i="6"/>
  <c r="F26" i="6"/>
  <c r="F25" i="6"/>
  <c r="F24" i="6"/>
  <c r="F23" i="6"/>
  <c r="F22" i="6"/>
  <c r="F21" i="6"/>
  <c r="G53" i="6" s="1"/>
  <c r="N82" i="8" l="1"/>
  <c r="O81" i="8"/>
  <c r="H27" i="6"/>
  <c r="L24" i="6"/>
  <c r="M23" i="6"/>
  <c r="H29" i="6"/>
  <c r="H32" i="6"/>
  <c r="H28" i="6"/>
  <c r="H31" i="6"/>
  <c r="H33" i="6"/>
  <c r="H21" i="6"/>
  <c r="H24" i="6"/>
  <c r="H25" i="6"/>
  <c r="H30" i="6"/>
  <c r="H23" i="6"/>
  <c r="H22" i="6"/>
  <c r="H26" i="6"/>
  <c r="N83" i="8" l="1"/>
  <c r="O82" i="8"/>
  <c r="H38" i="6"/>
  <c r="H39" i="6" s="1"/>
  <c r="H40" i="6" s="1"/>
  <c r="M24" i="6"/>
  <c r="L25" i="6"/>
  <c r="H48" i="6" l="1"/>
  <c r="N84" i="8"/>
  <c r="O83" i="8"/>
  <c r="L26" i="6"/>
  <c r="M25" i="6"/>
  <c r="H13" i="6"/>
  <c r="H12" i="6"/>
  <c r="H11" i="6"/>
  <c r="H10" i="6"/>
  <c r="H9" i="6"/>
  <c r="H8" i="6"/>
  <c r="H7" i="6"/>
  <c r="H6" i="6"/>
  <c r="H5" i="6"/>
  <c r="H4" i="6"/>
  <c r="H3" i="6"/>
  <c r="H2" i="6"/>
  <c r="O84" i="8" l="1"/>
  <c r="N85" i="8"/>
  <c r="L27" i="6"/>
  <c r="M26" i="6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0" i="5"/>
  <c r="I89" i="5"/>
  <c r="I88" i="5"/>
  <c r="I87" i="5"/>
  <c r="I86" i="5"/>
  <c r="I85" i="5"/>
  <c r="I84" i="5"/>
  <c r="I83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4" i="5"/>
  <c r="I53" i="5"/>
  <c r="I52" i="5"/>
  <c r="I51" i="5"/>
  <c r="I50" i="5"/>
  <c r="I49" i="5"/>
  <c r="I48" i="5"/>
  <c r="I47" i="5"/>
  <c r="I15" i="5"/>
  <c r="I14" i="5"/>
  <c r="I13" i="5"/>
  <c r="I12" i="5"/>
  <c r="I11" i="5"/>
  <c r="I2" i="5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0" i="4"/>
  <c r="I89" i="4"/>
  <c r="I88" i="4"/>
  <c r="I87" i="4"/>
  <c r="I86" i="4"/>
  <c r="I85" i="4"/>
  <c r="I84" i="4"/>
  <c r="I83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4" i="4"/>
  <c r="I53" i="4"/>
  <c r="I52" i="4"/>
  <c r="I51" i="4"/>
  <c r="I50" i="4"/>
  <c r="I49" i="4"/>
  <c r="I48" i="4"/>
  <c r="I47" i="4"/>
  <c r="I15" i="4"/>
  <c r="I14" i="4"/>
  <c r="I13" i="4"/>
  <c r="I12" i="4"/>
  <c r="I11" i="4"/>
  <c r="I2" i="4"/>
  <c r="I213" i="3"/>
  <c r="I212" i="3"/>
  <c r="I211" i="3"/>
  <c r="I210" i="3"/>
  <c r="I209" i="3"/>
  <c r="I208" i="3"/>
  <c r="I207" i="3"/>
  <c r="I206" i="3"/>
  <c r="I205" i="3"/>
  <c r="I186" i="3"/>
  <c r="I185" i="3"/>
  <c r="I184" i="3"/>
  <c r="I183" i="3"/>
  <c r="I182" i="3"/>
  <c r="I181" i="3"/>
  <c r="I180" i="3"/>
  <c r="I179" i="3"/>
  <c r="I178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221" i="3"/>
  <c r="I220" i="3"/>
  <c r="I219" i="3"/>
  <c r="I218" i="3"/>
  <c r="I217" i="3"/>
  <c r="I216" i="3"/>
  <c r="I215" i="3"/>
  <c r="I214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5" i="3"/>
  <c r="I14" i="3"/>
  <c r="I13" i="3"/>
  <c r="I12" i="3"/>
  <c r="I11" i="3"/>
  <c r="I2" i="3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122" i="1"/>
  <c r="I123" i="1"/>
  <c r="I113" i="1"/>
  <c r="I114" i="1"/>
  <c r="I104" i="1"/>
  <c r="I105" i="1"/>
  <c r="I95" i="1"/>
  <c r="I96" i="1"/>
  <c r="I86" i="1"/>
  <c r="I87" i="1"/>
  <c r="I78" i="1"/>
  <c r="I79" i="1"/>
  <c r="I58" i="1"/>
  <c r="I51" i="1"/>
  <c r="I52" i="1"/>
  <c r="I69" i="1"/>
  <c r="I70" i="1"/>
  <c r="O85" i="8" l="1"/>
  <c r="N86" i="8"/>
  <c r="L28" i="6"/>
  <c r="M27" i="6"/>
  <c r="I60" i="1"/>
  <c r="I61" i="1"/>
  <c r="I62" i="1"/>
  <c r="I63" i="1"/>
  <c r="I64" i="1"/>
  <c r="I65" i="1"/>
  <c r="I66" i="1"/>
  <c r="I67" i="1"/>
  <c r="I68" i="1"/>
  <c r="I71" i="1"/>
  <c r="I72" i="1"/>
  <c r="I73" i="1"/>
  <c r="I74" i="1"/>
  <c r="I75" i="1"/>
  <c r="I76" i="1"/>
  <c r="I77" i="1"/>
  <c r="I80" i="1"/>
  <c r="I81" i="1"/>
  <c r="I82" i="1"/>
  <c r="I83" i="1"/>
  <c r="I84" i="1"/>
  <c r="I85" i="1"/>
  <c r="I88" i="1"/>
  <c r="I89" i="1"/>
  <c r="I90" i="1"/>
  <c r="I91" i="1"/>
  <c r="I92" i="1"/>
  <c r="I93" i="1"/>
  <c r="I94" i="1"/>
  <c r="I97" i="1"/>
  <c r="I98" i="1"/>
  <c r="I99" i="1"/>
  <c r="I100" i="1"/>
  <c r="I101" i="1"/>
  <c r="I102" i="1"/>
  <c r="I103" i="1"/>
  <c r="I106" i="1"/>
  <c r="I107" i="1"/>
  <c r="I108" i="1"/>
  <c r="I109" i="1"/>
  <c r="I110" i="1"/>
  <c r="I111" i="1"/>
  <c r="I112" i="1"/>
  <c r="I115" i="1"/>
  <c r="I116" i="1"/>
  <c r="I117" i="1"/>
  <c r="I118" i="1"/>
  <c r="I119" i="1"/>
  <c r="I120" i="1"/>
  <c r="I121" i="1"/>
  <c r="I124" i="1"/>
  <c r="I125" i="1"/>
  <c r="I126" i="1"/>
  <c r="I127" i="1"/>
  <c r="I128" i="1"/>
  <c r="I129" i="1"/>
  <c r="I130" i="1"/>
  <c r="I59" i="1"/>
  <c r="I53" i="1"/>
  <c r="I54" i="1"/>
  <c r="I55" i="1"/>
  <c r="I56" i="1"/>
  <c r="I57" i="1"/>
  <c r="I48" i="1"/>
  <c r="I49" i="1"/>
  <c r="I50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11" i="1"/>
  <c r="I15" i="1"/>
  <c r="I12" i="1"/>
  <c r="I14" i="1"/>
  <c r="I13" i="1"/>
  <c r="I2" i="1"/>
  <c r="N87" i="8" l="1"/>
  <c r="O86" i="8"/>
  <c r="L29" i="6"/>
  <c r="M28" i="6"/>
  <c r="N88" i="8" l="1"/>
  <c r="O87" i="8"/>
  <c r="L30" i="6"/>
  <c r="M29" i="6"/>
  <c r="O88" i="8" l="1"/>
  <c r="N89" i="8"/>
  <c r="L31" i="6"/>
  <c r="M30" i="6"/>
  <c r="N90" i="8" l="1"/>
  <c r="O89" i="8"/>
  <c r="L32" i="6"/>
  <c r="M31" i="6"/>
  <c r="N91" i="8" l="1"/>
  <c r="O90" i="8"/>
  <c r="L33" i="6"/>
  <c r="M32" i="6"/>
  <c r="O91" i="8" l="1"/>
  <c r="N92" i="8"/>
  <c r="L34" i="6"/>
  <c r="M33" i="6"/>
  <c r="O92" i="8" l="1"/>
  <c r="N93" i="8"/>
  <c r="L35" i="6"/>
  <c r="M34" i="6"/>
  <c r="N94" i="8" l="1"/>
  <c r="O93" i="8"/>
  <c r="L36" i="6"/>
  <c r="M35" i="6"/>
  <c r="N95" i="8" l="1"/>
  <c r="O94" i="8"/>
  <c r="L37" i="6"/>
  <c r="M36" i="6"/>
  <c r="N96" i="8" l="1"/>
  <c r="O95" i="8"/>
  <c r="L38" i="6"/>
  <c r="M37" i="6"/>
  <c r="O96" i="8" l="1"/>
  <c r="N97" i="8"/>
  <c r="L39" i="6"/>
  <c r="M38" i="6"/>
  <c r="O97" i="8" l="1"/>
  <c r="N98" i="8"/>
  <c r="L40" i="6"/>
  <c r="M39" i="6"/>
  <c r="N99" i="8" l="1"/>
  <c r="O98" i="8"/>
  <c r="L41" i="6"/>
  <c r="M40" i="6"/>
  <c r="N100" i="8" l="1"/>
  <c r="O99" i="8"/>
  <c r="L42" i="6"/>
  <c r="M41" i="6"/>
  <c r="O100" i="8" l="1"/>
  <c r="N101" i="8"/>
  <c r="L43" i="6"/>
  <c r="M42" i="6"/>
  <c r="N102" i="8" l="1"/>
  <c r="O101" i="8"/>
  <c r="L44" i="6"/>
  <c r="M43" i="6"/>
  <c r="N103" i="8" l="1"/>
  <c r="O102" i="8"/>
  <c r="L45" i="6"/>
  <c r="M44" i="6"/>
  <c r="N104" i="8" l="1"/>
  <c r="O103" i="8"/>
  <c r="L46" i="6"/>
  <c r="M45" i="6"/>
  <c r="O104" i="8" l="1"/>
  <c r="N105" i="8"/>
  <c r="L47" i="6"/>
  <c r="M46" i="6"/>
  <c r="N106" i="8" l="1"/>
  <c r="O105" i="8"/>
  <c r="L48" i="6"/>
  <c r="M47" i="6"/>
  <c r="N107" i="8" l="1"/>
  <c r="O106" i="8"/>
  <c r="L49" i="6"/>
  <c r="M48" i="6"/>
  <c r="O107" i="8" l="1"/>
  <c r="N108" i="8"/>
  <c r="L50" i="6"/>
  <c r="M49" i="6"/>
  <c r="O108" i="8" l="1"/>
  <c r="N109" i="8"/>
  <c r="L51" i="6"/>
  <c r="M50" i="6"/>
  <c r="N110" i="8" l="1"/>
  <c r="O109" i="8"/>
  <c r="L52" i="6"/>
  <c r="M51" i="6"/>
  <c r="N111" i="8" l="1"/>
  <c r="O110" i="8"/>
  <c r="L53" i="6"/>
  <c r="M52" i="6"/>
  <c r="O111" i="8" l="1"/>
  <c r="N112" i="8"/>
  <c r="L54" i="6"/>
  <c r="M53" i="6"/>
  <c r="O112" i="8" l="1"/>
  <c r="N113" i="8"/>
  <c r="L55" i="6"/>
  <c r="M54" i="6"/>
  <c r="O113" i="8" l="1"/>
  <c r="N114" i="8"/>
  <c r="L56" i="6"/>
  <c r="M55" i="6"/>
  <c r="N115" i="8" l="1"/>
  <c r="O114" i="8"/>
  <c r="L57" i="6"/>
  <c r="M56" i="6"/>
  <c r="N116" i="8" l="1"/>
  <c r="O115" i="8"/>
  <c r="L58" i="6"/>
  <c r="M57" i="6"/>
  <c r="O116" i="8" l="1"/>
  <c r="N117" i="8"/>
  <c r="L59" i="6"/>
  <c r="M58" i="6"/>
  <c r="O117" i="8" l="1"/>
  <c r="N118" i="8"/>
  <c r="L60" i="6"/>
  <c r="M59" i="6"/>
  <c r="N119" i="8" l="1"/>
  <c r="O118" i="8"/>
  <c r="L61" i="6"/>
  <c r="M60" i="6"/>
  <c r="N120" i="8" l="1"/>
  <c r="O119" i="8"/>
  <c r="L62" i="6"/>
  <c r="M61" i="6"/>
  <c r="O120" i="8" l="1"/>
  <c r="N121" i="8"/>
  <c r="L63" i="6"/>
  <c r="M62" i="6"/>
  <c r="N122" i="8" l="1"/>
  <c r="O121" i="8"/>
  <c r="L64" i="6"/>
  <c r="M63" i="6"/>
  <c r="N123" i="8" l="1"/>
  <c r="O122" i="8"/>
  <c r="L65" i="6"/>
  <c r="M64" i="6"/>
  <c r="O123" i="8" l="1"/>
  <c r="N124" i="8"/>
  <c r="L66" i="6"/>
  <c r="M65" i="6"/>
  <c r="O124" i="8" l="1"/>
  <c r="N125" i="8"/>
  <c r="L67" i="6"/>
  <c r="M66" i="6"/>
  <c r="N126" i="8" l="1"/>
  <c r="O125" i="8"/>
  <c r="L68" i="6"/>
  <c r="M67" i="6"/>
  <c r="N127" i="8" l="1"/>
  <c r="O126" i="8"/>
  <c r="L69" i="6"/>
  <c r="M68" i="6"/>
  <c r="N128" i="8" l="1"/>
  <c r="O127" i="8"/>
  <c r="L70" i="6"/>
  <c r="M69" i="6"/>
  <c r="O128" i="8" l="1"/>
  <c r="N129" i="8"/>
  <c r="L71" i="6"/>
  <c r="M70" i="6"/>
  <c r="O129" i="8" l="1"/>
  <c r="N130" i="8"/>
  <c r="L72" i="6"/>
  <c r="M71" i="6"/>
  <c r="N131" i="8" l="1"/>
  <c r="O130" i="8"/>
  <c r="L73" i="6"/>
  <c r="M72" i="6"/>
  <c r="N132" i="8" l="1"/>
  <c r="O131" i="8"/>
  <c r="L74" i="6"/>
  <c r="M73" i="6"/>
  <c r="O132" i="8" l="1"/>
  <c r="N133" i="8"/>
  <c r="L75" i="6"/>
  <c r="M74" i="6"/>
  <c r="N134" i="8" l="1"/>
  <c r="O133" i="8"/>
  <c r="L76" i="6"/>
  <c r="M75" i="6"/>
  <c r="N135" i="8" l="1"/>
  <c r="O134" i="8"/>
  <c r="L77" i="6"/>
  <c r="M76" i="6"/>
  <c r="N136" i="8" l="1"/>
  <c r="O135" i="8"/>
  <c r="L78" i="6"/>
  <c r="M77" i="6"/>
  <c r="O136" i="8" l="1"/>
  <c r="N137" i="8"/>
  <c r="L79" i="6"/>
  <c r="M78" i="6"/>
  <c r="N138" i="8" l="1"/>
  <c r="O137" i="8"/>
  <c r="L80" i="6"/>
  <c r="M79" i="6"/>
  <c r="N139" i="8" l="1"/>
  <c r="O138" i="8"/>
  <c r="L81" i="6"/>
  <c r="M80" i="6"/>
  <c r="O139" i="8" l="1"/>
  <c r="N140" i="8"/>
  <c r="L82" i="6"/>
  <c r="M81" i="6"/>
  <c r="O140" i="8" l="1"/>
  <c r="N141" i="8"/>
  <c r="L83" i="6"/>
  <c r="M82" i="6"/>
  <c r="N142" i="8" l="1"/>
  <c r="O141" i="8"/>
  <c r="L84" i="6"/>
  <c r="M83" i="6"/>
  <c r="N143" i="8" l="1"/>
  <c r="O142" i="8"/>
  <c r="L85" i="6"/>
  <c r="M84" i="6"/>
  <c r="O143" i="8" l="1"/>
  <c r="N144" i="8"/>
  <c r="L86" i="6"/>
  <c r="M85" i="6"/>
  <c r="O144" i="8" l="1"/>
  <c r="N145" i="8"/>
  <c r="L87" i="6"/>
  <c r="M86" i="6"/>
  <c r="N146" i="8" l="1"/>
  <c r="O145" i="8"/>
  <c r="L88" i="6"/>
  <c r="M87" i="6"/>
  <c r="N147" i="8" l="1"/>
  <c r="O146" i="8"/>
  <c r="L89" i="6"/>
  <c r="M88" i="6"/>
  <c r="N148" i="8" l="1"/>
  <c r="O147" i="8"/>
  <c r="L90" i="6"/>
  <c r="M89" i="6"/>
  <c r="O148" i="8" l="1"/>
  <c r="N149" i="8"/>
  <c r="L91" i="6"/>
  <c r="M90" i="6"/>
  <c r="N150" i="8" l="1"/>
  <c r="O149" i="8"/>
  <c r="L92" i="6"/>
  <c r="M91" i="6"/>
  <c r="N151" i="8" l="1"/>
  <c r="O150" i="8"/>
  <c r="L93" i="6"/>
  <c r="M92" i="6"/>
  <c r="N152" i="8" l="1"/>
  <c r="O151" i="8"/>
  <c r="L94" i="6"/>
  <c r="M93" i="6"/>
  <c r="O152" i="8" l="1"/>
  <c r="N153" i="8"/>
  <c r="L95" i="6"/>
  <c r="M94" i="6"/>
  <c r="N154" i="8" l="1"/>
  <c r="O153" i="8"/>
  <c r="L96" i="6"/>
  <c r="M95" i="6"/>
  <c r="N155" i="8" l="1"/>
  <c r="O154" i="8"/>
  <c r="L97" i="6"/>
  <c r="M96" i="6"/>
  <c r="N156" i="8" l="1"/>
  <c r="O155" i="8"/>
  <c r="L98" i="6"/>
  <c r="M97" i="6"/>
  <c r="O156" i="8" l="1"/>
  <c r="N157" i="8"/>
  <c r="L99" i="6"/>
  <c r="M98" i="6"/>
  <c r="N158" i="8" l="1"/>
  <c r="O157" i="8"/>
  <c r="L100" i="6"/>
  <c r="M99" i="6"/>
  <c r="N159" i="8" l="1"/>
  <c r="O158" i="8"/>
  <c r="L101" i="6"/>
  <c r="M100" i="6"/>
  <c r="O159" i="8" l="1"/>
  <c r="N160" i="8"/>
  <c r="L102" i="6"/>
  <c r="M101" i="6"/>
  <c r="O160" i="8" l="1"/>
  <c r="N161" i="8"/>
  <c r="L103" i="6"/>
  <c r="M102" i="6"/>
  <c r="N162" i="8" l="1"/>
  <c r="O161" i="8"/>
  <c r="L104" i="6"/>
  <c r="M103" i="6"/>
  <c r="N163" i="8" l="1"/>
  <c r="O162" i="8"/>
  <c r="L105" i="6"/>
  <c r="M104" i="6"/>
  <c r="N164" i="8" l="1"/>
  <c r="O163" i="8"/>
  <c r="L106" i="6"/>
  <c r="M105" i="6"/>
  <c r="O164" i="8" l="1"/>
  <c r="N165" i="8"/>
  <c r="L107" i="6"/>
  <c r="M106" i="6"/>
  <c r="N166" i="8" l="1"/>
  <c r="O165" i="8"/>
  <c r="L108" i="6"/>
  <c r="M107" i="6"/>
  <c r="N167" i="8" l="1"/>
  <c r="O166" i="8"/>
  <c r="L109" i="6"/>
  <c r="M108" i="6"/>
  <c r="O167" i="8" l="1"/>
  <c r="N168" i="8"/>
  <c r="L110" i="6"/>
  <c r="M109" i="6"/>
  <c r="O168" i="8" l="1"/>
  <c r="N169" i="8"/>
  <c r="L111" i="6"/>
  <c r="M110" i="6"/>
  <c r="N170" i="8" l="1"/>
  <c r="O169" i="8"/>
  <c r="L112" i="6"/>
  <c r="M111" i="6"/>
  <c r="N171" i="8" l="1"/>
  <c r="O170" i="8"/>
  <c r="L113" i="6"/>
  <c r="M112" i="6"/>
  <c r="N172" i="8" l="1"/>
  <c r="O171" i="8"/>
  <c r="L114" i="6"/>
  <c r="M113" i="6"/>
  <c r="O172" i="8" l="1"/>
  <c r="N173" i="8"/>
  <c r="L115" i="6"/>
  <c r="M114" i="6"/>
  <c r="N174" i="8" l="1"/>
  <c r="O173" i="8"/>
  <c r="L116" i="6"/>
  <c r="M115" i="6"/>
  <c r="N175" i="8" l="1"/>
  <c r="O174" i="8"/>
  <c r="L117" i="6"/>
  <c r="M116" i="6"/>
  <c r="N176" i="8" l="1"/>
  <c r="O175" i="8"/>
  <c r="M117" i="6"/>
  <c r="L118" i="6"/>
  <c r="O176" i="8" l="1"/>
  <c r="N177" i="8"/>
  <c r="L119" i="6"/>
  <c r="M118" i="6"/>
  <c r="O177" i="8" l="1"/>
  <c r="N178" i="8"/>
  <c r="L120" i="6"/>
  <c r="M119" i="6"/>
  <c r="N179" i="8" l="1"/>
  <c r="O178" i="8"/>
  <c r="L121" i="6"/>
  <c r="M120" i="6"/>
  <c r="N180" i="8" l="1"/>
  <c r="O179" i="8"/>
  <c r="L122" i="6"/>
  <c r="M121" i="6"/>
  <c r="O180" i="8" l="1"/>
  <c r="N181" i="8"/>
  <c r="L123" i="6"/>
  <c r="M122" i="6"/>
  <c r="N182" i="8" l="1"/>
  <c r="O181" i="8"/>
  <c r="L124" i="6"/>
  <c r="M123" i="6"/>
  <c r="N183" i="8" l="1"/>
  <c r="O182" i="8"/>
  <c r="L125" i="6"/>
  <c r="M124" i="6"/>
  <c r="N184" i="8" l="1"/>
  <c r="O183" i="8"/>
  <c r="L126" i="6"/>
  <c r="M125" i="6"/>
  <c r="O184" i="8" l="1"/>
  <c r="N185" i="8"/>
  <c r="L127" i="6"/>
  <c r="M126" i="6"/>
  <c r="N186" i="8" l="1"/>
  <c r="O185" i="8"/>
  <c r="L128" i="6"/>
  <c r="M127" i="6"/>
  <c r="N187" i="8" l="1"/>
  <c r="O186" i="8"/>
  <c r="L129" i="6"/>
  <c r="M128" i="6"/>
  <c r="N188" i="8" l="1"/>
  <c r="O187" i="8"/>
  <c r="L130" i="6"/>
  <c r="M129" i="6"/>
  <c r="O188" i="8" l="1"/>
  <c r="N189" i="8"/>
  <c r="L131" i="6"/>
  <c r="M130" i="6"/>
  <c r="N190" i="8" l="1"/>
  <c r="O189" i="8"/>
  <c r="M131" i="6"/>
  <c r="L132" i="6"/>
  <c r="N191" i="8" l="1"/>
  <c r="O190" i="8"/>
  <c r="M132" i="6"/>
  <c r="L133" i="6"/>
  <c r="N192" i="8" l="1"/>
  <c r="O191" i="8"/>
  <c r="L134" i="6"/>
  <c r="M133" i="6"/>
  <c r="O192" i="8" l="1"/>
  <c r="N193" i="8"/>
  <c r="L135" i="6"/>
  <c r="M134" i="6"/>
  <c r="N194" i="8" l="1"/>
  <c r="O193" i="8"/>
  <c r="L136" i="6"/>
  <c r="M135" i="6"/>
  <c r="N195" i="8" l="1"/>
  <c r="O194" i="8"/>
  <c r="L137" i="6"/>
  <c r="M136" i="6"/>
  <c r="N196" i="8" l="1"/>
  <c r="O195" i="8"/>
  <c r="L138" i="6"/>
  <c r="M137" i="6"/>
  <c r="O196" i="8" l="1"/>
  <c r="N197" i="8"/>
  <c r="L139" i="6"/>
  <c r="M138" i="6"/>
  <c r="N198" i="8" l="1"/>
  <c r="O197" i="8"/>
  <c r="L140" i="6"/>
  <c r="M139" i="6"/>
  <c r="N199" i="8" l="1"/>
  <c r="O198" i="8"/>
  <c r="L141" i="6"/>
  <c r="M140" i="6"/>
  <c r="N200" i="8" l="1"/>
  <c r="O199" i="8"/>
  <c r="L142" i="6"/>
  <c r="M141" i="6"/>
  <c r="O200" i="8" l="1"/>
  <c r="N201" i="8"/>
  <c r="L143" i="6"/>
  <c r="M142" i="6"/>
  <c r="N202" i="8" l="1"/>
  <c r="O201" i="8"/>
  <c r="L144" i="6"/>
  <c r="M143" i="6"/>
  <c r="N203" i="8" l="1"/>
  <c r="O202" i="8"/>
  <c r="L145" i="6"/>
  <c r="M144" i="6"/>
  <c r="N204" i="8" l="1"/>
  <c r="O203" i="8"/>
  <c r="L146" i="6"/>
  <c r="M145" i="6"/>
  <c r="O204" i="8" l="1"/>
  <c r="N205" i="8"/>
  <c r="L147" i="6"/>
  <c r="M146" i="6"/>
  <c r="N206" i="8" l="1"/>
  <c r="O205" i="8"/>
  <c r="L148" i="6"/>
  <c r="M147" i="6"/>
  <c r="N207" i="8" l="1"/>
  <c r="O206" i="8"/>
  <c r="L149" i="6"/>
  <c r="M148" i="6"/>
  <c r="N208" i="8" l="1"/>
  <c r="O207" i="8"/>
  <c r="L150" i="6"/>
  <c r="M149" i="6"/>
  <c r="O208" i="8" l="1"/>
  <c r="N209" i="8"/>
  <c r="L151" i="6"/>
  <c r="M150" i="6"/>
  <c r="N210" i="8" l="1"/>
  <c r="O209" i="8"/>
  <c r="L152" i="6"/>
  <c r="M151" i="6"/>
  <c r="N211" i="8" l="1"/>
  <c r="O210" i="8"/>
  <c r="L153" i="6"/>
  <c r="M152" i="6"/>
  <c r="N212" i="8" l="1"/>
  <c r="O211" i="8"/>
  <c r="L154" i="6"/>
  <c r="M153" i="6"/>
  <c r="O212" i="8" l="1"/>
  <c r="N213" i="8"/>
  <c r="L155" i="6"/>
  <c r="M154" i="6"/>
  <c r="N214" i="8" l="1"/>
  <c r="O213" i="8"/>
  <c r="L156" i="6"/>
  <c r="M155" i="6"/>
  <c r="N215" i="8" l="1"/>
  <c r="O214" i="8"/>
  <c r="L157" i="6"/>
  <c r="M156" i="6"/>
  <c r="N216" i="8" l="1"/>
  <c r="O215" i="8"/>
  <c r="L158" i="6"/>
  <c r="M157" i="6"/>
  <c r="O216" i="8" l="1"/>
  <c r="N217" i="8"/>
  <c r="L159" i="6"/>
  <c r="M158" i="6"/>
  <c r="N218" i="8" l="1"/>
  <c r="O217" i="8"/>
  <c r="L160" i="6"/>
  <c r="M159" i="6"/>
  <c r="N219" i="8" l="1"/>
  <c r="O218" i="8"/>
  <c r="L161" i="6"/>
  <c r="M160" i="6"/>
  <c r="N220" i="8" l="1"/>
  <c r="O219" i="8"/>
  <c r="L162" i="6"/>
  <c r="M161" i="6"/>
  <c r="O220" i="8" l="1"/>
  <c r="N221" i="8"/>
  <c r="L163" i="6"/>
  <c r="M162" i="6"/>
  <c r="N222" i="8" l="1"/>
  <c r="O221" i="8"/>
  <c r="L164" i="6"/>
  <c r="M163" i="6"/>
  <c r="N223" i="8" l="1"/>
  <c r="O222" i="8"/>
  <c r="L165" i="6"/>
  <c r="M164" i="6"/>
  <c r="N224" i="8" l="1"/>
  <c r="O223" i="8"/>
  <c r="L166" i="6"/>
  <c r="M165" i="6"/>
  <c r="O224" i="8" l="1"/>
  <c r="N225" i="8"/>
  <c r="L167" i="6"/>
  <c r="M166" i="6"/>
  <c r="N226" i="8" l="1"/>
  <c r="O225" i="8"/>
  <c r="L168" i="6"/>
  <c r="M167" i="6"/>
  <c r="N227" i="8" l="1"/>
  <c r="O226" i="8"/>
  <c r="L169" i="6"/>
  <c r="M168" i="6"/>
  <c r="N228" i="8" l="1"/>
  <c r="O227" i="8"/>
  <c r="L170" i="6"/>
  <c r="M169" i="6"/>
  <c r="O228" i="8" l="1"/>
  <c r="N229" i="8"/>
  <c r="L171" i="6"/>
  <c r="M170" i="6"/>
  <c r="N230" i="8" l="1"/>
  <c r="O229" i="8"/>
  <c r="L172" i="6"/>
  <c r="M171" i="6"/>
  <c r="N231" i="8" l="1"/>
  <c r="O230" i="8"/>
  <c r="L173" i="6"/>
  <c r="M172" i="6"/>
  <c r="N232" i="8" l="1"/>
  <c r="O231" i="8"/>
  <c r="L174" i="6"/>
  <c r="M173" i="6"/>
  <c r="O232" i="8" l="1"/>
  <c r="N233" i="8"/>
  <c r="L175" i="6"/>
  <c r="M174" i="6"/>
  <c r="N234" i="8" l="1"/>
  <c r="O233" i="8"/>
  <c r="L176" i="6"/>
  <c r="M175" i="6"/>
  <c r="N235" i="8" l="1"/>
  <c r="O234" i="8"/>
  <c r="L177" i="6"/>
  <c r="M176" i="6"/>
  <c r="N236" i="8" l="1"/>
  <c r="O235" i="8"/>
  <c r="L178" i="6"/>
  <c r="M177" i="6"/>
  <c r="O236" i="8" l="1"/>
  <c r="N237" i="8"/>
  <c r="L179" i="6"/>
  <c r="M178" i="6"/>
  <c r="N238" i="8" l="1"/>
  <c r="O237" i="8"/>
  <c r="L180" i="6"/>
  <c r="M179" i="6"/>
  <c r="N239" i="8" l="1"/>
  <c r="O238" i="8"/>
  <c r="L181" i="6"/>
  <c r="M180" i="6"/>
  <c r="N240" i="8" l="1"/>
  <c r="O239" i="8"/>
  <c r="L182" i="6"/>
  <c r="M181" i="6"/>
  <c r="O240" i="8" l="1"/>
  <c r="N241" i="8"/>
  <c r="L183" i="6"/>
  <c r="M182" i="6"/>
  <c r="N242" i="8" l="1"/>
  <c r="O241" i="8"/>
  <c r="L184" i="6"/>
  <c r="M183" i="6"/>
  <c r="N243" i="8" l="1"/>
  <c r="O242" i="8"/>
  <c r="L185" i="6"/>
  <c r="M184" i="6"/>
  <c r="N244" i="8" l="1"/>
  <c r="O243" i="8"/>
  <c r="L186" i="6"/>
  <c r="M185" i="6"/>
  <c r="O244" i="8" l="1"/>
  <c r="N245" i="8"/>
  <c r="L187" i="6"/>
  <c r="M186" i="6"/>
  <c r="N246" i="8" l="1"/>
  <c r="O245" i="8"/>
  <c r="L188" i="6"/>
  <c r="M187" i="6"/>
  <c r="N247" i="8" l="1"/>
  <c r="O247" i="8" s="1"/>
  <c r="O246" i="8"/>
  <c r="L189" i="6"/>
  <c r="M188" i="6"/>
  <c r="L190" i="6" l="1"/>
  <c r="M189" i="6"/>
  <c r="L191" i="6" l="1"/>
  <c r="M190" i="6"/>
  <c r="L192" i="6" l="1"/>
  <c r="M191" i="6"/>
  <c r="L193" i="6" l="1"/>
  <c r="M192" i="6"/>
  <c r="L194" i="6" l="1"/>
  <c r="M193" i="6"/>
  <c r="L195" i="6" l="1"/>
  <c r="M194" i="6"/>
  <c r="L196" i="6" l="1"/>
  <c r="M195" i="6"/>
  <c r="L197" i="6" l="1"/>
  <c r="M196" i="6"/>
  <c r="L198" i="6" l="1"/>
  <c r="M197" i="6"/>
  <c r="L199" i="6" l="1"/>
  <c r="M198" i="6"/>
  <c r="L200" i="6" l="1"/>
  <c r="M199" i="6"/>
  <c r="L201" i="6" l="1"/>
  <c r="M200" i="6"/>
  <c r="L202" i="6" l="1"/>
  <c r="M201" i="6"/>
  <c r="L203" i="6" l="1"/>
  <c r="M202" i="6"/>
  <c r="L204" i="6" l="1"/>
  <c r="M203" i="6"/>
  <c r="L205" i="6" l="1"/>
  <c r="M204" i="6"/>
  <c r="L206" i="6" l="1"/>
  <c r="M205" i="6"/>
  <c r="L207" i="6" l="1"/>
  <c r="M206" i="6"/>
  <c r="L208" i="6" l="1"/>
  <c r="M207" i="6"/>
  <c r="L209" i="6" l="1"/>
  <c r="M208" i="6"/>
  <c r="L210" i="6" l="1"/>
  <c r="M209" i="6"/>
  <c r="L211" i="6" l="1"/>
  <c r="M210" i="6"/>
  <c r="L212" i="6" l="1"/>
  <c r="M211" i="6"/>
  <c r="L213" i="6" l="1"/>
  <c r="M212" i="6"/>
  <c r="L214" i="6" l="1"/>
  <c r="M213" i="6"/>
  <c r="L215" i="6" l="1"/>
  <c r="M214" i="6"/>
  <c r="L216" i="6" l="1"/>
  <c r="M215" i="6"/>
  <c r="L217" i="6" l="1"/>
  <c r="M216" i="6"/>
  <c r="L218" i="6" l="1"/>
  <c r="M217" i="6"/>
  <c r="L219" i="6" l="1"/>
  <c r="M218" i="6"/>
  <c r="L220" i="6" l="1"/>
  <c r="M219" i="6"/>
  <c r="L221" i="6" l="1"/>
  <c r="M220" i="6"/>
  <c r="L222" i="6" l="1"/>
  <c r="M221" i="6"/>
  <c r="L223" i="6" l="1"/>
  <c r="M222" i="6"/>
  <c r="L224" i="6" l="1"/>
  <c r="M223" i="6"/>
  <c r="L225" i="6" l="1"/>
  <c r="M224" i="6"/>
  <c r="L226" i="6" l="1"/>
  <c r="M225" i="6"/>
  <c r="L227" i="6" l="1"/>
  <c r="M226" i="6"/>
  <c r="L228" i="6" l="1"/>
  <c r="M227" i="6"/>
  <c r="L229" i="6" l="1"/>
  <c r="M228" i="6"/>
  <c r="L230" i="6" l="1"/>
  <c r="M229" i="6"/>
  <c r="L231" i="6" l="1"/>
  <c r="M230" i="6"/>
  <c r="L232" i="6" l="1"/>
  <c r="M231" i="6"/>
  <c r="L233" i="6" l="1"/>
  <c r="M232" i="6"/>
  <c r="L234" i="6" l="1"/>
  <c r="M233" i="6"/>
  <c r="L235" i="6" l="1"/>
  <c r="M234" i="6"/>
  <c r="L236" i="6" l="1"/>
  <c r="M235" i="6"/>
  <c r="L237" i="6" l="1"/>
  <c r="M236" i="6"/>
  <c r="L238" i="6" l="1"/>
  <c r="M237" i="6"/>
  <c r="L239" i="6" l="1"/>
  <c r="M238" i="6"/>
  <c r="L240" i="6" l="1"/>
  <c r="M239" i="6"/>
  <c r="L241" i="6" l="1"/>
  <c r="M240" i="6"/>
  <c r="L242" i="6" l="1"/>
  <c r="M241" i="6"/>
  <c r="L243" i="6" l="1"/>
  <c r="M242" i="6"/>
  <c r="L244" i="6" l="1"/>
  <c r="M243" i="6"/>
  <c r="L245" i="6" l="1"/>
  <c r="M244" i="6"/>
  <c r="L246" i="6" l="1"/>
  <c r="M245" i="6"/>
  <c r="L247" i="6" l="1"/>
  <c r="M247" i="6" s="1"/>
  <c r="M246" i="6"/>
</calcChain>
</file>

<file path=xl/sharedStrings.xml><?xml version="1.0" encoding="utf-8"?>
<sst xmlns="http://schemas.openxmlformats.org/spreadsheetml/2006/main" count="116" uniqueCount="27">
  <si>
    <t>Date</t>
  </si>
  <si>
    <t>In</t>
  </si>
  <si>
    <t>Out</t>
  </si>
  <si>
    <t>Fluoride (mg/L)</t>
  </si>
  <si>
    <t>PACl (mg/L)</t>
  </si>
  <si>
    <t>Time (hr)</t>
  </si>
  <si>
    <t>-</t>
  </si>
  <si>
    <t>Effluent fluoride</t>
  </si>
  <si>
    <t>(initial F - final F)/mass of PACl</t>
  </si>
  <si>
    <t>8/6/18 A</t>
  </si>
  <si>
    <t>8/6/18 B</t>
  </si>
  <si>
    <t>Time</t>
  </si>
  <si>
    <t>Fluoride In</t>
  </si>
  <si>
    <t>PACl</t>
  </si>
  <si>
    <t>Measurement of fluoride influent</t>
  </si>
  <si>
    <t>Measurement of Fluroide effluent</t>
  </si>
  <si>
    <t>W</t>
  </si>
  <si>
    <t>`</t>
  </si>
  <si>
    <t>Qm</t>
  </si>
  <si>
    <t>K</t>
  </si>
  <si>
    <t>PACl (g)</t>
  </si>
  <si>
    <t>PACl (mg)</t>
  </si>
  <si>
    <t>Influent Fluoride (mM)</t>
  </si>
  <si>
    <t>Effluent Fluroide (mM)</t>
  </si>
  <si>
    <t>Influent fluoride (mg)</t>
  </si>
  <si>
    <t>Effluent Fluroide (mg)</t>
  </si>
  <si>
    <r>
      <t>R</t>
    </r>
    <r>
      <rPr>
        <vertAlign val="super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</si>
</sst>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0" fillId="3" borderId="0" xfId="0" applyNumberFormat="1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 applyFill="1"/>
    <xf numFmtId="0" fontId="1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0" borderId="2" xfId="0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Adsorption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(initial F - final F)/mass of PACl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76532515963112E-2"/>
                  <c:y val="-0.1424275127610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Sheet1!$H$2:$H$221</c:f>
              <c:numCache>
                <c:formatCode>General</c:formatCode>
                <c:ptCount val="220"/>
                <c:pt idx="0">
                  <c:v>3.5777529110000001</c:v>
                </c:pt>
                <c:pt idx="9">
                  <c:v>1.807949504</c:v>
                </c:pt>
                <c:pt idx="10">
                  <c:v>1.7760460840000001</c:v>
                </c:pt>
                <c:pt idx="11">
                  <c:v>1.807949504</c:v>
                </c:pt>
                <c:pt idx="12">
                  <c:v>1.807949504</c:v>
                </c:pt>
                <c:pt idx="13">
                  <c:v>1.829536201</c:v>
                </c:pt>
                <c:pt idx="27">
                  <c:v>2.9410400870000002</c:v>
                </c:pt>
                <c:pt idx="28">
                  <c:v>3.0639294530000001</c:v>
                </c:pt>
                <c:pt idx="29">
                  <c:v>4.474284259</c:v>
                </c:pt>
                <c:pt idx="30">
                  <c:v>4.3390055849999998</c:v>
                </c:pt>
                <c:pt idx="31">
                  <c:v>5.1109481910000003</c:v>
                </c:pt>
                <c:pt idx="32">
                  <c:v>4.2510997970000002</c:v>
                </c:pt>
                <c:pt idx="33">
                  <c:v>0.65338048010000005</c:v>
                </c:pt>
                <c:pt idx="34">
                  <c:v>4.4287291199999999</c:v>
                </c:pt>
                <c:pt idx="35">
                  <c:v>0.37067908649999998</c:v>
                </c:pt>
                <c:pt idx="36">
                  <c:v>5.5556620189999997</c:v>
                </c:pt>
                <c:pt idx="37">
                  <c:v>5.5842752779999998</c:v>
                </c:pt>
                <c:pt idx="38">
                  <c:v>6.0315903769999997</c:v>
                </c:pt>
                <c:pt idx="39">
                  <c:v>5.4988745840000002</c:v>
                </c:pt>
                <c:pt idx="40">
                  <c:v>5.359432526</c:v>
                </c:pt>
                <c:pt idx="41">
                  <c:v>5.8185507940000001</c:v>
                </c:pt>
                <c:pt idx="42">
                  <c:v>5.4706989100000003</c:v>
                </c:pt>
                <c:pt idx="43">
                  <c:v>5.6419446539999996</c:v>
                </c:pt>
                <c:pt idx="46">
                  <c:v>3.314086579</c:v>
                </c:pt>
                <c:pt idx="47">
                  <c:v>3.2983802130000002</c:v>
                </c:pt>
                <c:pt idx="48">
                  <c:v>3.056965795</c:v>
                </c:pt>
                <c:pt idx="49">
                  <c:v>0.53325615209999999</c:v>
                </c:pt>
                <c:pt idx="50">
                  <c:v>0.78469301739999997</c:v>
                </c:pt>
                <c:pt idx="51">
                  <c:v>1.193001346</c:v>
                </c:pt>
                <c:pt idx="52">
                  <c:v>1.1176001959999999</c:v>
                </c:pt>
                <c:pt idx="53">
                  <c:v>1.069999299</c:v>
                </c:pt>
                <c:pt idx="54">
                  <c:v>1.1176001959999999</c:v>
                </c:pt>
                <c:pt idx="55">
                  <c:v>1.041283851</c:v>
                </c:pt>
                <c:pt idx="56">
                  <c:v>1.5574770739999999</c:v>
                </c:pt>
                <c:pt idx="57">
                  <c:v>1.5574770739999999</c:v>
                </c:pt>
                <c:pt idx="58">
                  <c:v>1.901704697</c:v>
                </c:pt>
                <c:pt idx="59">
                  <c:v>1.3333086220000001</c:v>
                </c:pt>
                <c:pt idx="60">
                  <c:v>1.4612597899999999</c:v>
                </c:pt>
                <c:pt idx="61">
                  <c:v>2.3776484830000002</c:v>
                </c:pt>
                <c:pt idx="62">
                  <c:v>1.35641498</c:v>
                </c:pt>
                <c:pt idx="63">
                  <c:v>1.3256943059999999</c:v>
                </c:pt>
                <c:pt idx="64">
                  <c:v>1.4363674129999999</c:v>
                </c:pt>
                <c:pt idx="65">
                  <c:v>1.4038359419999999</c:v>
                </c:pt>
                <c:pt idx="66">
                  <c:v>1.364205745</c:v>
                </c:pt>
                <c:pt idx="67">
                  <c:v>2.4081229639999999</c:v>
                </c:pt>
                <c:pt idx="68">
                  <c:v>1.7716182599999999</c:v>
                </c:pt>
                <c:pt idx="69">
                  <c:v>1.9588374019999999</c:v>
                </c:pt>
                <c:pt idx="70">
                  <c:v>3.519625494</c:v>
                </c:pt>
                <c:pt idx="71">
                  <c:v>1.7617584239999999</c:v>
                </c:pt>
                <c:pt idx="72">
                  <c:v>1.6661283170000001</c:v>
                </c:pt>
                <c:pt idx="73">
                  <c:v>1.8837872369999999</c:v>
                </c:pt>
                <c:pt idx="74">
                  <c:v>1.611260272</c:v>
                </c:pt>
                <c:pt idx="75">
                  <c:v>1.4736184189999999</c:v>
                </c:pt>
                <c:pt idx="76">
                  <c:v>0.61118603940000005</c:v>
                </c:pt>
                <c:pt idx="77">
                  <c:v>1.450531035</c:v>
                </c:pt>
                <c:pt idx="78">
                  <c:v>1.7867075880000001</c:v>
                </c:pt>
                <c:pt idx="79">
                  <c:v>2.10236577</c:v>
                </c:pt>
                <c:pt idx="80">
                  <c:v>2.589612206</c:v>
                </c:pt>
                <c:pt idx="81">
                  <c:v>1.573455348</c:v>
                </c:pt>
                <c:pt idx="82">
                  <c:v>0.82079602019999998</c:v>
                </c:pt>
                <c:pt idx="83">
                  <c:v>1.7154962890000001</c:v>
                </c:pt>
                <c:pt idx="84">
                  <c:v>2.8233849370000001</c:v>
                </c:pt>
                <c:pt idx="85">
                  <c:v>7.5319395729999998</c:v>
                </c:pt>
                <c:pt idx="86">
                  <c:v>8.2537279389999991</c:v>
                </c:pt>
                <c:pt idx="87">
                  <c:v>8.7284621970000007</c:v>
                </c:pt>
                <c:pt idx="88">
                  <c:v>8.6841991230000009</c:v>
                </c:pt>
                <c:pt idx="89">
                  <c:v>8.509380105</c:v>
                </c:pt>
                <c:pt idx="90">
                  <c:v>8.3380803169999993</c:v>
                </c:pt>
                <c:pt idx="91">
                  <c:v>8.5963452260000004</c:v>
                </c:pt>
                <c:pt idx="92">
                  <c:v>9.0446855320000008</c:v>
                </c:pt>
                <c:pt idx="93">
                  <c:v>3.0112906760000002</c:v>
                </c:pt>
                <c:pt idx="94">
                  <c:v>5.6069296169999996</c:v>
                </c:pt>
                <c:pt idx="95">
                  <c:v>6.9102171600000002</c:v>
                </c:pt>
                <c:pt idx="96">
                  <c:v>6.5146466119999999</c:v>
                </c:pt>
                <c:pt idx="97">
                  <c:v>5.9793405130000004</c:v>
                </c:pt>
                <c:pt idx="98">
                  <c:v>6.2079001920000003</c:v>
                </c:pt>
                <c:pt idx="99">
                  <c:v>6.241257118</c:v>
                </c:pt>
                <c:pt idx="100">
                  <c:v>6.4107496429999999</c:v>
                </c:pt>
                <c:pt idx="101">
                  <c:v>6.0114693189999997</c:v>
                </c:pt>
                <c:pt idx="102">
                  <c:v>3.5746031290000002</c:v>
                </c:pt>
                <c:pt idx="103">
                  <c:v>3.3699774730000001</c:v>
                </c:pt>
                <c:pt idx="104">
                  <c:v>3.316232356</c:v>
                </c:pt>
                <c:pt idx="105">
                  <c:v>3.2112998670000001</c:v>
                </c:pt>
                <c:pt idx="106">
                  <c:v>3.2285551529999998</c:v>
                </c:pt>
                <c:pt idx="107">
                  <c:v>3.6131211849999998</c:v>
                </c:pt>
                <c:pt idx="108">
                  <c:v>3.812027396</c:v>
                </c:pt>
                <c:pt idx="109">
                  <c:v>3.536495699</c:v>
                </c:pt>
                <c:pt idx="110">
                  <c:v>3.832510573</c:v>
                </c:pt>
                <c:pt idx="111">
                  <c:v>3.5746031290000002</c:v>
                </c:pt>
                <c:pt idx="112">
                  <c:v>3.3699774730000001</c:v>
                </c:pt>
                <c:pt idx="113">
                  <c:v>3.316232356</c:v>
                </c:pt>
                <c:pt idx="114">
                  <c:v>3.2112998670000001</c:v>
                </c:pt>
                <c:pt idx="115">
                  <c:v>3.2285551529999998</c:v>
                </c:pt>
                <c:pt idx="116">
                  <c:v>3.6131211849999998</c:v>
                </c:pt>
                <c:pt idx="117">
                  <c:v>3.812027396</c:v>
                </c:pt>
                <c:pt idx="118">
                  <c:v>3.536495699</c:v>
                </c:pt>
                <c:pt idx="119">
                  <c:v>3.832510573</c:v>
                </c:pt>
                <c:pt idx="120">
                  <c:v>1.6420568250000001</c:v>
                </c:pt>
                <c:pt idx="121">
                  <c:v>3.3699774730000001</c:v>
                </c:pt>
                <c:pt idx="122">
                  <c:v>3.316232356</c:v>
                </c:pt>
                <c:pt idx="123">
                  <c:v>3.2112998670000001</c:v>
                </c:pt>
                <c:pt idx="124">
                  <c:v>3.2285551529999998</c:v>
                </c:pt>
                <c:pt idx="125">
                  <c:v>3.6131211849999998</c:v>
                </c:pt>
                <c:pt idx="126">
                  <c:v>3.812027396</c:v>
                </c:pt>
                <c:pt idx="127">
                  <c:v>3.536495699</c:v>
                </c:pt>
                <c:pt idx="128">
                  <c:v>3.832510573</c:v>
                </c:pt>
                <c:pt idx="129">
                  <c:v>5.8010962030000002</c:v>
                </c:pt>
                <c:pt idx="130">
                  <c:v>13.038718210000001</c:v>
                </c:pt>
                <c:pt idx="131">
                  <c:v>14.662550230000001</c:v>
                </c:pt>
                <c:pt idx="132">
                  <c:v>13.192659730000001</c:v>
                </c:pt>
                <c:pt idx="133">
                  <c:v>13.27031071</c:v>
                </c:pt>
                <c:pt idx="134">
                  <c:v>12.886573</c:v>
                </c:pt>
                <c:pt idx="135">
                  <c:v>14.15523647</c:v>
                </c:pt>
                <c:pt idx="136">
                  <c:v>13.34841875</c:v>
                </c:pt>
                <c:pt idx="137">
                  <c:v>14.07240736</c:v>
                </c:pt>
                <c:pt idx="138">
                  <c:v>6.485387802</c:v>
                </c:pt>
                <c:pt idx="139">
                  <c:v>9.2227362799999995</c:v>
                </c:pt>
                <c:pt idx="140">
                  <c:v>10.555543399999999</c:v>
                </c:pt>
                <c:pt idx="141">
                  <c:v>9.9539003590000004</c:v>
                </c:pt>
                <c:pt idx="142">
                  <c:v>9.4417981789999992</c:v>
                </c:pt>
                <c:pt idx="143">
                  <c:v>9.6095025199999995</c:v>
                </c:pt>
                <c:pt idx="144">
                  <c:v>9.1151187100000008</c:v>
                </c:pt>
                <c:pt idx="145">
                  <c:v>9.3316244360000002</c:v>
                </c:pt>
                <c:pt idx="146">
                  <c:v>8.5452798829999992</c:v>
                </c:pt>
                <c:pt idx="147">
                  <c:v>8.7997421169999992</c:v>
                </c:pt>
                <c:pt idx="148">
                  <c:v>8.4952773290000003</c:v>
                </c:pt>
                <c:pt idx="149">
                  <c:v>6.1663282239999999</c:v>
                </c:pt>
                <c:pt idx="150">
                  <c:v>6.9002987239999998</c:v>
                </c:pt>
                <c:pt idx="151">
                  <c:v>6.9002987239999998</c:v>
                </c:pt>
                <c:pt idx="152">
                  <c:v>7.057260415</c:v>
                </c:pt>
                <c:pt idx="153">
                  <c:v>6.9392087929999997</c:v>
                </c:pt>
                <c:pt idx="154">
                  <c:v>6.0631798339999996</c:v>
                </c:pt>
                <c:pt idx="155">
                  <c:v>7.1370751349999999</c:v>
                </c:pt>
                <c:pt idx="156">
                  <c:v>6.5597808070000001</c:v>
                </c:pt>
                <c:pt idx="157">
                  <c:v>4.2069405230000001</c:v>
                </c:pt>
                <c:pt idx="158">
                  <c:v>6.3040316440000002</c:v>
                </c:pt>
                <c:pt idx="159">
                  <c:v>5.2392743060000004</c:v>
                </c:pt>
                <c:pt idx="160">
                  <c:v>6.0101264710000004</c:v>
                </c:pt>
                <c:pt idx="161">
                  <c:v>6.3040316440000002</c:v>
                </c:pt>
                <c:pt idx="162">
                  <c:v>6.0461018329999998</c:v>
                </c:pt>
                <c:pt idx="163">
                  <c:v>6.3797267509999998</c:v>
                </c:pt>
                <c:pt idx="164">
                  <c:v>6.4179144629999998</c:v>
                </c:pt>
                <c:pt idx="165">
                  <c:v>6.3797267509999998</c:v>
                </c:pt>
                <c:pt idx="166">
                  <c:v>6.3797267509999998</c:v>
                </c:pt>
                <c:pt idx="167">
                  <c:v>3.7508329429999998</c:v>
                </c:pt>
                <c:pt idx="168">
                  <c:v>4.3284463850000003</c:v>
                </c:pt>
                <c:pt idx="169">
                  <c:v>4.6776319749999997</c:v>
                </c:pt>
                <c:pt idx="170">
                  <c:v>5.9388166509999998</c:v>
                </c:pt>
                <c:pt idx="171">
                  <c:v>4.4330173320000004</c:v>
                </c:pt>
                <c:pt idx="172">
                  <c:v>4.5401146079999997</c:v>
                </c:pt>
                <c:pt idx="173">
                  <c:v>3.9814951289999998</c:v>
                </c:pt>
                <c:pt idx="174">
                  <c:v>4.2263421750000001</c:v>
                </c:pt>
                <c:pt idx="175">
                  <c:v>5.5283783450000001</c:v>
                </c:pt>
                <c:pt idx="176">
                  <c:v>3.4308254640000002</c:v>
                </c:pt>
                <c:pt idx="177">
                  <c:v>3.7848097530000002</c:v>
                </c:pt>
                <c:pt idx="178">
                  <c:v>3.89571186</c:v>
                </c:pt>
                <c:pt idx="179">
                  <c:v>4.0330922459999998</c:v>
                </c:pt>
                <c:pt idx="180">
                  <c:v>3.5518118580000002</c:v>
                </c:pt>
                <c:pt idx="181">
                  <c:v>3.3718866030000001</c:v>
                </c:pt>
                <c:pt idx="182">
                  <c:v>3.6558866839999999</c:v>
                </c:pt>
                <c:pt idx="183">
                  <c:v>3.2758966169999999</c:v>
                </c:pt>
                <c:pt idx="184">
                  <c:v>1.2016178989999999</c:v>
                </c:pt>
                <c:pt idx="185">
                  <c:v>1.2016178989999999</c:v>
                </c:pt>
                <c:pt idx="186">
                  <c:v>1.3437066419999999</c:v>
                </c:pt>
                <c:pt idx="187">
                  <c:v>1.540383217</c:v>
                </c:pt>
                <c:pt idx="188">
                  <c:v>1.5213728399999999</c:v>
                </c:pt>
                <c:pt idx="189">
                  <c:v>1.598851529</c:v>
                </c:pt>
                <c:pt idx="190">
                  <c:v>1.6188300449999999</c:v>
                </c:pt>
                <c:pt idx="191">
                  <c:v>1.484053029</c:v>
                </c:pt>
                <c:pt idx="192">
                  <c:v>1.5213728399999999</c:v>
                </c:pt>
                <c:pt idx="193">
                  <c:v>1.1707125469999999</c:v>
                </c:pt>
                <c:pt idx="194">
                  <c:v>1.1707125469999999</c:v>
                </c:pt>
                <c:pt idx="195">
                  <c:v>1.202623537</c:v>
                </c:pt>
                <c:pt idx="196">
                  <c:v>1.563162427</c:v>
                </c:pt>
                <c:pt idx="197">
                  <c:v>1.729027723</c:v>
                </c:pt>
                <c:pt idx="198">
                  <c:v>1.5950109809999999</c:v>
                </c:pt>
                <c:pt idx="199">
                  <c:v>1.202623537</c:v>
                </c:pt>
                <c:pt idx="200">
                  <c:v>1.0584063180000001</c:v>
                </c:pt>
                <c:pt idx="201">
                  <c:v>1.0097489900000001</c:v>
                </c:pt>
                <c:pt idx="202">
                  <c:v>0.435743934</c:v>
                </c:pt>
                <c:pt idx="203">
                  <c:v>0.54398461659999997</c:v>
                </c:pt>
                <c:pt idx="204">
                  <c:v>0.61396559849999999</c:v>
                </c:pt>
                <c:pt idx="205">
                  <c:v>0.62647480180000004</c:v>
                </c:pt>
                <c:pt idx="206">
                  <c:v>0.65666308669999995</c:v>
                </c:pt>
                <c:pt idx="207">
                  <c:v>0.74113960700000003</c:v>
                </c:pt>
                <c:pt idx="208">
                  <c:v>0.8253111809</c:v>
                </c:pt>
                <c:pt idx="209">
                  <c:v>0.6435510954</c:v>
                </c:pt>
                <c:pt idx="210">
                  <c:v>0.6435510954</c:v>
                </c:pt>
                <c:pt idx="211">
                  <c:v>0.45064092859999999</c:v>
                </c:pt>
                <c:pt idx="212">
                  <c:v>0.58181536290000002</c:v>
                </c:pt>
                <c:pt idx="213">
                  <c:v>0.47235621010000001</c:v>
                </c:pt>
                <c:pt idx="214">
                  <c:v>0.51204473959999997</c:v>
                </c:pt>
                <c:pt idx="215">
                  <c:v>0.47554266369999998</c:v>
                </c:pt>
                <c:pt idx="216">
                  <c:v>0.45368089369999998</c:v>
                </c:pt>
                <c:pt idx="217">
                  <c:v>0.54033955629999997</c:v>
                </c:pt>
                <c:pt idx="218">
                  <c:v>0.50861369779999999</c:v>
                </c:pt>
                <c:pt idx="219">
                  <c:v>0.45674136589999997</c:v>
                </c:pt>
              </c:numCache>
            </c:numRef>
          </c:xVal>
          <c:yVal>
            <c:numRef>
              <c:f>Sheet1!$I$2:$I$221</c:f>
              <c:numCache>
                <c:formatCode>General</c:formatCode>
                <c:ptCount val="220"/>
                <c:pt idx="0">
                  <c:v>4.8960298400000025E-2</c:v>
                </c:pt>
                <c:pt idx="9">
                  <c:v>0.14185256839999999</c:v>
                </c:pt>
                <c:pt idx="10">
                  <c:v>0.1434477394</c:v>
                </c:pt>
                <c:pt idx="11">
                  <c:v>0.14185256839999999</c:v>
                </c:pt>
                <c:pt idx="12">
                  <c:v>0.14185256839999999</c:v>
                </c:pt>
                <c:pt idx="13">
                  <c:v>0.14077323354999999</c:v>
                </c:pt>
                <c:pt idx="27">
                  <c:v>0.32668799059999998</c:v>
                </c:pt>
                <c:pt idx="28">
                  <c:v>0.31439905400000001</c:v>
                </c:pt>
                <c:pt idx="29">
                  <c:v>0.1733635734</c:v>
                </c:pt>
                <c:pt idx="30">
                  <c:v>0.18689144080000003</c:v>
                </c:pt>
                <c:pt idx="31">
                  <c:v>0.10969718019999997</c:v>
                </c:pt>
                <c:pt idx="32">
                  <c:v>0.19568201959999998</c:v>
                </c:pt>
                <c:pt idx="33">
                  <c:v>0.55545395128999997</c:v>
                </c:pt>
                <c:pt idx="34">
                  <c:v>0.1779190873</c:v>
                </c:pt>
                <c:pt idx="35">
                  <c:v>0.60053929567500008</c:v>
                </c:pt>
                <c:pt idx="36">
                  <c:v>0.34129014905000005</c:v>
                </c:pt>
                <c:pt idx="37">
                  <c:v>0.33985948610000005</c:v>
                </c:pt>
                <c:pt idx="38">
                  <c:v>0.31749373115000001</c:v>
                </c:pt>
                <c:pt idx="39">
                  <c:v>0.34412952080000003</c:v>
                </c:pt>
                <c:pt idx="40">
                  <c:v>0.35110162370000003</c:v>
                </c:pt>
                <c:pt idx="41">
                  <c:v>0.3281457103</c:v>
                </c:pt>
                <c:pt idx="42">
                  <c:v>0.3455383045</c:v>
                </c:pt>
                <c:pt idx="43">
                  <c:v>0.33697601730000004</c:v>
                </c:pt>
                <c:pt idx="46">
                  <c:v>0.11912689516666668</c:v>
                </c:pt>
                <c:pt idx="47">
                  <c:v>0.11319858346666666</c:v>
                </c:pt>
                <c:pt idx="48">
                  <c:v>0.15058163690000001</c:v>
                </c:pt>
                <c:pt idx="49">
                  <c:v>0.13974138453000001</c:v>
                </c:pt>
                <c:pt idx="50">
                  <c:v>0.10984038682</c:v>
                </c:pt>
                <c:pt idx="51">
                  <c:v>9.6230109199999997E-2</c:v>
                </c:pt>
                <c:pt idx="52">
                  <c:v>0.12637796906666668</c:v>
                </c:pt>
                <c:pt idx="53">
                  <c:v>8.6308493900000005E-2</c:v>
                </c:pt>
                <c:pt idx="54">
                  <c:v>0.11771311013333333</c:v>
                </c:pt>
                <c:pt idx="55">
                  <c:v>0.14187261203333332</c:v>
                </c:pt>
                <c:pt idx="56">
                  <c:v>0.10305054753333333</c:v>
                </c:pt>
                <c:pt idx="57">
                  <c:v>9.168510140000001E-2</c:v>
                </c:pt>
                <c:pt idx="58">
                  <c:v>0.17950401775000002</c:v>
                </c:pt>
                <c:pt idx="59">
                  <c:v>0.19897533299999998</c:v>
                </c:pt>
                <c:pt idx="60">
                  <c:v>0.19577655379999997</c:v>
                </c:pt>
                <c:pt idx="61">
                  <c:v>0.18655998644999999</c:v>
                </c:pt>
                <c:pt idx="62">
                  <c:v>0.1957519009</c:v>
                </c:pt>
                <c:pt idx="63">
                  <c:v>0.18373624027499999</c:v>
                </c:pt>
                <c:pt idx="64">
                  <c:v>0.199075116375</c:v>
                </c:pt>
                <c:pt idx="65">
                  <c:v>0.21090529997499999</c:v>
                </c:pt>
                <c:pt idx="66">
                  <c:v>0.2104911807</c:v>
                </c:pt>
                <c:pt idx="67">
                  <c:v>0.22387165240000001</c:v>
                </c:pt>
                <c:pt idx="68">
                  <c:v>0.25110181949999999</c:v>
                </c:pt>
                <c:pt idx="69">
                  <c:v>0.25308981720000001</c:v>
                </c:pt>
                <c:pt idx="70">
                  <c:v>0.21576062440000002</c:v>
                </c:pt>
                <c:pt idx="71">
                  <c:v>0.24162061515</c:v>
                </c:pt>
                <c:pt idx="72">
                  <c:v>0.18685654669999999</c:v>
                </c:pt>
                <c:pt idx="73">
                  <c:v>0.24995078407500002</c:v>
                </c:pt>
                <c:pt idx="74">
                  <c:v>0.2329092867</c:v>
                </c:pt>
                <c:pt idx="75">
                  <c:v>0.24251761102500002</c:v>
                </c:pt>
                <c:pt idx="76">
                  <c:v>9.7687784811999995E-2</c:v>
                </c:pt>
                <c:pt idx="77">
                  <c:v>8.1461100199999997E-2</c:v>
                </c:pt>
                <c:pt idx="78">
                  <c:v>8.4710211300000005E-2</c:v>
                </c:pt>
                <c:pt idx="79">
                  <c:v>7.0122242040000005E-2</c:v>
                </c:pt>
                <c:pt idx="80">
                  <c:v>6.6227489459999997E-2</c:v>
                </c:pt>
                <c:pt idx="81">
                  <c:v>7.5683648939999987E-2</c:v>
                </c:pt>
                <c:pt idx="82">
                  <c:v>0.13119040655600001</c:v>
                </c:pt>
                <c:pt idx="83">
                  <c:v>0.23055267781999997</c:v>
                </c:pt>
                <c:pt idx="84">
                  <c:v>0.90787107830000002</c:v>
                </c:pt>
                <c:pt idx="85">
                  <c:v>0.42497483269999997</c:v>
                </c:pt>
                <c:pt idx="86">
                  <c:v>0.22277947810000001</c:v>
                </c:pt>
                <c:pt idx="87">
                  <c:v>0.38582129829999995</c:v>
                </c:pt>
                <c:pt idx="88">
                  <c:v>0.36490974570000001</c:v>
                </c:pt>
                <c:pt idx="89">
                  <c:v>0.35143539950000002</c:v>
                </c:pt>
                <c:pt idx="90">
                  <c:v>0.29166696930000013</c:v>
                </c:pt>
                <c:pt idx="91">
                  <c:v>0.39265014239999996</c:v>
                </c:pt>
                <c:pt idx="92">
                  <c:v>0.19834984679999987</c:v>
                </c:pt>
                <c:pt idx="93">
                  <c:v>0.34155057690000001</c:v>
                </c:pt>
                <c:pt idx="94">
                  <c:v>0.34597510914999996</c:v>
                </c:pt>
                <c:pt idx="95">
                  <c:v>0.29781961749999997</c:v>
                </c:pt>
                <c:pt idx="96">
                  <c:v>0.26158011040000001</c:v>
                </c:pt>
                <c:pt idx="97">
                  <c:v>0.32067759784999994</c:v>
                </c:pt>
                <c:pt idx="98">
                  <c:v>0.30264382740000001</c:v>
                </c:pt>
                <c:pt idx="99">
                  <c:v>0.27524958509999997</c:v>
                </c:pt>
                <c:pt idx="100">
                  <c:v>0.27950029685</c:v>
                </c:pt>
                <c:pt idx="101">
                  <c:v>0.30268849754999999</c:v>
                </c:pt>
                <c:pt idx="102">
                  <c:v>0.28302120469999997</c:v>
                </c:pt>
                <c:pt idx="103">
                  <c:v>0.28984205989999995</c:v>
                </c:pt>
                <c:pt idx="104">
                  <c:v>0.26861135746666664</c:v>
                </c:pt>
                <c:pt idx="105">
                  <c:v>0.25814964309999999</c:v>
                </c:pt>
                <c:pt idx="106">
                  <c:v>0.23299893523333334</c:v>
                </c:pt>
                <c:pt idx="107">
                  <c:v>0.22201030816666664</c:v>
                </c:pt>
                <c:pt idx="108">
                  <c:v>0.15378753346666668</c:v>
                </c:pt>
                <c:pt idx="109">
                  <c:v>0.133078839</c:v>
                </c:pt>
                <c:pt idx="110">
                  <c:v>7.917965396666668E-2</c:v>
                </c:pt>
                <c:pt idx="111">
                  <c:v>0.21226590352499999</c:v>
                </c:pt>
                <c:pt idx="112">
                  <c:v>0.21738154492499998</c:v>
                </c:pt>
                <c:pt idx="113">
                  <c:v>0.20145851809999998</c:v>
                </c:pt>
                <c:pt idx="114">
                  <c:v>0.19361223232499999</c:v>
                </c:pt>
                <c:pt idx="115">
                  <c:v>0.174749201425</c:v>
                </c:pt>
                <c:pt idx="116">
                  <c:v>0.166507731125</c:v>
                </c:pt>
                <c:pt idx="117">
                  <c:v>0.11534065010000001</c:v>
                </c:pt>
                <c:pt idx="118">
                  <c:v>9.9809129249999989E-2</c:v>
                </c:pt>
                <c:pt idx="119">
                  <c:v>5.938474047500001E-2</c:v>
                </c:pt>
                <c:pt idx="120">
                  <c:v>0.23557009610000001</c:v>
                </c:pt>
                <c:pt idx="121">
                  <c:v>0.17390523593999999</c:v>
                </c:pt>
                <c:pt idx="122">
                  <c:v>0.16116681447999998</c:v>
                </c:pt>
                <c:pt idx="123">
                  <c:v>0.15488978585999999</c:v>
                </c:pt>
                <c:pt idx="124">
                  <c:v>0.13979936114000002</c:v>
                </c:pt>
                <c:pt idx="125">
                  <c:v>0.1332061849</c:v>
                </c:pt>
                <c:pt idx="126">
                  <c:v>9.2272520080000003E-2</c:v>
                </c:pt>
                <c:pt idx="127">
                  <c:v>7.98473034E-2</c:v>
                </c:pt>
                <c:pt idx="128">
                  <c:v>4.7507792380000004E-2</c:v>
                </c:pt>
                <c:pt idx="129">
                  <c:v>1.0980386067000001</c:v>
                </c:pt>
                <c:pt idx="130">
                  <c:v>0.67398466999999995</c:v>
                </c:pt>
                <c:pt idx="131">
                  <c:v>0.3771043389999999</c:v>
                </c:pt>
                <c:pt idx="132">
                  <c:v>0.47078894699999996</c:v>
                </c:pt>
                <c:pt idx="133">
                  <c:v>0.53809189699999993</c:v>
                </c:pt>
                <c:pt idx="134">
                  <c:v>0.48050996199999985</c:v>
                </c:pt>
                <c:pt idx="135">
                  <c:v>0.43868558699999999</c:v>
                </c:pt>
                <c:pt idx="136">
                  <c:v>0.43432538699999979</c:v>
                </c:pt>
                <c:pt idx="137">
                  <c:v>0.23197228699999997</c:v>
                </c:pt>
                <c:pt idx="138">
                  <c:v>0.3200592599</c:v>
                </c:pt>
                <c:pt idx="139">
                  <c:v>0.38287602550000005</c:v>
                </c:pt>
                <c:pt idx="140">
                  <c:v>0.44389237150000005</c:v>
                </c:pt>
                <c:pt idx="141">
                  <c:v>0.34137909555000007</c:v>
                </c:pt>
                <c:pt idx="142">
                  <c:v>0.22332010655000004</c:v>
                </c:pt>
                <c:pt idx="143">
                  <c:v>0.33913138549999999</c:v>
                </c:pt>
                <c:pt idx="144">
                  <c:v>0.44453958799999993</c:v>
                </c:pt>
                <c:pt idx="145">
                  <c:v>0.43901337220000008</c:v>
                </c:pt>
                <c:pt idx="146">
                  <c:v>0.47833059985000015</c:v>
                </c:pt>
                <c:pt idx="147">
                  <c:v>0.42915883565000013</c:v>
                </c:pt>
                <c:pt idx="148">
                  <c:v>0.19001311354999997</c:v>
                </c:pt>
                <c:pt idx="149">
                  <c:v>0.4273307095333333</c:v>
                </c:pt>
                <c:pt idx="150">
                  <c:v>0.35495392353333333</c:v>
                </c:pt>
                <c:pt idx="151">
                  <c:v>0.37163373053333343</c:v>
                </c:pt>
                <c:pt idx="152">
                  <c:v>0.42304057483333329</c:v>
                </c:pt>
                <c:pt idx="153">
                  <c:v>0.46114704756666675</c:v>
                </c:pt>
                <c:pt idx="154">
                  <c:v>0.52220893153333336</c:v>
                </c:pt>
                <c:pt idx="155">
                  <c:v>0.39854119583333336</c:v>
                </c:pt>
                <c:pt idx="156">
                  <c:v>0.45839366343333338</c:v>
                </c:pt>
                <c:pt idx="157">
                  <c:v>0.46821668056666671</c:v>
                </c:pt>
                <c:pt idx="158">
                  <c:v>1.5270951621500002</c:v>
                </c:pt>
                <c:pt idx="159">
                  <c:v>0.73246318885000006</c:v>
                </c:pt>
                <c:pt idx="160">
                  <c:v>0.43556747547499997</c:v>
                </c:pt>
                <c:pt idx="161">
                  <c:v>0.41782473939999998</c:v>
                </c:pt>
                <c:pt idx="162">
                  <c:v>0.31302341567499997</c:v>
                </c:pt>
                <c:pt idx="163">
                  <c:v>0.28835578647500004</c:v>
                </c:pt>
                <c:pt idx="164">
                  <c:v>0.37841569492500005</c:v>
                </c:pt>
                <c:pt idx="165">
                  <c:v>0.45497507147499999</c:v>
                </c:pt>
                <c:pt idx="166">
                  <c:v>0.27779142697500003</c:v>
                </c:pt>
                <c:pt idx="167">
                  <c:v>0.29411456794000002</c:v>
                </c:pt>
                <c:pt idx="168">
                  <c:v>0.32197821730000004</c:v>
                </c:pt>
                <c:pt idx="169">
                  <c:v>0.28903582049999998</c:v>
                </c:pt>
                <c:pt idx="170">
                  <c:v>0.25702327777999995</c:v>
                </c:pt>
                <c:pt idx="171">
                  <c:v>0.26116732995999997</c:v>
                </c:pt>
                <c:pt idx="172">
                  <c:v>0.26534504844000006</c:v>
                </c:pt>
                <c:pt idx="173">
                  <c:v>0.26604708782000003</c:v>
                </c:pt>
                <c:pt idx="174">
                  <c:v>0.26321929729999999</c:v>
                </c:pt>
                <c:pt idx="175">
                  <c:v>0.22897555089999996</c:v>
                </c:pt>
                <c:pt idx="176">
                  <c:v>0.17994325729999994</c:v>
                </c:pt>
                <c:pt idx="177">
                  <c:v>0.12965546649999996</c:v>
                </c:pt>
                <c:pt idx="178">
                  <c:v>0.139531815</c:v>
                </c:pt>
                <c:pt idx="179">
                  <c:v>6.265440780000002E-2</c:v>
                </c:pt>
                <c:pt idx="180">
                  <c:v>0.2053835473</c:v>
                </c:pt>
                <c:pt idx="181">
                  <c:v>0.19806215089999996</c:v>
                </c:pt>
                <c:pt idx="182">
                  <c:v>7.4222724800000028E-2</c:v>
                </c:pt>
                <c:pt idx="183">
                  <c:v>0.11222173150000003</c:v>
                </c:pt>
                <c:pt idx="184">
                  <c:v>0.14791192375000001</c:v>
                </c:pt>
                <c:pt idx="185">
                  <c:v>0.14662448525000002</c:v>
                </c:pt>
                <c:pt idx="186">
                  <c:v>0.1076159718</c:v>
                </c:pt>
                <c:pt idx="187">
                  <c:v>0.1032940166</c:v>
                </c:pt>
                <c:pt idx="188">
                  <c:v>0.12682203980000001</c:v>
                </c:pt>
                <c:pt idx="189">
                  <c:v>0.10605627619999999</c:v>
                </c:pt>
                <c:pt idx="190">
                  <c:v>9.1702521100000003E-2</c:v>
                </c:pt>
                <c:pt idx="191">
                  <c:v>7.5465940999999995E-2</c:v>
                </c:pt>
                <c:pt idx="192">
                  <c:v>8.1222096800000004E-2</c:v>
                </c:pt>
                <c:pt idx="193">
                  <c:v>0.10191214813333334</c:v>
                </c:pt>
                <c:pt idx="194">
                  <c:v>0.10575374366666666</c:v>
                </c:pt>
                <c:pt idx="195">
                  <c:v>0.10371993806666667</c:v>
                </c:pt>
                <c:pt idx="196">
                  <c:v>8.3258371733333336E-2</c:v>
                </c:pt>
                <c:pt idx="197">
                  <c:v>6.6400772700000013E-2</c:v>
                </c:pt>
                <c:pt idx="198">
                  <c:v>6.3585321633333344E-2</c:v>
                </c:pt>
                <c:pt idx="199">
                  <c:v>9.9904083800000001E-2</c:v>
                </c:pt>
                <c:pt idx="200">
                  <c:v>8.959154373333332E-2</c:v>
                </c:pt>
                <c:pt idx="201">
                  <c:v>8.6276461166666665E-2</c:v>
                </c:pt>
                <c:pt idx="202">
                  <c:v>7.2085375024999995E-2</c:v>
                </c:pt>
                <c:pt idx="203">
                  <c:v>6.9379357959999999E-2</c:v>
                </c:pt>
                <c:pt idx="204">
                  <c:v>6.5972941787499989E-2</c:v>
                </c:pt>
                <c:pt idx="205">
                  <c:v>7.2493092854999996E-2</c:v>
                </c:pt>
                <c:pt idx="206">
                  <c:v>6.4905504582499995E-2</c:v>
                </c:pt>
                <c:pt idx="207">
                  <c:v>7.4497782425000006E-2</c:v>
                </c:pt>
                <c:pt idx="208">
                  <c:v>5.6430881077499995E-2</c:v>
                </c:pt>
                <c:pt idx="209">
                  <c:v>6.4688392090000005E-2</c:v>
                </c:pt>
                <c:pt idx="210">
                  <c:v>5.8930039065000009E-2</c:v>
                </c:pt>
                <c:pt idx="211">
                  <c:v>4.1039484587999997E-2</c:v>
                </c:pt>
                <c:pt idx="212">
                  <c:v>3.4847922982000006E-2</c:v>
                </c:pt>
                <c:pt idx="213">
                  <c:v>3.4602964837999996E-2</c:v>
                </c:pt>
                <c:pt idx="214">
                  <c:v>3.2067607428000001E-2</c:v>
                </c:pt>
                <c:pt idx="215">
                  <c:v>3.3083056606E-2</c:v>
                </c:pt>
                <c:pt idx="216">
                  <c:v>2.8665356086000005E-2</c:v>
                </c:pt>
                <c:pt idx="217">
                  <c:v>2.5930798793999999E-2</c:v>
                </c:pt>
                <c:pt idx="218">
                  <c:v>2.4641556424E-2</c:v>
                </c:pt>
                <c:pt idx="219">
                  <c:v>3.5212417901999998E-2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C-6F4F-B7CF-70CA2D9D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94559"/>
        <c:axId val="2008110495"/>
      </c:scatterChart>
      <c:valAx>
        <c:axId val="20087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Effluent Fluoride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10495"/>
        <c:crosses val="autoZero"/>
        <c:crossBetween val="midCat"/>
      </c:valAx>
      <c:valAx>
        <c:axId val="2008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9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'Sheet1 (2)'!$H$205:$H$213</c:f>
              <c:numCache>
                <c:formatCode>General</c:formatCode>
                <c:ptCount val="9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</c:numCache>
            </c:numRef>
          </c:xVal>
          <c:yVal>
            <c:numRef>
              <c:f>'Sheet1 (2)'!$I$205:$I$213</c:f>
              <c:numCache>
                <c:formatCode>General</c:formatCode>
                <c:ptCount val="9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49-7F4A-A8B4-088504E2BF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(2)'!$H$214:$H$221</c:f>
              <c:numCache>
                <c:formatCode>General</c:formatCode>
                <c:ptCount val="8"/>
                <c:pt idx="0">
                  <c:v>0.61118603940000005</c:v>
                </c:pt>
                <c:pt idx="1">
                  <c:v>1.450531035</c:v>
                </c:pt>
                <c:pt idx="2">
                  <c:v>1.7867075880000001</c:v>
                </c:pt>
                <c:pt idx="3">
                  <c:v>2.10236577</c:v>
                </c:pt>
                <c:pt idx="4">
                  <c:v>2.589612206</c:v>
                </c:pt>
                <c:pt idx="5">
                  <c:v>1.573455348</c:v>
                </c:pt>
                <c:pt idx="6">
                  <c:v>0.82079602019999998</c:v>
                </c:pt>
                <c:pt idx="7">
                  <c:v>1.7154962890000001</c:v>
                </c:pt>
              </c:numCache>
            </c:numRef>
          </c:xVal>
          <c:yVal>
            <c:numRef>
              <c:f>'Sheet1 (2)'!$I$214:$I$221</c:f>
              <c:numCache>
                <c:formatCode>General</c:formatCode>
                <c:ptCount val="8"/>
                <c:pt idx="0">
                  <c:v>9.7687784811999995E-2</c:v>
                </c:pt>
                <c:pt idx="1">
                  <c:v>8.1461100199999997E-2</c:v>
                </c:pt>
                <c:pt idx="2">
                  <c:v>8.4710211300000005E-2</c:v>
                </c:pt>
                <c:pt idx="3">
                  <c:v>7.0122242040000005E-2</c:v>
                </c:pt>
                <c:pt idx="4">
                  <c:v>6.6227489459999997E-2</c:v>
                </c:pt>
                <c:pt idx="5">
                  <c:v>7.5683648939999987E-2</c:v>
                </c:pt>
                <c:pt idx="6">
                  <c:v>0.13119040655600001</c:v>
                </c:pt>
                <c:pt idx="7">
                  <c:v>0.23055267781999997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9-7F4A-A8B4-088504E2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79872"/>
        <c:axId val="1276268272"/>
      </c:scatterChart>
      <c:valAx>
        <c:axId val="12762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68272"/>
        <c:crosses val="autoZero"/>
        <c:crossBetween val="midCat"/>
      </c:valAx>
      <c:valAx>
        <c:axId val="12762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79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'Sheet1 (2)'!$H$196:$H$204</c:f>
              <c:numCache>
                <c:formatCode>General</c:formatCode>
                <c:ptCount val="9"/>
                <c:pt idx="0">
                  <c:v>2.4081229639999999</c:v>
                </c:pt>
                <c:pt idx="1">
                  <c:v>1.7716182599999999</c:v>
                </c:pt>
                <c:pt idx="2">
                  <c:v>1.9588374019999999</c:v>
                </c:pt>
                <c:pt idx="3">
                  <c:v>3.519625494</c:v>
                </c:pt>
                <c:pt idx="4">
                  <c:v>1.7617584239999999</c:v>
                </c:pt>
                <c:pt idx="5">
                  <c:v>1.6661283170000001</c:v>
                </c:pt>
                <c:pt idx="6">
                  <c:v>1.8837872369999999</c:v>
                </c:pt>
                <c:pt idx="7">
                  <c:v>1.611260272</c:v>
                </c:pt>
                <c:pt idx="8">
                  <c:v>1.4736184189999999</c:v>
                </c:pt>
              </c:numCache>
            </c:numRef>
          </c:xVal>
          <c:yVal>
            <c:numRef>
              <c:f>'Sheet1 (2)'!$I$196:$I$204</c:f>
              <c:numCache>
                <c:formatCode>General</c:formatCode>
                <c:ptCount val="9"/>
                <c:pt idx="0">
                  <c:v>0.22387165240000001</c:v>
                </c:pt>
                <c:pt idx="1">
                  <c:v>0.25110181949999999</c:v>
                </c:pt>
                <c:pt idx="2">
                  <c:v>0.25308981720000001</c:v>
                </c:pt>
                <c:pt idx="3">
                  <c:v>0.21576062440000002</c:v>
                </c:pt>
                <c:pt idx="4">
                  <c:v>0.24162061515</c:v>
                </c:pt>
                <c:pt idx="5">
                  <c:v>0.18685654669999999</c:v>
                </c:pt>
                <c:pt idx="6">
                  <c:v>0.24995078407500002</c:v>
                </c:pt>
                <c:pt idx="7">
                  <c:v>0.2329092867</c:v>
                </c:pt>
                <c:pt idx="8">
                  <c:v>0.24251761102500002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9F-8449-BE65-51A489AB14FA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'Sheet1 (2)'!$H$187:$H$195</c:f>
              <c:numCache>
                <c:formatCode>General</c:formatCode>
                <c:ptCount val="9"/>
                <c:pt idx="0">
                  <c:v>1.901704697</c:v>
                </c:pt>
                <c:pt idx="1">
                  <c:v>1.3333086220000001</c:v>
                </c:pt>
                <c:pt idx="2">
                  <c:v>1.4612597899999999</c:v>
                </c:pt>
                <c:pt idx="3">
                  <c:v>2.3776484830000002</c:v>
                </c:pt>
                <c:pt idx="4">
                  <c:v>1.35641498</c:v>
                </c:pt>
                <c:pt idx="5">
                  <c:v>1.3256943059999999</c:v>
                </c:pt>
                <c:pt idx="6">
                  <c:v>1.4363674129999999</c:v>
                </c:pt>
                <c:pt idx="7">
                  <c:v>1.4038359419999999</c:v>
                </c:pt>
                <c:pt idx="8">
                  <c:v>1.364205745</c:v>
                </c:pt>
              </c:numCache>
            </c:numRef>
          </c:xVal>
          <c:yVal>
            <c:numRef>
              <c:f>'Sheet1 (2)'!$I$187:$I$195</c:f>
              <c:numCache>
                <c:formatCode>General</c:formatCode>
                <c:ptCount val="9"/>
                <c:pt idx="0">
                  <c:v>0.17950401775000002</c:v>
                </c:pt>
                <c:pt idx="1">
                  <c:v>0.19897533299999998</c:v>
                </c:pt>
                <c:pt idx="2">
                  <c:v>0.19577655379999997</c:v>
                </c:pt>
                <c:pt idx="3">
                  <c:v>0.18655998644999999</c:v>
                </c:pt>
                <c:pt idx="4">
                  <c:v>0.1957519009</c:v>
                </c:pt>
                <c:pt idx="5">
                  <c:v>0.18373624027499999</c:v>
                </c:pt>
                <c:pt idx="6">
                  <c:v>0.199075116375</c:v>
                </c:pt>
                <c:pt idx="7">
                  <c:v>0.21090529997499999</c:v>
                </c:pt>
                <c:pt idx="8">
                  <c:v>0.2104911807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9F-8449-BE65-51A489AB14F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(2)'!$H$178:$H$186</c:f>
              <c:numCache>
                <c:formatCode>General</c:formatCode>
                <c:ptCount val="9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</c:numCache>
            </c:numRef>
          </c:xVal>
          <c:yVal>
            <c:numRef>
              <c:f>'Sheet1 (2)'!$I$178:$I$186</c:f>
              <c:numCache>
                <c:formatCode>General</c:formatCode>
                <c:ptCount val="9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9F-8449-BE65-51A489AB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94208"/>
        <c:axId val="1276348352"/>
      </c:scatterChart>
      <c:valAx>
        <c:axId val="12766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48352"/>
        <c:crosses val="autoZero"/>
        <c:crossBetween val="midCat"/>
      </c:valAx>
      <c:valAx>
        <c:axId val="1276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942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'Sheet1 (2)'!$H$169:$H$177</c:f>
              <c:numCache>
                <c:formatCode>General</c:formatCode>
                <c:ptCount val="9"/>
                <c:pt idx="0">
                  <c:v>0.53325615209999999</c:v>
                </c:pt>
                <c:pt idx="1">
                  <c:v>0.78469301739999997</c:v>
                </c:pt>
                <c:pt idx="2">
                  <c:v>1.193001346</c:v>
                </c:pt>
                <c:pt idx="3">
                  <c:v>1.1176001959999999</c:v>
                </c:pt>
                <c:pt idx="4">
                  <c:v>1.069999299</c:v>
                </c:pt>
                <c:pt idx="5">
                  <c:v>1.1176001959999999</c:v>
                </c:pt>
                <c:pt idx="6">
                  <c:v>1.041283851</c:v>
                </c:pt>
                <c:pt idx="7">
                  <c:v>1.5574770739999999</c:v>
                </c:pt>
                <c:pt idx="8">
                  <c:v>1.5574770739999999</c:v>
                </c:pt>
              </c:numCache>
            </c:numRef>
          </c:xVal>
          <c:yVal>
            <c:numRef>
              <c:f>'Sheet1 (2)'!$I$169:$I$177</c:f>
              <c:numCache>
                <c:formatCode>General</c:formatCode>
                <c:ptCount val="9"/>
                <c:pt idx="0">
                  <c:v>0.13974138453000001</c:v>
                </c:pt>
                <c:pt idx="1">
                  <c:v>0.10984038682</c:v>
                </c:pt>
                <c:pt idx="2">
                  <c:v>9.6230109199999997E-2</c:v>
                </c:pt>
                <c:pt idx="3">
                  <c:v>0.12637796906666668</c:v>
                </c:pt>
                <c:pt idx="4">
                  <c:v>8.6308493900000005E-2</c:v>
                </c:pt>
                <c:pt idx="5">
                  <c:v>0.11771311013333333</c:v>
                </c:pt>
                <c:pt idx="6">
                  <c:v>0.14187261203333332</c:v>
                </c:pt>
                <c:pt idx="7">
                  <c:v>0.10305054753333333</c:v>
                </c:pt>
                <c:pt idx="8">
                  <c:v>9.168510140000001E-2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88-FF40-BE7B-8E890EE77E9A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'Sheet1 (2)'!$H$166:$H$168</c:f>
              <c:numCache>
                <c:formatCode>General</c:formatCode>
                <c:ptCount val="3"/>
                <c:pt idx="0">
                  <c:v>3.314086579</c:v>
                </c:pt>
                <c:pt idx="1">
                  <c:v>3.2983802130000002</c:v>
                </c:pt>
                <c:pt idx="2">
                  <c:v>3.056965795</c:v>
                </c:pt>
              </c:numCache>
            </c:numRef>
          </c:xVal>
          <c:yVal>
            <c:numRef>
              <c:f>'Sheet1 (2)'!$I$166:$I$168</c:f>
              <c:numCache>
                <c:formatCode>General</c:formatCode>
                <c:ptCount val="3"/>
                <c:pt idx="0">
                  <c:v>0.11912689516666668</c:v>
                </c:pt>
                <c:pt idx="1">
                  <c:v>0.11319858346666666</c:v>
                </c:pt>
                <c:pt idx="2">
                  <c:v>0.15058163690000001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88-FF40-BE7B-8E890EE77E9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(2)'!$H$155:$H$163</c:f>
              <c:numCache>
                <c:formatCode>General</c:formatCode>
                <c:ptCount val="9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</c:numCache>
            </c:numRef>
          </c:xVal>
          <c:yVal>
            <c:numRef>
              <c:f>'Sheet1 (2)'!$I$155:$I$163</c:f>
              <c:numCache>
                <c:formatCode>General</c:formatCode>
                <c:ptCount val="9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88-FF40-BE7B-8E890EE7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51808"/>
        <c:axId val="1266253488"/>
      </c:scatterChart>
      <c:valAx>
        <c:axId val="12662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53488"/>
        <c:crosses val="autoZero"/>
        <c:crossBetween val="midCat"/>
      </c:valAx>
      <c:valAx>
        <c:axId val="12662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518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44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mg/L F-, 50 mg/L PACl</c:v>
          </c:tx>
          <c:spPr>
            <a:ln w="19050">
              <a:noFill/>
            </a:ln>
          </c:spPr>
          <c:marker>
            <c:spPr>
              <a:ln w="25400"/>
            </c:spPr>
          </c:marker>
          <c:xVal>
            <c:numRef>
              <c:f>'Sheet1 (3)'!$H$205:$H$222</c:f>
              <c:numCache>
                <c:formatCode>General</c:formatCode>
                <c:ptCount val="18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  <c:pt idx="9">
                  <c:v>0.61118603940000005</c:v>
                </c:pt>
                <c:pt idx="10">
                  <c:v>1.450531035</c:v>
                </c:pt>
                <c:pt idx="11">
                  <c:v>1.7867075880000001</c:v>
                </c:pt>
                <c:pt idx="12">
                  <c:v>2.10236577</c:v>
                </c:pt>
                <c:pt idx="13">
                  <c:v>2.589612206</c:v>
                </c:pt>
                <c:pt idx="14">
                  <c:v>1.573455348</c:v>
                </c:pt>
                <c:pt idx="15">
                  <c:v>0.82079602019999998</c:v>
                </c:pt>
                <c:pt idx="16">
                  <c:v>1.7154962890000001</c:v>
                </c:pt>
              </c:numCache>
            </c:numRef>
          </c:xVal>
          <c:yVal>
            <c:numRef>
              <c:f>'Sheet1 (3)'!$I$205:$I$222</c:f>
              <c:numCache>
                <c:formatCode>General</c:formatCode>
                <c:ptCount val="18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  <c:pt idx="9">
                  <c:v>9.7687784811999995E-2</c:v>
                </c:pt>
                <c:pt idx="10">
                  <c:v>8.1461100199999997E-2</c:v>
                </c:pt>
                <c:pt idx="11">
                  <c:v>8.4710211300000005E-2</c:v>
                </c:pt>
                <c:pt idx="12">
                  <c:v>7.0122242040000005E-2</c:v>
                </c:pt>
                <c:pt idx="13">
                  <c:v>6.6227489459999997E-2</c:v>
                </c:pt>
                <c:pt idx="14">
                  <c:v>7.5683648939999987E-2</c:v>
                </c:pt>
                <c:pt idx="15">
                  <c:v>0.13119040655600001</c:v>
                </c:pt>
                <c:pt idx="16">
                  <c:v>0.23055267781999997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F056-5446-9A3B-57B23EF996F3}"/>
            </c:ext>
          </c:extLst>
        </c:ser>
        <c:ser>
          <c:idx val="2"/>
          <c:order val="1"/>
          <c:tx>
            <c:v>5 mg/L F-, 40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(3)'!$H$178:$H$204</c:f>
              <c:numCache>
                <c:formatCode>General</c:formatCode>
                <c:ptCount val="27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  <c:pt idx="9">
                  <c:v>1.901704697</c:v>
                </c:pt>
                <c:pt idx="10">
                  <c:v>1.3333086220000001</c:v>
                </c:pt>
                <c:pt idx="11">
                  <c:v>1.4612597899999999</c:v>
                </c:pt>
                <c:pt idx="12">
                  <c:v>2.3776484830000002</c:v>
                </c:pt>
                <c:pt idx="13">
                  <c:v>1.35641498</c:v>
                </c:pt>
                <c:pt idx="14">
                  <c:v>1.3256943059999999</c:v>
                </c:pt>
                <c:pt idx="15">
                  <c:v>1.4363674129999999</c:v>
                </c:pt>
                <c:pt idx="16">
                  <c:v>1.4038359419999999</c:v>
                </c:pt>
                <c:pt idx="17">
                  <c:v>1.364205745</c:v>
                </c:pt>
                <c:pt idx="18">
                  <c:v>2.4081229639999999</c:v>
                </c:pt>
                <c:pt idx="19">
                  <c:v>1.7716182599999999</c:v>
                </c:pt>
                <c:pt idx="20">
                  <c:v>1.9588374019999999</c:v>
                </c:pt>
                <c:pt idx="21">
                  <c:v>3.519625494</c:v>
                </c:pt>
                <c:pt idx="22">
                  <c:v>1.7617584239999999</c:v>
                </c:pt>
                <c:pt idx="23">
                  <c:v>1.6661283170000001</c:v>
                </c:pt>
                <c:pt idx="24">
                  <c:v>1.8837872369999999</c:v>
                </c:pt>
                <c:pt idx="25">
                  <c:v>1.611260272</c:v>
                </c:pt>
                <c:pt idx="26">
                  <c:v>1.4736184189999999</c:v>
                </c:pt>
              </c:numCache>
            </c:numRef>
          </c:xVal>
          <c:yVal>
            <c:numRef>
              <c:f>'Sheet1 (3)'!$I$178:$I$204</c:f>
              <c:numCache>
                <c:formatCode>General</c:formatCode>
                <c:ptCount val="27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  <c:pt idx="9">
                  <c:v>0.17950401775000002</c:v>
                </c:pt>
                <c:pt idx="10">
                  <c:v>0.19897533299999998</c:v>
                </c:pt>
                <c:pt idx="11">
                  <c:v>0.19577655379999997</c:v>
                </c:pt>
                <c:pt idx="12">
                  <c:v>0.18655998644999999</c:v>
                </c:pt>
                <c:pt idx="13">
                  <c:v>0.1957519009</c:v>
                </c:pt>
                <c:pt idx="14">
                  <c:v>0.18373624027499999</c:v>
                </c:pt>
                <c:pt idx="15">
                  <c:v>0.199075116375</c:v>
                </c:pt>
                <c:pt idx="16">
                  <c:v>0.21090529997499999</c:v>
                </c:pt>
                <c:pt idx="17">
                  <c:v>0.2104911807</c:v>
                </c:pt>
                <c:pt idx="18">
                  <c:v>0.22387165240000001</c:v>
                </c:pt>
                <c:pt idx="19">
                  <c:v>0.25110181949999999</c:v>
                </c:pt>
                <c:pt idx="20">
                  <c:v>0.25308981720000001</c:v>
                </c:pt>
                <c:pt idx="21">
                  <c:v>0.21576062440000002</c:v>
                </c:pt>
                <c:pt idx="22">
                  <c:v>0.24162061515</c:v>
                </c:pt>
                <c:pt idx="23">
                  <c:v>0.18685654669999999</c:v>
                </c:pt>
                <c:pt idx="24">
                  <c:v>0.24995078407500002</c:v>
                </c:pt>
                <c:pt idx="25">
                  <c:v>0.2329092867</c:v>
                </c:pt>
                <c:pt idx="26">
                  <c:v>0.24251761102500002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056-5446-9A3B-57B23EF996F3}"/>
            </c:ext>
          </c:extLst>
        </c:ser>
        <c:ser>
          <c:idx val="3"/>
          <c:order val="2"/>
          <c:tx>
            <c:v>5 mg/L F-, 30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(3)'!$H$155:$H$177</c:f>
              <c:numCache>
                <c:formatCode>General</c:formatCode>
                <c:ptCount val="23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  <c:pt idx="11">
                  <c:v>3.314086579</c:v>
                </c:pt>
                <c:pt idx="12">
                  <c:v>3.2983802130000002</c:v>
                </c:pt>
                <c:pt idx="13">
                  <c:v>3.056965795</c:v>
                </c:pt>
                <c:pt idx="14">
                  <c:v>0.53325615209999999</c:v>
                </c:pt>
                <c:pt idx="15">
                  <c:v>0.78469301739999997</c:v>
                </c:pt>
                <c:pt idx="16">
                  <c:v>1.193001346</c:v>
                </c:pt>
                <c:pt idx="17">
                  <c:v>1.1176001959999999</c:v>
                </c:pt>
                <c:pt idx="18">
                  <c:v>1.069999299</c:v>
                </c:pt>
                <c:pt idx="19">
                  <c:v>1.1176001959999999</c:v>
                </c:pt>
                <c:pt idx="20">
                  <c:v>1.041283851</c:v>
                </c:pt>
                <c:pt idx="21">
                  <c:v>1.5574770739999999</c:v>
                </c:pt>
                <c:pt idx="22">
                  <c:v>1.5574770739999999</c:v>
                </c:pt>
              </c:numCache>
            </c:numRef>
          </c:xVal>
          <c:yVal>
            <c:numRef>
              <c:f>'Sheet1 (3)'!$I$155:$I$177</c:f>
              <c:numCache>
                <c:formatCode>General</c:formatCode>
                <c:ptCount val="23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  <c:pt idx="11">
                  <c:v>0.11912689516666668</c:v>
                </c:pt>
                <c:pt idx="12">
                  <c:v>0.11319858346666666</c:v>
                </c:pt>
                <c:pt idx="13">
                  <c:v>0.15058163690000001</c:v>
                </c:pt>
                <c:pt idx="14">
                  <c:v>0.13974138453000001</c:v>
                </c:pt>
                <c:pt idx="15">
                  <c:v>0.10984038682</c:v>
                </c:pt>
                <c:pt idx="16">
                  <c:v>9.6230109199999997E-2</c:v>
                </c:pt>
                <c:pt idx="17">
                  <c:v>0.12637796906666668</c:v>
                </c:pt>
                <c:pt idx="18">
                  <c:v>8.6308493900000005E-2</c:v>
                </c:pt>
                <c:pt idx="19">
                  <c:v>0.11771311013333333</c:v>
                </c:pt>
                <c:pt idx="20">
                  <c:v>0.14187261203333332</c:v>
                </c:pt>
                <c:pt idx="21">
                  <c:v>0.10305054753333333</c:v>
                </c:pt>
                <c:pt idx="22">
                  <c:v>9.168510140000001E-2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056-5446-9A3B-57B23EF996F3}"/>
            </c:ext>
          </c:extLst>
        </c:ser>
        <c:ser>
          <c:idx val="4"/>
          <c:order val="3"/>
          <c:tx>
            <c:v>5 mg/L F-, 20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(3)'!$H$146:$H$154</c:f>
              <c:numCache>
                <c:formatCode>General</c:formatCode>
                <c:ptCount val="9"/>
                <c:pt idx="0">
                  <c:v>1.2016178989999999</c:v>
                </c:pt>
                <c:pt idx="1">
                  <c:v>1.2016178989999999</c:v>
                </c:pt>
                <c:pt idx="2">
                  <c:v>1.3437066419999999</c:v>
                </c:pt>
                <c:pt idx="3">
                  <c:v>1.540383217</c:v>
                </c:pt>
                <c:pt idx="4">
                  <c:v>1.5213728399999999</c:v>
                </c:pt>
                <c:pt idx="5">
                  <c:v>1.598851529</c:v>
                </c:pt>
                <c:pt idx="6">
                  <c:v>1.6188300449999999</c:v>
                </c:pt>
                <c:pt idx="7">
                  <c:v>1.484053029</c:v>
                </c:pt>
                <c:pt idx="8">
                  <c:v>1.5213728399999999</c:v>
                </c:pt>
              </c:numCache>
            </c:numRef>
          </c:xVal>
          <c:yVal>
            <c:numRef>
              <c:f>'Sheet1 (3)'!$I$146:$I$154</c:f>
              <c:numCache>
                <c:formatCode>General</c:formatCode>
                <c:ptCount val="9"/>
                <c:pt idx="0">
                  <c:v>0.14791192375000001</c:v>
                </c:pt>
                <c:pt idx="1">
                  <c:v>0.14662448525000002</c:v>
                </c:pt>
                <c:pt idx="2">
                  <c:v>0.1076159718</c:v>
                </c:pt>
                <c:pt idx="3">
                  <c:v>0.1032940166</c:v>
                </c:pt>
                <c:pt idx="4">
                  <c:v>0.12682203980000001</c:v>
                </c:pt>
                <c:pt idx="5">
                  <c:v>0.10605627619999999</c:v>
                </c:pt>
                <c:pt idx="6">
                  <c:v>9.1702521100000003E-2</c:v>
                </c:pt>
                <c:pt idx="7">
                  <c:v>7.5465940999999995E-2</c:v>
                </c:pt>
                <c:pt idx="8">
                  <c:v>8.1222096800000004E-2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F056-5446-9A3B-57B23EF996F3}"/>
            </c:ext>
          </c:extLst>
        </c:ser>
        <c:ser>
          <c:idx val="5"/>
          <c:order val="4"/>
          <c:tx>
            <c:v>5 mg/L F-, 10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(3)'!$H$138:$H$145</c:f>
              <c:numCache>
                <c:formatCode>General</c:formatCode>
                <c:ptCount val="8"/>
                <c:pt idx="0">
                  <c:v>3.4308254640000002</c:v>
                </c:pt>
                <c:pt idx="1">
                  <c:v>3.7848097530000002</c:v>
                </c:pt>
                <c:pt idx="2">
                  <c:v>3.89571186</c:v>
                </c:pt>
                <c:pt idx="3">
                  <c:v>4.0330922459999998</c:v>
                </c:pt>
                <c:pt idx="4">
                  <c:v>3.5518118580000002</c:v>
                </c:pt>
                <c:pt idx="5">
                  <c:v>3.3718866030000001</c:v>
                </c:pt>
                <c:pt idx="6">
                  <c:v>3.6558866839999999</c:v>
                </c:pt>
                <c:pt idx="7">
                  <c:v>3.2758966169999999</c:v>
                </c:pt>
              </c:numCache>
            </c:numRef>
          </c:xVal>
          <c:yVal>
            <c:numRef>
              <c:f>'Sheet1 (3)'!$I$138:$I$145</c:f>
              <c:numCache>
                <c:formatCode>General</c:formatCode>
                <c:ptCount val="8"/>
                <c:pt idx="0">
                  <c:v>0.17994325729999994</c:v>
                </c:pt>
                <c:pt idx="1">
                  <c:v>0.12965546649999996</c:v>
                </c:pt>
                <c:pt idx="2">
                  <c:v>0.139531815</c:v>
                </c:pt>
                <c:pt idx="3">
                  <c:v>6.265440780000002E-2</c:v>
                </c:pt>
                <c:pt idx="4">
                  <c:v>0.2053835473</c:v>
                </c:pt>
                <c:pt idx="5">
                  <c:v>0.19806215089999996</c:v>
                </c:pt>
                <c:pt idx="6">
                  <c:v>7.4222724800000028E-2</c:v>
                </c:pt>
                <c:pt idx="7">
                  <c:v>0.11222173150000003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F056-5446-9A3B-57B23EF996F3}"/>
            </c:ext>
          </c:extLst>
        </c:ser>
        <c:ser>
          <c:idx val="6"/>
          <c:order val="5"/>
          <c:tx>
            <c:v>15 mg/L F-, 50 mg/L PACl</c:v>
          </c:tx>
          <c:spPr>
            <a:ln w="19050" cap="rnd">
              <a:noFill/>
              <a:round/>
            </a:ln>
            <a:effectLst/>
          </c:spPr>
          <c:marker>
            <c:spPr>
              <a:ln w="12700"/>
            </c:spPr>
          </c:marker>
          <c:xVal>
            <c:numRef>
              <c:f>'Sheet1 (3)'!$H$129:$H$137</c:f>
              <c:numCache>
                <c:formatCode>General</c:formatCode>
                <c:ptCount val="9"/>
                <c:pt idx="0">
                  <c:v>3.7508329429999998</c:v>
                </c:pt>
                <c:pt idx="1">
                  <c:v>4.3284463850000003</c:v>
                </c:pt>
                <c:pt idx="2">
                  <c:v>4.6776319749999997</c:v>
                </c:pt>
                <c:pt idx="3">
                  <c:v>5.9388166509999998</c:v>
                </c:pt>
                <c:pt idx="4">
                  <c:v>4.4330173320000004</c:v>
                </c:pt>
                <c:pt idx="5">
                  <c:v>4.5401146079999997</c:v>
                </c:pt>
                <c:pt idx="6">
                  <c:v>3.9814951289999998</c:v>
                </c:pt>
                <c:pt idx="7">
                  <c:v>4.2263421750000001</c:v>
                </c:pt>
                <c:pt idx="8">
                  <c:v>5.5283783450000001</c:v>
                </c:pt>
              </c:numCache>
            </c:numRef>
          </c:xVal>
          <c:yVal>
            <c:numRef>
              <c:f>'Sheet1 (3)'!$I$129:$I$137</c:f>
              <c:numCache>
                <c:formatCode>General</c:formatCode>
                <c:ptCount val="9"/>
                <c:pt idx="0">
                  <c:v>0.29411456794000002</c:v>
                </c:pt>
                <c:pt idx="1">
                  <c:v>0.32197821730000004</c:v>
                </c:pt>
                <c:pt idx="2">
                  <c:v>0.28903582049999998</c:v>
                </c:pt>
                <c:pt idx="3">
                  <c:v>0.25702327777999995</c:v>
                </c:pt>
                <c:pt idx="4">
                  <c:v>0.26116732995999997</c:v>
                </c:pt>
                <c:pt idx="5">
                  <c:v>0.26534504844000006</c:v>
                </c:pt>
                <c:pt idx="6">
                  <c:v>0.26604708782000003</c:v>
                </c:pt>
                <c:pt idx="7">
                  <c:v>0.26321929729999999</c:v>
                </c:pt>
                <c:pt idx="8">
                  <c:v>0.22897555089999996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F056-5446-9A3B-57B23EF996F3}"/>
            </c:ext>
          </c:extLst>
        </c:ser>
        <c:ser>
          <c:idx val="7"/>
          <c:order val="6"/>
          <c:tx>
            <c:v>15 mg/L F-, 40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(3)'!$H$120:$H$128</c:f>
              <c:numCache>
                <c:formatCode>General</c:formatCode>
                <c:ptCount val="9"/>
                <c:pt idx="2">
                  <c:v>6.0101264710000004</c:v>
                </c:pt>
                <c:pt idx="3">
                  <c:v>6.3040316440000002</c:v>
                </c:pt>
                <c:pt idx="4">
                  <c:v>6.0461018329999998</c:v>
                </c:pt>
                <c:pt idx="5">
                  <c:v>6.3797267509999998</c:v>
                </c:pt>
                <c:pt idx="6">
                  <c:v>6.4179144629999998</c:v>
                </c:pt>
                <c:pt idx="7">
                  <c:v>6.3797267509999998</c:v>
                </c:pt>
                <c:pt idx="8">
                  <c:v>6.3797267509999998</c:v>
                </c:pt>
              </c:numCache>
            </c:numRef>
          </c:xVal>
          <c:yVal>
            <c:numRef>
              <c:f>'Sheet1 (3)'!$I$120:$I$128</c:f>
              <c:numCache>
                <c:formatCode>General</c:formatCode>
                <c:ptCount val="9"/>
                <c:pt idx="2">
                  <c:v>0.43556747547499997</c:v>
                </c:pt>
                <c:pt idx="3">
                  <c:v>0.41782473939999998</c:v>
                </c:pt>
                <c:pt idx="4">
                  <c:v>0.31302341567499997</c:v>
                </c:pt>
                <c:pt idx="5">
                  <c:v>0.28835578647500004</c:v>
                </c:pt>
                <c:pt idx="6">
                  <c:v>0.37841569492500005</c:v>
                </c:pt>
                <c:pt idx="7">
                  <c:v>0.45497507147499999</c:v>
                </c:pt>
                <c:pt idx="8">
                  <c:v>0.27779142697500003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F056-5446-9A3B-57B23EF996F3}"/>
            </c:ext>
          </c:extLst>
        </c:ser>
        <c:ser>
          <c:idx val="8"/>
          <c:order val="7"/>
          <c:tx>
            <c:v>15 mg/L F-, 30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(3)'!$H$111:$H$119</c:f>
              <c:numCache>
                <c:formatCode>General</c:formatCode>
                <c:ptCount val="9"/>
                <c:pt idx="0">
                  <c:v>6.1663282239999999</c:v>
                </c:pt>
                <c:pt idx="1">
                  <c:v>6.9002987239999998</c:v>
                </c:pt>
                <c:pt idx="2">
                  <c:v>6.9002987239999998</c:v>
                </c:pt>
                <c:pt idx="3">
                  <c:v>7.057260415</c:v>
                </c:pt>
                <c:pt idx="4">
                  <c:v>6.9392087929999997</c:v>
                </c:pt>
                <c:pt idx="5">
                  <c:v>6.0631798339999996</c:v>
                </c:pt>
                <c:pt idx="6">
                  <c:v>7.1370751349999999</c:v>
                </c:pt>
                <c:pt idx="7">
                  <c:v>6.5597808070000001</c:v>
                </c:pt>
              </c:numCache>
            </c:numRef>
          </c:xVal>
          <c:yVal>
            <c:numRef>
              <c:f>'Sheet1 (3)'!$I$111:$I$119</c:f>
              <c:numCache>
                <c:formatCode>General</c:formatCode>
                <c:ptCount val="9"/>
                <c:pt idx="0">
                  <c:v>0.4273307095333333</c:v>
                </c:pt>
                <c:pt idx="1">
                  <c:v>0.35495392353333333</c:v>
                </c:pt>
                <c:pt idx="2">
                  <c:v>0.37163373053333343</c:v>
                </c:pt>
                <c:pt idx="3">
                  <c:v>0.42304057483333329</c:v>
                </c:pt>
                <c:pt idx="4">
                  <c:v>0.46114704756666675</c:v>
                </c:pt>
                <c:pt idx="5">
                  <c:v>0.52220893153333336</c:v>
                </c:pt>
                <c:pt idx="6">
                  <c:v>0.39854119583333336</c:v>
                </c:pt>
                <c:pt idx="7">
                  <c:v>0.45839366343333338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F056-5446-9A3B-57B23EF996F3}"/>
            </c:ext>
          </c:extLst>
        </c:ser>
        <c:ser>
          <c:idx val="9"/>
          <c:order val="8"/>
          <c:tx>
            <c:v>15 mg/L F-, 20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(3)'!$H$100:$H$110</c:f>
              <c:numCache>
                <c:formatCode>General</c:formatCode>
                <c:ptCount val="11"/>
                <c:pt idx="0">
                  <c:v>6.485387802</c:v>
                </c:pt>
                <c:pt idx="1">
                  <c:v>9.2227362799999995</c:v>
                </c:pt>
                <c:pt idx="2">
                  <c:v>10.555543399999999</c:v>
                </c:pt>
                <c:pt idx="3">
                  <c:v>9.9539003590000004</c:v>
                </c:pt>
                <c:pt idx="4">
                  <c:v>9.4417981789999992</c:v>
                </c:pt>
                <c:pt idx="5">
                  <c:v>9.6095025199999995</c:v>
                </c:pt>
                <c:pt idx="6">
                  <c:v>9.1151187100000008</c:v>
                </c:pt>
                <c:pt idx="7">
                  <c:v>9.3316244360000002</c:v>
                </c:pt>
                <c:pt idx="8">
                  <c:v>8.5452798829999992</c:v>
                </c:pt>
                <c:pt idx="9">
                  <c:v>8.7997421169999992</c:v>
                </c:pt>
                <c:pt idx="10">
                  <c:v>8.4952773290000003</c:v>
                </c:pt>
              </c:numCache>
            </c:numRef>
          </c:xVal>
          <c:yVal>
            <c:numRef>
              <c:f>'Sheet1 (3)'!$I$100:$I$110</c:f>
              <c:numCache>
                <c:formatCode>General</c:formatCode>
                <c:ptCount val="11"/>
                <c:pt idx="0">
                  <c:v>0.3200592599</c:v>
                </c:pt>
                <c:pt idx="1">
                  <c:v>0.38287602550000005</c:v>
                </c:pt>
                <c:pt idx="2">
                  <c:v>0.44389237150000005</c:v>
                </c:pt>
                <c:pt idx="3">
                  <c:v>0.34137909555000007</c:v>
                </c:pt>
                <c:pt idx="4">
                  <c:v>0.22332010655000004</c:v>
                </c:pt>
                <c:pt idx="5">
                  <c:v>0.33913138549999999</c:v>
                </c:pt>
                <c:pt idx="6">
                  <c:v>0.44453958799999993</c:v>
                </c:pt>
                <c:pt idx="7">
                  <c:v>0.43901337220000008</c:v>
                </c:pt>
                <c:pt idx="8">
                  <c:v>0.47833059985000015</c:v>
                </c:pt>
                <c:pt idx="9">
                  <c:v>0.42915883565000013</c:v>
                </c:pt>
                <c:pt idx="10">
                  <c:v>0.19001311354999997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F056-5446-9A3B-57B23EF996F3}"/>
            </c:ext>
          </c:extLst>
        </c:ser>
        <c:ser>
          <c:idx val="10"/>
          <c:order val="9"/>
          <c:tx>
            <c:v>15 mg/L F-, 10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(3)'!$H$91:$H$99</c:f>
              <c:numCache>
                <c:formatCode>General</c:formatCode>
                <c:ptCount val="9"/>
                <c:pt idx="1">
                  <c:v>13.038718210000001</c:v>
                </c:pt>
                <c:pt idx="2">
                  <c:v>14.662550230000001</c:v>
                </c:pt>
                <c:pt idx="3">
                  <c:v>13.192659730000001</c:v>
                </c:pt>
                <c:pt idx="4">
                  <c:v>13.27031071</c:v>
                </c:pt>
                <c:pt idx="5">
                  <c:v>12.886573</c:v>
                </c:pt>
                <c:pt idx="6">
                  <c:v>14.15523647</c:v>
                </c:pt>
                <c:pt idx="7">
                  <c:v>13.34841875</c:v>
                </c:pt>
                <c:pt idx="8">
                  <c:v>14.07240736</c:v>
                </c:pt>
              </c:numCache>
            </c:numRef>
          </c:xVal>
          <c:yVal>
            <c:numRef>
              <c:f>'Sheet1 (3)'!$I$91:$I$99</c:f>
              <c:numCache>
                <c:formatCode>General</c:formatCode>
                <c:ptCount val="9"/>
                <c:pt idx="1">
                  <c:v>0.67398466999999995</c:v>
                </c:pt>
                <c:pt idx="2">
                  <c:v>0.3771043389999999</c:v>
                </c:pt>
                <c:pt idx="3">
                  <c:v>0.47078894699999996</c:v>
                </c:pt>
                <c:pt idx="4">
                  <c:v>0.53809189699999993</c:v>
                </c:pt>
                <c:pt idx="5">
                  <c:v>0.48050996199999985</c:v>
                </c:pt>
                <c:pt idx="6">
                  <c:v>0.43868558699999999</c:v>
                </c:pt>
                <c:pt idx="7">
                  <c:v>0.43432538699999979</c:v>
                </c:pt>
                <c:pt idx="8">
                  <c:v>0.23197228699999997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F056-5446-9A3B-57B23EF996F3}"/>
            </c:ext>
          </c:extLst>
        </c:ser>
        <c:ser>
          <c:idx val="11"/>
          <c:order val="10"/>
          <c:tx>
            <c:v>10 mg/L F-, 50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(3)'!$H$82:$H$90</c:f>
              <c:numCache>
                <c:formatCode>General</c:formatCode>
                <c:ptCount val="9"/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'Sheet1 (3)'!$I$82:$I$90</c:f>
              <c:numCache>
                <c:formatCode>General</c:formatCode>
                <c:ptCount val="9"/>
                <c:pt idx="1">
                  <c:v>0.17390523593999999</c:v>
                </c:pt>
                <c:pt idx="2">
                  <c:v>0.16116681447999998</c:v>
                </c:pt>
                <c:pt idx="3">
                  <c:v>0.15488978585999999</c:v>
                </c:pt>
                <c:pt idx="4">
                  <c:v>0.13979936114000002</c:v>
                </c:pt>
                <c:pt idx="5">
                  <c:v>0.1332061849</c:v>
                </c:pt>
                <c:pt idx="6">
                  <c:v>9.2272520080000003E-2</c:v>
                </c:pt>
                <c:pt idx="7">
                  <c:v>7.98473034E-2</c:v>
                </c:pt>
                <c:pt idx="8">
                  <c:v>4.7507792380000004E-2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F056-5446-9A3B-57B23EF996F3}"/>
            </c:ext>
          </c:extLst>
        </c:ser>
        <c:ser>
          <c:idx val="12"/>
          <c:order val="11"/>
          <c:tx>
            <c:v>10 mg/L F-, 40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(3)'!$H$73:$H$81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'Sheet1 (3)'!$I$73:$I$81</c:f>
              <c:numCache>
                <c:formatCode>General</c:formatCode>
                <c:ptCount val="9"/>
                <c:pt idx="0">
                  <c:v>0.21226590352499999</c:v>
                </c:pt>
                <c:pt idx="1">
                  <c:v>0.21738154492499998</c:v>
                </c:pt>
                <c:pt idx="2">
                  <c:v>0.20145851809999998</c:v>
                </c:pt>
                <c:pt idx="3">
                  <c:v>0.19361223232499999</c:v>
                </c:pt>
                <c:pt idx="4">
                  <c:v>0.174749201425</c:v>
                </c:pt>
                <c:pt idx="5">
                  <c:v>0.166507731125</c:v>
                </c:pt>
                <c:pt idx="6">
                  <c:v>0.11534065010000001</c:v>
                </c:pt>
                <c:pt idx="7">
                  <c:v>9.9809129249999989E-2</c:v>
                </c:pt>
                <c:pt idx="8">
                  <c:v>5.938474047500001E-2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F056-5446-9A3B-57B23EF996F3}"/>
            </c:ext>
          </c:extLst>
        </c:ser>
        <c:ser>
          <c:idx val="13"/>
          <c:order val="12"/>
          <c:tx>
            <c:v>10 mg/L F-, 30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(3)'!$H$64:$H$72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'Sheet1 (3)'!$I$64:$I$72</c:f>
              <c:numCache>
                <c:formatCode>General</c:formatCode>
                <c:ptCount val="9"/>
                <c:pt idx="0">
                  <c:v>0.28302120469999997</c:v>
                </c:pt>
                <c:pt idx="1">
                  <c:v>0.28984205989999995</c:v>
                </c:pt>
                <c:pt idx="2">
                  <c:v>0.26861135746666664</c:v>
                </c:pt>
                <c:pt idx="3">
                  <c:v>0.25814964309999999</c:v>
                </c:pt>
                <c:pt idx="4">
                  <c:v>0.23299893523333334</c:v>
                </c:pt>
                <c:pt idx="5">
                  <c:v>0.22201030816666664</c:v>
                </c:pt>
                <c:pt idx="6">
                  <c:v>0.15378753346666668</c:v>
                </c:pt>
                <c:pt idx="7">
                  <c:v>0.133078839</c:v>
                </c:pt>
                <c:pt idx="8">
                  <c:v>7.917965396666668E-2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F056-5446-9A3B-57B23EF996F3}"/>
            </c:ext>
          </c:extLst>
        </c:ser>
        <c:ser>
          <c:idx val="14"/>
          <c:order val="13"/>
          <c:tx>
            <c:v>10 mg/L F-, 20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(3)'!$H$55:$H$63</c:f>
              <c:numCache>
                <c:formatCode>General</c:formatCode>
                <c:ptCount val="9"/>
                <c:pt idx="1">
                  <c:v>5.6069296169999996</c:v>
                </c:pt>
                <c:pt idx="2">
                  <c:v>6.9102171600000002</c:v>
                </c:pt>
                <c:pt idx="3">
                  <c:v>6.5146466119999999</c:v>
                </c:pt>
                <c:pt idx="4">
                  <c:v>5.9793405130000004</c:v>
                </c:pt>
                <c:pt idx="5">
                  <c:v>6.2079001920000003</c:v>
                </c:pt>
                <c:pt idx="6">
                  <c:v>6.241257118</c:v>
                </c:pt>
                <c:pt idx="7">
                  <c:v>6.4107496429999999</c:v>
                </c:pt>
                <c:pt idx="8">
                  <c:v>6.0114693189999997</c:v>
                </c:pt>
              </c:numCache>
            </c:numRef>
          </c:xVal>
          <c:yVal>
            <c:numRef>
              <c:f>'Sheet1 (3)'!$I$55:$I$63</c:f>
              <c:numCache>
                <c:formatCode>General</c:formatCode>
                <c:ptCount val="9"/>
                <c:pt idx="1">
                  <c:v>0.34597510914999996</c:v>
                </c:pt>
                <c:pt idx="2">
                  <c:v>0.29781961749999997</c:v>
                </c:pt>
                <c:pt idx="3">
                  <c:v>0.26158011040000001</c:v>
                </c:pt>
                <c:pt idx="4">
                  <c:v>0.32067759784999994</c:v>
                </c:pt>
                <c:pt idx="5">
                  <c:v>0.30264382740000001</c:v>
                </c:pt>
                <c:pt idx="6">
                  <c:v>0.27524958509999997</c:v>
                </c:pt>
                <c:pt idx="7">
                  <c:v>0.27950029685</c:v>
                </c:pt>
                <c:pt idx="8">
                  <c:v>0.30268849754999999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F056-5446-9A3B-57B23EF996F3}"/>
            </c:ext>
          </c:extLst>
        </c:ser>
        <c:ser>
          <c:idx val="0"/>
          <c:order val="14"/>
          <c:tx>
            <c:v>10 mg/L F-, 10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(3)'!$H$46:$H$54</c:f>
              <c:numCache>
                <c:formatCode>General</c:formatCode>
                <c:ptCount val="9"/>
                <c:pt idx="1">
                  <c:v>7.5319395729999998</c:v>
                </c:pt>
                <c:pt idx="2">
                  <c:v>8.2537279389999991</c:v>
                </c:pt>
                <c:pt idx="3">
                  <c:v>8.7284621970000007</c:v>
                </c:pt>
                <c:pt idx="4">
                  <c:v>8.6841991230000009</c:v>
                </c:pt>
                <c:pt idx="5">
                  <c:v>8.509380105</c:v>
                </c:pt>
                <c:pt idx="6">
                  <c:v>8.3380803169999993</c:v>
                </c:pt>
                <c:pt idx="7">
                  <c:v>8.5963452260000004</c:v>
                </c:pt>
                <c:pt idx="8">
                  <c:v>9.0446855320000008</c:v>
                </c:pt>
              </c:numCache>
            </c:numRef>
          </c:xVal>
          <c:yVal>
            <c:numRef>
              <c:f>'Sheet1 (3)'!$I$46:$I$54</c:f>
              <c:numCache>
                <c:formatCode>General</c:formatCode>
                <c:ptCount val="9"/>
                <c:pt idx="1">
                  <c:v>0.42497483269999997</c:v>
                </c:pt>
                <c:pt idx="2">
                  <c:v>0.22277947810000001</c:v>
                </c:pt>
                <c:pt idx="3">
                  <c:v>0.38582129829999995</c:v>
                </c:pt>
                <c:pt idx="4">
                  <c:v>0.36490974570000001</c:v>
                </c:pt>
                <c:pt idx="5">
                  <c:v>0.35143539950000002</c:v>
                </c:pt>
                <c:pt idx="6">
                  <c:v>0.29166696930000013</c:v>
                </c:pt>
                <c:pt idx="7">
                  <c:v>0.39265014239999996</c:v>
                </c:pt>
                <c:pt idx="8">
                  <c:v>0.19834984679999987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056-5446-9A3B-57B23EF9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755104"/>
        <c:axId val="1300269904"/>
      </c:scatterChart>
      <c:valAx>
        <c:axId val="12817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00269904"/>
        <c:crosses val="autoZero"/>
        <c:crossBetween val="midCat"/>
      </c:valAx>
      <c:valAx>
        <c:axId val="13002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Ce/qe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817551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4400"/>
            </a:pPr>
            <a:r>
              <a:rPr lang="en-US"/>
              <a:t>Adsorption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mg/L F-, 50 mg/L PACl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</c:spPr>
          </c:marker>
          <c:xVal>
            <c:numRef>
              <c:f>'Final Version (2)'!$H$205:$H$222</c:f>
              <c:numCache>
                <c:formatCode>General</c:formatCode>
                <c:ptCount val="18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  <c:pt idx="9">
                  <c:v>0.61118603940000005</c:v>
                </c:pt>
                <c:pt idx="10">
                  <c:v>1.450531035</c:v>
                </c:pt>
                <c:pt idx="11">
                  <c:v>1.7867075880000001</c:v>
                </c:pt>
                <c:pt idx="12">
                  <c:v>2.10236577</c:v>
                </c:pt>
                <c:pt idx="13">
                  <c:v>2.589612206</c:v>
                </c:pt>
                <c:pt idx="14">
                  <c:v>1.573455348</c:v>
                </c:pt>
                <c:pt idx="15">
                  <c:v>0.82079602019999998</c:v>
                </c:pt>
                <c:pt idx="16">
                  <c:v>1.7154962890000001</c:v>
                </c:pt>
              </c:numCache>
            </c:numRef>
          </c:xVal>
          <c:yVal>
            <c:numRef>
              <c:f>'Final Version (2)'!$I$205:$I$222</c:f>
              <c:numCache>
                <c:formatCode>General</c:formatCode>
                <c:ptCount val="18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  <c:pt idx="9">
                  <c:v>9.7687784811999995E-2</c:v>
                </c:pt>
                <c:pt idx="10">
                  <c:v>8.1461100199999997E-2</c:v>
                </c:pt>
                <c:pt idx="11">
                  <c:v>8.4710211300000005E-2</c:v>
                </c:pt>
                <c:pt idx="12">
                  <c:v>7.0122242040000005E-2</c:v>
                </c:pt>
                <c:pt idx="13">
                  <c:v>6.6227489459999997E-2</c:v>
                </c:pt>
                <c:pt idx="14">
                  <c:v>7.5683648939999987E-2</c:v>
                </c:pt>
                <c:pt idx="15">
                  <c:v>0.13119040655600001</c:v>
                </c:pt>
                <c:pt idx="16">
                  <c:v>0.23055267781999997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0-4E75-BC20-FE087FE6666F}"/>
            </c:ext>
          </c:extLst>
        </c:ser>
        <c:ser>
          <c:idx val="2"/>
          <c:order val="1"/>
          <c:tx>
            <c:v>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 (2)'!$H$178:$H$204</c:f>
              <c:numCache>
                <c:formatCode>General</c:formatCode>
                <c:ptCount val="27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  <c:pt idx="9">
                  <c:v>1.901704697</c:v>
                </c:pt>
                <c:pt idx="10">
                  <c:v>1.3333086220000001</c:v>
                </c:pt>
                <c:pt idx="11">
                  <c:v>1.4612597899999999</c:v>
                </c:pt>
                <c:pt idx="12">
                  <c:v>2.3776484830000002</c:v>
                </c:pt>
                <c:pt idx="13">
                  <c:v>1.35641498</c:v>
                </c:pt>
                <c:pt idx="14">
                  <c:v>1.3256943059999999</c:v>
                </c:pt>
                <c:pt idx="15">
                  <c:v>1.4363674129999999</c:v>
                </c:pt>
                <c:pt idx="16">
                  <c:v>1.4038359419999999</c:v>
                </c:pt>
                <c:pt idx="17">
                  <c:v>1.364205745</c:v>
                </c:pt>
                <c:pt idx="18">
                  <c:v>2.4081229639999999</c:v>
                </c:pt>
                <c:pt idx="19">
                  <c:v>1.7716182599999999</c:v>
                </c:pt>
                <c:pt idx="20">
                  <c:v>1.9588374019999999</c:v>
                </c:pt>
                <c:pt idx="21">
                  <c:v>3.519625494</c:v>
                </c:pt>
                <c:pt idx="22">
                  <c:v>1.7617584239999999</c:v>
                </c:pt>
                <c:pt idx="23">
                  <c:v>1.6661283170000001</c:v>
                </c:pt>
                <c:pt idx="24">
                  <c:v>1.8837872369999999</c:v>
                </c:pt>
                <c:pt idx="25">
                  <c:v>1.611260272</c:v>
                </c:pt>
                <c:pt idx="26">
                  <c:v>1.4736184189999999</c:v>
                </c:pt>
              </c:numCache>
            </c:numRef>
          </c:xVal>
          <c:yVal>
            <c:numRef>
              <c:f>'Final Version (2)'!$I$178:$I$204</c:f>
              <c:numCache>
                <c:formatCode>General</c:formatCode>
                <c:ptCount val="27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  <c:pt idx="9">
                  <c:v>0.17950401775000002</c:v>
                </c:pt>
                <c:pt idx="10">
                  <c:v>0.19897533299999998</c:v>
                </c:pt>
                <c:pt idx="11">
                  <c:v>0.19577655379999997</c:v>
                </c:pt>
                <c:pt idx="12">
                  <c:v>0.18655998644999999</c:v>
                </c:pt>
                <c:pt idx="13">
                  <c:v>0.1957519009</c:v>
                </c:pt>
                <c:pt idx="14">
                  <c:v>0.18373624027499999</c:v>
                </c:pt>
                <c:pt idx="15">
                  <c:v>0.199075116375</c:v>
                </c:pt>
                <c:pt idx="16">
                  <c:v>0.21090529997499999</c:v>
                </c:pt>
                <c:pt idx="17">
                  <c:v>0.2104911807</c:v>
                </c:pt>
                <c:pt idx="18">
                  <c:v>0.22387165240000001</c:v>
                </c:pt>
                <c:pt idx="19">
                  <c:v>0.25110181949999999</c:v>
                </c:pt>
                <c:pt idx="20">
                  <c:v>0.25308981720000001</c:v>
                </c:pt>
                <c:pt idx="21">
                  <c:v>0.21576062440000002</c:v>
                </c:pt>
                <c:pt idx="22">
                  <c:v>0.24162061515</c:v>
                </c:pt>
                <c:pt idx="23">
                  <c:v>0.18685654669999999</c:v>
                </c:pt>
                <c:pt idx="24">
                  <c:v>0.24995078407500002</c:v>
                </c:pt>
                <c:pt idx="25">
                  <c:v>0.2329092867</c:v>
                </c:pt>
                <c:pt idx="26">
                  <c:v>0.24251761102500002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0-4E75-BC20-FE087FE6666F}"/>
            </c:ext>
          </c:extLst>
        </c:ser>
        <c:ser>
          <c:idx val="3"/>
          <c:order val="2"/>
          <c:tx>
            <c:v>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F0"/>
                </a:solidFill>
              </a:ln>
            </c:spPr>
          </c:marker>
          <c:xVal>
            <c:numRef>
              <c:f>'Final Version (2)'!$H$155:$H$177</c:f>
              <c:numCache>
                <c:formatCode>General</c:formatCode>
                <c:ptCount val="23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  <c:pt idx="11">
                  <c:v>3.314086579</c:v>
                </c:pt>
                <c:pt idx="12">
                  <c:v>3.2983802130000002</c:v>
                </c:pt>
                <c:pt idx="13">
                  <c:v>3.056965795</c:v>
                </c:pt>
                <c:pt idx="14">
                  <c:v>0.53325615209999999</c:v>
                </c:pt>
                <c:pt idx="15">
                  <c:v>0.78469301739999997</c:v>
                </c:pt>
                <c:pt idx="16">
                  <c:v>1.193001346</c:v>
                </c:pt>
                <c:pt idx="17">
                  <c:v>1.1176001959999999</c:v>
                </c:pt>
                <c:pt idx="18">
                  <c:v>1.069999299</c:v>
                </c:pt>
                <c:pt idx="19">
                  <c:v>1.1176001959999999</c:v>
                </c:pt>
                <c:pt idx="20">
                  <c:v>1.041283851</c:v>
                </c:pt>
                <c:pt idx="21">
                  <c:v>1.5574770739999999</c:v>
                </c:pt>
                <c:pt idx="22">
                  <c:v>1.5574770739999999</c:v>
                </c:pt>
              </c:numCache>
            </c:numRef>
          </c:xVal>
          <c:yVal>
            <c:numRef>
              <c:f>'Final Version (2)'!$I$155:$I$177</c:f>
              <c:numCache>
                <c:formatCode>General</c:formatCode>
                <c:ptCount val="23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  <c:pt idx="11">
                  <c:v>0.11912689516666668</c:v>
                </c:pt>
                <c:pt idx="12">
                  <c:v>0.11319858346666666</c:v>
                </c:pt>
                <c:pt idx="13">
                  <c:v>0.15058163690000001</c:v>
                </c:pt>
                <c:pt idx="14">
                  <c:v>0.13974138453000001</c:v>
                </c:pt>
                <c:pt idx="15">
                  <c:v>0.10984038682</c:v>
                </c:pt>
                <c:pt idx="16">
                  <c:v>9.6230109199999997E-2</c:v>
                </c:pt>
                <c:pt idx="17">
                  <c:v>0.12637796906666668</c:v>
                </c:pt>
                <c:pt idx="18">
                  <c:v>8.6308493900000005E-2</c:v>
                </c:pt>
                <c:pt idx="19">
                  <c:v>0.11771311013333333</c:v>
                </c:pt>
                <c:pt idx="20">
                  <c:v>0.14187261203333332</c:v>
                </c:pt>
                <c:pt idx="21">
                  <c:v>0.10305054753333333</c:v>
                </c:pt>
                <c:pt idx="22">
                  <c:v>9.168510140000001E-2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0-4E75-BC20-FE087FE6666F}"/>
            </c:ext>
          </c:extLst>
        </c:ser>
        <c:ser>
          <c:idx val="4"/>
          <c:order val="3"/>
          <c:tx>
            <c:v>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'Final Version (2)'!$H$146:$H$154</c:f>
              <c:numCache>
                <c:formatCode>General</c:formatCode>
                <c:ptCount val="9"/>
                <c:pt idx="0">
                  <c:v>1.2016178989999999</c:v>
                </c:pt>
                <c:pt idx="1">
                  <c:v>1.2016178989999999</c:v>
                </c:pt>
                <c:pt idx="2">
                  <c:v>1.3437066419999999</c:v>
                </c:pt>
                <c:pt idx="3">
                  <c:v>1.540383217</c:v>
                </c:pt>
                <c:pt idx="4">
                  <c:v>1.5213728399999999</c:v>
                </c:pt>
                <c:pt idx="5">
                  <c:v>1.598851529</c:v>
                </c:pt>
                <c:pt idx="6">
                  <c:v>1.6188300449999999</c:v>
                </c:pt>
                <c:pt idx="7">
                  <c:v>1.484053029</c:v>
                </c:pt>
                <c:pt idx="8">
                  <c:v>1.5213728399999999</c:v>
                </c:pt>
              </c:numCache>
            </c:numRef>
          </c:xVal>
          <c:yVal>
            <c:numRef>
              <c:f>'Final Version (2)'!$I$146:$I$154</c:f>
              <c:numCache>
                <c:formatCode>General</c:formatCode>
                <c:ptCount val="9"/>
                <c:pt idx="0">
                  <c:v>0.14791192375000001</c:v>
                </c:pt>
                <c:pt idx="1">
                  <c:v>0.14662448525000002</c:v>
                </c:pt>
                <c:pt idx="2">
                  <c:v>0.1076159718</c:v>
                </c:pt>
                <c:pt idx="3">
                  <c:v>0.1032940166</c:v>
                </c:pt>
                <c:pt idx="4">
                  <c:v>0.12682203980000001</c:v>
                </c:pt>
                <c:pt idx="5">
                  <c:v>0.10605627619999999</c:v>
                </c:pt>
                <c:pt idx="6">
                  <c:v>9.1702521100000003E-2</c:v>
                </c:pt>
                <c:pt idx="7">
                  <c:v>7.5465940999999995E-2</c:v>
                </c:pt>
                <c:pt idx="8">
                  <c:v>8.1222096800000004E-2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10-4E75-BC20-FE087FE6666F}"/>
            </c:ext>
          </c:extLst>
        </c:ser>
        <c:ser>
          <c:idx val="5"/>
          <c:order val="4"/>
          <c:tx>
            <c:v>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 (2)'!$H$138:$H$145</c:f>
              <c:numCache>
                <c:formatCode>General</c:formatCode>
                <c:ptCount val="8"/>
                <c:pt idx="0">
                  <c:v>3.4308254640000002</c:v>
                </c:pt>
                <c:pt idx="1">
                  <c:v>3.7848097530000002</c:v>
                </c:pt>
                <c:pt idx="2">
                  <c:v>3.89571186</c:v>
                </c:pt>
                <c:pt idx="3">
                  <c:v>4.0330922459999998</c:v>
                </c:pt>
                <c:pt idx="4">
                  <c:v>3.5518118580000002</c:v>
                </c:pt>
                <c:pt idx="5">
                  <c:v>3.3718866030000001</c:v>
                </c:pt>
                <c:pt idx="6">
                  <c:v>3.6558866839999999</c:v>
                </c:pt>
                <c:pt idx="7">
                  <c:v>3.2758966169999999</c:v>
                </c:pt>
              </c:numCache>
            </c:numRef>
          </c:xVal>
          <c:yVal>
            <c:numRef>
              <c:f>'Final Version (2)'!$I$138:$I$145</c:f>
              <c:numCache>
                <c:formatCode>General</c:formatCode>
                <c:ptCount val="8"/>
                <c:pt idx="0">
                  <c:v>0.17994325729999994</c:v>
                </c:pt>
                <c:pt idx="1">
                  <c:v>0.12965546649999996</c:v>
                </c:pt>
                <c:pt idx="2">
                  <c:v>0.139531815</c:v>
                </c:pt>
                <c:pt idx="3">
                  <c:v>6.265440780000002E-2</c:v>
                </c:pt>
                <c:pt idx="4">
                  <c:v>0.2053835473</c:v>
                </c:pt>
                <c:pt idx="5">
                  <c:v>0.19806215089999996</c:v>
                </c:pt>
                <c:pt idx="6">
                  <c:v>7.4222724800000028E-2</c:v>
                </c:pt>
                <c:pt idx="7">
                  <c:v>0.11222173150000003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10-4E75-BC20-FE087FE6666F}"/>
            </c:ext>
          </c:extLst>
        </c:ser>
        <c:ser>
          <c:idx val="6"/>
          <c:order val="5"/>
          <c:tx>
            <c:v>15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</c:spPr>
          </c:marker>
          <c:xVal>
            <c:numRef>
              <c:f>'Final Version (2)'!$H$129:$H$137</c:f>
              <c:numCache>
                <c:formatCode>General</c:formatCode>
                <c:ptCount val="9"/>
                <c:pt idx="0">
                  <c:v>3.7508329429999998</c:v>
                </c:pt>
                <c:pt idx="1">
                  <c:v>4.3284463850000003</c:v>
                </c:pt>
                <c:pt idx="2">
                  <c:v>4.6776319749999997</c:v>
                </c:pt>
                <c:pt idx="3">
                  <c:v>5.9388166509999998</c:v>
                </c:pt>
                <c:pt idx="4">
                  <c:v>4.4330173320000004</c:v>
                </c:pt>
                <c:pt idx="5">
                  <c:v>4.5401146079999997</c:v>
                </c:pt>
                <c:pt idx="6">
                  <c:v>3.9814951289999998</c:v>
                </c:pt>
                <c:pt idx="7">
                  <c:v>4.2263421750000001</c:v>
                </c:pt>
                <c:pt idx="8">
                  <c:v>5.5283783450000001</c:v>
                </c:pt>
              </c:numCache>
            </c:numRef>
          </c:xVal>
          <c:yVal>
            <c:numRef>
              <c:f>'Final Version (2)'!$I$129:$I$137</c:f>
              <c:numCache>
                <c:formatCode>General</c:formatCode>
                <c:ptCount val="9"/>
                <c:pt idx="0">
                  <c:v>0.29411456794000002</c:v>
                </c:pt>
                <c:pt idx="1">
                  <c:v>0.32197821730000004</c:v>
                </c:pt>
                <c:pt idx="2">
                  <c:v>0.28903582049999998</c:v>
                </c:pt>
                <c:pt idx="3">
                  <c:v>0.25702327777999995</c:v>
                </c:pt>
                <c:pt idx="4">
                  <c:v>0.26116732995999997</c:v>
                </c:pt>
                <c:pt idx="5">
                  <c:v>0.26534504844000006</c:v>
                </c:pt>
                <c:pt idx="6">
                  <c:v>0.26604708782000003</c:v>
                </c:pt>
                <c:pt idx="7">
                  <c:v>0.26321929729999999</c:v>
                </c:pt>
                <c:pt idx="8">
                  <c:v>0.22897555089999996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10-4E75-BC20-FE087FE6666F}"/>
            </c:ext>
          </c:extLst>
        </c:ser>
        <c:ser>
          <c:idx val="7"/>
          <c:order val="6"/>
          <c:tx>
            <c:v>15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 (2)'!$H$120:$H$128</c:f>
              <c:numCache>
                <c:formatCode>General</c:formatCode>
                <c:ptCount val="9"/>
                <c:pt idx="2">
                  <c:v>6.0101264710000004</c:v>
                </c:pt>
                <c:pt idx="3">
                  <c:v>6.3040316440000002</c:v>
                </c:pt>
                <c:pt idx="4">
                  <c:v>6.0461018329999998</c:v>
                </c:pt>
                <c:pt idx="5">
                  <c:v>6.3797267509999998</c:v>
                </c:pt>
                <c:pt idx="6">
                  <c:v>6.4179144629999998</c:v>
                </c:pt>
                <c:pt idx="7">
                  <c:v>6.3797267509999998</c:v>
                </c:pt>
                <c:pt idx="8">
                  <c:v>6.3797267509999998</c:v>
                </c:pt>
              </c:numCache>
            </c:numRef>
          </c:xVal>
          <c:yVal>
            <c:numRef>
              <c:f>'Final Version (2)'!$I$120:$I$128</c:f>
              <c:numCache>
                <c:formatCode>General</c:formatCode>
                <c:ptCount val="9"/>
                <c:pt idx="2">
                  <c:v>0.43556747547499997</c:v>
                </c:pt>
                <c:pt idx="3">
                  <c:v>0.41782473939999998</c:v>
                </c:pt>
                <c:pt idx="4">
                  <c:v>0.31302341567499997</c:v>
                </c:pt>
                <c:pt idx="5">
                  <c:v>0.28835578647500004</c:v>
                </c:pt>
                <c:pt idx="6">
                  <c:v>0.37841569492500005</c:v>
                </c:pt>
                <c:pt idx="7">
                  <c:v>0.45497507147499999</c:v>
                </c:pt>
                <c:pt idx="8">
                  <c:v>0.27779142697500003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10-4E75-BC20-FE087FE6666F}"/>
            </c:ext>
          </c:extLst>
        </c:ser>
        <c:ser>
          <c:idx val="8"/>
          <c:order val="7"/>
          <c:tx>
            <c:v>15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50"/>
                </a:solidFill>
              </a:ln>
            </c:spPr>
          </c:marker>
          <c:xVal>
            <c:numRef>
              <c:f>'Final Version (2)'!$H$111:$H$119</c:f>
              <c:numCache>
                <c:formatCode>General</c:formatCode>
                <c:ptCount val="9"/>
                <c:pt idx="0">
                  <c:v>6.1663282239999999</c:v>
                </c:pt>
                <c:pt idx="1">
                  <c:v>6.9002987239999998</c:v>
                </c:pt>
                <c:pt idx="2">
                  <c:v>6.9002987239999998</c:v>
                </c:pt>
                <c:pt idx="3">
                  <c:v>7.057260415</c:v>
                </c:pt>
                <c:pt idx="4">
                  <c:v>6.9392087929999997</c:v>
                </c:pt>
                <c:pt idx="5">
                  <c:v>6.0631798339999996</c:v>
                </c:pt>
                <c:pt idx="6">
                  <c:v>7.1370751349999999</c:v>
                </c:pt>
                <c:pt idx="7">
                  <c:v>6.5597808070000001</c:v>
                </c:pt>
              </c:numCache>
            </c:numRef>
          </c:xVal>
          <c:yVal>
            <c:numRef>
              <c:f>'Final Version (2)'!$I$111:$I$119</c:f>
              <c:numCache>
                <c:formatCode>General</c:formatCode>
                <c:ptCount val="9"/>
                <c:pt idx="0">
                  <c:v>0.4273307095333333</c:v>
                </c:pt>
                <c:pt idx="1">
                  <c:v>0.35495392353333333</c:v>
                </c:pt>
                <c:pt idx="2">
                  <c:v>0.37163373053333343</c:v>
                </c:pt>
                <c:pt idx="3">
                  <c:v>0.42304057483333329</c:v>
                </c:pt>
                <c:pt idx="4">
                  <c:v>0.46114704756666675</c:v>
                </c:pt>
                <c:pt idx="5">
                  <c:v>0.52220893153333336</c:v>
                </c:pt>
                <c:pt idx="6">
                  <c:v>0.39854119583333336</c:v>
                </c:pt>
                <c:pt idx="7">
                  <c:v>0.45839366343333338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10-4E75-BC20-FE087FE6666F}"/>
            </c:ext>
          </c:extLst>
        </c:ser>
        <c:ser>
          <c:idx val="9"/>
          <c:order val="8"/>
          <c:tx>
            <c:v>15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 (2)'!$H$100:$H$110</c:f>
              <c:numCache>
                <c:formatCode>General</c:formatCode>
                <c:ptCount val="11"/>
                <c:pt idx="0">
                  <c:v>6.485387802</c:v>
                </c:pt>
                <c:pt idx="1">
                  <c:v>9.2227362799999995</c:v>
                </c:pt>
                <c:pt idx="2">
                  <c:v>10.555543399999999</c:v>
                </c:pt>
                <c:pt idx="3">
                  <c:v>9.9539003590000004</c:v>
                </c:pt>
                <c:pt idx="4">
                  <c:v>9.4417981789999992</c:v>
                </c:pt>
                <c:pt idx="5">
                  <c:v>9.6095025199999995</c:v>
                </c:pt>
                <c:pt idx="6">
                  <c:v>9.1151187100000008</c:v>
                </c:pt>
                <c:pt idx="7">
                  <c:v>9.3316244360000002</c:v>
                </c:pt>
                <c:pt idx="8">
                  <c:v>8.5452798829999992</c:v>
                </c:pt>
                <c:pt idx="9">
                  <c:v>8.7997421169999992</c:v>
                </c:pt>
                <c:pt idx="10">
                  <c:v>8.4952773290000003</c:v>
                </c:pt>
              </c:numCache>
            </c:numRef>
          </c:xVal>
          <c:yVal>
            <c:numRef>
              <c:f>'Final Version (2)'!$I$100:$I$110</c:f>
              <c:numCache>
                <c:formatCode>General</c:formatCode>
                <c:ptCount val="11"/>
                <c:pt idx="0">
                  <c:v>0.3200592599</c:v>
                </c:pt>
                <c:pt idx="1">
                  <c:v>0.38287602550000005</c:v>
                </c:pt>
                <c:pt idx="2">
                  <c:v>0.44389237150000005</c:v>
                </c:pt>
                <c:pt idx="3">
                  <c:v>0.34137909555000007</c:v>
                </c:pt>
                <c:pt idx="4">
                  <c:v>0.22332010655000004</c:v>
                </c:pt>
                <c:pt idx="5">
                  <c:v>0.33913138549999999</c:v>
                </c:pt>
                <c:pt idx="6">
                  <c:v>0.44453958799999993</c:v>
                </c:pt>
                <c:pt idx="7">
                  <c:v>0.43901337220000008</c:v>
                </c:pt>
                <c:pt idx="8">
                  <c:v>0.47833059985000015</c:v>
                </c:pt>
                <c:pt idx="9">
                  <c:v>0.42915883565000013</c:v>
                </c:pt>
                <c:pt idx="10">
                  <c:v>0.19001311354999997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10-4E75-BC20-FE087FE6666F}"/>
            </c:ext>
          </c:extLst>
        </c:ser>
        <c:ser>
          <c:idx val="10"/>
          <c:order val="9"/>
          <c:tx>
            <c:v>15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ln w="38100">
                <a:solidFill>
                  <a:srgbClr val="00B050"/>
                </a:solidFill>
              </a:ln>
            </c:spPr>
          </c:marker>
          <c:xVal>
            <c:numRef>
              <c:f>'Final Version (2)'!$H$91:$H$99</c:f>
              <c:numCache>
                <c:formatCode>General</c:formatCode>
                <c:ptCount val="9"/>
                <c:pt idx="1">
                  <c:v>13.038718210000001</c:v>
                </c:pt>
                <c:pt idx="2">
                  <c:v>14.662550230000001</c:v>
                </c:pt>
                <c:pt idx="3">
                  <c:v>13.192659730000001</c:v>
                </c:pt>
                <c:pt idx="4">
                  <c:v>13.27031071</c:v>
                </c:pt>
                <c:pt idx="5">
                  <c:v>12.886573</c:v>
                </c:pt>
                <c:pt idx="6">
                  <c:v>14.15523647</c:v>
                </c:pt>
                <c:pt idx="7">
                  <c:v>13.34841875</c:v>
                </c:pt>
                <c:pt idx="8">
                  <c:v>14.07240736</c:v>
                </c:pt>
              </c:numCache>
            </c:numRef>
          </c:xVal>
          <c:yVal>
            <c:numRef>
              <c:f>'Final Version (2)'!$I$91:$I$99</c:f>
              <c:numCache>
                <c:formatCode>General</c:formatCode>
                <c:ptCount val="9"/>
                <c:pt idx="1">
                  <c:v>0.67398466999999995</c:v>
                </c:pt>
                <c:pt idx="2">
                  <c:v>0.3771043389999999</c:v>
                </c:pt>
                <c:pt idx="3">
                  <c:v>0.47078894699999996</c:v>
                </c:pt>
                <c:pt idx="4">
                  <c:v>0.53809189699999993</c:v>
                </c:pt>
                <c:pt idx="5">
                  <c:v>0.48050996199999985</c:v>
                </c:pt>
                <c:pt idx="6">
                  <c:v>0.43868558699999999</c:v>
                </c:pt>
                <c:pt idx="7">
                  <c:v>0.43432538699999979</c:v>
                </c:pt>
                <c:pt idx="8">
                  <c:v>0.23197228699999997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10-4E75-BC20-FE087FE6666F}"/>
            </c:ext>
          </c:extLst>
        </c:ser>
        <c:ser>
          <c:idx val="11"/>
          <c:order val="10"/>
          <c:tx>
            <c:v>10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 (2)'!$H$82:$H$90</c:f>
              <c:numCache>
                <c:formatCode>General</c:formatCode>
                <c:ptCount val="9"/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 (2)'!$I$82:$I$90</c:f>
              <c:numCache>
                <c:formatCode>General</c:formatCode>
                <c:ptCount val="9"/>
                <c:pt idx="1">
                  <c:v>0.17390523593999999</c:v>
                </c:pt>
                <c:pt idx="2">
                  <c:v>0.16116681447999998</c:v>
                </c:pt>
                <c:pt idx="3">
                  <c:v>0.15488978585999999</c:v>
                </c:pt>
                <c:pt idx="4">
                  <c:v>0.13979936114000002</c:v>
                </c:pt>
                <c:pt idx="5">
                  <c:v>0.1332061849</c:v>
                </c:pt>
                <c:pt idx="6">
                  <c:v>9.2272520080000003E-2</c:v>
                </c:pt>
                <c:pt idx="7">
                  <c:v>7.98473034E-2</c:v>
                </c:pt>
                <c:pt idx="8">
                  <c:v>4.7507792380000004E-2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10-4E75-BC20-FE087FE6666F}"/>
            </c:ext>
          </c:extLst>
        </c:ser>
        <c:ser>
          <c:idx val="12"/>
          <c:order val="11"/>
          <c:tx>
            <c:v>10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 (2)'!$H$73:$H$81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 (2)'!$I$73:$I$81</c:f>
              <c:numCache>
                <c:formatCode>General</c:formatCode>
                <c:ptCount val="9"/>
                <c:pt idx="0">
                  <c:v>0.21226590352499999</c:v>
                </c:pt>
                <c:pt idx="1">
                  <c:v>0.21738154492499998</c:v>
                </c:pt>
                <c:pt idx="2">
                  <c:v>0.20145851809999998</c:v>
                </c:pt>
                <c:pt idx="3">
                  <c:v>0.19361223232499999</c:v>
                </c:pt>
                <c:pt idx="4">
                  <c:v>0.174749201425</c:v>
                </c:pt>
                <c:pt idx="5">
                  <c:v>0.166507731125</c:v>
                </c:pt>
                <c:pt idx="6">
                  <c:v>0.11534065010000001</c:v>
                </c:pt>
                <c:pt idx="7">
                  <c:v>9.9809129249999989E-2</c:v>
                </c:pt>
                <c:pt idx="8">
                  <c:v>5.938474047500001E-2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10-4E75-BC20-FE087FE6666F}"/>
            </c:ext>
          </c:extLst>
        </c:ser>
        <c:ser>
          <c:idx val="13"/>
          <c:order val="12"/>
          <c:tx>
            <c:v>10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'Final Version (2)'!$H$64:$H$72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 (2)'!$I$64:$I$72</c:f>
              <c:numCache>
                <c:formatCode>General</c:formatCode>
                <c:ptCount val="9"/>
                <c:pt idx="0">
                  <c:v>0.28302120469999997</c:v>
                </c:pt>
                <c:pt idx="1">
                  <c:v>0.28984205989999995</c:v>
                </c:pt>
                <c:pt idx="2">
                  <c:v>0.26861135746666664</c:v>
                </c:pt>
                <c:pt idx="3">
                  <c:v>0.25814964309999999</c:v>
                </c:pt>
                <c:pt idx="4">
                  <c:v>0.23299893523333334</c:v>
                </c:pt>
                <c:pt idx="5">
                  <c:v>0.22201030816666664</c:v>
                </c:pt>
                <c:pt idx="6">
                  <c:v>0.15378753346666668</c:v>
                </c:pt>
                <c:pt idx="7">
                  <c:v>0.133078839</c:v>
                </c:pt>
                <c:pt idx="8">
                  <c:v>7.917965396666668E-2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10-4E75-BC20-FE087FE6666F}"/>
            </c:ext>
          </c:extLst>
        </c:ser>
        <c:ser>
          <c:idx val="14"/>
          <c:order val="13"/>
          <c:tx>
            <c:v>10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</c:spPr>
          </c:marker>
          <c:xVal>
            <c:numRef>
              <c:f>'Final Version (2)'!$H$55:$H$63</c:f>
              <c:numCache>
                <c:formatCode>General</c:formatCode>
                <c:ptCount val="9"/>
                <c:pt idx="1">
                  <c:v>5.6069296169999996</c:v>
                </c:pt>
                <c:pt idx="2">
                  <c:v>6.9102171600000002</c:v>
                </c:pt>
                <c:pt idx="3">
                  <c:v>6.5146466119999999</c:v>
                </c:pt>
                <c:pt idx="4">
                  <c:v>5.9793405130000004</c:v>
                </c:pt>
                <c:pt idx="5">
                  <c:v>6.2079001920000003</c:v>
                </c:pt>
                <c:pt idx="6">
                  <c:v>6.241257118</c:v>
                </c:pt>
                <c:pt idx="7">
                  <c:v>6.4107496429999999</c:v>
                </c:pt>
                <c:pt idx="8">
                  <c:v>6.0114693189999997</c:v>
                </c:pt>
              </c:numCache>
            </c:numRef>
          </c:xVal>
          <c:yVal>
            <c:numRef>
              <c:f>'Final Version (2)'!$I$55:$I$63</c:f>
              <c:numCache>
                <c:formatCode>General</c:formatCode>
                <c:ptCount val="9"/>
                <c:pt idx="1">
                  <c:v>0.34597510914999996</c:v>
                </c:pt>
                <c:pt idx="2">
                  <c:v>0.29781961749999997</c:v>
                </c:pt>
                <c:pt idx="3">
                  <c:v>0.26158011040000001</c:v>
                </c:pt>
                <c:pt idx="4">
                  <c:v>0.32067759784999994</c:v>
                </c:pt>
                <c:pt idx="5">
                  <c:v>0.30264382740000001</c:v>
                </c:pt>
                <c:pt idx="6">
                  <c:v>0.27524958509999997</c:v>
                </c:pt>
                <c:pt idx="7">
                  <c:v>0.27950029685</c:v>
                </c:pt>
                <c:pt idx="8">
                  <c:v>0.30268849754999999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10-4E75-BC20-FE087FE6666F}"/>
            </c:ext>
          </c:extLst>
        </c:ser>
        <c:ser>
          <c:idx val="0"/>
          <c:order val="14"/>
          <c:tx>
            <c:v>10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'Final Version (2)'!$H$46:$H$54</c:f>
              <c:numCache>
                <c:formatCode>General</c:formatCode>
                <c:ptCount val="9"/>
                <c:pt idx="1">
                  <c:v>7.5319395729999998</c:v>
                </c:pt>
                <c:pt idx="2">
                  <c:v>8.2537279389999991</c:v>
                </c:pt>
                <c:pt idx="3">
                  <c:v>8.7284621970000007</c:v>
                </c:pt>
                <c:pt idx="4">
                  <c:v>8.6841991230000009</c:v>
                </c:pt>
                <c:pt idx="5">
                  <c:v>8.509380105</c:v>
                </c:pt>
                <c:pt idx="6">
                  <c:v>8.3380803169999993</c:v>
                </c:pt>
                <c:pt idx="7">
                  <c:v>8.5963452260000004</c:v>
                </c:pt>
                <c:pt idx="8">
                  <c:v>9.0446855320000008</c:v>
                </c:pt>
              </c:numCache>
            </c:numRef>
          </c:xVal>
          <c:yVal>
            <c:numRef>
              <c:f>'Final Version (2)'!$I$46:$I$54</c:f>
              <c:numCache>
                <c:formatCode>General</c:formatCode>
                <c:ptCount val="9"/>
                <c:pt idx="1">
                  <c:v>0.42497483269999997</c:v>
                </c:pt>
                <c:pt idx="2">
                  <c:v>0.22277947810000001</c:v>
                </c:pt>
                <c:pt idx="3">
                  <c:v>0.38582129829999995</c:v>
                </c:pt>
                <c:pt idx="4">
                  <c:v>0.36490974570000001</c:v>
                </c:pt>
                <c:pt idx="5">
                  <c:v>0.35143539950000002</c:v>
                </c:pt>
                <c:pt idx="6">
                  <c:v>0.29166696930000013</c:v>
                </c:pt>
                <c:pt idx="7">
                  <c:v>0.39265014239999996</c:v>
                </c:pt>
                <c:pt idx="8">
                  <c:v>0.19834984679999987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10-4E75-BC20-FE087FE6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755104"/>
        <c:axId val="1300269904"/>
      </c:scatterChart>
      <c:valAx>
        <c:axId val="12817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</a:t>
                </a:r>
                <a:r>
                  <a:rPr lang="en-US" sz="2400" baseline="0"/>
                  <a:t> (mg/L)</a:t>
                </a:r>
                <a:endParaRPr lang="en-US" sz="2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00269904"/>
        <c:crosses val="autoZero"/>
        <c:crossBetween val="midCat"/>
      </c:valAx>
      <c:valAx>
        <c:axId val="13002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Ce/qe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817551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4400"/>
            </a:pPr>
            <a:r>
              <a:rPr lang="en-US"/>
              <a:t>Adsorption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mg/L F-, 50 mg/L PACl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</c:spPr>
          </c:marker>
          <c:xVal>
            <c:numRef>
              <c:f>'Final Version'!$H$205:$H$222</c:f>
              <c:numCache>
                <c:formatCode>General</c:formatCode>
                <c:ptCount val="18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  <c:pt idx="9">
                  <c:v>0.61118603940000005</c:v>
                </c:pt>
                <c:pt idx="10">
                  <c:v>1.450531035</c:v>
                </c:pt>
                <c:pt idx="11">
                  <c:v>1.7867075880000001</c:v>
                </c:pt>
                <c:pt idx="12">
                  <c:v>2.10236577</c:v>
                </c:pt>
                <c:pt idx="13">
                  <c:v>2.589612206</c:v>
                </c:pt>
                <c:pt idx="14">
                  <c:v>1.573455348</c:v>
                </c:pt>
                <c:pt idx="15">
                  <c:v>0.82079602019999998</c:v>
                </c:pt>
                <c:pt idx="16">
                  <c:v>1.7154962890000001</c:v>
                </c:pt>
              </c:numCache>
            </c:numRef>
          </c:xVal>
          <c:yVal>
            <c:numRef>
              <c:f>'Final Version'!$I$205:$I$222</c:f>
              <c:numCache>
                <c:formatCode>General</c:formatCode>
                <c:ptCount val="18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  <c:pt idx="9">
                  <c:v>9.7687784811999995E-2</c:v>
                </c:pt>
                <c:pt idx="10">
                  <c:v>8.1461100199999997E-2</c:v>
                </c:pt>
                <c:pt idx="11">
                  <c:v>8.4710211300000005E-2</c:v>
                </c:pt>
                <c:pt idx="12">
                  <c:v>7.0122242040000005E-2</c:v>
                </c:pt>
                <c:pt idx="13">
                  <c:v>6.6227489459999997E-2</c:v>
                </c:pt>
                <c:pt idx="14">
                  <c:v>7.5683648939999987E-2</c:v>
                </c:pt>
                <c:pt idx="15">
                  <c:v>0.13119040655600001</c:v>
                </c:pt>
                <c:pt idx="16">
                  <c:v>0.23055267781999997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1649-90BE-60343A83D5C7}"/>
            </c:ext>
          </c:extLst>
        </c:ser>
        <c:ser>
          <c:idx val="2"/>
          <c:order val="1"/>
          <c:tx>
            <c:v>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Version'!$H$178:$H$204</c:f>
              <c:numCache>
                <c:formatCode>General</c:formatCode>
                <c:ptCount val="27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  <c:pt idx="9">
                  <c:v>1.901704697</c:v>
                </c:pt>
                <c:pt idx="10">
                  <c:v>1.3333086220000001</c:v>
                </c:pt>
                <c:pt idx="11">
                  <c:v>1.4612597899999999</c:v>
                </c:pt>
                <c:pt idx="12">
                  <c:v>2.3776484830000002</c:v>
                </c:pt>
                <c:pt idx="13">
                  <c:v>1.35641498</c:v>
                </c:pt>
                <c:pt idx="14">
                  <c:v>1.3256943059999999</c:v>
                </c:pt>
                <c:pt idx="15">
                  <c:v>1.4363674129999999</c:v>
                </c:pt>
                <c:pt idx="16">
                  <c:v>1.4038359419999999</c:v>
                </c:pt>
                <c:pt idx="17">
                  <c:v>1.364205745</c:v>
                </c:pt>
                <c:pt idx="18">
                  <c:v>2.4081229639999999</c:v>
                </c:pt>
                <c:pt idx="19">
                  <c:v>1.7716182599999999</c:v>
                </c:pt>
                <c:pt idx="20">
                  <c:v>1.9588374019999999</c:v>
                </c:pt>
                <c:pt idx="21">
                  <c:v>3.519625494</c:v>
                </c:pt>
                <c:pt idx="22">
                  <c:v>1.7617584239999999</c:v>
                </c:pt>
                <c:pt idx="23">
                  <c:v>1.6661283170000001</c:v>
                </c:pt>
                <c:pt idx="24">
                  <c:v>1.8837872369999999</c:v>
                </c:pt>
                <c:pt idx="25">
                  <c:v>1.611260272</c:v>
                </c:pt>
                <c:pt idx="26">
                  <c:v>1.4736184189999999</c:v>
                </c:pt>
              </c:numCache>
            </c:numRef>
          </c:xVal>
          <c:yVal>
            <c:numRef>
              <c:f>'Final Version'!$I$178:$I$204</c:f>
              <c:numCache>
                <c:formatCode>General</c:formatCode>
                <c:ptCount val="27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  <c:pt idx="9">
                  <c:v>0.17950401775000002</c:v>
                </c:pt>
                <c:pt idx="10">
                  <c:v>0.19897533299999998</c:v>
                </c:pt>
                <c:pt idx="11">
                  <c:v>0.19577655379999997</c:v>
                </c:pt>
                <c:pt idx="12">
                  <c:v>0.18655998644999999</c:v>
                </c:pt>
                <c:pt idx="13">
                  <c:v>0.1957519009</c:v>
                </c:pt>
                <c:pt idx="14">
                  <c:v>0.18373624027499999</c:v>
                </c:pt>
                <c:pt idx="15">
                  <c:v>0.199075116375</c:v>
                </c:pt>
                <c:pt idx="16">
                  <c:v>0.21090529997499999</c:v>
                </c:pt>
                <c:pt idx="17">
                  <c:v>0.2104911807</c:v>
                </c:pt>
                <c:pt idx="18">
                  <c:v>0.22387165240000001</c:v>
                </c:pt>
                <c:pt idx="19">
                  <c:v>0.25110181949999999</c:v>
                </c:pt>
                <c:pt idx="20">
                  <c:v>0.25308981720000001</c:v>
                </c:pt>
                <c:pt idx="21">
                  <c:v>0.21576062440000002</c:v>
                </c:pt>
                <c:pt idx="22">
                  <c:v>0.24162061515</c:v>
                </c:pt>
                <c:pt idx="23">
                  <c:v>0.18685654669999999</c:v>
                </c:pt>
                <c:pt idx="24">
                  <c:v>0.24995078407500002</c:v>
                </c:pt>
                <c:pt idx="25">
                  <c:v>0.2329092867</c:v>
                </c:pt>
                <c:pt idx="26">
                  <c:v>0.24251761102500002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E-1649-90BE-60343A83D5C7}"/>
            </c:ext>
          </c:extLst>
        </c:ser>
        <c:ser>
          <c:idx val="3"/>
          <c:order val="2"/>
          <c:tx>
            <c:v>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F0"/>
                </a:solidFill>
              </a:ln>
            </c:spPr>
          </c:marker>
          <c:xVal>
            <c:numRef>
              <c:f>'Final Version'!$H$155:$H$177</c:f>
              <c:numCache>
                <c:formatCode>General</c:formatCode>
                <c:ptCount val="23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  <c:pt idx="11">
                  <c:v>3.314086579</c:v>
                </c:pt>
                <c:pt idx="12">
                  <c:v>3.2983802130000002</c:v>
                </c:pt>
                <c:pt idx="13">
                  <c:v>3.056965795</c:v>
                </c:pt>
                <c:pt idx="14">
                  <c:v>0.53325615209999999</c:v>
                </c:pt>
                <c:pt idx="15">
                  <c:v>0.78469301739999997</c:v>
                </c:pt>
                <c:pt idx="16">
                  <c:v>1.193001346</c:v>
                </c:pt>
                <c:pt idx="17">
                  <c:v>1.1176001959999999</c:v>
                </c:pt>
                <c:pt idx="18">
                  <c:v>1.069999299</c:v>
                </c:pt>
                <c:pt idx="19">
                  <c:v>1.1176001959999999</c:v>
                </c:pt>
                <c:pt idx="20">
                  <c:v>1.041283851</c:v>
                </c:pt>
                <c:pt idx="21">
                  <c:v>1.5574770739999999</c:v>
                </c:pt>
                <c:pt idx="22">
                  <c:v>1.5574770739999999</c:v>
                </c:pt>
              </c:numCache>
            </c:numRef>
          </c:xVal>
          <c:yVal>
            <c:numRef>
              <c:f>'Final Version'!$I$155:$I$177</c:f>
              <c:numCache>
                <c:formatCode>General</c:formatCode>
                <c:ptCount val="23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  <c:pt idx="11">
                  <c:v>0.11912689516666668</c:v>
                </c:pt>
                <c:pt idx="12">
                  <c:v>0.11319858346666666</c:v>
                </c:pt>
                <c:pt idx="13">
                  <c:v>0.15058163690000001</c:v>
                </c:pt>
                <c:pt idx="14">
                  <c:v>0.13974138453000001</c:v>
                </c:pt>
                <c:pt idx="15">
                  <c:v>0.10984038682</c:v>
                </c:pt>
                <c:pt idx="16">
                  <c:v>9.6230109199999997E-2</c:v>
                </c:pt>
                <c:pt idx="17">
                  <c:v>0.12637796906666668</c:v>
                </c:pt>
                <c:pt idx="18">
                  <c:v>8.6308493900000005E-2</c:v>
                </c:pt>
                <c:pt idx="19">
                  <c:v>0.11771311013333333</c:v>
                </c:pt>
                <c:pt idx="20">
                  <c:v>0.14187261203333332</c:v>
                </c:pt>
                <c:pt idx="21">
                  <c:v>0.10305054753333333</c:v>
                </c:pt>
                <c:pt idx="22">
                  <c:v>9.168510140000001E-2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E-1649-90BE-60343A83D5C7}"/>
            </c:ext>
          </c:extLst>
        </c:ser>
        <c:ser>
          <c:idx val="4"/>
          <c:order val="3"/>
          <c:tx>
            <c:v>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'Final Version'!$H$146:$H$154</c:f>
              <c:numCache>
                <c:formatCode>General</c:formatCode>
                <c:ptCount val="9"/>
                <c:pt idx="0">
                  <c:v>1.2016178989999999</c:v>
                </c:pt>
                <c:pt idx="1">
                  <c:v>1.2016178989999999</c:v>
                </c:pt>
                <c:pt idx="2">
                  <c:v>1.3437066419999999</c:v>
                </c:pt>
                <c:pt idx="3">
                  <c:v>1.540383217</c:v>
                </c:pt>
                <c:pt idx="4">
                  <c:v>1.5213728399999999</c:v>
                </c:pt>
                <c:pt idx="5">
                  <c:v>1.598851529</c:v>
                </c:pt>
                <c:pt idx="6">
                  <c:v>1.6188300449999999</c:v>
                </c:pt>
                <c:pt idx="7">
                  <c:v>1.484053029</c:v>
                </c:pt>
                <c:pt idx="8">
                  <c:v>1.5213728399999999</c:v>
                </c:pt>
              </c:numCache>
            </c:numRef>
          </c:xVal>
          <c:yVal>
            <c:numRef>
              <c:f>'Final Version'!$I$146:$I$154</c:f>
              <c:numCache>
                <c:formatCode>General</c:formatCode>
                <c:ptCount val="9"/>
                <c:pt idx="0">
                  <c:v>0.14791192375000001</c:v>
                </c:pt>
                <c:pt idx="1">
                  <c:v>0.14662448525000002</c:v>
                </c:pt>
                <c:pt idx="2">
                  <c:v>0.1076159718</c:v>
                </c:pt>
                <c:pt idx="3">
                  <c:v>0.1032940166</c:v>
                </c:pt>
                <c:pt idx="4">
                  <c:v>0.12682203980000001</c:v>
                </c:pt>
                <c:pt idx="5">
                  <c:v>0.10605627619999999</c:v>
                </c:pt>
                <c:pt idx="6">
                  <c:v>9.1702521100000003E-2</c:v>
                </c:pt>
                <c:pt idx="7">
                  <c:v>7.5465940999999995E-2</c:v>
                </c:pt>
                <c:pt idx="8">
                  <c:v>8.1222096800000004E-2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E-1649-90BE-60343A83D5C7}"/>
            </c:ext>
          </c:extLst>
        </c:ser>
        <c:ser>
          <c:idx val="5"/>
          <c:order val="4"/>
          <c:tx>
            <c:v>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Version'!$H$138:$H$145</c:f>
              <c:numCache>
                <c:formatCode>General</c:formatCode>
                <c:ptCount val="8"/>
                <c:pt idx="0">
                  <c:v>3.4308254640000002</c:v>
                </c:pt>
                <c:pt idx="1">
                  <c:v>3.7848097530000002</c:v>
                </c:pt>
                <c:pt idx="2">
                  <c:v>3.89571186</c:v>
                </c:pt>
                <c:pt idx="3">
                  <c:v>4.0330922459999998</c:v>
                </c:pt>
                <c:pt idx="4">
                  <c:v>3.5518118580000002</c:v>
                </c:pt>
                <c:pt idx="5">
                  <c:v>3.3718866030000001</c:v>
                </c:pt>
                <c:pt idx="6">
                  <c:v>3.6558866839999999</c:v>
                </c:pt>
                <c:pt idx="7">
                  <c:v>3.2758966169999999</c:v>
                </c:pt>
              </c:numCache>
            </c:numRef>
          </c:xVal>
          <c:yVal>
            <c:numRef>
              <c:f>'Final Version'!$I$138:$I$145</c:f>
              <c:numCache>
                <c:formatCode>General</c:formatCode>
                <c:ptCount val="8"/>
                <c:pt idx="0">
                  <c:v>0.17994325729999994</c:v>
                </c:pt>
                <c:pt idx="1">
                  <c:v>0.12965546649999996</c:v>
                </c:pt>
                <c:pt idx="2">
                  <c:v>0.139531815</c:v>
                </c:pt>
                <c:pt idx="3">
                  <c:v>6.265440780000002E-2</c:v>
                </c:pt>
                <c:pt idx="4">
                  <c:v>0.2053835473</c:v>
                </c:pt>
                <c:pt idx="5">
                  <c:v>0.19806215089999996</c:v>
                </c:pt>
                <c:pt idx="6">
                  <c:v>7.4222724800000028E-2</c:v>
                </c:pt>
                <c:pt idx="7">
                  <c:v>0.11222173150000003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0E-1649-90BE-60343A83D5C7}"/>
            </c:ext>
          </c:extLst>
        </c:ser>
        <c:ser>
          <c:idx val="6"/>
          <c:order val="5"/>
          <c:tx>
            <c:v>15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</c:spPr>
          </c:marker>
          <c:xVal>
            <c:numRef>
              <c:f>'Final Version'!$H$129:$H$137</c:f>
              <c:numCache>
                <c:formatCode>General</c:formatCode>
                <c:ptCount val="9"/>
                <c:pt idx="0">
                  <c:v>3.7508329429999998</c:v>
                </c:pt>
                <c:pt idx="1">
                  <c:v>4.3284463850000003</c:v>
                </c:pt>
                <c:pt idx="2">
                  <c:v>4.6776319749999997</c:v>
                </c:pt>
                <c:pt idx="3">
                  <c:v>5.9388166509999998</c:v>
                </c:pt>
                <c:pt idx="4">
                  <c:v>4.4330173320000004</c:v>
                </c:pt>
                <c:pt idx="5">
                  <c:v>4.5401146079999997</c:v>
                </c:pt>
                <c:pt idx="6">
                  <c:v>3.9814951289999998</c:v>
                </c:pt>
                <c:pt idx="7">
                  <c:v>4.2263421750000001</c:v>
                </c:pt>
                <c:pt idx="8">
                  <c:v>5.5283783450000001</c:v>
                </c:pt>
              </c:numCache>
            </c:numRef>
          </c:xVal>
          <c:yVal>
            <c:numRef>
              <c:f>'Final Version'!$I$129:$I$137</c:f>
              <c:numCache>
                <c:formatCode>General</c:formatCode>
                <c:ptCount val="9"/>
                <c:pt idx="0">
                  <c:v>0.29411456794000002</c:v>
                </c:pt>
                <c:pt idx="1">
                  <c:v>0.32197821730000004</c:v>
                </c:pt>
                <c:pt idx="2">
                  <c:v>0.28903582049999998</c:v>
                </c:pt>
                <c:pt idx="3">
                  <c:v>0.25702327777999995</c:v>
                </c:pt>
                <c:pt idx="4">
                  <c:v>0.26116732995999997</c:v>
                </c:pt>
                <c:pt idx="5">
                  <c:v>0.26534504844000006</c:v>
                </c:pt>
                <c:pt idx="6">
                  <c:v>0.26604708782000003</c:v>
                </c:pt>
                <c:pt idx="7">
                  <c:v>0.26321929729999999</c:v>
                </c:pt>
                <c:pt idx="8">
                  <c:v>0.22897555089999996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0E-1649-90BE-60343A83D5C7}"/>
            </c:ext>
          </c:extLst>
        </c:ser>
        <c:ser>
          <c:idx val="7"/>
          <c:order val="6"/>
          <c:tx>
            <c:v>15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Version'!$H$120:$H$128</c:f>
              <c:numCache>
                <c:formatCode>General</c:formatCode>
                <c:ptCount val="9"/>
                <c:pt idx="2">
                  <c:v>6.0101264710000004</c:v>
                </c:pt>
                <c:pt idx="3">
                  <c:v>6.3040316440000002</c:v>
                </c:pt>
                <c:pt idx="4">
                  <c:v>6.0461018329999998</c:v>
                </c:pt>
                <c:pt idx="5">
                  <c:v>6.3797267509999998</c:v>
                </c:pt>
                <c:pt idx="6">
                  <c:v>6.4179144629999998</c:v>
                </c:pt>
                <c:pt idx="7">
                  <c:v>6.3797267509999998</c:v>
                </c:pt>
                <c:pt idx="8">
                  <c:v>6.3797267509999998</c:v>
                </c:pt>
              </c:numCache>
            </c:numRef>
          </c:xVal>
          <c:yVal>
            <c:numRef>
              <c:f>'Final Version'!$I$120:$I$128</c:f>
              <c:numCache>
                <c:formatCode>General</c:formatCode>
                <c:ptCount val="9"/>
                <c:pt idx="2">
                  <c:v>0.43556747547499997</c:v>
                </c:pt>
                <c:pt idx="3">
                  <c:v>0.41782473939999998</c:v>
                </c:pt>
                <c:pt idx="4">
                  <c:v>0.31302341567499997</c:v>
                </c:pt>
                <c:pt idx="5">
                  <c:v>0.28835578647500004</c:v>
                </c:pt>
                <c:pt idx="6">
                  <c:v>0.37841569492500005</c:v>
                </c:pt>
                <c:pt idx="7">
                  <c:v>0.45497507147499999</c:v>
                </c:pt>
                <c:pt idx="8">
                  <c:v>0.27779142697500003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0E-1649-90BE-60343A83D5C7}"/>
            </c:ext>
          </c:extLst>
        </c:ser>
        <c:ser>
          <c:idx val="8"/>
          <c:order val="7"/>
          <c:tx>
            <c:v>15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50"/>
                </a:solidFill>
              </a:ln>
            </c:spPr>
          </c:marker>
          <c:xVal>
            <c:numRef>
              <c:f>'Final Version'!$H$111:$H$119</c:f>
              <c:numCache>
                <c:formatCode>General</c:formatCode>
                <c:ptCount val="9"/>
                <c:pt idx="0">
                  <c:v>6.1663282239999999</c:v>
                </c:pt>
                <c:pt idx="1">
                  <c:v>6.9002987239999998</c:v>
                </c:pt>
                <c:pt idx="2">
                  <c:v>6.9002987239999998</c:v>
                </c:pt>
                <c:pt idx="3">
                  <c:v>7.057260415</c:v>
                </c:pt>
                <c:pt idx="4">
                  <c:v>6.9392087929999997</c:v>
                </c:pt>
                <c:pt idx="5">
                  <c:v>6.0631798339999996</c:v>
                </c:pt>
                <c:pt idx="6">
                  <c:v>7.1370751349999999</c:v>
                </c:pt>
                <c:pt idx="7">
                  <c:v>6.5597808070000001</c:v>
                </c:pt>
              </c:numCache>
            </c:numRef>
          </c:xVal>
          <c:yVal>
            <c:numRef>
              <c:f>'Final Version'!$I$111:$I$119</c:f>
              <c:numCache>
                <c:formatCode>General</c:formatCode>
                <c:ptCount val="9"/>
                <c:pt idx="0">
                  <c:v>0.4273307095333333</c:v>
                </c:pt>
                <c:pt idx="1">
                  <c:v>0.35495392353333333</c:v>
                </c:pt>
                <c:pt idx="2">
                  <c:v>0.37163373053333343</c:v>
                </c:pt>
                <c:pt idx="3">
                  <c:v>0.42304057483333329</c:v>
                </c:pt>
                <c:pt idx="4">
                  <c:v>0.46114704756666675</c:v>
                </c:pt>
                <c:pt idx="5">
                  <c:v>0.52220893153333336</c:v>
                </c:pt>
                <c:pt idx="6">
                  <c:v>0.39854119583333336</c:v>
                </c:pt>
                <c:pt idx="7">
                  <c:v>0.45839366343333338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0E-1649-90BE-60343A83D5C7}"/>
            </c:ext>
          </c:extLst>
        </c:ser>
        <c:ser>
          <c:idx val="9"/>
          <c:order val="8"/>
          <c:tx>
            <c:v>15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Version'!$H$100:$H$110</c:f>
              <c:numCache>
                <c:formatCode>General</c:formatCode>
                <c:ptCount val="11"/>
                <c:pt idx="0">
                  <c:v>6.485387802</c:v>
                </c:pt>
                <c:pt idx="1">
                  <c:v>9.2227362799999995</c:v>
                </c:pt>
                <c:pt idx="2">
                  <c:v>10.555543399999999</c:v>
                </c:pt>
                <c:pt idx="3">
                  <c:v>9.9539003590000004</c:v>
                </c:pt>
                <c:pt idx="4">
                  <c:v>9.4417981789999992</c:v>
                </c:pt>
                <c:pt idx="5">
                  <c:v>9.6095025199999995</c:v>
                </c:pt>
                <c:pt idx="6">
                  <c:v>9.1151187100000008</c:v>
                </c:pt>
                <c:pt idx="7">
                  <c:v>9.3316244360000002</c:v>
                </c:pt>
                <c:pt idx="8">
                  <c:v>8.5452798829999992</c:v>
                </c:pt>
                <c:pt idx="9">
                  <c:v>8.7997421169999992</c:v>
                </c:pt>
                <c:pt idx="10">
                  <c:v>8.4952773290000003</c:v>
                </c:pt>
              </c:numCache>
            </c:numRef>
          </c:xVal>
          <c:yVal>
            <c:numRef>
              <c:f>'Final Version'!$I$100:$I$110</c:f>
              <c:numCache>
                <c:formatCode>General</c:formatCode>
                <c:ptCount val="11"/>
                <c:pt idx="0">
                  <c:v>0.3200592599</c:v>
                </c:pt>
                <c:pt idx="1">
                  <c:v>0.38287602550000005</c:v>
                </c:pt>
                <c:pt idx="2">
                  <c:v>0.44389237150000005</c:v>
                </c:pt>
                <c:pt idx="3">
                  <c:v>0.34137909555000007</c:v>
                </c:pt>
                <c:pt idx="4">
                  <c:v>0.22332010655000004</c:v>
                </c:pt>
                <c:pt idx="5">
                  <c:v>0.33913138549999999</c:v>
                </c:pt>
                <c:pt idx="6">
                  <c:v>0.44453958799999993</c:v>
                </c:pt>
                <c:pt idx="7">
                  <c:v>0.43901337220000008</c:v>
                </c:pt>
                <c:pt idx="8">
                  <c:v>0.47833059985000015</c:v>
                </c:pt>
                <c:pt idx="9">
                  <c:v>0.42915883565000013</c:v>
                </c:pt>
                <c:pt idx="10">
                  <c:v>0.19001311354999997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0E-1649-90BE-60343A83D5C7}"/>
            </c:ext>
          </c:extLst>
        </c:ser>
        <c:ser>
          <c:idx val="10"/>
          <c:order val="9"/>
          <c:tx>
            <c:v>15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ln w="38100">
                <a:solidFill>
                  <a:srgbClr val="00B050"/>
                </a:solidFill>
              </a:ln>
            </c:spPr>
          </c:marker>
          <c:xVal>
            <c:numRef>
              <c:f>'Final Version'!$H$91:$H$99</c:f>
              <c:numCache>
                <c:formatCode>General</c:formatCode>
                <c:ptCount val="9"/>
                <c:pt idx="1">
                  <c:v>13.038718210000001</c:v>
                </c:pt>
                <c:pt idx="2">
                  <c:v>14.662550230000001</c:v>
                </c:pt>
                <c:pt idx="3">
                  <c:v>13.192659730000001</c:v>
                </c:pt>
                <c:pt idx="4">
                  <c:v>13.27031071</c:v>
                </c:pt>
                <c:pt idx="5">
                  <c:v>12.886573</c:v>
                </c:pt>
                <c:pt idx="6">
                  <c:v>14.15523647</c:v>
                </c:pt>
                <c:pt idx="7">
                  <c:v>13.34841875</c:v>
                </c:pt>
                <c:pt idx="8">
                  <c:v>14.07240736</c:v>
                </c:pt>
              </c:numCache>
            </c:numRef>
          </c:xVal>
          <c:yVal>
            <c:numRef>
              <c:f>'Final Version'!$I$91:$I$99</c:f>
              <c:numCache>
                <c:formatCode>General</c:formatCode>
                <c:ptCount val="9"/>
                <c:pt idx="1">
                  <c:v>0.67398466999999995</c:v>
                </c:pt>
                <c:pt idx="2">
                  <c:v>0.3771043389999999</c:v>
                </c:pt>
                <c:pt idx="3">
                  <c:v>0.47078894699999996</c:v>
                </c:pt>
                <c:pt idx="4">
                  <c:v>0.53809189699999993</c:v>
                </c:pt>
                <c:pt idx="5">
                  <c:v>0.48050996199999985</c:v>
                </c:pt>
                <c:pt idx="6">
                  <c:v>0.43868558699999999</c:v>
                </c:pt>
                <c:pt idx="7">
                  <c:v>0.43432538699999979</c:v>
                </c:pt>
                <c:pt idx="8">
                  <c:v>0.23197228699999997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0E-1649-90BE-60343A83D5C7}"/>
            </c:ext>
          </c:extLst>
        </c:ser>
        <c:ser>
          <c:idx val="11"/>
          <c:order val="10"/>
          <c:tx>
            <c:v>10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Version'!$H$82:$H$90</c:f>
              <c:numCache>
                <c:formatCode>General</c:formatCode>
                <c:ptCount val="9"/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Version'!$I$82:$I$90</c:f>
              <c:numCache>
                <c:formatCode>General</c:formatCode>
                <c:ptCount val="9"/>
                <c:pt idx="1">
                  <c:v>0.17390523593999999</c:v>
                </c:pt>
                <c:pt idx="2">
                  <c:v>0.16116681447999998</c:v>
                </c:pt>
                <c:pt idx="3">
                  <c:v>0.15488978585999999</c:v>
                </c:pt>
                <c:pt idx="4">
                  <c:v>0.13979936114000002</c:v>
                </c:pt>
                <c:pt idx="5">
                  <c:v>0.1332061849</c:v>
                </c:pt>
                <c:pt idx="6">
                  <c:v>9.2272520080000003E-2</c:v>
                </c:pt>
                <c:pt idx="7">
                  <c:v>7.98473034E-2</c:v>
                </c:pt>
                <c:pt idx="8">
                  <c:v>4.7507792380000004E-2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0E-1649-90BE-60343A83D5C7}"/>
            </c:ext>
          </c:extLst>
        </c:ser>
        <c:ser>
          <c:idx val="12"/>
          <c:order val="11"/>
          <c:tx>
            <c:v>10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Version'!$H$73:$H$81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Version'!$I$73:$I$81</c:f>
              <c:numCache>
                <c:formatCode>General</c:formatCode>
                <c:ptCount val="9"/>
                <c:pt idx="0">
                  <c:v>0.21226590352499999</c:v>
                </c:pt>
                <c:pt idx="1">
                  <c:v>0.21738154492499998</c:v>
                </c:pt>
                <c:pt idx="2">
                  <c:v>0.20145851809999998</c:v>
                </c:pt>
                <c:pt idx="3">
                  <c:v>0.19361223232499999</c:v>
                </c:pt>
                <c:pt idx="4">
                  <c:v>0.174749201425</c:v>
                </c:pt>
                <c:pt idx="5">
                  <c:v>0.166507731125</c:v>
                </c:pt>
                <c:pt idx="6">
                  <c:v>0.11534065010000001</c:v>
                </c:pt>
                <c:pt idx="7">
                  <c:v>9.9809129249999989E-2</c:v>
                </c:pt>
                <c:pt idx="8">
                  <c:v>5.938474047500001E-2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0E-1649-90BE-60343A83D5C7}"/>
            </c:ext>
          </c:extLst>
        </c:ser>
        <c:ser>
          <c:idx val="13"/>
          <c:order val="12"/>
          <c:tx>
            <c:v>10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'Final Version'!$H$64:$H$72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Version'!$I$64:$I$72</c:f>
              <c:numCache>
                <c:formatCode>General</c:formatCode>
                <c:ptCount val="9"/>
                <c:pt idx="0">
                  <c:v>0.28302120469999997</c:v>
                </c:pt>
                <c:pt idx="1">
                  <c:v>0.28984205989999995</c:v>
                </c:pt>
                <c:pt idx="2">
                  <c:v>0.26861135746666664</c:v>
                </c:pt>
                <c:pt idx="3">
                  <c:v>0.25814964309999999</c:v>
                </c:pt>
                <c:pt idx="4">
                  <c:v>0.23299893523333334</c:v>
                </c:pt>
                <c:pt idx="5">
                  <c:v>0.22201030816666664</c:v>
                </c:pt>
                <c:pt idx="6">
                  <c:v>0.15378753346666668</c:v>
                </c:pt>
                <c:pt idx="7">
                  <c:v>0.133078839</c:v>
                </c:pt>
                <c:pt idx="8">
                  <c:v>7.917965396666668E-2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0E-1649-90BE-60343A83D5C7}"/>
            </c:ext>
          </c:extLst>
        </c:ser>
        <c:ser>
          <c:idx val="14"/>
          <c:order val="13"/>
          <c:tx>
            <c:v>10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</c:spPr>
          </c:marker>
          <c:xVal>
            <c:numRef>
              <c:f>'Final Version'!$H$55:$H$63</c:f>
              <c:numCache>
                <c:formatCode>General</c:formatCode>
                <c:ptCount val="9"/>
                <c:pt idx="1">
                  <c:v>5.6069296169999996</c:v>
                </c:pt>
                <c:pt idx="2">
                  <c:v>6.9102171600000002</c:v>
                </c:pt>
                <c:pt idx="3">
                  <c:v>6.5146466119999999</c:v>
                </c:pt>
                <c:pt idx="4">
                  <c:v>5.9793405130000004</c:v>
                </c:pt>
                <c:pt idx="5">
                  <c:v>6.2079001920000003</c:v>
                </c:pt>
                <c:pt idx="6">
                  <c:v>6.241257118</c:v>
                </c:pt>
                <c:pt idx="7">
                  <c:v>6.4107496429999999</c:v>
                </c:pt>
                <c:pt idx="8">
                  <c:v>6.0114693189999997</c:v>
                </c:pt>
              </c:numCache>
            </c:numRef>
          </c:xVal>
          <c:yVal>
            <c:numRef>
              <c:f>'Final Version'!$I$55:$I$63</c:f>
              <c:numCache>
                <c:formatCode>General</c:formatCode>
                <c:ptCount val="9"/>
                <c:pt idx="1">
                  <c:v>0.34597510914999996</c:v>
                </c:pt>
                <c:pt idx="2">
                  <c:v>0.29781961749999997</c:v>
                </c:pt>
                <c:pt idx="3">
                  <c:v>0.26158011040000001</c:v>
                </c:pt>
                <c:pt idx="4">
                  <c:v>0.32067759784999994</c:v>
                </c:pt>
                <c:pt idx="5">
                  <c:v>0.30264382740000001</c:v>
                </c:pt>
                <c:pt idx="6">
                  <c:v>0.27524958509999997</c:v>
                </c:pt>
                <c:pt idx="7">
                  <c:v>0.27950029685</c:v>
                </c:pt>
                <c:pt idx="8">
                  <c:v>0.30268849754999999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0E-1649-90BE-60343A83D5C7}"/>
            </c:ext>
          </c:extLst>
        </c:ser>
        <c:ser>
          <c:idx val="0"/>
          <c:order val="14"/>
          <c:tx>
            <c:v>10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'Final Version'!$H$46:$H$54</c:f>
              <c:numCache>
                <c:formatCode>General</c:formatCode>
                <c:ptCount val="9"/>
                <c:pt idx="1">
                  <c:v>7.5319395729999998</c:v>
                </c:pt>
                <c:pt idx="2">
                  <c:v>8.2537279389999991</c:v>
                </c:pt>
                <c:pt idx="3">
                  <c:v>8.7284621970000007</c:v>
                </c:pt>
                <c:pt idx="4">
                  <c:v>8.6841991230000009</c:v>
                </c:pt>
                <c:pt idx="5">
                  <c:v>8.509380105</c:v>
                </c:pt>
                <c:pt idx="6">
                  <c:v>8.3380803169999993</c:v>
                </c:pt>
                <c:pt idx="7">
                  <c:v>8.5963452260000004</c:v>
                </c:pt>
                <c:pt idx="8">
                  <c:v>9.0446855320000008</c:v>
                </c:pt>
              </c:numCache>
            </c:numRef>
          </c:xVal>
          <c:yVal>
            <c:numRef>
              <c:f>'Final Version'!$I$46:$I$54</c:f>
              <c:numCache>
                <c:formatCode>General</c:formatCode>
                <c:ptCount val="9"/>
                <c:pt idx="1">
                  <c:v>0.42497483269999997</c:v>
                </c:pt>
                <c:pt idx="2">
                  <c:v>0.22277947810000001</c:v>
                </c:pt>
                <c:pt idx="3">
                  <c:v>0.38582129829999995</c:v>
                </c:pt>
                <c:pt idx="4">
                  <c:v>0.36490974570000001</c:v>
                </c:pt>
                <c:pt idx="5">
                  <c:v>0.35143539950000002</c:v>
                </c:pt>
                <c:pt idx="6">
                  <c:v>0.29166696930000013</c:v>
                </c:pt>
                <c:pt idx="7">
                  <c:v>0.39265014239999996</c:v>
                </c:pt>
                <c:pt idx="8">
                  <c:v>0.19834984679999987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0E-1649-90BE-60343A83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755104"/>
        <c:axId val="1300269904"/>
      </c:scatterChart>
      <c:valAx>
        <c:axId val="12817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</a:t>
                </a:r>
                <a:r>
                  <a:rPr lang="en-US" sz="2400" baseline="0"/>
                  <a:t> (mg/L)</a:t>
                </a:r>
                <a:endParaRPr lang="en-US" sz="2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00269904"/>
        <c:crosses val="autoZero"/>
        <c:crossBetween val="midCat"/>
      </c:valAx>
      <c:valAx>
        <c:axId val="13002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Ce/qe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817551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 fluoride'!$G$21:$G$50</c:f>
              <c:numCache>
                <c:formatCode>General</c:formatCode>
                <c:ptCount val="30"/>
                <c:pt idx="0">
                  <c:v>0.54322999999999999</c:v>
                </c:pt>
                <c:pt idx="1">
                  <c:v>0.45368089369999998</c:v>
                </c:pt>
                <c:pt idx="2">
                  <c:v>0.56564999999999999</c:v>
                </c:pt>
                <c:pt idx="3">
                  <c:v>0.6</c:v>
                </c:pt>
                <c:pt idx="4">
                  <c:v>0.74113960700000003</c:v>
                </c:pt>
                <c:pt idx="5">
                  <c:v>0.78500000000000003</c:v>
                </c:pt>
                <c:pt idx="6">
                  <c:v>0.9</c:v>
                </c:pt>
                <c:pt idx="7">
                  <c:v>1.05</c:v>
                </c:pt>
                <c:pt idx="8">
                  <c:v>1.1176001959999999</c:v>
                </c:pt>
                <c:pt idx="9">
                  <c:v>1.573455348</c:v>
                </c:pt>
                <c:pt idx="10">
                  <c:v>3.61</c:v>
                </c:pt>
                <c:pt idx="11">
                  <c:v>6.2080000000000002</c:v>
                </c:pt>
                <c:pt idx="12">
                  <c:v>6.3797267509999998</c:v>
                </c:pt>
                <c:pt idx="13">
                  <c:v>12.88</c:v>
                </c:pt>
                <c:pt idx="14">
                  <c:v>9.6</c:v>
                </c:pt>
                <c:pt idx="15">
                  <c:v>6.0629999999999997</c:v>
                </c:pt>
                <c:pt idx="16">
                  <c:v>3.98</c:v>
                </c:pt>
                <c:pt idx="17">
                  <c:v>1.6</c:v>
                </c:pt>
                <c:pt idx="18">
                  <c:v>1.117</c:v>
                </c:pt>
                <c:pt idx="19">
                  <c:v>0.74099999999999999</c:v>
                </c:pt>
                <c:pt idx="20">
                  <c:v>1.3260000000000001</c:v>
                </c:pt>
                <c:pt idx="21">
                  <c:v>9.61</c:v>
                </c:pt>
                <c:pt idx="22">
                  <c:v>3.37</c:v>
                </c:pt>
                <c:pt idx="23">
                  <c:v>6.39</c:v>
                </c:pt>
                <c:pt idx="24">
                  <c:v>1.5980000000000001</c:v>
                </c:pt>
                <c:pt idx="25">
                  <c:v>1.1175999999999999</c:v>
                </c:pt>
                <c:pt idx="26">
                  <c:v>0.74099999999999999</c:v>
                </c:pt>
              </c:numCache>
            </c:numRef>
          </c:xVal>
          <c:yVal>
            <c:numRef>
              <c:f>'mM fluoride'!$H$21:$H$50</c:f>
              <c:numCache>
                <c:formatCode>General</c:formatCode>
                <c:ptCount val="30"/>
                <c:pt idx="0">
                  <c:v>3.0684992101105846</c:v>
                </c:pt>
                <c:pt idx="1">
                  <c:v>3.7349332346498159</c:v>
                </c:pt>
                <c:pt idx="2">
                  <c:v>5.1276461295418638</c:v>
                </c:pt>
                <c:pt idx="3">
                  <c:v>5.8978409689310158</c:v>
                </c:pt>
                <c:pt idx="4">
                  <c:v>4.4853716619273305</c:v>
                </c:pt>
                <c:pt idx="5">
                  <c:v>6.7719852553975786</c:v>
                </c:pt>
                <c:pt idx="6">
                  <c:v>8.8467614533965246</c:v>
                </c:pt>
                <c:pt idx="7">
                  <c:v>8.3201685097419702</c:v>
                </c:pt>
                <c:pt idx="8">
                  <c:v>12.142811180621379</c:v>
                </c:pt>
                <c:pt idx="9">
                  <c:v>14.435153878883623</c:v>
                </c:pt>
                <c:pt idx="10">
                  <c:v>11.216429699842026</c:v>
                </c:pt>
                <c:pt idx="11">
                  <c:v>9.9842022116903646</c:v>
                </c:pt>
                <c:pt idx="12">
                  <c:v>15.131250217658417</c:v>
                </c:pt>
                <c:pt idx="13">
                  <c:v>11.163770405476559</c:v>
                </c:pt>
                <c:pt idx="14">
                  <c:v>14.218009478672982</c:v>
                </c:pt>
                <c:pt idx="15">
                  <c:v>15.687203791469196</c:v>
                </c:pt>
                <c:pt idx="16">
                  <c:v>11.606108478146393</c:v>
                </c:pt>
                <c:pt idx="17">
                  <c:v>8.9520800421274362</c:v>
                </c:pt>
                <c:pt idx="18">
                  <c:v>3.3052483763384242</c:v>
                </c:pt>
                <c:pt idx="19">
                  <c:v>5.6068983675618753</c:v>
                </c:pt>
                <c:pt idx="20">
                  <c:v>4.8367561874670884</c:v>
                </c:pt>
                <c:pt idx="21">
                  <c:v>14.191679831490255</c:v>
                </c:pt>
                <c:pt idx="22">
                  <c:v>8.5834649815692501</c:v>
                </c:pt>
                <c:pt idx="23">
                  <c:v>11.334913112164296</c:v>
                </c:pt>
                <c:pt idx="24">
                  <c:v>8.9573459715639814</c:v>
                </c:pt>
                <c:pt idx="25">
                  <c:v>3.3041951904511149</c:v>
                </c:pt>
                <c:pt idx="26">
                  <c:v>5.6068983675618753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2-4DC6-BDD6-6AA69AF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04216"/>
        <c:axId val="768803888"/>
      </c:scatterChart>
      <c:scatterChart>
        <c:scatterStyle val="smoothMarker"/>
        <c:varyColors val="0"/>
        <c:ser>
          <c:idx val="1"/>
          <c:order val="1"/>
          <c:tx>
            <c:v>Langmuir Isotherm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'mM fluoride'!$N$21:$N$300</c:f>
              <c:numCache>
                <c:formatCode>General</c:formatCode>
                <c:ptCount val="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</c:numCache>
            </c:numRef>
          </c:xVal>
          <c:yVal>
            <c:numRef>
              <c:f>'mM fluoride'!$O$21:$O$300</c:f>
              <c:numCache>
                <c:formatCode>General</c:formatCode>
                <c:ptCount val="280"/>
                <c:pt idx="0">
                  <c:v>0</c:v>
                </c:pt>
                <c:pt idx="1">
                  <c:v>0.78393035792426713</c:v>
                </c:pt>
                <c:pt idx="2">
                  <c:v>1.4852673811569568</c:v>
                </c:pt>
                <c:pt idx="3">
                  <c:v>2.1164106737947286</c:v>
                </c:pt>
                <c:pt idx="4">
                  <c:v>2.6873960854058287</c:v>
                </c:pt>
                <c:pt idx="5">
                  <c:v>3.2064333459452823</c:v>
                </c:pt>
                <c:pt idx="6">
                  <c:v>3.6803033437091948</c:v>
                </c:pt>
                <c:pt idx="7">
                  <c:v>4.1146560129699754</c:v>
                </c:pt>
                <c:pt idx="8">
                  <c:v>4.5142366796340898</c:v>
                </c:pt>
                <c:pt idx="9">
                  <c:v>4.8830601389029979</c:v>
                </c:pt>
                <c:pt idx="10">
                  <c:v>5.2245460244889195</c:v>
                </c:pt>
                <c:pt idx="11">
                  <c:v>5.5416251524115498</c:v>
                </c:pt>
                <c:pt idx="12">
                  <c:v>5.8368238496458478</c:v>
                </c:pt>
                <c:pt idx="13">
                  <c:v>6.1123314074193029</c:v>
                </c:pt>
                <c:pt idx="14">
                  <c:v>6.370054471825239</c:v>
                </c:pt>
                <c:pt idx="15">
                  <c:v>6.6116612307423877</c:v>
                </c:pt>
                <c:pt idx="16">
                  <c:v>6.8386175626029759</c:v>
                </c:pt>
                <c:pt idx="17">
                  <c:v>7.0522168027558001</c:v>
                </c:pt>
                <c:pt idx="18">
                  <c:v>7.2536044045293755</c:v>
                </c:pt>
                <c:pt idx="19">
                  <c:v>7.4437984881642034</c:v>
                </c:pt>
                <c:pt idx="20">
                  <c:v>7.6237070559447044</c:v>
                </c:pt>
                <c:pt idx="21">
                  <c:v>7.794142487928398</c:v>
                </c:pt>
                <c:pt idx="22">
                  <c:v>7.9558338065844776</c:v>
                </c:pt>
                <c:pt idx="23">
                  <c:v>8.1094371009496147</c:v>
                </c:pt>
                <c:pt idx="24">
                  <c:v>8.2555444246609007</c:v>
                </c:pt>
                <c:pt idx="25">
                  <c:v>8.3946914223233922</c:v>
                </c:pt>
                <c:pt idx="26">
                  <c:v>8.5273638913098733</c:v>
                </c:pt>
                <c:pt idx="27">
                  <c:v>8.6540034484218236</c:v>
                </c:pt>
                <c:pt idx="28">
                  <c:v>8.7750124407082613</c:v>
                </c:pt>
                <c:pt idx="29">
                  <c:v>8.8907582155048068</c:v>
                </c:pt>
                <c:pt idx="30">
                  <c:v>9.0015768451628677</c:v>
                </c:pt>
                <c:pt idx="31">
                  <c:v>9.107776386021774</c:v>
                </c:pt>
                <c:pt idx="32">
                  <c:v>9.2096397381837161</c:v>
                </c:pt>
                <c:pt idx="33">
                  <c:v>9.3074271619982856</c:v>
                </c:pt>
                <c:pt idx="34">
                  <c:v>9.401378498390681</c:v>
                </c:pt>
                <c:pt idx="35">
                  <c:v>9.4917151329139102</c:v>
                </c:pt>
                <c:pt idx="36">
                  <c:v>9.5786417373836734</c:v>
                </c:pt>
                <c:pt idx="37">
                  <c:v>9.6623478179369595</c:v>
                </c:pt>
                <c:pt idx="38">
                  <c:v>9.7430090941589818</c:v>
                </c:pt>
                <c:pt idx="39">
                  <c:v>9.820788730401377</c:v>
                </c:pt>
                <c:pt idx="40">
                  <c:v>9.8958384374490436</c:v>
                </c:pt>
                <c:pt idx="41">
                  <c:v>9.9682994601878434</c:v>
                </c:pt>
                <c:pt idx="42">
                  <c:v>10.038303464802397</c:v>
                </c:pt>
                <c:pt idx="43">
                  <c:v>10.105973337228772</c:v>
                </c:pt>
                <c:pt idx="44">
                  <c:v>10.171423903048863</c:v>
                </c:pt>
                <c:pt idx="45">
                  <c:v>10.234762577698303</c:v>
                </c:pt>
                <c:pt idx="46">
                  <c:v>10.296089954733027</c:v>
                </c:pt>
                <c:pt idx="47">
                  <c:v>10.355500338931089</c:v>
                </c:pt>
                <c:pt idx="48">
                  <c:v>10.413082230172121</c:v>
                </c:pt>
                <c:pt idx="49">
                  <c:v>10.468918763316376</c:v>
                </c:pt>
                <c:pt idx="50">
                  <c:v>10.523088108681524</c:v>
                </c:pt>
                <c:pt idx="51">
                  <c:v>10.575663837174403</c:v>
                </c:pt>
                <c:pt idx="52">
                  <c:v>10.626715253664276</c:v>
                </c:pt>
                <c:pt idx="53">
                  <c:v>10.676307701774288</c:v>
                </c:pt>
                <c:pt idx="54">
                  <c:v>10.724502842909677</c:v>
                </c:pt>
                <c:pt idx="55">
                  <c:v>10.771358912028097</c:v>
                </c:pt>
                <c:pt idx="56">
                  <c:v>10.816930952382812</c:v>
                </c:pt>
                <c:pt idx="57">
                  <c:v>10.861271031228272</c:v>
                </c:pt>
                <c:pt idx="58">
                  <c:v>10.904428438265253</c:v>
                </c:pt>
                <c:pt idx="59">
                  <c:v>10.946449868415828</c:v>
                </c:pt>
                <c:pt idx="60">
                  <c:v>10.987379590352882</c:v>
                </c:pt>
                <c:pt idx="61">
                  <c:v>11.027259602063049</c:v>
                </c:pt>
                <c:pt idx="62">
                  <c:v>11.066129774592142</c:v>
                </c:pt>
                <c:pt idx="63">
                  <c:v>11.104027985007379</c:v>
                </c:pt>
                <c:pt idx="64">
                  <c:v>11.140990239508474</c:v>
                </c:pt>
                <c:pt idx="65">
                  <c:v>11.177050787528737</c:v>
                </c:pt>
                <c:pt idx="66">
                  <c:v>11.212242227586172</c:v>
                </c:pt>
                <c:pt idx="67">
                  <c:v>11.246595605572264</c:v>
                </c:pt>
                <c:pt idx="68">
                  <c:v>11.28014050610134</c:v>
                </c:pt>
                <c:pt idx="69">
                  <c:v>11.312905137485428</c:v>
                </c:pt>
                <c:pt idx="70">
                  <c:v>11.344916410847656</c:v>
                </c:pt>
                <c:pt idx="71">
                  <c:v>11.376200013840489</c:v>
                </c:pt>
                <c:pt idx="72">
                  <c:v>11.406780479393248</c:v>
                </c:pt>
                <c:pt idx="73">
                  <c:v>11.436681249875589</c:v>
                </c:pt>
                <c:pt idx="74">
                  <c:v>11.465924737029631</c:v>
                </c:pt>
                <c:pt idx="75">
                  <c:v>11.494532377992732</c:v>
                </c:pt>
                <c:pt idx="76">
                  <c:v>11.522524687705239</c:v>
                </c:pt>
                <c:pt idx="77">
                  <c:v>11.549921307972443</c:v>
                </c:pt>
                <c:pt idx="78">
                  <c:v>11.576741053427332</c:v>
                </c:pt>
                <c:pt idx="79">
                  <c:v>11.603001954620158</c:v>
                </c:pt>
                <c:pt idx="80">
                  <c:v>11.628721298442199</c:v>
                </c:pt>
                <c:pt idx="81">
                  <c:v>11.653915666074177</c:v>
                </c:pt>
                <c:pt idx="82">
                  <c:v>11.678600968634349</c:v>
                </c:pt>
                <c:pt idx="83">
                  <c:v>11.702792480687368</c:v>
                </c:pt>
                <c:pt idx="84">
                  <c:v>11.726504871762174</c:v>
                </c:pt>
                <c:pt idx="85">
                  <c:v>11.749752236015592</c:v>
                </c:pt>
                <c:pt idx="86">
                  <c:v>11.772548120167633</c:v>
                </c:pt>
                <c:pt idx="87">
                  <c:v>11.794905549824925</c:v>
                </c:pt>
                <c:pt idx="88">
                  <c:v>11.816837054299665</c:v>
                </c:pt>
                <c:pt idx="89">
                  <c:v>11.838354690023507</c:v>
                </c:pt>
                <c:pt idx="90">
                  <c:v>11.85947006264834</c:v>
                </c:pt>
                <c:pt idx="91">
                  <c:v>11.880194347918994</c:v>
                </c:pt>
                <c:pt idx="92">
                  <c:v>11.90053831139687</c:v>
                </c:pt>
                <c:pt idx="93">
                  <c:v>11.920512327107529</c:v>
                </c:pt>
                <c:pt idx="94">
                  <c:v>11.940126395180155</c:v>
                </c:pt>
                <c:pt idx="95">
                  <c:v>11.959390158541916</c:v>
                </c:pt>
                <c:pt idx="96">
                  <c:v>11.978312918725761</c:v>
                </c:pt>
                <c:pt idx="97">
                  <c:v>11.99690365084607</c:v>
                </c:pt>
                <c:pt idx="98">
                  <c:v>12.015171017792911</c:v>
                </c:pt>
                <c:pt idx="99">
                  <c:v>12.033123383691946</c:v>
                </c:pt>
                <c:pt idx="100">
                  <c:v>12.050768826674021</c:v>
                </c:pt>
                <c:pt idx="101">
                  <c:v>12.068115150995334</c:v>
                </c:pt>
                <c:pt idx="102">
                  <c:v>12.085169898546436</c:v>
                </c:pt>
                <c:pt idx="103">
                  <c:v>12.101940359785697</c:v>
                </c:pt>
                <c:pt idx="104">
                  <c:v>12.118433584130518</c:v>
                </c:pt>
                <c:pt idx="105">
                  <c:v>12.134656389837454</c:v>
                </c:pt>
                <c:pt idx="106">
                  <c:v>12.150615373400308</c:v>
                </c:pt>
                <c:pt idx="107">
                  <c:v>12.166316918493404</c:v>
                </c:pt>
                <c:pt idx="108">
                  <c:v>12.181767204485533</c:v>
                </c:pt>
                <c:pt idx="109">
                  <c:v>12.196972214548412</c:v>
                </c:pt>
                <c:pt idx="110">
                  <c:v>12.211937743382022</c:v>
                </c:pt>
                <c:pt idx="111">
                  <c:v>12.226669404577779</c:v>
                </c:pt>
                <c:pt idx="112">
                  <c:v>12.241172637639156</c:v>
                </c:pt>
                <c:pt idx="113">
                  <c:v>12.255452714678274</c:v>
                </c:pt>
                <c:pt idx="114">
                  <c:v>12.269514746805704</c:v>
                </c:pt>
                <c:pt idx="115">
                  <c:v>12.283363690229811</c:v>
                </c:pt>
                <c:pt idx="116">
                  <c:v>12.29700435208089</c:v>
                </c:pt>
                <c:pt idx="117">
                  <c:v>12.310441395974491</c:v>
                </c:pt>
                <c:pt idx="118">
                  <c:v>12.323679347327452</c:v>
                </c:pt>
                <c:pt idx="119">
                  <c:v>12.33672259843938</c:v>
                </c:pt>
                <c:pt idx="120">
                  <c:v>12.349575413351538</c:v>
                </c:pt>
                <c:pt idx="121">
                  <c:v>12.362241932494475</c:v>
                </c:pt>
                <c:pt idx="122">
                  <c:v>12.374726177134997</c:v>
                </c:pt>
                <c:pt idx="123">
                  <c:v>12.387032053632529</c:v>
                </c:pt>
                <c:pt idx="124">
                  <c:v>12.399163357514352</c:v>
                </c:pt>
                <c:pt idx="125">
                  <c:v>12.411123777378602</c:v>
                </c:pt>
                <c:pt idx="126">
                  <c:v>12.422916898633504</c:v>
                </c:pt>
                <c:pt idx="127">
                  <c:v>12.43454620708078</c:v>
                </c:pt>
                <c:pt idx="128">
                  <c:v>12.446015092350752</c:v>
                </c:pt>
                <c:pt idx="129">
                  <c:v>12.457326851196294</c:v>
                </c:pt>
                <c:pt idx="130">
                  <c:v>12.468484690652266</c:v>
                </c:pt>
                <c:pt idx="131">
                  <c:v>12.479491731066899</c:v>
                </c:pt>
                <c:pt idx="132">
                  <c:v>12.490351009011066</c:v>
                </c:pt>
                <c:pt idx="133">
                  <c:v>12.501065480071185</c:v>
                </c:pt>
                <c:pt idx="134">
                  <c:v>12.511638021531123</c:v>
                </c:pt>
                <c:pt idx="135">
                  <c:v>12.522071434948232</c:v>
                </c:pt>
                <c:pt idx="136">
                  <c:v>12.532368448628343</c:v>
                </c:pt>
                <c:pt idx="137">
                  <c:v>12.542531720004332</c:v>
                </c:pt>
                <c:pt idx="138">
                  <c:v>12.552563837922589</c:v>
                </c:pt>
                <c:pt idx="139">
                  <c:v>12.562467324841554</c:v>
                </c:pt>
                <c:pt idx="140">
                  <c:v>12.572244638946207</c:v>
                </c:pt>
                <c:pt idx="141">
                  <c:v>12.581898176182257</c:v>
                </c:pt>
                <c:pt idx="142">
                  <c:v>12.591430272213564</c:v>
                </c:pt>
                <c:pt idx="143">
                  <c:v>12.600843204306155</c:v>
                </c:pt>
                <c:pt idx="144">
                  <c:v>12.610139193142004</c:v>
                </c:pt>
                <c:pt idx="145">
                  <c:v>12.619320404565636</c:v>
                </c:pt>
                <c:pt idx="146">
                  <c:v>12.62838895126645</c:v>
                </c:pt>
                <c:pt idx="147">
                  <c:v>12.637346894399457</c:v>
                </c:pt>
                <c:pt idx="148">
                  <c:v>12.646196245147088</c:v>
                </c:pt>
                <c:pt idx="149">
                  <c:v>12.654938966224559</c:v>
                </c:pt>
                <c:pt idx="150">
                  <c:v>12.66357697333113</c:v>
                </c:pt>
                <c:pt idx="151">
                  <c:v>12.672112136549522</c:v>
                </c:pt>
                <c:pt idx="152">
                  <c:v>12.680546281695671</c:v>
                </c:pt>
                <c:pt idx="153">
                  <c:v>12.688881191620808</c:v>
                </c:pt>
                <c:pt idx="154">
                  <c:v>12.697118607467875</c:v>
                </c:pt>
                <c:pt idx="155">
                  <c:v>12.705260229884091</c:v>
                </c:pt>
                <c:pt idx="156">
                  <c:v>12.713307720191462</c:v>
                </c:pt>
                <c:pt idx="157">
                  <c:v>12.721262701516928</c:v>
                </c:pt>
                <c:pt idx="158">
                  <c:v>12.72912675988376</c:v>
                </c:pt>
                <c:pt idx="159">
                  <c:v>12.736901445265744</c:v>
                </c:pt>
                <c:pt idx="160">
                  <c:v>12.744588272605624</c:v>
                </c:pt>
                <c:pt idx="161">
                  <c:v>12.752188722799211</c:v>
                </c:pt>
                <c:pt idx="162">
                  <c:v>12.759704243646516</c:v>
                </c:pt>
                <c:pt idx="163">
                  <c:v>12.767136250771154</c:v>
                </c:pt>
                <c:pt idx="164">
                  <c:v>12.774486128509288</c:v>
                </c:pt>
                <c:pt idx="165">
                  <c:v>12.781755230769246</c:v>
                </c:pt>
                <c:pt idx="166">
                  <c:v>12.788944881862975</c:v>
                </c:pt>
                <c:pt idx="167">
                  <c:v>12.79605637731034</c:v>
                </c:pt>
                <c:pt idx="168">
                  <c:v>12.803090984617386</c:v>
                </c:pt>
                <c:pt idx="169">
                  <c:v>12.810049944029458</c:v>
                </c:pt>
                <c:pt idx="170">
                  <c:v>12.816934469260161</c:v>
                </c:pt>
                <c:pt idx="171">
                  <c:v>12.82374574819705</c:v>
                </c:pt>
                <c:pt idx="172">
                  <c:v>12.830484943584933</c:v>
                </c:pt>
                <c:pt idx="173">
                  <c:v>12.83715319368758</c:v>
                </c:pt>
                <c:pt idx="174">
                  <c:v>12.843751612928632</c:v>
                </c:pt>
                <c:pt idx="175">
                  <c:v>12.850281292512507</c:v>
                </c:pt>
                <c:pt idx="176">
                  <c:v>12.856743301025988</c:v>
                </c:pt>
                <c:pt idx="177">
                  <c:v>12.863138685021188</c:v>
                </c:pt>
                <c:pt idx="178">
                  <c:v>12.869468469580609</c:v>
                </c:pt>
                <c:pt idx="179">
                  <c:v>12.875733658864878</c:v>
                </c:pt>
                <c:pt idx="180">
                  <c:v>12.881935236643791</c:v>
                </c:pt>
                <c:pt idx="181">
                  <c:v>12.888074166811302</c:v>
                </c:pt>
                <c:pt idx="182">
                  <c:v>12.894151393884949</c:v>
                </c:pt>
                <c:pt idx="183">
                  <c:v>12.900167843490289</c:v>
                </c:pt>
                <c:pt idx="184">
                  <c:v>12.906124422830914</c:v>
                </c:pt>
                <c:pt idx="185">
                  <c:v>12.912022021144468</c:v>
                </c:pt>
                <c:pt idx="186">
                  <c:v>12.91786151014518</c:v>
                </c:pt>
                <c:pt idx="187">
                  <c:v>12.923643744453432</c:v>
                </c:pt>
                <c:pt idx="188">
                  <c:v>12.929369562012681</c:v>
                </c:pt>
                <c:pt idx="189">
                  <c:v>12.935039784494284</c:v>
                </c:pt>
                <c:pt idx="190">
                  <c:v>12.940655217690587</c:v>
                </c:pt>
                <c:pt idx="191">
                  <c:v>12.946216651896652</c:v>
                </c:pt>
                <c:pt idx="192">
                  <c:v>12.951724862281036</c:v>
                </c:pt>
                <c:pt idx="193">
                  <c:v>12.957180609245983</c:v>
                </c:pt>
                <c:pt idx="194">
                  <c:v>12.962584638777358</c:v>
                </c:pt>
                <c:pt idx="195">
                  <c:v>12.967937682784676</c:v>
                </c:pt>
                <c:pt idx="196">
                  <c:v>12.973240459431588</c:v>
                </c:pt>
                <c:pt idx="197">
                  <c:v>12.978493673457038</c:v>
                </c:pt>
                <c:pt idx="198">
                  <c:v>12.983698016487507</c:v>
                </c:pt>
                <c:pt idx="199">
                  <c:v>12.988854167340563</c:v>
                </c:pt>
                <c:pt idx="200">
                  <c:v>12.993962792320028</c:v>
                </c:pt>
                <c:pt idx="201">
                  <c:v>12.999024545503001</c:v>
                </c:pt>
                <c:pt idx="202">
                  <c:v>13.004040069019034</c:v>
                </c:pt>
                <c:pt idx="203">
                  <c:v>13.009009993321694</c:v>
                </c:pt>
                <c:pt idx="204">
                  <c:v>13.01393493745273</c:v>
                </c:pt>
                <c:pt idx="205">
                  <c:v>13.018815509299136</c:v>
                </c:pt>
                <c:pt idx="206">
                  <c:v>13.023652305843267</c:v>
                </c:pt>
                <c:pt idx="207">
                  <c:v>13.028445913406255</c:v>
                </c:pt>
                <c:pt idx="208">
                  <c:v>13.033196907884964</c:v>
                </c:pt>
                <c:pt idx="209">
                  <c:v>13.037905854982617</c:v>
                </c:pt>
                <c:pt idx="210">
                  <c:v>13.042573310433344</c:v>
                </c:pt>
                <c:pt idx="211">
                  <c:v>13.047199820220825</c:v>
                </c:pt>
                <c:pt idx="212">
                  <c:v>13.051785920791202</c:v>
                </c:pt>
                <c:pt idx="213">
                  <c:v>13.056332139260407</c:v>
                </c:pt>
                <c:pt idx="214">
                  <c:v>13.060838993616168</c:v>
                </c:pt>
                <c:pt idx="215">
                  <c:v>13.065306992914719</c:v>
                </c:pt>
                <c:pt idx="216">
                  <c:v>13.06973663747249</c:v>
                </c:pt>
                <c:pt idx="217">
                  <c:v>13.074128419052874</c:v>
                </c:pt>
                <c:pt idx="218">
                  <c:v>13.07848282104821</c:v>
                </c:pt>
                <c:pt idx="219">
                  <c:v>13.082800318657153</c:v>
                </c:pt>
                <c:pt idx="220">
                  <c:v>13.087081379057551</c:v>
                </c:pt>
                <c:pt idx="221">
                  <c:v>13.09132646157496</c:v>
                </c:pt>
                <c:pt idx="222">
                  <c:v>13.09553601784692</c:v>
                </c:pt>
                <c:pt idx="223">
                  <c:v>13.099710491983153</c:v>
                </c:pt>
                <c:pt idx="224">
                  <c:v>13.103850320721738</c:v>
                </c:pt>
                <c:pt idx="225">
                  <c:v>13.10795593358143</c:v>
                </c:pt>
                <c:pt idx="226">
                  <c:v>13.112027753010222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2-4DC6-BDD6-6AA69AF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04216"/>
        <c:axId val="768803888"/>
      </c:scatterChart>
      <c:valAx>
        <c:axId val="7688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03888"/>
        <c:crosses val="autoZero"/>
        <c:crossBetween val="midCat"/>
      </c:valAx>
      <c:valAx>
        <c:axId val="768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 fluoride'!$E$21:$E$50</c:f>
              <c:numCache>
                <c:formatCode>General</c:formatCode>
                <c:ptCount val="30"/>
                <c:pt idx="0">
                  <c:v>0.54322999999999999</c:v>
                </c:pt>
                <c:pt idx="1">
                  <c:v>0.45368089369999998</c:v>
                </c:pt>
                <c:pt idx="2">
                  <c:v>0.56564999999999999</c:v>
                </c:pt>
                <c:pt idx="3">
                  <c:v>0.6</c:v>
                </c:pt>
                <c:pt idx="4">
                  <c:v>0.74113960700000003</c:v>
                </c:pt>
                <c:pt idx="5">
                  <c:v>0.78500000000000003</c:v>
                </c:pt>
                <c:pt idx="6">
                  <c:v>0.9</c:v>
                </c:pt>
                <c:pt idx="7">
                  <c:v>1.05</c:v>
                </c:pt>
                <c:pt idx="8">
                  <c:v>1.1176001959999999</c:v>
                </c:pt>
                <c:pt idx="9">
                  <c:v>1.573455348</c:v>
                </c:pt>
                <c:pt idx="10">
                  <c:v>3.61</c:v>
                </c:pt>
                <c:pt idx="11">
                  <c:v>6.2080000000000002</c:v>
                </c:pt>
                <c:pt idx="12">
                  <c:v>6.3797267509999998</c:v>
                </c:pt>
                <c:pt idx="13">
                  <c:v>12.88</c:v>
                </c:pt>
                <c:pt idx="14">
                  <c:v>9.6</c:v>
                </c:pt>
                <c:pt idx="15">
                  <c:v>6.0629999999999997</c:v>
                </c:pt>
                <c:pt idx="16">
                  <c:v>3.98</c:v>
                </c:pt>
                <c:pt idx="17">
                  <c:v>1.6</c:v>
                </c:pt>
                <c:pt idx="18">
                  <c:v>1.117</c:v>
                </c:pt>
                <c:pt idx="19">
                  <c:v>0.74099999999999999</c:v>
                </c:pt>
                <c:pt idx="20">
                  <c:v>1.3260000000000001</c:v>
                </c:pt>
                <c:pt idx="21">
                  <c:v>9.61</c:v>
                </c:pt>
                <c:pt idx="22">
                  <c:v>3.37</c:v>
                </c:pt>
                <c:pt idx="23">
                  <c:v>6.39</c:v>
                </c:pt>
                <c:pt idx="24">
                  <c:v>1.5980000000000001</c:v>
                </c:pt>
                <c:pt idx="25">
                  <c:v>1.1175999999999999</c:v>
                </c:pt>
                <c:pt idx="26">
                  <c:v>0.74099999999999999</c:v>
                </c:pt>
              </c:numCache>
            </c:numRef>
          </c:xVal>
          <c:yVal>
            <c:numRef>
              <c:f>'g fluoride'!$F$21:$F$50</c:f>
              <c:numCache>
                <c:formatCode>General</c:formatCode>
                <c:ptCount val="30"/>
                <c:pt idx="0">
                  <c:v>5.8270800000000005E-2</c:v>
                </c:pt>
                <c:pt idx="1">
                  <c:v>7.0926382125999998E-2</c:v>
                </c:pt>
                <c:pt idx="2">
                  <c:v>9.7374000000000016E-2</c:v>
                </c:pt>
                <c:pt idx="3">
                  <c:v>0.11199999999999999</c:v>
                </c:pt>
                <c:pt idx="4">
                  <c:v>8.5177207859999993E-2</c:v>
                </c:pt>
                <c:pt idx="5">
                  <c:v>0.12859999999999999</c:v>
                </c:pt>
                <c:pt idx="6">
                  <c:v>0.16800000000000001</c:v>
                </c:pt>
                <c:pt idx="7">
                  <c:v>0.158</c:v>
                </c:pt>
                <c:pt idx="8">
                  <c:v>0.23059198432000003</c:v>
                </c:pt>
                <c:pt idx="9">
                  <c:v>0.27412357216</c:v>
                </c:pt>
                <c:pt idx="10">
                  <c:v>0.21300000000000002</c:v>
                </c:pt>
                <c:pt idx="11">
                  <c:v>0.18959999999999999</c:v>
                </c:pt>
                <c:pt idx="12">
                  <c:v>0.28734244163333333</c:v>
                </c:pt>
                <c:pt idx="13">
                  <c:v>0.21199999999999991</c:v>
                </c:pt>
                <c:pt idx="14">
                  <c:v>0.27</c:v>
                </c:pt>
                <c:pt idx="15">
                  <c:v>0.29790000000000005</c:v>
                </c:pt>
                <c:pt idx="16">
                  <c:v>0.22039999999999998</c:v>
                </c:pt>
                <c:pt idx="17">
                  <c:v>0.16999999999999998</c:v>
                </c:pt>
                <c:pt idx="18">
                  <c:v>6.2766666666666665E-2</c:v>
                </c:pt>
                <c:pt idx="19">
                  <c:v>0.10647500000000001</c:v>
                </c:pt>
                <c:pt idx="20">
                  <c:v>9.1850000000000001E-2</c:v>
                </c:pt>
                <c:pt idx="21">
                  <c:v>0.26950000000000002</c:v>
                </c:pt>
                <c:pt idx="22">
                  <c:v>0.16299999999999998</c:v>
                </c:pt>
                <c:pt idx="23">
                  <c:v>0.21525</c:v>
                </c:pt>
                <c:pt idx="24">
                  <c:v>0.1701</c:v>
                </c:pt>
                <c:pt idx="25">
                  <c:v>6.2746666666666673E-2</c:v>
                </c:pt>
                <c:pt idx="26">
                  <c:v>0.10647500000000001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A-4936-A6C7-E53BF0AA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04216"/>
        <c:axId val="768803888"/>
      </c:scatterChart>
      <c:scatterChart>
        <c:scatterStyle val="smoothMarker"/>
        <c:varyColors val="0"/>
        <c:ser>
          <c:idx val="1"/>
          <c:order val="1"/>
          <c:tx>
            <c:v>Langmuir Isotherm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 fluoride'!$L$21:$L$300</c:f>
              <c:numCache>
                <c:formatCode>General</c:formatCode>
                <c:ptCount val="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</c:numCache>
            </c:numRef>
          </c:xVal>
          <c:yVal>
            <c:numRef>
              <c:f>'g fluoride'!$M$21:$M$300</c:f>
              <c:numCache>
                <c:formatCode>General</c:formatCode>
                <c:ptCount val="280"/>
                <c:pt idx="0">
                  <c:v>0</c:v>
                </c:pt>
                <c:pt idx="1">
                  <c:v>1.374809883302063E-2</c:v>
                </c:pt>
                <c:pt idx="2">
                  <c:v>2.6283204517618428E-2</c:v>
                </c:pt>
                <c:pt idx="3">
                  <c:v>3.7759067717226862E-2</c:v>
                </c:pt>
                <c:pt idx="4">
                  <c:v>4.83045079603674E-2</c:v>
                </c:pt>
                <c:pt idx="5">
                  <c:v>5.8028270092199852E-2</c:v>
                </c:pt>
                <c:pt idx="6">
                  <c:v>6.7022788081436177E-2</c:v>
                </c:pt>
                <c:pt idx="7">
                  <c:v>7.53671326209846E-2</c:v>
                </c:pt>
                <c:pt idx="8">
                  <c:v>8.3129341818841365E-2</c:v>
                </c:pt>
                <c:pt idx="9">
                  <c:v>9.0368280535384246E-2</c:v>
                </c:pt>
                <c:pt idx="10">
                  <c:v>9.7135135953773308E-2</c:v>
                </c:pt>
                <c:pt idx="11">
                  <c:v>0.10347462979155726</c:v>
                </c:pt>
                <c:pt idx="12">
                  <c:v>0.10942600787064376</c:v>
                </c:pt>
                <c:pt idx="13">
                  <c:v>0.11502385333554685</c:v>
                </c:pt>
                <c:pt idx="14">
                  <c:v>0.12029875912796678</c:v>
                </c:pt>
                <c:pt idx="15">
                  <c:v>0.12527788733921405</c:v>
                </c:pt>
                <c:pt idx="16">
                  <c:v>0.12998543703570681</c:v>
                </c:pt>
                <c:pt idx="17">
                  <c:v>0.13444303756634332</c:v>
                </c:pt>
                <c:pt idx="18">
                  <c:v>0.13867008084161372</c:v>
                </c:pt>
                <c:pt idx="19">
                  <c:v>0.1426840033537678</c:v>
                </c:pt>
                <c:pt idx="20">
                  <c:v>0.14650052658887169</c:v>
                </c:pt>
                <c:pt idx="21">
                  <c:v>0.15013386282068364</c:v>
                </c:pt>
                <c:pt idx="22">
                  <c:v>0.15359689196570908</c:v>
                </c:pt>
                <c:pt idx="23">
                  <c:v>0.15690131413833436</c:v>
                </c:pt>
                <c:pt idx="24">
                  <c:v>0.16005778171411797</c:v>
                </c:pt>
                <c:pt idx="25">
                  <c:v>0.16307601404222855</c:v>
                </c:pt>
                <c:pt idx="26">
                  <c:v>0.16596489740957979</c:v>
                </c:pt>
                <c:pt idx="27">
                  <c:v>0.16873257242243503</c:v>
                </c:pt>
                <c:pt idx="28">
                  <c:v>0.17138651061524429</c:v>
                </c:pt>
                <c:pt idx="29">
                  <c:v>0.17393358180498195</c:v>
                </c:pt>
                <c:pt idx="30">
                  <c:v>0.17638011346953142</c:v>
                </c:pt>
                <c:pt idx="31">
                  <c:v>0.1787319432307013</c:v>
                </c:pt>
                <c:pt idx="32">
                  <c:v>0.18099446535832128</c:v>
                </c:pt>
                <c:pt idx="33">
                  <c:v>0.18317267207525717</c:v>
                </c:pt>
                <c:pt idx="34">
                  <c:v>0.18527119032906397</c:v>
                </c:pt>
                <c:pt idx="35">
                  <c:v>0.18729431460032628</c:v>
                </c:pt>
                <c:pt idx="36">
                  <c:v>0.1892460362372593</c:v>
                </c:pt>
                <c:pt idx="37">
                  <c:v>0.19113006973822891</c:v>
                </c:pt>
                <c:pt idx="38">
                  <c:v>0.19294987634635005</c:v>
                </c:pt>
                <c:pt idx="39">
                  <c:v>0.19470868527149912</c:v>
                </c:pt>
                <c:pt idx="40">
                  <c:v>0.19640951281349478</c:v>
                </c:pt>
                <c:pt idx="41">
                  <c:v>0.19805517962468611</c:v>
                </c:pt>
                <c:pt idx="42">
                  <c:v>0.19964832631977678</c:v>
                </c:pt>
                <c:pt idx="43">
                  <c:v>0.2011914276145986</c:v>
                </c:pt>
                <c:pt idx="44">
                  <c:v>0.20268680515306794</c:v>
                </c:pt>
                <c:pt idx="45">
                  <c:v>0.20413663916216099</c:v>
                </c:pt>
                <c:pt idx="46">
                  <c:v>0.20554297905796334</c:v>
                </c:pt>
                <c:pt idx="47">
                  <c:v>0.20690775311130041</c:v>
                </c:pt>
                <c:pt idx="48">
                  <c:v>0.20823277726881603</c:v>
                </c:pt>
                <c:pt idx="49">
                  <c:v>0.20951976321435531</c:v>
                </c:pt>
                <c:pt idx="50">
                  <c:v>0.21077032574590468</c:v>
                </c:pt>
                <c:pt idx="51">
                  <c:v>0.21198598953493913</c:v>
                </c:pt>
                <c:pt idx="52">
                  <c:v>0.21316819532766898</c:v>
                </c:pt>
                <c:pt idx="53">
                  <c:v>0.21431830564121754</c:v>
                </c:pt>
                <c:pt idx="54">
                  <c:v>0.21543761000207817</c:v>
                </c:pt>
                <c:pt idx="55">
                  <c:v>0.21652732976919548</c:v>
                </c:pt>
                <c:pt idx="56">
                  <c:v>0.21758862257959391</c:v>
                </c:pt>
                <c:pt idx="57">
                  <c:v>0.21862258645057434</c:v>
                </c:pt>
                <c:pt idx="58">
                  <c:v>0.21963026356903595</c:v>
                </c:pt>
                <c:pt idx="59">
                  <c:v>0.22061264379541543</c:v>
                </c:pt>
                <c:pt idx="60">
                  <c:v>0.22157066790700672</c:v>
                </c:pt>
                <c:pt idx="61">
                  <c:v>0.22250523060300026</c:v>
                </c:pt>
                <c:pt idx="62">
                  <c:v>0.2234171832914183</c:v>
                </c:pt>
                <c:pt idx="63">
                  <c:v>0.22430733667619329</c:v>
                </c:pt>
                <c:pt idx="64">
                  <c:v>0.22517646316091341</c:v>
                </c:pt>
                <c:pt idx="65">
                  <c:v>0.22602529908421495</c:v>
                </c:pt>
                <c:pt idx="66">
                  <c:v>0.22685454680041933</c:v>
                </c:pt>
                <c:pt idx="67">
                  <c:v>0.22766487661777077</c:v>
                </c:pt>
                <c:pt idx="68">
                  <c:v>0.22845692860551822</c:v>
                </c:pt>
                <c:pt idx="69">
                  <c:v>0.2292313142800784</c:v>
                </c:pt>
                <c:pt idx="70">
                  <c:v>0.2299886181796158</c:v>
                </c:pt>
                <c:pt idx="71">
                  <c:v>0.23072939933556219</c:v>
                </c:pt>
                <c:pt idx="72">
                  <c:v>0.23145419264885819</c:v>
                </c:pt>
                <c:pt idx="73">
                  <c:v>0.23216351017803843</c:v>
                </c:pt>
                <c:pt idx="74">
                  <c:v>0.23285784234567924</c:v>
                </c:pt>
                <c:pt idx="75">
                  <c:v>0.23353765906918156</c:v>
                </c:pt>
                <c:pt idx="76">
                  <c:v>0.23420341082136767</c:v>
                </c:pt>
                <c:pt idx="77">
                  <c:v>0.23485552962592371</c:v>
                </c:pt>
                <c:pt idx="78">
                  <c:v>0.23549442999230899</c:v>
                </c:pt>
                <c:pt idx="79">
                  <c:v>0.23612050979438362</c:v>
                </c:pt>
                <c:pt idx="80">
                  <c:v>0.23673415109666845</c:v>
                </c:pt>
                <c:pt idx="81">
                  <c:v>0.23733572093184357</c:v>
                </c:pt>
                <c:pt idx="82">
                  <c:v>0.23792557203280784</c:v>
                </c:pt>
                <c:pt idx="83">
                  <c:v>0.23850404352237015</c:v>
                </c:pt>
                <c:pt idx="84">
                  <c:v>0.23907146156340411</c:v>
                </c:pt>
                <c:pt idx="85">
                  <c:v>0.23962813997208621</c:v>
                </c:pt>
                <c:pt idx="86">
                  <c:v>0.24017438079663983</c:v>
                </c:pt>
                <c:pt idx="87">
                  <c:v>0.24071047486382721</c:v>
                </c:pt>
                <c:pt idx="88">
                  <c:v>0.24123670229526803</c:v>
                </c:pt>
                <c:pt idx="89">
                  <c:v>0.24175333299550963</c:v>
                </c:pt>
                <c:pt idx="90">
                  <c:v>0.24226062711363586</c:v>
                </c:pt>
                <c:pt idx="91">
                  <c:v>0.24275883548007318</c:v>
                </c:pt>
                <c:pt idx="92">
                  <c:v>0.24324820002013603</c:v>
                </c:pt>
                <c:pt idx="93">
                  <c:v>0.24372895414574197</c:v>
                </c:pt>
                <c:pt idx="94">
                  <c:v>0.24420132312663106</c:v>
                </c:pt>
                <c:pt idx="95">
                  <c:v>0.24466552444232911</c:v>
                </c:pt>
                <c:pt idx="96">
                  <c:v>0.2451217681160098</c:v>
                </c:pt>
                <c:pt idx="97">
                  <c:v>0.24557025703133331</c:v>
                </c:pt>
                <c:pt idx="98">
                  <c:v>0.24601118723326465</c:v>
                </c:pt>
                <c:pt idx="99">
                  <c:v>0.24644474821381004</c:v>
                </c:pt>
                <c:pt idx="100">
                  <c:v>0.24687112318354523</c:v>
                </c:pt>
                <c:pt idx="101">
                  <c:v>0.2472904893297532</c:v>
                </c:pt>
                <c:pt idx="102">
                  <c:v>0.24770301806193623</c:v>
                </c:pt>
                <c:pt idx="103">
                  <c:v>0.24810887524541647</c:v>
                </c:pt>
                <c:pt idx="104">
                  <c:v>0.24850822142369325</c:v>
                </c:pt>
                <c:pt idx="105">
                  <c:v>0.24890121203018448</c:v>
                </c:pt>
                <c:pt idx="106">
                  <c:v>0.24928799758993836</c:v>
                </c:pt>
                <c:pt idx="107">
                  <c:v>0.24966872391186484</c:v>
                </c:pt>
                <c:pt idx="108">
                  <c:v>0.25004353227200349</c:v>
                </c:pt>
                <c:pt idx="109">
                  <c:v>0.25041255958831066</c:v>
                </c:pt>
                <c:pt idx="110">
                  <c:v>0.25077593858742137</c:v>
                </c:pt>
                <c:pt idx="111">
                  <c:v>0.25113379796381186</c:v>
                </c:pt>
                <c:pt idx="112">
                  <c:v>0.25148626253176309</c:v>
                </c:pt>
                <c:pt idx="113">
                  <c:v>0.25183345337050461</c:v>
                </c:pt>
                <c:pt idx="114">
                  <c:v>0.25217548796289019</c:v>
                </c:pt>
                <c:pt idx="115">
                  <c:v>0.25251248032794105</c:v>
                </c:pt>
                <c:pt idx="116">
                  <c:v>0.25284454114757038</c:v>
                </c:pt>
                <c:pt idx="117">
                  <c:v>0.2531717778877845</c:v>
                </c:pt>
                <c:pt idx="118">
                  <c:v>0.25349429491463982</c:v>
                </c:pt>
                <c:pt idx="119">
                  <c:v>0.25381219360521851</c:v>
                </c:pt>
                <c:pt idx="120">
                  <c:v>0.25412557245387057</c:v>
                </c:pt>
                <c:pt idx="121">
                  <c:v>0.25443452717395632</c:v>
                </c:pt>
                <c:pt idx="122">
                  <c:v>0.25473915079531029</c:v>
                </c:pt>
                <c:pt idx="123">
                  <c:v>0.25503953375763394</c:v>
                </c:pt>
                <c:pt idx="124">
                  <c:v>0.25533576400001601</c:v>
                </c:pt>
                <c:pt idx="125">
                  <c:v>0.25562792704676512</c:v>
                </c:pt>
                <c:pt idx="126">
                  <c:v>0.25591610608973048</c:v>
                </c:pt>
                <c:pt idx="127">
                  <c:v>0.25620038206727891</c:v>
                </c:pt>
                <c:pt idx="128">
                  <c:v>0.25648083374008379</c:v>
                </c:pt>
                <c:pt idx="129">
                  <c:v>0.2567575377638755</c:v>
                </c:pt>
                <c:pt idx="130">
                  <c:v>0.25703056875929547</c:v>
                </c:pt>
                <c:pt idx="131">
                  <c:v>0.25729999937898618</c:v>
                </c:pt>
                <c:pt idx="132">
                  <c:v>0.25756590037204485</c:v>
                </c:pt>
                <c:pt idx="133">
                  <c:v>0.25782834064596011</c:v>
                </c:pt>
                <c:pt idx="134">
                  <c:v>0.25808738732614656</c:v>
                </c:pt>
                <c:pt idx="135">
                  <c:v>0.25834310581318404</c:v>
                </c:pt>
                <c:pt idx="136">
                  <c:v>0.2585955598378652</c:v>
                </c:pt>
                <c:pt idx="137">
                  <c:v>0.25884481151414812</c:v>
                </c:pt>
                <c:pt idx="138">
                  <c:v>0.25909092139010637</c:v>
                </c:pt>
                <c:pt idx="139">
                  <c:v>0.25933394849696495</c:v>
                </c:pt>
                <c:pt idx="140">
                  <c:v>0.25957395039630438</c:v>
                </c:pt>
                <c:pt idx="141">
                  <c:v>0.25981098322551344</c:v>
                </c:pt>
                <c:pt idx="142">
                  <c:v>0.26004510174156498</c:v>
                </c:pt>
                <c:pt idx="143">
                  <c:v>0.26027635936318749</c:v>
                </c:pt>
                <c:pt idx="144">
                  <c:v>0.26050480821149935</c:v>
                </c:pt>
                <c:pt idx="145">
                  <c:v>0.2607304991491719</c:v>
                </c:pt>
                <c:pt idx="146">
                  <c:v>0.26095348181818256</c:v>
                </c:pt>
                <c:pt idx="147">
                  <c:v>0.26117380467621687</c:v>
                </c:pt>
                <c:pt idx="148">
                  <c:v>0.26139151503177599</c:v>
                </c:pt>
                <c:pt idx="149">
                  <c:v>0.2616066590780417</c:v>
                </c:pt>
                <c:pt idx="150">
                  <c:v>0.26181928192555215</c:v>
                </c:pt>
                <c:pt idx="151">
                  <c:v>0.26202942763373466</c:v>
                </c:pt>
                <c:pt idx="152">
                  <c:v>0.2622371392413429</c:v>
                </c:pt>
                <c:pt idx="153">
                  <c:v>0.26244245879584294</c:v>
                </c:pt>
                <c:pt idx="154">
                  <c:v>0.26264542738178948</c:v>
                </c:pt>
                <c:pt idx="155">
                  <c:v>0.26284608514823288</c:v>
                </c:pt>
                <c:pt idx="156">
                  <c:v>0.26304447133519543</c:v>
                </c:pt>
                <c:pt idx="157">
                  <c:v>0.26324062429925388</c:v>
                </c:pt>
                <c:pt idx="158">
                  <c:v>0.2634345815382621</c:v>
                </c:pt>
                <c:pt idx="159">
                  <c:v>0.2636263797152491</c:v>
                </c:pt>
                <c:pt idx="160">
                  <c:v>0.26381605468152236</c:v>
                </c:pt>
                <c:pt idx="161">
                  <c:v>0.26400364149900879</c:v>
                </c:pt>
                <c:pt idx="162">
                  <c:v>0.26418917446186185</c:v>
                </c:pt>
                <c:pt idx="163">
                  <c:v>0.26437268711736228</c:v>
                </c:pt>
                <c:pt idx="164">
                  <c:v>0.26455421228614073</c:v>
                </c:pt>
                <c:pt idx="165">
                  <c:v>0.26473378208174581</c:v>
                </c:pt>
                <c:pt idx="166">
                  <c:v>0.26491142792958366</c:v>
                </c:pt>
                <c:pt idx="167">
                  <c:v>0.26508718058525238</c:v>
                </c:pt>
                <c:pt idx="168">
                  <c:v>0.26526107015229233</c:v>
                </c:pt>
                <c:pt idx="169">
                  <c:v>0.2654331260993763</c:v>
                </c:pt>
                <c:pt idx="170">
                  <c:v>0.26560337727695754</c:v>
                </c:pt>
                <c:pt idx="171">
                  <c:v>0.26577185193339747</c:v>
                </c:pt>
                <c:pt idx="172">
                  <c:v>0.26593857773059015</c:v>
                </c:pt>
                <c:pt idx="173">
                  <c:v>0.26610358175910415</c:v>
                </c:pt>
                <c:pt idx="174">
                  <c:v>0.26626689055285618</c:v>
                </c:pt>
                <c:pt idx="175">
                  <c:v>0.26642853010333606</c:v>
                </c:pt>
                <c:pt idx="176">
                  <c:v>0.26658852587339671</c:v>
                </c:pt>
                <c:pt idx="177">
                  <c:v>0.26674690281062624</c:v>
                </c:pt>
                <c:pt idx="178">
                  <c:v>0.26690368536031583</c:v>
                </c:pt>
                <c:pt idx="179">
                  <c:v>0.2670588974780379</c:v>
                </c:pt>
                <c:pt idx="180">
                  <c:v>0.26721256264184878</c:v>
                </c:pt>
                <c:pt idx="181">
                  <c:v>0.26736470386412714</c:v>
                </c:pt>
                <c:pt idx="182">
                  <c:v>0.26751534370306335</c:v>
                </c:pt>
                <c:pt idx="183">
                  <c:v>0.26766450427380939</c:v>
                </c:pt>
                <c:pt idx="184">
                  <c:v>0.26781220725930227</c:v>
                </c:pt>
                <c:pt idx="185">
                  <c:v>0.26795847392077149</c:v>
                </c:pt>
                <c:pt idx="186">
                  <c:v>0.26810332510794155</c:v>
                </c:pt>
                <c:pt idx="187">
                  <c:v>0.26824678126893997</c:v>
                </c:pt>
                <c:pt idx="188">
                  <c:v>0.26838886245991994</c:v>
                </c:pt>
                <c:pt idx="189">
                  <c:v>0.26852958835440788</c:v>
                </c:pt>
                <c:pt idx="190">
                  <c:v>0.26866897825238478</c:v>
                </c:pt>
                <c:pt idx="191">
                  <c:v>0.26880705108910974</c:v>
                </c:pt>
                <c:pt idx="192">
                  <c:v>0.26894382544369538</c:v>
                </c:pt>
                <c:pt idx="193">
                  <c:v>0.26907931954744158</c:v>
                </c:pt>
                <c:pt idx="194">
                  <c:v>0.26921355129193664</c:v>
                </c:pt>
                <c:pt idx="195">
                  <c:v>0.26934653823693344</c:v>
                </c:pt>
                <c:pt idx="196">
                  <c:v>0.26947829761800662</c:v>
                </c:pt>
                <c:pt idx="197">
                  <c:v>0.26960884635399973</c:v>
                </c:pt>
                <c:pt idx="198">
                  <c:v>0.26973820105426705</c:v>
                </c:pt>
                <c:pt idx="199">
                  <c:v>0.26986637802571833</c:v>
                </c:pt>
                <c:pt idx="200">
                  <c:v>0.26999339327967165</c:v>
                </c:pt>
                <c:pt idx="201">
                  <c:v>0.27011926253852081</c:v>
                </c:pt>
                <c:pt idx="202">
                  <c:v>0.27024400124222325</c:v>
                </c:pt>
                <c:pt idx="203">
                  <c:v>0.27036762455461377</c:v>
                </c:pt>
                <c:pt idx="204">
                  <c:v>0.27049014736954929</c:v>
                </c:pt>
                <c:pt idx="205">
                  <c:v>0.2706115843168912</c:v>
                </c:pt>
                <c:pt idx="206">
                  <c:v>0.27073194976832826</c:v>
                </c:pt>
                <c:pt idx="207">
                  <c:v>0.27085125784304681</c:v>
                </c:pt>
                <c:pt idx="208">
                  <c:v>0.2709695224132519</c:v>
                </c:pt>
                <c:pt idx="209">
                  <c:v>0.271086757109544</c:v>
                </c:pt>
                <c:pt idx="210">
                  <c:v>0.27120297532615628</c:v>
                </c:pt>
                <c:pt idx="211">
                  <c:v>0.27131819022605597</c:v>
                </c:pt>
                <c:pt idx="212">
                  <c:v>0.27143241474591423</c:v>
                </c:pt>
                <c:pt idx="213">
                  <c:v>0.27154566160094834</c:v>
                </c:pt>
                <c:pt idx="214">
                  <c:v>0.27165794328964032</c:v>
                </c:pt>
                <c:pt idx="215">
                  <c:v>0.27176927209833507</c:v>
                </c:pt>
                <c:pt idx="216">
                  <c:v>0.27187966010572207</c:v>
                </c:pt>
                <c:pt idx="217">
                  <c:v>0.27198911918720425</c:v>
                </c:pt>
                <c:pt idx="218">
                  <c:v>0.27209766101915656</c:v>
                </c:pt>
                <c:pt idx="219">
                  <c:v>0.272205297083078</c:v>
                </c:pt>
                <c:pt idx="220">
                  <c:v>0.27231203866964071</c:v>
                </c:pt>
                <c:pt idx="221">
                  <c:v>0.27241789688263773</c:v>
                </c:pt>
                <c:pt idx="222">
                  <c:v>0.27252288264283342</c:v>
                </c:pt>
                <c:pt idx="223">
                  <c:v>0.27262700669171952</c:v>
                </c:pt>
                <c:pt idx="224">
                  <c:v>0.27273027959517843</c:v>
                </c:pt>
                <c:pt idx="225">
                  <c:v>0.27283271174705753</c:v>
                </c:pt>
                <c:pt idx="226">
                  <c:v>0.27293431337265628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A-4936-A6C7-E53BF0AA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04216"/>
        <c:axId val="768803888"/>
      </c:scatterChart>
      <c:valAx>
        <c:axId val="7688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03888"/>
        <c:crosses val="autoZero"/>
        <c:crossBetween val="midCat"/>
      </c:valAx>
      <c:valAx>
        <c:axId val="768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790097</xdr:colOff>
      <xdr:row>1</xdr:row>
      <xdr:rowOff>60847</xdr:rowOff>
    </xdr:from>
    <xdr:to>
      <xdr:col>22</xdr:col>
      <xdr:colOff>778933</xdr:colOff>
      <xdr:row>37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4ABFA-F00F-874A-B1F1-2743F9962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541867</xdr:colOff>
      <xdr:row>206</xdr:row>
      <xdr:rowOff>101600</xdr:rowOff>
    </xdr:from>
    <xdr:to>
      <xdr:col>15</xdr:col>
      <xdr:colOff>135467</xdr:colOff>
      <xdr:row>220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FB17A2-982E-A545-95AC-5FCA4697C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179</xdr:row>
      <xdr:rowOff>16933</xdr:rowOff>
    </xdr:from>
    <xdr:to>
      <xdr:col>15</xdr:col>
      <xdr:colOff>254000</xdr:colOff>
      <xdr:row>192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741CDF-72CD-9344-B8ED-74123A0B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694267</xdr:colOff>
      <xdr:row>154</xdr:row>
      <xdr:rowOff>84666</xdr:rowOff>
    </xdr:from>
    <xdr:to>
      <xdr:col>15</xdr:col>
      <xdr:colOff>287867</xdr:colOff>
      <xdr:row>167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A0543D-867C-9848-B516-CE718D0D8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644174</xdr:colOff>
      <xdr:row>2</xdr:row>
      <xdr:rowOff>188383</xdr:rowOff>
    </xdr:from>
    <xdr:to>
      <xdr:col>29</xdr:col>
      <xdr:colOff>592666</xdr:colOff>
      <xdr:row>61</xdr:row>
      <xdr:rowOff>76968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414D4-7146-BF49-A4D1-90A0E63B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644174</xdr:colOff>
      <xdr:row>2</xdr:row>
      <xdr:rowOff>188383</xdr:rowOff>
    </xdr:from>
    <xdr:to>
      <xdr:col>29</xdr:col>
      <xdr:colOff>592666</xdr:colOff>
      <xdr:row>61</xdr:row>
      <xdr:rowOff>76968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1C1CA-ADA5-487E-A9DF-FB148D67E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644174</xdr:colOff>
      <xdr:row>2</xdr:row>
      <xdr:rowOff>188383</xdr:rowOff>
    </xdr:from>
    <xdr:to>
      <xdr:col>29</xdr:col>
      <xdr:colOff>592666</xdr:colOff>
      <xdr:row>61</xdr:row>
      <xdr:rowOff>76968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DBFBB-6CE5-6647-83BC-63BFA995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27</xdr:row>
      <xdr:rowOff>30480</xdr:rowOff>
    </xdr:from>
    <xdr:to>
      <xdr:col>17</xdr:col>
      <xdr:colOff>552450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C9211-B86D-4418-AACF-AB8209449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27</xdr:row>
      <xdr:rowOff>30480</xdr:rowOff>
    </xdr:from>
    <xdr:to>
      <xdr:col>15</xdr:col>
      <xdr:colOff>552450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4447C-8002-491A-810B-7EA8594EE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A54D-4F44-7E44-BB2F-8F1426B2142D}">
  <dimension ref="A1:I221"/>
  <sheetViews>
    <sheetView topLeftCell="C1" zoomScale="75" workbookViewId="0">
      <selection activeCell="X10" sqref="X10"/>
    </sheetView>
  </sheetViews>
  <sheetFormatPr defaultColWidth="11.19921875" defaultRowHeight="15.6" x14ac:dyDescent="0.3"/>
  <cols>
    <col min="3" max="3" width="13.69921875" customWidth="1"/>
    <col min="8" max="8" width="16.296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1">
        <v>43284</v>
      </c>
      <c r="B28">
        <v>0</v>
      </c>
      <c r="C28">
        <v>5</v>
      </c>
      <c r="D28">
        <v>10</v>
      </c>
      <c r="E28" s="2">
        <v>6.207919993</v>
      </c>
      <c r="H28" s="2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>
        <v>2.9410400870000002</v>
      </c>
      <c r="I29">
        <f>(E28-F29)/D28</f>
        <v>0.32668799059999998</v>
      </c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>
        <v>3.0639294530000001</v>
      </c>
      <c r="I30">
        <f>(E28-F30)/D29</f>
        <v>0.31439905400000001</v>
      </c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>
        <v>4.474284259</v>
      </c>
      <c r="I31">
        <f>(E28-F31)/D30</f>
        <v>0.1733635734</v>
      </c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>
        <v>4.3390055849999998</v>
      </c>
      <c r="I32">
        <f>(E28-F32)/D31</f>
        <v>0.18689144080000003</v>
      </c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>
        <v>5.1109481910000003</v>
      </c>
      <c r="I33">
        <f>(E28-F33)/D32</f>
        <v>0.10969718019999997</v>
      </c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>
        <v>4.2510997970000002</v>
      </c>
      <c r="I34">
        <f>(E28-F34)/D33</f>
        <v>0.19568201959999998</v>
      </c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>
        <v>0.65338048010000005</v>
      </c>
      <c r="I35">
        <f>(E28-F35)/D34</f>
        <v>0.55545395128999997</v>
      </c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>
        <v>4.4287291199999999</v>
      </c>
      <c r="I36">
        <f>(E28-F36)/D35</f>
        <v>0.1779190873</v>
      </c>
    </row>
    <row r="37" spans="1:9" x14ac:dyDescent="0.3">
      <c r="A37" s="1">
        <v>43286</v>
      </c>
      <c r="B37" s="2">
        <v>0</v>
      </c>
      <c r="C37">
        <v>5</v>
      </c>
      <c r="D37">
        <v>20</v>
      </c>
      <c r="E37" s="2">
        <v>12.381465</v>
      </c>
      <c r="F37" s="2">
        <v>0.37067908649999998</v>
      </c>
      <c r="H37" s="2">
        <v>0.37067908649999998</v>
      </c>
      <c r="I37">
        <f>(E37-F37)/D37</f>
        <v>0.60053929567500008</v>
      </c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>
        <v>5.5556620189999997</v>
      </c>
      <c r="I38">
        <f>(E37-F38)/D38</f>
        <v>0.34129014905000005</v>
      </c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>
        <v>5.5842752779999998</v>
      </c>
      <c r="I39">
        <f>(E37-F39)/D39</f>
        <v>0.33985948610000005</v>
      </c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>
        <v>6.0315903769999997</v>
      </c>
      <c r="I40">
        <f>(E37-F40)/D40</f>
        <v>0.31749373115000001</v>
      </c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>
        <v>5.4988745840000002</v>
      </c>
      <c r="I41">
        <f>(E37-F41)/D41</f>
        <v>0.34412952080000003</v>
      </c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>
        <v>5.359432526</v>
      </c>
      <c r="I42">
        <f>(E37-F42)/D42</f>
        <v>0.35110162370000003</v>
      </c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>
        <v>5.8185507940000001</v>
      </c>
      <c r="I43">
        <f>(E37-F43)/D43</f>
        <v>0.3281457103</v>
      </c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>
        <v>5.4706989100000003</v>
      </c>
      <c r="I44">
        <f>(E37-F44)/D44</f>
        <v>0.3455383045</v>
      </c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>
        <v>5.6419446539999996</v>
      </c>
      <c r="I45">
        <f>(E37-F45)/D45</f>
        <v>0.33697601730000004</v>
      </c>
    </row>
    <row r="46" spans="1:9" x14ac:dyDescent="0.3">
      <c r="A46" s="1">
        <v>43298</v>
      </c>
      <c r="B46" s="2">
        <v>0.25</v>
      </c>
      <c r="C46">
        <v>5</v>
      </c>
      <c r="D46">
        <v>30</v>
      </c>
      <c r="E46" s="3">
        <v>7.8305276179999996</v>
      </c>
      <c r="F46" s="3">
        <v>2.6889701000000001</v>
      </c>
      <c r="H46" s="3"/>
    </row>
    <row r="47" spans="1:9" x14ac:dyDescent="0.3">
      <c r="B47" s="2">
        <v>0.5</v>
      </c>
      <c r="C47">
        <v>5</v>
      </c>
      <c r="D47">
        <v>30</v>
      </c>
      <c r="E47" s="3">
        <v>2.399223836</v>
      </c>
      <c r="F47" s="3">
        <v>7.574414902</v>
      </c>
      <c r="H47" s="3"/>
    </row>
    <row r="48" spans="1:9" x14ac:dyDescent="0.3">
      <c r="B48" s="2">
        <v>1</v>
      </c>
      <c r="C48">
        <v>5</v>
      </c>
      <c r="D48">
        <v>30</v>
      </c>
      <c r="E48" s="3">
        <v>6.8878934340000004</v>
      </c>
      <c r="F48" s="3">
        <v>3.314086579</v>
      </c>
      <c r="H48" s="3">
        <v>3.314086579</v>
      </c>
      <c r="I48">
        <f t="shared" ref="I48:I52" si="0">(E48-F48)/D48</f>
        <v>0.11912689516666668</v>
      </c>
    </row>
    <row r="49" spans="1:9" x14ac:dyDescent="0.3">
      <c r="B49" s="2">
        <v>2</v>
      </c>
      <c r="C49">
        <v>5</v>
      </c>
      <c r="D49">
        <v>30</v>
      </c>
      <c r="E49" s="3">
        <v>6.6943377169999998</v>
      </c>
      <c r="F49" s="3">
        <v>3.2983802130000002</v>
      </c>
      <c r="H49" s="3">
        <v>3.2983802130000002</v>
      </c>
      <c r="I49">
        <f t="shared" si="0"/>
        <v>0.11319858346666666</v>
      </c>
    </row>
    <row r="50" spans="1:9" x14ac:dyDescent="0.3">
      <c r="B50" s="2">
        <v>2.5</v>
      </c>
      <c r="C50">
        <v>5</v>
      </c>
      <c r="D50">
        <v>30</v>
      </c>
      <c r="E50" s="3">
        <v>7.574414902</v>
      </c>
      <c r="F50" s="3">
        <v>3.056965795</v>
      </c>
      <c r="H50" s="3">
        <v>3.056965795</v>
      </c>
      <c r="I50">
        <f t="shared" si="0"/>
        <v>0.15058163690000001</v>
      </c>
    </row>
    <row r="51" spans="1:9" x14ac:dyDescent="0.3">
      <c r="A51" s="1">
        <v>43299</v>
      </c>
      <c r="B51" s="2">
        <v>0.25</v>
      </c>
      <c r="C51">
        <v>3</v>
      </c>
      <c r="D51">
        <v>30</v>
      </c>
      <c r="E51" s="2">
        <v>4.7254976879999999</v>
      </c>
      <c r="F51" s="2">
        <v>0.53325615209999999</v>
      </c>
      <c r="H51" s="2">
        <v>0.53325615209999999</v>
      </c>
      <c r="I51">
        <f t="shared" si="0"/>
        <v>0.13974138453000001</v>
      </c>
    </row>
    <row r="52" spans="1:9" x14ac:dyDescent="0.3">
      <c r="B52" s="2">
        <v>0.5</v>
      </c>
      <c r="C52">
        <v>3</v>
      </c>
      <c r="D52">
        <v>30</v>
      </c>
      <c r="E52" s="2">
        <v>4.0799046219999999</v>
      </c>
      <c r="F52" s="2">
        <v>0.78469301739999997</v>
      </c>
      <c r="H52" s="2">
        <v>0.78469301739999997</v>
      </c>
      <c r="I52">
        <f t="shared" si="0"/>
        <v>0.10984038682</v>
      </c>
    </row>
    <row r="53" spans="1:9" x14ac:dyDescent="0.3">
      <c r="B53" s="2">
        <v>0.75</v>
      </c>
      <c r="C53">
        <v>3</v>
      </c>
      <c r="D53">
        <v>30</v>
      </c>
      <c r="E53" s="2">
        <v>4.0799046219999999</v>
      </c>
      <c r="F53" s="2">
        <v>1.193001346</v>
      </c>
      <c r="H53" s="2">
        <v>1.193001346</v>
      </c>
      <c r="I53">
        <f t="shared" ref="I53:I58" si="1">(E53-F53)/D53</f>
        <v>9.6230109199999997E-2</v>
      </c>
    </row>
    <row r="54" spans="1:9" x14ac:dyDescent="0.3">
      <c r="B54" s="2">
        <v>1</v>
      </c>
      <c r="C54">
        <v>3</v>
      </c>
      <c r="D54">
        <v>30</v>
      </c>
      <c r="E54" s="2">
        <v>4.9089392680000001</v>
      </c>
      <c r="F54" s="2">
        <v>1.1176001959999999</v>
      </c>
      <c r="H54" s="2">
        <v>1.1176001959999999</v>
      </c>
      <c r="I54">
        <f t="shared" si="1"/>
        <v>0.12637796906666668</v>
      </c>
    </row>
    <row r="55" spans="1:9" x14ac:dyDescent="0.3">
      <c r="B55" s="2">
        <v>1.25</v>
      </c>
      <c r="C55">
        <v>3</v>
      </c>
      <c r="D55">
        <v>30</v>
      </c>
      <c r="E55" s="2">
        <v>3.6592541160000001</v>
      </c>
      <c r="F55" s="2">
        <v>1.069999299</v>
      </c>
      <c r="H55" s="2">
        <v>1.069999299</v>
      </c>
      <c r="I55">
        <f t="shared" si="1"/>
        <v>8.6308493900000005E-2</v>
      </c>
    </row>
    <row r="56" spans="1:9" x14ac:dyDescent="0.3">
      <c r="B56" s="2">
        <v>1.5</v>
      </c>
      <c r="C56">
        <v>3</v>
      </c>
      <c r="D56">
        <v>30</v>
      </c>
      <c r="E56" s="2">
        <v>4.6489934999999996</v>
      </c>
      <c r="F56" s="2">
        <v>1.1176001959999999</v>
      </c>
      <c r="H56" s="2">
        <v>1.1176001959999999</v>
      </c>
      <c r="I56">
        <f t="shared" si="1"/>
        <v>0.11771311013333333</v>
      </c>
    </row>
    <row r="57" spans="1:9" x14ac:dyDescent="0.3">
      <c r="B57" s="2">
        <v>1.75</v>
      </c>
      <c r="C57">
        <v>3</v>
      </c>
      <c r="D57">
        <v>30</v>
      </c>
      <c r="E57" s="2">
        <v>5.2974622120000001</v>
      </c>
      <c r="F57" s="2">
        <v>1.041283851</v>
      </c>
      <c r="H57" s="2">
        <v>1.041283851</v>
      </c>
      <c r="I57">
        <f t="shared" si="1"/>
        <v>0.14187261203333332</v>
      </c>
    </row>
    <row r="58" spans="1:9" x14ac:dyDescent="0.3">
      <c r="B58" s="2">
        <v>2</v>
      </c>
      <c r="C58">
        <v>3</v>
      </c>
      <c r="D58">
        <v>30</v>
      </c>
      <c r="E58" s="2">
        <v>4.6489934999999996</v>
      </c>
      <c r="F58" s="2">
        <v>1.5574770739999999</v>
      </c>
      <c r="H58" s="2">
        <v>1.5574770739999999</v>
      </c>
      <c r="I58">
        <f t="shared" si="1"/>
        <v>0.10305054753333333</v>
      </c>
    </row>
    <row r="59" spans="1:9" x14ac:dyDescent="0.3">
      <c r="B59" s="2">
        <v>2.25</v>
      </c>
      <c r="C59">
        <v>3</v>
      </c>
      <c r="D59">
        <v>30</v>
      </c>
      <c r="E59" s="2">
        <v>4.3080301160000003</v>
      </c>
      <c r="F59" s="2">
        <v>1.5574770739999999</v>
      </c>
      <c r="H59" s="2">
        <v>1.5574770739999999</v>
      </c>
      <c r="I59">
        <f>(E59-F59)/D59</f>
        <v>9.168510140000001E-2</v>
      </c>
    </row>
    <row r="60" spans="1:9" x14ac:dyDescent="0.3">
      <c r="B60" s="2">
        <v>0.25</v>
      </c>
      <c r="C60">
        <v>5</v>
      </c>
      <c r="D60">
        <v>40</v>
      </c>
      <c r="E60" s="2">
        <v>9.0818654070000004</v>
      </c>
      <c r="F60" s="2">
        <v>1.901704697</v>
      </c>
      <c r="H60" s="2">
        <v>1.901704697</v>
      </c>
      <c r="I60">
        <f t="shared" ref="I60:I123" si="2">(E60-F60)/D60</f>
        <v>0.17950401775000002</v>
      </c>
    </row>
    <row r="61" spans="1:9" x14ac:dyDescent="0.3">
      <c r="B61" s="2">
        <v>0.5</v>
      </c>
      <c r="C61">
        <v>5</v>
      </c>
      <c r="D61">
        <v>40</v>
      </c>
      <c r="E61" s="2">
        <v>9.2923219419999992</v>
      </c>
      <c r="F61" s="2">
        <v>1.3333086220000001</v>
      </c>
      <c r="H61" s="2">
        <v>1.3333086220000001</v>
      </c>
      <c r="I61">
        <f t="shared" si="2"/>
        <v>0.19897533299999998</v>
      </c>
    </row>
    <row r="62" spans="1:9" x14ac:dyDescent="0.3">
      <c r="B62" s="2">
        <v>0.75</v>
      </c>
      <c r="C62">
        <v>5</v>
      </c>
      <c r="D62">
        <v>40</v>
      </c>
      <c r="E62" s="2">
        <v>9.2923219419999992</v>
      </c>
      <c r="F62" s="2">
        <v>1.4612597899999999</v>
      </c>
      <c r="H62" s="2">
        <v>1.4612597899999999</v>
      </c>
      <c r="I62">
        <f t="shared" si="2"/>
        <v>0.19577655379999997</v>
      </c>
    </row>
    <row r="63" spans="1:9" x14ac:dyDescent="0.3">
      <c r="B63" s="2">
        <v>1</v>
      </c>
      <c r="C63">
        <v>5</v>
      </c>
      <c r="D63">
        <v>40</v>
      </c>
      <c r="E63" s="2">
        <v>9.8400479409999999</v>
      </c>
      <c r="F63" s="2">
        <v>2.3776484830000002</v>
      </c>
      <c r="H63" s="2">
        <v>2.3776484830000002</v>
      </c>
      <c r="I63">
        <f t="shared" si="2"/>
        <v>0.18655998644999999</v>
      </c>
    </row>
    <row r="64" spans="1:9" x14ac:dyDescent="0.3">
      <c r="B64" s="2">
        <v>1.25</v>
      </c>
      <c r="C64">
        <v>5</v>
      </c>
      <c r="D64">
        <v>40</v>
      </c>
      <c r="E64" s="2">
        <v>9.1864910159999997</v>
      </c>
      <c r="F64" s="2">
        <v>1.35641498</v>
      </c>
      <c r="H64" s="2">
        <v>1.35641498</v>
      </c>
      <c r="I64">
        <f t="shared" si="2"/>
        <v>0.1957519009</v>
      </c>
    </row>
    <row r="65" spans="1:9" x14ac:dyDescent="0.3">
      <c r="B65" s="2">
        <v>1.5</v>
      </c>
      <c r="C65">
        <v>5</v>
      </c>
      <c r="D65">
        <v>40</v>
      </c>
      <c r="E65" s="2">
        <v>8.6751439169999998</v>
      </c>
      <c r="F65" s="2">
        <v>1.3256943059999999</v>
      </c>
      <c r="H65" s="2">
        <v>1.3256943059999999</v>
      </c>
      <c r="I65">
        <f t="shared" si="2"/>
        <v>0.18373624027499999</v>
      </c>
    </row>
    <row r="66" spans="1:9" x14ac:dyDescent="0.3">
      <c r="B66" s="2">
        <v>1.75</v>
      </c>
      <c r="C66">
        <v>5</v>
      </c>
      <c r="D66">
        <v>40</v>
      </c>
      <c r="E66" s="2">
        <v>9.3993720679999999</v>
      </c>
      <c r="F66" s="2">
        <v>1.4363674129999999</v>
      </c>
      <c r="H66" s="2">
        <v>1.4363674129999999</v>
      </c>
      <c r="I66">
        <f t="shared" si="2"/>
        <v>0.199075116375</v>
      </c>
    </row>
    <row r="67" spans="1:9" x14ac:dyDescent="0.3">
      <c r="B67" s="2">
        <v>2</v>
      </c>
      <c r="C67">
        <v>5</v>
      </c>
      <c r="D67">
        <v>40</v>
      </c>
      <c r="E67" s="2">
        <v>9.8400479409999999</v>
      </c>
      <c r="F67" s="2">
        <v>1.4038359419999999</v>
      </c>
      <c r="H67" s="2">
        <v>1.4038359419999999</v>
      </c>
      <c r="I67">
        <f t="shared" si="2"/>
        <v>0.21090529997499999</v>
      </c>
    </row>
    <row r="68" spans="1:9" x14ac:dyDescent="0.3">
      <c r="B68" s="2">
        <v>2.25</v>
      </c>
      <c r="C68">
        <v>5</v>
      </c>
      <c r="D68">
        <v>40</v>
      </c>
      <c r="E68" s="2">
        <v>9.7838529730000001</v>
      </c>
      <c r="F68" s="2">
        <v>1.364205745</v>
      </c>
      <c r="H68" s="2">
        <v>1.364205745</v>
      </c>
      <c r="I68">
        <f t="shared" si="2"/>
        <v>0.2104911807</v>
      </c>
    </row>
    <row r="69" spans="1:9" x14ac:dyDescent="0.3">
      <c r="A69" s="4">
        <v>43300</v>
      </c>
      <c r="B69" s="5">
        <v>0.25</v>
      </c>
      <c r="C69" s="6">
        <v>5</v>
      </c>
      <c r="D69" s="6">
        <v>40</v>
      </c>
      <c r="E69" s="5">
        <v>11.36298906</v>
      </c>
      <c r="F69" s="5">
        <v>2.4081229639999999</v>
      </c>
      <c r="G69" s="6"/>
      <c r="H69" s="5">
        <v>2.4081229639999999</v>
      </c>
      <c r="I69">
        <f t="shared" si="2"/>
        <v>0.22387165240000001</v>
      </c>
    </row>
    <row r="70" spans="1:9" x14ac:dyDescent="0.3">
      <c r="B70" s="2">
        <v>0.5</v>
      </c>
      <c r="C70">
        <v>5</v>
      </c>
      <c r="D70">
        <v>40</v>
      </c>
      <c r="E70" s="2">
        <v>11.815691040000001</v>
      </c>
      <c r="F70" s="2">
        <v>1.7716182599999999</v>
      </c>
      <c r="H70" s="2">
        <v>1.7716182599999999</v>
      </c>
      <c r="I70">
        <f t="shared" si="2"/>
        <v>0.25110181949999999</v>
      </c>
    </row>
    <row r="71" spans="1:9" x14ac:dyDescent="0.3">
      <c r="B71" s="2">
        <v>0.75</v>
      </c>
      <c r="C71">
        <v>5</v>
      </c>
      <c r="D71">
        <v>40</v>
      </c>
      <c r="E71" s="2">
        <v>12.082430090000001</v>
      </c>
      <c r="F71" s="2">
        <v>1.9588374019999999</v>
      </c>
      <c r="H71" s="2">
        <v>1.9588374019999999</v>
      </c>
      <c r="I71">
        <f t="shared" si="2"/>
        <v>0.25308981720000001</v>
      </c>
    </row>
    <row r="72" spans="1:9" x14ac:dyDescent="0.3">
      <c r="B72" s="2">
        <v>1</v>
      </c>
      <c r="C72">
        <v>5</v>
      </c>
      <c r="D72">
        <v>40</v>
      </c>
      <c r="E72" s="2">
        <v>12.15005047</v>
      </c>
      <c r="F72" s="2">
        <v>3.519625494</v>
      </c>
      <c r="H72" s="2">
        <v>3.519625494</v>
      </c>
      <c r="I72">
        <f t="shared" si="2"/>
        <v>0.21576062440000002</v>
      </c>
    </row>
    <row r="73" spans="1:9" x14ac:dyDescent="0.3">
      <c r="B73" s="2">
        <v>1.25</v>
      </c>
      <c r="C73">
        <v>5</v>
      </c>
      <c r="D73">
        <v>40</v>
      </c>
      <c r="E73" s="2">
        <v>11.42658303</v>
      </c>
      <c r="F73" s="2">
        <v>1.7617584239999999</v>
      </c>
      <c r="H73" s="2">
        <v>1.7617584239999999</v>
      </c>
      <c r="I73">
        <f t="shared" si="2"/>
        <v>0.24162061515</v>
      </c>
    </row>
    <row r="74" spans="1:9" x14ac:dyDescent="0.3">
      <c r="B74" s="2">
        <v>1.5</v>
      </c>
      <c r="C74">
        <v>5</v>
      </c>
      <c r="D74">
        <v>40</v>
      </c>
      <c r="E74" s="2">
        <v>9.1403901849999993</v>
      </c>
      <c r="F74" s="2">
        <v>1.6661283170000001</v>
      </c>
      <c r="H74" s="2">
        <v>1.6661283170000001</v>
      </c>
      <c r="I74">
        <f t="shared" si="2"/>
        <v>0.18685654669999999</v>
      </c>
    </row>
    <row r="75" spans="1:9" x14ac:dyDescent="0.3">
      <c r="B75" s="2">
        <v>1.75</v>
      </c>
      <c r="C75">
        <v>5</v>
      </c>
      <c r="D75">
        <v>40</v>
      </c>
      <c r="E75" s="2">
        <v>11.881818600000001</v>
      </c>
      <c r="F75" s="2">
        <v>1.8837872369999999</v>
      </c>
      <c r="H75" s="2">
        <v>1.8837872369999999</v>
      </c>
      <c r="I75">
        <f t="shared" si="2"/>
        <v>0.24995078407500002</v>
      </c>
    </row>
    <row r="76" spans="1:9" x14ac:dyDescent="0.3">
      <c r="B76" s="2">
        <v>2</v>
      </c>
      <c r="C76">
        <v>5</v>
      </c>
      <c r="D76">
        <v>40</v>
      </c>
      <c r="E76" s="2">
        <v>10.927631740000001</v>
      </c>
      <c r="F76" s="2">
        <v>1.611260272</v>
      </c>
      <c r="H76" s="2">
        <v>1.611260272</v>
      </c>
      <c r="I76">
        <f t="shared" si="2"/>
        <v>0.2329092867</v>
      </c>
    </row>
    <row r="77" spans="1:9" x14ac:dyDescent="0.3">
      <c r="B77" s="2">
        <v>2.25</v>
      </c>
      <c r="C77">
        <v>5</v>
      </c>
      <c r="D77">
        <v>40</v>
      </c>
      <c r="E77" s="2">
        <v>11.17432286</v>
      </c>
      <c r="F77" s="2">
        <v>1.4736184189999999</v>
      </c>
      <c r="H77" s="2">
        <v>1.4736184189999999</v>
      </c>
      <c r="I77">
        <f t="shared" si="2"/>
        <v>0.24251761102500002</v>
      </c>
    </row>
    <row r="78" spans="1:9" x14ac:dyDescent="0.3">
      <c r="A78" s="4">
        <v>43301</v>
      </c>
      <c r="B78" s="5">
        <v>0.25</v>
      </c>
      <c r="C78" s="6">
        <v>5</v>
      </c>
      <c r="D78" s="6">
        <v>50</v>
      </c>
      <c r="E78" s="5">
        <v>5.4955752799999997</v>
      </c>
      <c r="F78" s="5">
        <v>0.61118603940000005</v>
      </c>
      <c r="G78" s="6"/>
      <c r="H78" s="5">
        <v>0.61118603940000005</v>
      </c>
      <c r="I78">
        <f t="shared" si="2"/>
        <v>9.7687784811999995E-2</v>
      </c>
    </row>
    <row r="79" spans="1:9" x14ac:dyDescent="0.3">
      <c r="B79" s="2">
        <v>0.5</v>
      </c>
      <c r="C79">
        <v>5</v>
      </c>
      <c r="D79">
        <v>50</v>
      </c>
      <c r="E79" s="2">
        <v>5.5235860450000001</v>
      </c>
      <c r="F79" s="2">
        <v>1.450531035</v>
      </c>
      <c r="H79" s="2">
        <v>1.450531035</v>
      </c>
      <c r="I79">
        <f t="shared" si="2"/>
        <v>8.1461100199999997E-2</v>
      </c>
    </row>
    <row r="80" spans="1:9" x14ac:dyDescent="0.3">
      <c r="B80" s="2">
        <v>0.75</v>
      </c>
      <c r="C80">
        <v>5</v>
      </c>
      <c r="D80">
        <v>50</v>
      </c>
      <c r="E80" s="2">
        <v>6.0222181529999999</v>
      </c>
      <c r="F80" s="2">
        <v>1.7867075880000001</v>
      </c>
      <c r="H80" s="2">
        <v>1.7867075880000001</v>
      </c>
      <c r="I80">
        <f t="shared" si="2"/>
        <v>8.4710211300000005E-2</v>
      </c>
    </row>
    <row r="81" spans="1:9" x14ac:dyDescent="0.3">
      <c r="B81" s="2">
        <v>1</v>
      </c>
      <c r="C81">
        <v>5</v>
      </c>
      <c r="D81">
        <v>50</v>
      </c>
      <c r="E81" s="2">
        <v>5.6084778719999999</v>
      </c>
      <c r="F81" s="2">
        <v>2.10236577</v>
      </c>
      <c r="H81" s="2">
        <v>2.10236577</v>
      </c>
      <c r="I81">
        <f t="shared" si="2"/>
        <v>7.0122242040000005E-2</v>
      </c>
    </row>
    <row r="82" spans="1:9" x14ac:dyDescent="0.3">
      <c r="B82" s="2">
        <v>1.25</v>
      </c>
      <c r="C82">
        <v>5</v>
      </c>
      <c r="D82">
        <v>50</v>
      </c>
      <c r="E82" s="2">
        <v>5.9009866789999998</v>
      </c>
      <c r="F82" s="2">
        <v>2.589612206</v>
      </c>
      <c r="H82" s="2">
        <v>2.589612206</v>
      </c>
      <c r="I82">
        <f t="shared" si="2"/>
        <v>6.6227489459999997E-2</v>
      </c>
    </row>
    <row r="83" spans="1:9" x14ac:dyDescent="0.3">
      <c r="B83" s="2">
        <v>1.5</v>
      </c>
      <c r="C83">
        <v>5</v>
      </c>
      <c r="D83">
        <v>50</v>
      </c>
      <c r="E83" s="2">
        <v>5.3576377949999996</v>
      </c>
      <c r="F83" s="2">
        <v>1.573455348</v>
      </c>
      <c r="H83" s="2">
        <v>1.573455348</v>
      </c>
      <c r="I83">
        <f t="shared" si="2"/>
        <v>7.5683648939999987E-2</v>
      </c>
    </row>
    <row r="84" spans="1:9" x14ac:dyDescent="0.3">
      <c r="B84" s="2">
        <v>1.75</v>
      </c>
      <c r="C84">
        <v>5</v>
      </c>
      <c r="D84">
        <v>50</v>
      </c>
      <c r="E84" s="2">
        <v>7.380316348</v>
      </c>
      <c r="F84" s="2">
        <v>0.82079602019999998</v>
      </c>
      <c r="H84" s="2">
        <v>0.82079602019999998</v>
      </c>
      <c r="I84">
        <f t="shared" si="2"/>
        <v>0.13119040655600001</v>
      </c>
    </row>
    <row r="85" spans="1:9" x14ac:dyDescent="0.3">
      <c r="B85" s="2">
        <v>2</v>
      </c>
      <c r="C85">
        <v>5</v>
      </c>
      <c r="D85">
        <v>50</v>
      </c>
      <c r="E85" s="2">
        <v>13.24313018</v>
      </c>
      <c r="F85" s="2">
        <v>1.7154962890000001</v>
      </c>
      <c r="H85" s="2">
        <v>1.7154962890000001</v>
      </c>
      <c r="I85">
        <f t="shared" si="2"/>
        <v>0.23055267781999997</v>
      </c>
    </row>
    <row r="86" spans="1:9" x14ac:dyDescent="0.3">
      <c r="A86" s="4">
        <v>43304</v>
      </c>
      <c r="B86" s="5">
        <v>0.25</v>
      </c>
      <c r="C86" s="6">
        <v>10</v>
      </c>
      <c r="D86" s="6">
        <v>10</v>
      </c>
      <c r="E86" s="5">
        <v>11.90209572</v>
      </c>
      <c r="F86" s="5">
        <v>2.8233849370000001</v>
      </c>
      <c r="G86" s="6"/>
      <c r="H86" s="5">
        <v>2.8233849370000001</v>
      </c>
      <c r="I86">
        <f t="shared" si="2"/>
        <v>0.90787107830000002</v>
      </c>
    </row>
    <row r="87" spans="1:9" x14ac:dyDescent="0.3">
      <c r="B87" s="2">
        <v>0.5</v>
      </c>
      <c r="C87">
        <v>10</v>
      </c>
      <c r="D87">
        <v>10</v>
      </c>
      <c r="E87" s="2">
        <v>11.7816879</v>
      </c>
      <c r="F87" s="2">
        <v>7.5319395729999998</v>
      </c>
      <c r="H87" s="2">
        <v>7.5319395729999998</v>
      </c>
      <c r="I87">
        <f t="shared" si="2"/>
        <v>0.42497483269999997</v>
      </c>
    </row>
    <row r="88" spans="1:9" x14ac:dyDescent="0.3">
      <c r="B88" s="2">
        <v>0.75</v>
      </c>
      <c r="C88">
        <v>10</v>
      </c>
      <c r="D88">
        <v>10</v>
      </c>
      <c r="E88" s="2">
        <v>10.481522719999999</v>
      </c>
      <c r="F88" s="2">
        <v>8.2537279389999991</v>
      </c>
      <c r="H88" s="2">
        <v>8.2537279389999991</v>
      </c>
      <c r="I88">
        <f t="shared" si="2"/>
        <v>0.22277947810000001</v>
      </c>
    </row>
    <row r="89" spans="1:9" x14ac:dyDescent="0.3">
      <c r="B89" s="2">
        <v>1</v>
      </c>
      <c r="C89">
        <v>10</v>
      </c>
      <c r="D89">
        <v>10</v>
      </c>
      <c r="E89" s="2">
        <v>12.58667518</v>
      </c>
      <c r="F89" s="2">
        <v>8.7284621970000007</v>
      </c>
      <c r="H89" s="2">
        <v>8.7284621970000007</v>
      </c>
      <c r="I89">
        <f t="shared" si="2"/>
        <v>0.38582129829999995</v>
      </c>
    </row>
    <row r="90" spans="1:9" x14ac:dyDescent="0.3">
      <c r="B90" s="2">
        <v>1.25</v>
      </c>
      <c r="C90">
        <v>10</v>
      </c>
      <c r="D90">
        <v>10</v>
      </c>
      <c r="E90" s="2">
        <v>12.333296580000001</v>
      </c>
      <c r="F90" s="2">
        <v>8.6841991230000009</v>
      </c>
      <c r="H90" s="2">
        <v>8.6841991230000009</v>
      </c>
      <c r="I90">
        <f t="shared" si="2"/>
        <v>0.36490974570000001</v>
      </c>
    </row>
    <row r="91" spans="1:9" x14ac:dyDescent="0.3">
      <c r="B91" s="2">
        <v>1.5</v>
      </c>
      <c r="C91">
        <v>10</v>
      </c>
      <c r="D91">
        <v>10</v>
      </c>
      <c r="E91" s="2">
        <v>12.0237341</v>
      </c>
      <c r="F91" s="2">
        <v>8.509380105</v>
      </c>
      <c r="H91" s="2">
        <v>8.509380105</v>
      </c>
      <c r="I91">
        <f t="shared" si="2"/>
        <v>0.35143539950000002</v>
      </c>
    </row>
    <row r="92" spans="1:9" x14ac:dyDescent="0.3">
      <c r="B92" s="2">
        <v>1.75</v>
      </c>
      <c r="C92">
        <v>10</v>
      </c>
      <c r="D92">
        <v>10</v>
      </c>
      <c r="E92" s="2">
        <v>11.25475001</v>
      </c>
      <c r="F92" s="2">
        <v>8.3380803169999993</v>
      </c>
      <c r="H92" s="2">
        <v>8.3380803169999993</v>
      </c>
      <c r="I92">
        <f t="shared" si="2"/>
        <v>0.29166696930000013</v>
      </c>
    </row>
    <row r="93" spans="1:9" x14ac:dyDescent="0.3">
      <c r="B93" s="2">
        <v>2</v>
      </c>
      <c r="C93">
        <v>10</v>
      </c>
      <c r="D93">
        <v>10</v>
      </c>
      <c r="E93" s="2">
        <v>12.52284665</v>
      </c>
      <c r="F93" s="2">
        <v>8.5963452260000004</v>
      </c>
      <c r="H93" s="2">
        <v>8.5963452260000004</v>
      </c>
      <c r="I93">
        <f t="shared" si="2"/>
        <v>0.39265014239999996</v>
      </c>
    </row>
    <row r="94" spans="1:9" x14ac:dyDescent="0.3">
      <c r="B94" s="2">
        <v>2.25</v>
      </c>
      <c r="C94">
        <v>10</v>
      </c>
      <c r="D94">
        <v>10</v>
      </c>
      <c r="E94" s="2">
        <v>11.028184</v>
      </c>
      <c r="F94" s="2">
        <v>9.0446855320000008</v>
      </c>
      <c r="H94" s="2">
        <v>9.0446855320000008</v>
      </c>
      <c r="I94">
        <f t="shared" si="2"/>
        <v>0.19834984679999987</v>
      </c>
    </row>
    <row r="95" spans="1:9" x14ac:dyDescent="0.3">
      <c r="A95" s="4">
        <v>43304</v>
      </c>
      <c r="B95" s="5">
        <v>0.25</v>
      </c>
      <c r="C95" s="6">
        <v>10</v>
      </c>
      <c r="D95" s="6">
        <v>20</v>
      </c>
      <c r="E95" s="5">
        <v>9.842302214</v>
      </c>
      <c r="F95" s="5">
        <v>3.0112906760000002</v>
      </c>
      <c r="G95" s="6"/>
      <c r="H95" s="5">
        <v>3.0112906760000002</v>
      </c>
      <c r="I95">
        <f t="shared" si="2"/>
        <v>0.34155057690000001</v>
      </c>
    </row>
    <row r="96" spans="1:9" x14ac:dyDescent="0.3">
      <c r="B96" s="2">
        <v>0.5</v>
      </c>
      <c r="C96">
        <v>10</v>
      </c>
      <c r="D96">
        <v>20</v>
      </c>
      <c r="E96" s="2">
        <v>12.526431799999999</v>
      </c>
      <c r="F96" s="2">
        <v>5.6069296169999996</v>
      </c>
      <c r="H96" s="2">
        <v>5.6069296169999996</v>
      </c>
      <c r="I96">
        <f t="shared" si="2"/>
        <v>0.34597510914999996</v>
      </c>
    </row>
    <row r="97" spans="1:9" x14ac:dyDescent="0.3">
      <c r="B97" s="2">
        <v>0.75</v>
      </c>
      <c r="C97">
        <v>10</v>
      </c>
      <c r="D97">
        <v>20</v>
      </c>
      <c r="E97" s="2">
        <v>12.86660951</v>
      </c>
      <c r="F97" s="2">
        <v>6.9102171600000002</v>
      </c>
      <c r="H97" s="2">
        <v>6.9102171600000002</v>
      </c>
      <c r="I97">
        <f t="shared" si="2"/>
        <v>0.29781961749999997</v>
      </c>
    </row>
    <row r="98" spans="1:9" x14ac:dyDescent="0.3">
      <c r="B98" s="2">
        <v>1</v>
      </c>
      <c r="C98">
        <v>10</v>
      </c>
      <c r="D98">
        <v>20</v>
      </c>
      <c r="E98" s="2">
        <v>11.74624882</v>
      </c>
      <c r="F98" s="2">
        <v>6.5146466119999999</v>
      </c>
      <c r="H98" s="2">
        <v>6.5146466119999999</v>
      </c>
      <c r="I98">
        <f t="shared" si="2"/>
        <v>0.26158011040000001</v>
      </c>
    </row>
    <row r="99" spans="1:9" x14ac:dyDescent="0.3">
      <c r="B99" s="2">
        <v>1.25</v>
      </c>
      <c r="C99">
        <v>10</v>
      </c>
      <c r="D99">
        <v>20</v>
      </c>
      <c r="E99" s="2">
        <v>12.39289247</v>
      </c>
      <c r="F99" s="2">
        <v>5.9793405130000004</v>
      </c>
      <c r="H99" s="2">
        <v>5.9793405130000004</v>
      </c>
      <c r="I99">
        <f t="shared" si="2"/>
        <v>0.32067759784999994</v>
      </c>
    </row>
    <row r="100" spans="1:9" x14ac:dyDescent="0.3">
      <c r="B100" s="2">
        <v>1.5</v>
      </c>
      <c r="C100">
        <v>10</v>
      </c>
      <c r="D100">
        <v>20</v>
      </c>
      <c r="E100" s="2">
        <v>12.260776740000001</v>
      </c>
      <c r="F100" s="2">
        <v>6.2079001920000003</v>
      </c>
      <c r="H100" s="2">
        <v>6.2079001920000003</v>
      </c>
      <c r="I100">
        <f t="shared" si="2"/>
        <v>0.30264382740000001</v>
      </c>
    </row>
    <row r="101" spans="1:9" x14ac:dyDescent="0.3">
      <c r="B101" s="2">
        <v>1.75</v>
      </c>
      <c r="C101">
        <v>10</v>
      </c>
      <c r="D101">
        <v>20</v>
      </c>
      <c r="E101" s="2">
        <v>11.74624882</v>
      </c>
      <c r="F101" s="2">
        <v>6.241257118</v>
      </c>
      <c r="H101" s="2">
        <v>6.241257118</v>
      </c>
      <c r="I101">
        <f t="shared" si="2"/>
        <v>0.27524958509999997</v>
      </c>
    </row>
    <row r="102" spans="1:9" x14ac:dyDescent="0.3">
      <c r="B102" s="2">
        <v>2</v>
      </c>
      <c r="C102">
        <v>10</v>
      </c>
      <c r="D102">
        <v>20</v>
      </c>
      <c r="E102" s="2">
        <v>12.00075558</v>
      </c>
      <c r="F102" s="2">
        <v>6.4107496429999999</v>
      </c>
      <c r="H102" s="2">
        <v>6.4107496429999999</v>
      </c>
      <c r="I102">
        <f t="shared" si="2"/>
        <v>0.27950029685</v>
      </c>
    </row>
    <row r="103" spans="1:9" x14ac:dyDescent="0.3">
      <c r="B103" s="2">
        <v>2.25</v>
      </c>
      <c r="C103">
        <v>10</v>
      </c>
      <c r="D103">
        <v>20</v>
      </c>
      <c r="E103" s="2">
        <v>12.065239269999999</v>
      </c>
      <c r="F103" s="2">
        <v>6.0114693189999997</v>
      </c>
      <c r="H103" s="2">
        <v>6.0114693189999997</v>
      </c>
      <c r="I103">
        <f t="shared" si="2"/>
        <v>0.30268849754999999</v>
      </c>
    </row>
    <row r="104" spans="1:9" x14ac:dyDescent="0.3">
      <c r="A104" s="4">
        <v>43305</v>
      </c>
      <c r="B104" s="5">
        <v>0.25</v>
      </c>
      <c r="C104" s="6">
        <v>10</v>
      </c>
      <c r="D104" s="6">
        <v>30</v>
      </c>
      <c r="E104" s="5">
        <v>12.065239269999999</v>
      </c>
      <c r="F104" s="5">
        <v>3.5746031290000002</v>
      </c>
      <c r="G104" s="6"/>
      <c r="H104" s="5">
        <v>3.5746031290000002</v>
      </c>
      <c r="I104">
        <f t="shared" si="2"/>
        <v>0.28302120469999997</v>
      </c>
    </row>
    <row r="105" spans="1:9" x14ac:dyDescent="0.3">
      <c r="B105" s="2">
        <v>0.5</v>
      </c>
      <c r="C105">
        <v>10</v>
      </c>
      <c r="D105">
        <v>30</v>
      </c>
      <c r="E105" s="2">
        <v>12.065239269999999</v>
      </c>
      <c r="F105" s="2">
        <v>3.3699774730000001</v>
      </c>
      <c r="H105" s="2">
        <v>3.3699774730000001</v>
      </c>
      <c r="I105">
        <f t="shared" si="2"/>
        <v>0.28984205989999995</v>
      </c>
    </row>
    <row r="106" spans="1:9" x14ac:dyDescent="0.3">
      <c r="B106" s="2">
        <v>0.75</v>
      </c>
      <c r="C106">
        <v>10</v>
      </c>
      <c r="D106">
        <v>30</v>
      </c>
      <c r="E106" s="2">
        <v>11.374573079999999</v>
      </c>
      <c r="F106" s="2">
        <v>3.316232356</v>
      </c>
      <c r="H106" s="2">
        <v>3.316232356</v>
      </c>
      <c r="I106">
        <f t="shared" si="2"/>
        <v>0.26861135746666664</v>
      </c>
    </row>
    <row r="107" spans="1:9" x14ac:dyDescent="0.3">
      <c r="B107" s="2">
        <v>1</v>
      </c>
      <c r="C107">
        <v>10</v>
      </c>
      <c r="D107">
        <v>30</v>
      </c>
      <c r="E107" s="2">
        <v>10.95578916</v>
      </c>
      <c r="F107" s="2">
        <v>3.2112998670000001</v>
      </c>
      <c r="H107" s="2">
        <v>3.2112998670000001</v>
      </c>
      <c r="I107">
        <f t="shared" si="2"/>
        <v>0.25814964309999999</v>
      </c>
    </row>
    <row r="108" spans="1:9" x14ac:dyDescent="0.3">
      <c r="B108" s="2">
        <v>1.25</v>
      </c>
      <c r="C108">
        <v>10</v>
      </c>
      <c r="D108">
        <v>30</v>
      </c>
      <c r="E108" s="2">
        <v>10.218523210000001</v>
      </c>
      <c r="F108" s="2">
        <v>3.2285551529999998</v>
      </c>
      <c r="H108" s="2">
        <v>3.2285551529999998</v>
      </c>
      <c r="I108">
        <f t="shared" si="2"/>
        <v>0.23299893523333334</v>
      </c>
    </row>
    <row r="109" spans="1:9" x14ac:dyDescent="0.3">
      <c r="B109" s="2">
        <v>1.5</v>
      </c>
      <c r="C109">
        <v>10</v>
      </c>
      <c r="D109">
        <v>30</v>
      </c>
      <c r="E109" s="2">
        <v>10.273430429999999</v>
      </c>
      <c r="F109" s="2">
        <v>3.6131211849999998</v>
      </c>
      <c r="H109" s="2">
        <v>3.6131211849999998</v>
      </c>
      <c r="I109">
        <f t="shared" si="2"/>
        <v>0.22201030816666664</v>
      </c>
    </row>
    <row r="110" spans="1:9" x14ac:dyDescent="0.3">
      <c r="B110" s="2">
        <v>1.75</v>
      </c>
      <c r="C110">
        <v>10</v>
      </c>
      <c r="D110">
        <v>30</v>
      </c>
      <c r="E110" s="2">
        <v>8.4256533999999998</v>
      </c>
      <c r="F110" s="2">
        <v>3.812027396</v>
      </c>
      <c r="H110" s="2">
        <v>3.812027396</v>
      </c>
      <c r="I110">
        <f t="shared" si="2"/>
        <v>0.15378753346666668</v>
      </c>
    </row>
    <row r="111" spans="1:9" x14ac:dyDescent="0.3">
      <c r="B111" s="2">
        <v>2</v>
      </c>
      <c r="C111">
        <v>10</v>
      </c>
      <c r="D111">
        <v>30</v>
      </c>
      <c r="E111" s="2">
        <v>7.5288608689999998</v>
      </c>
      <c r="F111" s="2">
        <v>3.536495699</v>
      </c>
      <c r="H111" s="2">
        <v>3.536495699</v>
      </c>
      <c r="I111">
        <f t="shared" si="2"/>
        <v>0.133078839</v>
      </c>
    </row>
    <row r="112" spans="1:9" x14ac:dyDescent="0.3">
      <c r="B112" s="2">
        <v>2.25</v>
      </c>
      <c r="C112">
        <v>10</v>
      </c>
      <c r="D112">
        <v>30</v>
      </c>
      <c r="E112" s="2">
        <v>6.2079001920000003</v>
      </c>
      <c r="F112" s="2">
        <v>3.832510573</v>
      </c>
      <c r="H112" s="2">
        <v>3.832510573</v>
      </c>
      <c r="I112">
        <f t="shared" si="2"/>
        <v>7.917965396666668E-2</v>
      </c>
    </row>
    <row r="113" spans="1:9" x14ac:dyDescent="0.3">
      <c r="A113" s="4">
        <v>43306</v>
      </c>
      <c r="B113" s="5">
        <v>0.25</v>
      </c>
      <c r="C113" s="6">
        <v>10</v>
      </c>
      <c r="D113" s="6">
        <v>40</v>
      </c>
      <c r="E113" s="5">
        <v>12.065239269999999</v>
      </c>
      <c r="F113" s="5">
        <v>3.5746031290000002</v>
      </c>
      <c r="G113" s="6"/>
      <c r="H113" s="5">
        <v>3.5746031290000002</v>
      </c>
      <c r="I113">
        <f t="shared" si="2"/>
        <v>0.21226590352499999</v>
      </c>
    </row>
    <row r="114" spans="1:9" x14ac:dyDescent="0.3">
      <c r="B114" s="2">
        <v>0.5</v>
      </c>
      <c r="C114">
        <v>10</v>
      </c>
      <c r="D114">
        <v>40</v>
      </c>
      <c r="E114" s="2">
        <v>12.065239269999999</v>
      </c>
      <c r="F114" s="2">
        <v>3.3699774730000001</v>
      </c>
      <c r="H114" s="2">
        <v>3.3699774730000001</v>
      </c>
      <c r="I114">
        <f t="shared" si="2"/>
        <v>0.21738154492499998</v>
      </c>
    </row>
    <row r="115" spans="1:9" x14ac:dyDescent="0.3">
      <c r="B115" s="2">
        <v>0.75</v>
      </c>
      <c r="C115">
        <v>10</v>
      </c>
      <c r="D115">
        <v>40</v>
      </c>
      <c r="E115" s="2">
        <v>11.374573079999999</v>
      </c>
      <c r="F115" s="2">
        <v>3.316232356</v>
      </c>
      <c r="H115" s="2">
        <v>3.316232356</v>
      </c>
      <c r="I115">
        <f t="shared" si="2"/>
        <v>0.20145851809999998</v>
      </c>
    </row>
    <row r="116" spans="1:9" x14ac:dyDescent="0.3">
      <c r="B116" s="2">
        <v>1</v>
      </c>
      <c r="C116">
        <v>10</v>
      </c>
      <c r="D116">
        <v>40</v>
      </c>
      <c r="E116" s="2">
        <v>10.95578916</v>
      </c>
      <c r="F116" s="2">
        <v>3.2112998670000001</v>
      </c>
      <c r="H116" s="2">
        <v>3.2112998670000001</v>
      </c>
      <c r="I116">
        <f t="shared" si="2"/>
        <v>0.19361223232499999</v>
      </c>
    </row>
    <row r="117" spans="1:9" x14ac:dyDescent="0.3">
      <c r="B117" s="2">
        <v>1.25</v>
      </c>
      <c r="C117">
        <v>10</v>
      </c>
      <c r="D117">
        <v>40</v>
      </c>
      <c r="E117" s="2">
        <v>10.218523210000001</v>
      </c>
      <c r="F117" s="2">
        <v>3.2285551529999998</v>
      </c>
      <c r="H117" s="2">
        <v>3.2285551529999998</v>
      </c>
      <c r="I117">
        <f t="shared" si="2"/>
        <v>0.174749201425</v>
      </c>
    </row>
    <row r="118" spans="1:9" x14ac:dyDescent="0.3">
      <c r="B118" s="2">
        <v>1.5</v>
      </c>
      <c r="C118">
        <v>10</v>
      </c>
      <c r="D118">
        <v>40</v>
      </c>
      <c r="E118" s="2">
        <v>10.273430429999999</v>
      </c>
      <c r="F118" s="2">
        <v>3.6131211849999998</v>
      </c>
      <c r="H118" s="2">
        <v>3.6131211849999998</v>
      </c>
      <c r="I118">
        <f t="shared" si="2"/>
        <v>0.166507731125</v>
      </c>
    </row>
    <row r="119" spans="1:9" x14ac:dyDescent="0.3">
      <c r="B119" s="2">
        <v>1.75</v>
      </c>
      <c r="C119">
        <v>10</v>
      </c>
      <c r="D119">
        <v>40</v>
      </c>
      <c r="E119" s="2">
        <v>8.4256533999999998</v>
      </c>
      <c r="F119" s="2">
        <v>3.812027396</v>
      </c>
      <c r="H119" s="2">
        <v>3.812027396</v>
      </c>
      <c r="I119">
        <f t="shared" si="2"/>
        <v>0.11534065010000001</v>
      </c>
    </row>
    <row r="120" spans="1:9" x14ac:dyDescent="0.3">
      <c r="B120" s="2">
        <v>2</v>
      </c>
      <c r="C120">
        <v>10</v>
      </c>
      <c r="D120">
        <v>40</v>
      </c>
      <c r="E120" s="2">
        <v>7.5288608689999998</v>
      </c>
      <c r="F120" s="2">
        <v>3.536495699</v>
      </c>
      <c r="H120" s="2">
        <v>3.536495699</v>
      </c>
      <c r="I120">
        <f t="shared" si="2"/>
        <v>9.9809129249999989E-2</v>
      </c>
    </row>
    <row r="121" spans="1:9" x14ac:dyDescent="0.3">
      <c r="B121" s="2">
        <v>2.25</v>
      </c>
      <c r="C121">
        <v>10</v>
      </c>
      <c r="D121">
        <v>40</v>
      </c>
      <c r="E121" s="2">
        <v>6.2079001920000003</v>
      </c>
      <c r="F121" s="2">
        <v>3.832510573</v>
      </c>
      <c r="H121" s="2">
        <v>3.832510573</v>
      </c>
      <c r="I121">
        <f t="shared" si="2"/>
        <v>5.938474047500001E-2</v>
      </c>
    </row>
    <row r="122" spans="1:9" x14ac:dyDescent="0.3">
      <c r="A122" s="4">
        <v>43306</v>
      </c>
      <c r="B122" s="5">
        <v>0.25</v>
      </c>
      <c r="C122" s="6">
        <v>10</v>
      </c>
      <c r="D122" s="6">
        <v>50</v>
      </c>
      <c r="E122" s="5">
        <v>13.42056163</v>
      </c>
      <c r="F122" s="5">
        <v>1.6420568250000001</v>
      </c>
      <c r="G122" s="6"/>
      <c r="H122" s="5">
        <v>1.6420568250000001</v>
      </c>
      <c r="I122">
        <f t="shared" si="2"/>
        <v>0.23557009610000001</v>
      </c>
    </row>
    <row r="123" spans="1:9" x14ac:dyDescent="0.3">
      <c r="B123" s="2">
        <v>0.5</v>
      </c>
      <c r="C123">
        <v>10</v>
      </c>
      <c r="D123">
        <v>50</v>
      </c>
      <c r="E123" s="2">
        <v>12.065239269999999</v>
      </c>
      <c r="F123" s="2">
        <v>3.3699774730000001</v>
      </c>
      <c r="H123" s="2">
        <v>3.3699774730000001</v>
      </c>
      <c r="I123">
        <f t="shared" si="2"/>
        <v>0.17390523593999999</v>
      </c>
    </row>
    <row r="124" spans="1:9" x14ac:dyDescent="0.3">
      <c r="B124" s="2">
        <v>0.75</v>
      </c>
      <c r="C124">
        <v>10</v>
      </c>
      <c r="D124">
        <v>50</v>
      </c>
      <c r="E124" s="2">
        <v>11.374573079999999</v>
      </c>
      <c r="F124" s="2">
        <v>3.316232356</v>
      </c>
      <c r="H124" s="2">
        <v>3.316232356</v>
      </c>
      <c r="I124">
        <f t="shared" ref="I124:I187" si="3">(E124-F124)/D124</f>
        <v>0.16116681447999998</v>
      </c>
    </row>
    <row r="125" spans="1:9" x14ac:dyDescent="0.3">
      <c r="B125" s="2">
        <v>1</v>
      </c>
      <c r="C125">
        <v>10</v>
      </c>
      <c r="D125">
        <v>50</v>
      </c>
      <c r="E125" s="2">
        <v>10.95578916</v>
      </c>
      <c r="F125" s="2">
        <v>3.2112998670000001</v>
      </c>
      <c r="H125" s="2">
        <v>3.2112998670000001</v>
      </c>
      <c r="I125">
        <f t="shared" si="3"/>
        <v>0.15488978585999999</v>
      </c>
    </row>
    <row r="126" spans="1:9" x14ac:dyDescent="0.3">
      <c r="B126" s="2">
        <v>1.25</v>
      </c>
      <c r="C126">
        <v>10</v>
      </c>
      <c r="D126">
        <v>50</v>
      </c>
      <c r="E126" s="2">
        <v>10.218523210000001</v>
      </c>
      <c r="F126" s="2">
        <v>3.2285551529999998</v>
      </c>
      <c r="H126" s="2">
        <v>3.2285551529999998</v>
      </c>
      <c r="I126">
        <f t="shared" si="3"/>
        <v>0.13979936114000002</v>
      </c>
    </row>
    <row r="127" spans="1:9" x14ac:dyDescent="0.3">
      <c r="B127" s="2">
        <v>1.5</v>
      </c>
      <c r="C127">
        <v>10</v>
      </c>
      <c r="D127">
        <v>50</v>
      </c>
      <c r="E127" s="2">
        <v>10.273430429999999</v>
      </c>
      <c r="F127" s="2">
        <v>3.6131211849999998</v>
      </c>
      <c r="H127" s="2">
        <v>3.6131211849999998</v>
      </c>
      <c r="I127">
        <f t="shared" si="3"/>
        <v>0.1332061849</v>
      </c>
    </row>
    <row r="128" spans="1:9" x14ac:dyDescent="0.3">
      <c r="B128" s="2">
        <v>1.75</v>
      </c>
      <c r="C128">
        <v>10</v>
      </c>
      <c r="D128">
        <v>50</v>
      </c>
      <c r="E128" s="2">
        <v>8.4256533999999998</v>
      </c>
      <c r="F128" s="2">
        <v>3.812027396</v>
      </c>
      <c r="H128" s="2">
        <v>3.812027396</v>
      </c>
      <c r="I128">
        <f t="shared" si="3"/>
        <v>9.2272520080000003E-2</v>
      </c>
    </row>
    <row r="129" spans="1:9" x14ac:dyDescent="0.3">
      <c r="B129" s="2">
        <v>2</v>
      </c>
      <c r="C129">
        <v>10</v>
      </c>
      <c r="D129">
        <v>50</v>
      </c>
      <c r="E129" s="2">
        <v>7.5288608689999998</v>
      </c>
      <c r="F129" s="2">
        <v>3.536495699</v>
      </c>
      <c r="H129" s="2">
        <v>3.536495699</v>
      </c>
      <c r="I129">
        <f t="shared" si="3"/>
        <v>7.98473034E-2</v>
      </c>
    </row>
    <row r="130" spans="1:9" x14ac:dyDescent="0.3">
      <c r="B130" s="2">
        <v>2.25</v>
      </c>
      <c r="C130">
        <v>10</v>
      </c>
      <c r="D130">
        <v>50</v>
      </c>
      <c r="E130" s="2">
        <v>6.2079001920000003</v>
      </c>
      <c r="F130" s="2">
        <v>3.832510573</v>
      </c>
      <c r="H130" s="2">
        <v>3.832510573</v>
      </c>
      <c r="I130">
        <f t="shared" si="3"/>
        <v>4.7507792380000004E-2</v>
      </c>
    </row>
    <row r="131" spans="1:9" x14ac:dyDescent="0.3">
      <c r="A131" s="1">
        <v>43308</v>
      </c>
      <c r="B131" s="2">
        <v>0.25</v>
      </c>
      <c r="C131">
        <v>15</v>
      </c>
      <c r="D131">
        <v>10</v>
      </c>
      <c r="E131" s="2">
        <v>16.781482270000001</v>
      </c>
      <c r="F131" s="2">
        <v>5.8010962030000002</v>
      </c>
      <c r="H131" s="2">
        <v>5.8010962030000002</v>
      </c>
      <c r="I131">
        <f t="shared" si="3"/>
        <v>1.0980386067000001</v>
      </c>
    </row>
    <row r="132" spans="1:9" x14ac:dyDescent="0.3">
      <c r="B132" s="2">
        <v>0.5</v>
      </c>
      <c r="C132">
        <v>15</v>
      </c>
      <c r="D132">
        <v>10</v>
      </c>
      <c r="E132" s="2">
        <v>19.77856491</v>
      </c>
      <c r="F132" s="2">
        <v>13.038718210000001</v>
      </c>
      <c r="H132" s="2">
        <v>13.038718210000001</v>
      </c>
      <c r="I132">
        <f t="shared" si="3"/>
        <v>0.67398466999999995</v>
      </c>
    </row>
    <row r="133" spans="1:9" x14ac:dyDescent="0.3">
      <c r="B133" s="2">
        <v>0.75</v>
      </c>
      <c r="C133">
        <v>15</v>
      </c>
      <c r="D133">
        <v>10</v>
      </c>
      <c r="E133" s="2">
        <v>18.43359362</v>
      </c>
      <c r="F133" s="2">
        <v>14.662550230000001</v>
      </c>
      <c r="H133" s="2">
        <v>14.662550230000001</v>
      </c>
      <c r="I133">
        <f t="shared" si="3"/>
        <v>0.3771043389999999</v>
      </c>
    </row>
    <row r="134" spans="1:9" x14ac:dyDescent="0.3">
      <c r="B134" s="2">
        <v>1</v>
      </c>
      <c r="C134">
        <v>15</v>
      </c>
      <c r="D134">
        <v>10</v>
      </c>
      <c r="E134" s="2">
        <v>17.9005492</v>
      </c>
      <c r="F134" s="2">
        <v>13.192659730000001</v>
      </c>
      <c r="H134" s="2">
        <v>13.192659730000001</v>
      </c>
      <c r="I134">
        <f t="shared" si="3"/>
        <v>0.47078894699999996</v>
      </c>
    </row>
    <row r="135" spans="1:9" x14ac:dyDescent="0.3">
      <c r="B135" s="2">
        <v>1.25</v>
      </c>
      <c r="C135">
        <v>15</v>
      </c>
      <c r="D135">
        <v>10</v>
      </c>
      <c r="E135" s="2">
        <v>18.65122968</v>
      </c>
      <c r="F135" s="2">
        <v>13.27031071</v>
      </c>
      <c r="H135" s="2">
        <v>13.27031071</v>
      </c>
      <c r="I135">
        <f t="shared" si="3"/>
        <v>0.53809189699999993</v>
      </c>
    </row>
    <row r="136" spans="1:9" x14ac:dyDescent="0.3">
      <c r="B136" s="2">
        <v>1.5</v>
      </c>
      <c r="C136">
        <v>15</v>
      </c>
      <c r="D136">
        <v>10</v>
      </c>
      <c r="E136" s="2">
        <v>17.691672619999999</v>
      </c>
      <c r="F136" s="2">
        <v>12.886573</v>
      </c>
      <c r="H136" s="2">
        <v>12.886573</v>
      </c>
      <c r="I136">
        <f t="shared" si="3"/>
        <v>0.48050996199999985</v>
      </c>
    </row>
    <row r="137" spans="1:9" x14ac:dyDescent="0.3">
      <c r="B137" s="2">
        <v>1.75</v>
      </c>
      <c r="C137">
        <v>15</v>
      </c>
      <c r="D137">
        <v>10</v>
      </c>
      <c r="E137" s="2">
        <v>18.54209234</v>
      </c>
      <c r="F137" s="2">
        <v>14.15523647</v>
      </c>
      <c r="H137" s="2">
        <v>14.15523647</v>
      </c>
      <c r="I137">
        <f t="shared" si="3"/>
        <v>0.43868558699999999</v>
      </c>
    </row>
    <row r="138" spans="1:9" x14ac:dyDescent="0.3">
      <c r="B138" s="2">
        <v>2</v>
      </c>
      <c r="C138">
        <v>15</v>
      </c>
      <c r="D138">
        <v>10</v>
      </c>
      <c r="E138" s="2">
        <v>17.691672619999999</v>
      </c>
      <c r="F138" s="2">
        <v>13.34841875</v>
      </c>
      <c r="H138" s="2">
        <v>13.34841875</v>
      </c>
      <c r="I138">
        <f t="shared" si="3"/>
        <v>0.43432538699999979</v>
      </c>
    </row>
    <row r="139" spans="1:9" x14ac:dyDescent="0.3">
      <c r="B139" s="2">
        <v>2.25</v>
      </c>
      <c r="C139">
        <v>15</v>
      </c>
      <c r="D139">
        <v>10</v>
      </c>
      <c r="E139" s="2">
        <v>16.392130229999999</v>
      </c>
      <c r="F139" s="2">
        <v>14.07240736</v>
      </c>
      <c r="H139" s="2">
        <v>14.07240736</v>
      </c>
      <c r="I139">
        <f t="shared" si="3"/>
        <v>0.23197228699999997</v>
      </c>
    </row>
    <row r="140" spans="1:9" x14ac:dyDescent="0.3">
      <c r="A140" s="1">
        <v>43311</v>
      </c>
      <c r="B140" s="2">
        <v>0.25</v>
      </c>
      <c r="C140">
        <v>15</v>
      </c>
      <c r="D140">
        <v>20</v>
      </c>
      <c r="E140" s="2">
        <v>12.886573</v>
      </c>
      <c r="F140" s="2">
        <v>6.485387802</v>
      </c>
      <c r="H140" s="2">
        <v>6.485387802</v>
      </c>
      <c r="I140">
        <f t="shared" si="3"/>
        <v>0.3200592599</v>
      </c>
    </row>
    <row r="141" spans="1:9" x14ac:dyDescent="0.3">
      <c r="B141" s="2">
        <v>0.5</v>
      </c>
      <c r="C141">
        <v>15</v>
      </c>
      <c r="D141">
        <v>20</v>
      </c>
      <c r="E141" s="2">
        <v>16.880256790000001</v>
      </c>
      <c r="F141" s="2">
        <v>9.2227362799999995</v>
      </c>
      <c r="H141" s="2">
        <v>9.2227362799999995</v>
      </c>
      <c r="I141">
        <f t="shared" si="3"/>
        <v>0.38287602550000005</v>
      </c>
    </row>
    <row r="142" spans="1:9" x14ac:dyDescent="0.3">
      <c r="B142" s="2">
        <v>0.75</v>
      </c>
      <c r="C142">
        <v>15</v>
      </c>
      <c r="D142">
        <v>20</v>
      </c>
      <c r="E142" s="2">
        <v>19.43339083</v>
      </c>
      <c r="F142" s="2">
        <v>10.555543399999999</v>
      </c>
      <c r="H142" s="2">
        <v>10.555543399999999</v>
      </c>
      <c r="I142">
        <f t="shared" si="3"/>
        <v>0.44389237150000005</v>
      </c>
    </row>
    <row r="143" spans="1:9" x14ac:dyDescent="0.3">
      <c r="B143" s="2">
        <v>1</v>
      </c>
      <c r="C143">
        <v>15</v>
      </c>
      <c r="D143">
        <v>20</v>
      </c>
      <c r="E143" s="2">
        <v>16.781482270000001</v>
      </c>
      <c r="F143" s="2">
        <v>9.9539003590000004</v>
      </c>
      <c r="H143" s="2">
        <v>9.9539003590000004</v>
      </c>
      <c r="I143">
        <f t="shared" si="3"/>
        <v>0.34137909555000007</v>
      </c>
    </row>
    <row r="144" spans="1:9" x14ac:dyDescent="0.3">
      <c r="B144" s="2">
        <v>1.25</v>
      </c>
      <c r="C144">
        <v>15</v>
      </c>
      <c r="D144">
        <v>20</v>
      </c>
      <c r="E144" s="2">
        <v>13.90820031</v>
      </c>
      <c r="F144" s="2">
        <v>9.4417981789999992</v>
      </c>
      <c r="H144" s="2">
        <v>9.4417981789999992</v>
      </c>
      <c r="I144">
        <f t="shared" si="3"/>
        <v>0.22332010655000004</v>
      </c>
    </row>
    <row r="145" spans="1:9" x14ac:dyDescent="0.3">
      <c r="B145" s="2">
        <v>1.5</v>
      </c>
      <c r="C145">
        <v>15</v>
      </c>
      <c r="D145">
        <v>20</v>
      </c>
      <c r="E145" s="2">
        <v>16.392130229999999</v>
      </c>
      <c r="F145" s="2">
        <v>9.6095025199999995</v>
      </c>
      <c r="H145" s="2">
        <v>9.6095025199999995</v>
      </c>
      <c r="I145">
        <f t="shared" si="3"/>
        <v>0.33913138549999999</v>
      </c>
    </row>
    <row r="146" spans="1:9" x14ac:dyDescent="0.3">
      <c r="B146" s="2">
        <v>1.75</v>
      </c>
      <c r="C146">
        <v>15</v>
      </c>
      <c r="D146">
        <v>20</v>
      </c>
      <c r="E146" s="2">
        <v>18.00591047</v>
      </c>
      <c r="F146" s="2">
        <v>9.1151187100000008</v>
      </c>
      <c r="H146" s="2">
        <v>9.1151187100000008</v>
      </c>
      <c r="I146">
        <f t="shared" si="3"/>
        <v>0.44453958799999993</v>
      </c>
    </row>
    <row r="147" spans="1:9" x14ac:dyDescent="0.3">
      <c r="B147" s="2">
        <v>2</v>
      </c>
      <c r="C147">
        <v>15</v>
      </c>
      <c r="D147">
        <v>20</v>
      </c>
      <c r="E147" s="2">
        <v>18.111891880000002</v>
      </c>
      <c r="F147" s="2">
        <v>9.3316244360000002</v>
      </c>
      <c r="H147" s="2">
        <v>9.3316244360000002</v>
      </c>
      <c r="I147">
        <f t="shared" si="3"/>
        <v>0.43901337220000008</v>
      </c>
    </row>
    <row r="148" spans="1:9" x14ac:dyDescent="0.3">
      <c r="B148" s="2">
        <v>2.25</v>
      </c>
      <c r="C148">
        <v>15</v>
      </c>
      <c r="D148">
        <v>20</v>
      </c>
      <c r="E148" s="2">
        <v>18.111891880000002</v>
      </c>
      <c r="F148" s="2">
        <v>8.5452798829999992</v>
      </c>
      <c r="H148" s="2">
        <v>8.5452798829999992</v>
      </c>
      <c r="I148">
        <f t="shared" si="3"/>
        <v>0.47833059985000015</v>
      </c>
    </row>
    <row r="149" spans="1:9" x14ac:dyDescent="0.3">
      <c r="B149" s="2">
        <v>2.5</v>
      </c>
      <c r="C149">
        <v>15</v>
      </c>
      <c r="D149">
        <v>20</v>
      </c>
      <c r="E149" s="2">
        <v>17.382918830000001</v>
      </c>
      <c r="F149" s="2">
        <v>8.7997421169999992</v>
      </c>
      <c r="H149" s="2">
        <v>8.7997421169999992</v>
      </c>
      <c r="I149">
        <f t="shared" si="3"/>
        <v>0.42915883565000013</v>
      </c>
    </row>
    <row r="150" spans="1:9" x14ac:dyDescent="0.3">
      <c r="B150" s="2">
        <v>3</v>
      </c>
      <c r="C150">
        <v>15</v>
      </c>
      <c r="D150">
        <v>20</v>
      </c>
      <c r="E150" s="2">
        <v>12.2955396</v>
      </c>
      <c r="F150" s="2">
        <v>8.4952773290000003</v>
      </c>
      <c r="H150" s="2">
        <v>8.4952773290000003</v>
      </c>
      <c r="I150">
        <f t="shared" si="3"/>
        <v>0.19001311354999997</v>
      </c>
    </row>
    <row r="151" spans="1:9" x14ac:dyDescent="0.3">
      <c r="A151" s="1">
        <v>43313</v>
      </c>
      <c r="B151" s="2">
        <v>0.25</v>
      </c>
      <c r="C151">
        <v>15</v>
      </c>
      <c r="D151">
        <v>30</v>
      </c>
      <c r="E151" s="2">
        <v>18.98624951</v>
      </c>
      <c r="F151" s="2">
        <v>6.1663282239999999</v>
      </c>
      <c r="H151" s="2">
        <v>6.1663282239999999</v>
      </c>
      <c r="I151">
        <f t="shared" si="3"/>
        <v>0.4273307095333333</v>
      </c>
    </row>
    <row r="152" spans="1:9" x14ac:dyDescent="0.3">
      <c r="B152" s="2">
        <v>0.5</v>
      </c>
      <c r="C152">
        <v>15</v>
      </c>
      <c r="D152">
        <v>30</v>
      </c>
      <c r="E152" s="2">
        <v>17.548916429999998</v>
      </c>
      <c r="F152" s="2">
        <v>6.9002987239999998</v>
      </c>
      <c r="H152" s="2">
        <v>6.9002987239999998</v>
      </c>
      <c r="I152">
        <f t="shared" si="3"/>
        <v>0.35495392353333333</v>
      </c>
    </row>
    <row r="153" spans="1:9" x14ac:dyDescent="0.3">
      <c r="B153" s="2">
        <v>0.75</v>
      </c>
      <c r="C153">
        <v>15</v>
      </c>
      <c r="D153">
        <v>30</v>
      </c>
      <c r="E153" s="2">
        <v>18.049310640000002</v>
      </c>
      <c r="F153" s="2">
        <v>6.9002987239999998</v>
      </c>
      <c r="H153" s="2">
        <v>6.9002987239999998</v>
      </c>
      <c r="I153">
        <f t="shared" si="3"/>
        <v>0.37163373053333343</v>
      </c>
    </row>
    <row r="154" spans="1:9" x14ac:dyDescent="0.3">
      <c r="B154" s="2">
        <v>1</v>
      </c>
      <c r="C154">
        <v>15</v>
      </c>
      <c r="D154">
        <v>30</v>
      </c>
      <c r="E154" s="2">
        <v>19.748477659999999</v>
      </c>
      <c r="F154" s="2">
        <v>7.057260415</v>
      </c>
      <c r="H154" s="2">
        <v>7.057260415</v>
      </c>
      <c r="I154">
        <f t="shared" si="3"/>
        <v>0.42304057483333329</v>
      </c>
    </row>
    <row r="155" spans="1:9" x14ac:dyDescent="0.3">
      <c r="B155" s="2">
        <v>1.25</v>
      </c>
      <c r="C155">
        <v>15</v>
      </c>
      <c r="D155">
        <v>30</v>
      </c>
      <c r="E155" s="2">
        <v>20.773620220000002</v>
      </c>
      <c r="F155" s="2">
        <v>6.9392087929999997</v>
      </c>
      <c r="H155" s="2">
        <v>6.9392087929999997</v>
      </c>
      <c r="I155">
        <f t="shared" si="3"/>
        <v>0.46114704756666675</v>
      </c>
    </row>
    <row r="156" spans="1:9" x14ac:dyDescent="0.3">
      <c r="B156" s="2">
        <v>1.5</v>
      </c>
      <c r="C156">
        <v>15</v>
      </c>
      <c r="D156">
        <v>30</v>
      </c>
      <c r="E156" s="2">
        <v>21.729447780000001</v>
      </c>
      <c r="F156" s="2">
        <v>6.0631798339999996</v>
      </c>
      <c r="H156" s="2">
        <v>6.0631798339999996</v>
      </c>
      <c r="I156">
        <f t="shared" si="3"/>
        <v>0.52220893153333336</v>
      </c>
    </row>
    <row r="157" spans="1:9" x14ac:dyDescent="0.3">
      <c r="B157" s="2">
        <v>1.75</v>
      </c>
      <c r="C157">
        <v>15</v>
      </c>
      <c r="D157">
        <v>30</v>
      </c>
      <c r="E157" s="2">
        <v>19.093311010000001</v>
      </c>
      <c r="F157" s="2">
        <v>7.1370751349999999</v>
      </c>
      <c r="H157" s="2">
        <v>7.1370751349999999</v>
      </c>
      <c r="I157">
        <f t="shared" si="3"/>
        <v>0.39854119583333336</v>
      </c>
    </row>
    <row r="158" spans="1:9" x14ac:dyDescent="0.3">
      <c r="B158" s="2">
        <v>2</v>
      </c>
      <c r="C158">
        <v>15</v>
      </c>
      <c r="D158">
        <v>30</v>
      </c>
      <c r="E158" s="2">
        <v>20.311590710000001</v>
      </c>
      <c r="F158" s="2">
        <v>6.5597808070000001</v>
      </c>
      <c r="H158" s="2">
        <v>6.5597808070000001</v>
      </c>
      <c r="I158">
        <f t="shared" si="3"/>
        <v>0.45839366343333338</v>
      </c>
    </row>
    <row r="159" spans="1:9" x14ac:dyDescent="0.3">
      <c r="B159" s="2">
        <v>2.25</v>
      </c>
      <c r="C159">
        <v>15</v>
      </c>
      <c r="D159">
        <v>30</v>
      </c>
      <c r="E159" s="2">
        <v>18.253440940000001</v>
      </c>
      <c r="F159" s="2">
        <v>4.2069405230000001</v>
      </c>
      <c r="H159" s="2">
        <v>4.2069405230000001</v>
      </c>
      <c r="I159">
        <f t="shared" si="3"/>
        <v>0.46821668056666671</v>
      </c>
    </row>
    <row r="160" spans="1:9" x14ac:dyDescent="0.3">
      <c r="A160" t="s">
        <v>9</v>
      </c>
      <c r="B160" s="2">
        <v>0.25</v>
      </c>
      <c r="C160">
        <v>15</v>
      </c>
      <c r="D160">
        <v>40</v>
      </c>
      <c r="E160" s="2">
        <v>67.387838130000006</v>
      </c>
      <c r="F160" s="2">
        <v>6.3040316440000002</v>
      </c>
      <c r="H160" s="2">
        <v>6.3040316440000002</v>
      </c>
      <c r="I160">
        <f t="shared" si="3"/>
        <v>1.5270951621500002</v>
      </c>
    </row>
    <row r="161" spans="1:9" x14ac:dyDescent="0.3">
      <c r="B161" s="2">
        <v>0.5</v>
      </c>
      <c r="C161">
        <v>15</v>
      </c>
      <c r="D161">
        <v>40</v>
      </c>
      <c r="E161" s="2">
        <v>34.537801860000002</v>
      </c>
      <c r="F161" s="2">
        <v>5.2392743060000004</v>
      </c>
      <c r="H161" s="2">
        <v>5.2392743060000004</v>
      </c>
      <c r="I161">
        <f t="shared" si="3"/>
        <v>0.73246318885000006</v>
      </c>
    </row>
    <row r="162" spans="1:9" x14ac:dyDescent="0.3">
      <c r="B162" s="2">
        <v>0.75</v>
      </c>
      <c r="C162">
        <v>15</v>
      </c>
      <c r="D162">
        <v>40</v>
      </c>
      <c r="E162" s="2">
        <v>23.432825489999999</v>
      </c>
      <c r="F162" s="2">
        <v>6.0101264710000004</v>
      </c>
      <c r="H162" s="2">
        <v>6.0101264710000004</v>
      </c>
      <c r="I162">
        <f t="shared" si="3"/>
        <v>0.43556747547499997</v>
      </c>
    </row>
    <row r="163" spans="1:9" x14ac:dyDescent="0.3">
      <c r="B163" s="2">
        <v>1</v>
      </c>
      <c r="C163">
        <v>15</v>
      </c>
      <c r="D163">
        <v>40</v>
      </c>
      <c r="E163" s="2">
        <v>23.01702122</v>
      </c>
      <c r="F163" s="2">
        <v>6.3040316440000002</v>
      </c>
      <c r="H163" s="2">
        <v>6.3040316440000002</v>
      </c>
      <c r="I163">
        <f t="shared" si="3"/>
        <v>0.41782473939999998</v>
      </c>
    </row>
    <row r="164" spans="1:9" x14ac:dyDescent="0.3">
      <c r="B164" s="2">
        <v>1.25</v>
      </c>
      <c r="C164">
        <v>15</v>
      </c>
      <c r="D164">
        <v>40</v>
      </c>
      <c r="E164" s="2">
        <v>18.567038459999999</v>
      </c>
      <c r="F164" s="2">
        <v>6.0461018329999998</v>
      </c>
      <c r="H164" s="2">
        <v>6.0461018329999998</v>
      </c>
      <c r="I164">
        <f t="shared" si="3"/>
        <v>0.31302341567499997</v>
      </c>
    </row>
    <row r="165" spans="1:9" x14ac:dyDescent="0.3">
      <c r="B165" s="2">
        <v>1.5</v>
      </c>
      <c r="C165">
        <v>15</v>
      </c>
      <c r="D165">
        <v>40</v>
      </c>
      <c r="E165" s="2">
        <v>17.913958210000001</v>
      </c>
      <c r="F165" s="2">
        <v>6.3797267509999998</v>
      </c>
      <c r="H165" s="2">
        <v>6.3797267509999998</v>
      </c>
      <c r="I165">
        <f t="shared" si="3"/>
        <v>0.28835578647500004</v>
      </c>
    </row>
    <row r="166" spans="1:9" x14ac:dyDescent="0.3">
      <c r="B166" s="2">
        <v>1.75</v>
      </c>
      <c r="C166">
        <v>15</v>
      </c>
      <c r="D166">
        <v>40</v>
      </c>
      <c r="E166" s="2">
        <v>21.554542260000002</v>
      </c>
      <c r="F166" s="2">
        <v>6.4179144629999998</v>
      </c>
      <c r="H166" s="2">
        <v>6.4179144629999998</v>
      </c>
      <c r="I166">
        <f t="shared" si="3"/>
        <v>0.37841569492500005</v>
      </c>
    </row>
    <row r="167" spans="1:9" x14ac:dyDescent="0.3">
      <c r="B167" s="2">
        <v>2</v>
      </c>
      <c r="C167">
        <v>15</v>
      </c>
      <c r="D167">
        <v>40</v>
      </c>
      <c r="E167" s="2">
        <v>24.57872961</v>
      </c>
      <c r="F167" s="2">
        <v>6.3797267509999998</v>
      </c>
      <c r="H167" s="2">
        <v>6.3797267509999998</v>
      </c>
      <c r="I167">
        <f t="shared" si="3"/>
        <v>0.45497507147499999</v>
      </c>
    </row>
    <row r="168" spans="1:9" x14ac:dyDescent="0.3">
      <c r="B168" s="2">
        <v>2.25</v>
      </c>
      <c r="C168">
        <v>15</v>
      </c>
      <c r="D168">
        <v>40</v>
      </c>
      <c r="E168" s="2">
        <v>17.49138383</v>
      </c>
      <c r="F168" s="2">
        <v>6.3797267509999998</v>
      </c>
      <c r="H168" s="2">
        <v>6.3797267509999998</v>
      </c>
      <c r="I168">
        <f t="shared" si="3"/>
        <v>0.27779142697500003</v>
      </c>
    </row>
    <row r="169" spans="1:9" x14ac:dyDescent="0.3">
      <c r="A169" t="s">
        <v>10</v>
      </c>
      <c r="B169" s="2">
        <v>0.25</v>
      </c>
      <c r="C169">
        <v>15</v>
      </c>
      <c r="D169">
        <v>50</v>
      </c>
      <c r="E169" s="2">
        <v>18.45656134</v>
      </c>
      <c r="F169" s="2">
        <v>3.7508329429999998</v>
      </c>
      <c r="H169" s="2">
        <v>3.7508329429999998</v>
      </c>
      <c r="I169">
        <f t="shared" si="3"/>
        <v>0.29411456794000002</v>
      </c>
    </row>
    <row r="170" spans="1:9" x14ac:dyDescent="0.3">
      <c r="B170" s="2">
        <v>0.5</v>
      </c>
      <c r="C170">
        <v>15</v>
      </c>
      <c r="D170">
        <v>50</v>
      </c>
      <c r="E170" s="2">
        <v>20.42735725</v>
      </c>
      <c r="F170" s="2">
        <v>4.3284463850000003</v>
      </c>
      <c r="H170" s="2">
        <v>4.3284463850000003</v>
      </c>
      <c r="I170">
        <f t="shared" si="3"/>
        <v>0.32197821730000004</v>
      </c>
    </row>
    <row r="171" spans="1:9" x14ac:dyDescent="0.3">
      <c r="B171" s="2">
        <v>0.75</v>
      </c>
      <c r="C171">
        <v>15</v>
      </c>
      <c r="D171">
        <v>50</v>
      </c>
      <c r="E171" s="2">
        <v>19.129422999999999</v>
      </c>
      <c r="F171" s="2">
        <v>4.6776319749999997</v>
      </c>
      <c r="H171" s="2">
        <v>4.6776319749999997</v>
      </c>
      <c r="I171">
        <f t="shared" si="3"/>
        <v>0.28903582049999998</v>
      </c>
    </row>
    <row r="172" spans="1:9" x14ac:dyDescent="0.3">
      <c r="B172" s="2">
        <v>1</v>
      </c>
      <c r="C172">
        <v>15</v>
      </c>
      <c r="D172">
        <v>50</v>
      </c>
      <c r="E172" s="2">
        <v>18.789980539999998</v>
      </c>
      <c r="F172" s="2">
        <v>5.9388166509999998</v>
      </c>
      <c r="H172" s="2">
        <v>5.9388166509999998</v>
      </c>
      <c r="I172">
        <f t="shared" si="3"/>
        <v>0.25702327777999995</v>
      </c>
    </row>
    <row r="173" spans="1:9" x14ac:dyDescent="0.3">
      <c r="B173" s="2">
        <v>1.25</v>
      </c>
      <c r="C173">
        <v>15</v>
      </c>
      <c r="D173">
        <v>50</v>
      </c>
      <c r="E173" s="2">
        <v>17.49138383</v>
      </c>
      <c r="F173" s="2">
        <v>4.4330173320000004</v>
      </c>
      <c r="H173" s="2">
        <v>4.4330173320000004</v>
      </c>
      <c r="I173">
        <f t="shared" si="3"/>
        <v>0.26116732995999997</v>
      </c>
    </row>
    <row r="174" spans="1:9" x14ac:dyDescent="0.3">
      <c r="B174" s="2">
        <v>1.5</v>
      </c>
      <c r="C174">
        <v>15</v>
      </c>
      <c r="D174">
        <v>50</v>
      </c>
      <c r="E174" s="2">
        <v>17.807367030000002</v>
      </c>
      <c r="F174" s="2">
        <v>4.5401146079999997</v>
      </c>
      <c r="H174" s="2">
        <v>4.5401146079999997</v>
      </c>
      <c r="I174">
        <f t="shared" si="3"/>
        <v>0.26534504844000006</v>
      </c>
    </row>
    <row r="175" spans="1:9" x14ac:dyDescent="0.3">
      <c r="B175" s="2">
        <v>1.75</v>
      </c>
      <c r="C175">
        <v>15</v>
      </c>
      <c r="D175">
        <v>50</v>
      </c>
      <c r="E175" s="2">
        <v>17.28384952</v>
      </c>
      <c r="F175" s="2">
        <v>3.9814951289999998</v>
      </c>
      <c r="H175" s="2">
        <v>3.9814951289999998</v>
      </c>
      <c r="I175">
        <f t="shared" si="3"/>
        <v>0.26604708782000003</v>
      </c>
    </row>
    <row r="176" spans="1:9" x14ac:dyDescent="0.3">
      <c r="B176" s="2">
        <v>2</v>
      </c>
      <c r="C176">
        <v>15</v>
      </c>
      <c r="D176">
        <v>50</v>
      </c>
      <c r="E176" s="2">
        <v>17.38730704</v>
      </c>
      <c r="F176" s="2">
        <v>4.2263421750000001</v>
      </c>
      <c r="H176" s="2">
        <v>4.2263421750000001</v>
      </c>
      <c r="I176">
        <f t="shared" si="3"/>
        <v>0.26321929729999999</v>
      </c>
    </row>
    <row r="177" spans="1:9" x14ac:dyDescent="0.3">
      <c r="B177" s="2">
        <v>2.25</v>
      </c>
      <c r="C177">
        <v>15</v>
      </c>
      <c r="D177">
        <v>50</v>
      </c>
      <c r="E177" s="2">
        <v>16.977155889999999</v>
      </c>
      <c r="F177" s="2">
        <v>5.5283783450000001</v>
      </c>
      <c r="H177" s="2">
        <v>5.5283783450000001</v>
      </c>
      <c r="I177">
        <f t="shared" si="3"/>
        <v>0.22897555089999996</v>
      </c>
    </row>
    <row r="178" spans="1:9" x14ac:dyDescent="0.3">
      <c r="A178" s="1">
        <v>43319</v>
      </c>
      <c r="B178" s="2">
        <v>0.25</v>
      </c>
      <c r="C178">
        <v>5</v>
      </c>
      <c r="D178">
        <v>10</v>
      </c>
      <c r="E178" s="2">
        <v>5.2302580369999996</v>
      </c>
      <c r="F178" s="2">
        <v>3.4308254640000002</v>
      </c>
      <c r="H178" s="2">
        <v>3.4308254640000002</v>
      </c>
      <c r="I178">
        <f t="shared" si="3"/>
        <v>0.17994325729999994</v>
      </c>
    </row>
    <row r="179" spans="1:9" x14ac:dyDescent="0.3">
      <c r="B179" s="2">
        <v>0.5</v>
      </c>
      <c r="C179">
        <v>5</v>
      </c>
      <c r="D179">
        <v>10</v>
      </c>
      <c r="E179" s="2">
        <v>5.0813644179999997</v>
      </c>
      <c r="F179" s="2">
        <v>3.7848097530000002</v>
      </c>
      <c r="H179" s="2">
        <v>3.7848097530000002</v>
      </c>
      <c r="I179">
        <f t="shared" si="3"/>
        <v>0.12965546649999996</v>
      </c>
    </row>
    <row r="180" spans="1:9" x14ac:dyDescent="0.3">
      <c r="B180" s="2">
        <v>0.75</v>
      </c>
      <c r="C180">
        <v>5</v>
      </c>
      <c r="D180">
        <v>10</v>
      </c>
      <c r="E180" s="2">
        <v>5.2910300100000001</v>
      </c>
      <c r="F180" s="2">
        <v>3.89571186</v>
      </c>
      <c r="H180" s="2">
        <v>3.89571186</v>
      </c>
      <c r="I180">
        <f t="shared" si="3"/>
        <v>0.139531815</v>
      </c>
    </row>
    <row r="181" spans="1:9" x14ac:dyDescent="0.3">
      <c r="B181" s="2">
        <v>1</v>
      </c>
      <c r="C181">
        <v>5</v>
      </c>
      <c r="D181">
        <v>10</v>
      </c>
      <c r="E181" s="2">
        <v>4.6596363240000001</v>
      </c>
      <c r="F181" s="2">
        <v>4.0330922459999998</v>
      </c>
      <c r="H181" s="2">
        <v>4.0330922459999998</v>
      </c>
      <c r="I181">
        <f t="shared" si="3"/>
        <v>6.265440780000002E-2</v>
      </c>
    </row>
    <row r="182" spans="1:9" x14ac:dyDescent="0.3">
      <c r="B182" s="2">
        <v>1.25</v>
      </c>
      <c r="C182">
        <v>5</v>
      </c>
      <c r="D182">
        <v>10</v>
      </c>
      <c r="E182" s="2">
        <v>5.6056473310000001</v>
      </c>
      <c r="F182" s="2">
        <v>3.5518118580000002</v>
      </c>
      <c r="H182" s="2">
        <v>3.5518118580000002</v>
      </c>
      <c r="I182">
        <f t="shared" si="3"/>
        <v>0.2053835473</v>
      </c>
    </row>
    <row r="183" spans="1:9" x14ac:dyDescent="0.3">
      <c r="B183" s="2">
        <v>1.5</v>
      </c>
      <c r="C183">
        <v>5</v>
      </c>
      <c r="D183">
        <v>10</v>
      </c>
      <c r="E183" s="2">
        <v>5.3525081119999998</v>
      </c>
      <c r="F183" s="2">
        <v>3.3718866030000001</v>
      </c>
      <c r="H183" s="2">
        <v>3.3718866030000001</v>
      </c>
      <c r="I183">
        <f t="shared" si="3"/>
        <v>0.19806215089999996</v>
      </c>
    </row>
    <row r="184" spans="1:9" x14ac:dyDescent="0.3">
      <c r="B184" s="2">
        <v>1.75</v>
      </c>
      <c r="C184">
        <v>5</v>
      </c>
      <c r="D184">
        <v>10</v>
      </c>
      <c r="E184" s="2">
        <v>4.3981139320000002</v>
      </c>
      <c r="F184" s="2">
        <v>3.6558866839999999</v>
      </c>
      <c r="H184" s="2">
        <v>3.6558866839999999</v>
      </c>
      <c r="I184">
        <f t="shared" si="3"/>
        <v>7.4222724800000028E-2</v>
      </c>
    </row>
    <row r="185" spans="1:9" x14ac:dyDescent="0.3">
      <c r="B185" s="2">
        <v>2</v>
      </c>
      <c r="C185">
        <v>5</v>
      </c>
      <c r="D185">
        <v>10</v>
      </c>
      <c r="E185" s="2">
        <v>4.3981139320000002</v>
      </c>
      <c r="F185" s="2">
        <v>3.2758966169999999</v>
      </c>
      <c r="H185" s="2">
        <v>3.2758966169999999</v>
      </c>
      <c r="I185">
        <f t="shared" si="3"/>
        <v>0.11222173150000003</v>
      </c>
    </row>
    <row r="186" spans="1:9" x14ac:dyDescent="0.3">
      <c r="A186" s="1">
        <v>43320</v>
      </c>
      <c r="B186" s="2">
        <v>0.25</v>
      </c>
      <c r="C186">
        <v>5</v>
      </c>
      <c r="D186">
        <v>20</v>
      </c>
      <c r="E186" s="2">
        <v>4.1598563740000003</v>
      </c>
      <c r="F186" s="2">
        <v>1.2016178989999999</v>
      </c>
      <c r="H186" s="2">
        <v>1.2016178989999999</v>
      </c>
      <c r="I186">
        <f t="shared" si="3"/>
        <v>0.14791192375000001</v>
      </c>
    </row>
    <row r="187" spans="1:9" x14ac:dyDescent="0.3">
      <c r="B187" s="2">
        <v>0.5</v>
      </c>
      <c r="C187">
        <v>5</v>
      </c>
      <c r="D187">
        <v>20</v>
      </c>
      <c r="E187" s="2">
        <v>4.1341076040000004</v>
      </c>
      <c r="F187" s="2">
        <v>1.2016178989999999</v>
      </c>
      <c r="H187" s="2">
        <v>1.2016178989999999</v>
      </c>
      <c r="I187">
        <f t="shared" si="3"/>
        <v>0.14662448525000002</v>
      </c>
    </row>
    <row r="188" spans="1:9" x14ac:dyDescent="0.3">
      <c r="B188" s="2">
        <v>0.75</v>
      </c>
      <c r="C188">
        <v>5</v>
      </c>
      <c r="D188">
        <v>20</v>
      </c>
      <c r="E188" s="2">
        <v>3.4960260779999999</v>
      </c>
      <c r="F188" s="2">
        <v>1.3437066419999999</v>
      </c>
      <c r="H188" s="2">
        <v>1.3437066419999999</v>
      </c>
      <c r="I188">
        <f t="shared" ref="I188:I221" si="4">(E188-F188)/D188</f>
        <v>0.1076159718</v>
      </c>
    </row>
    <row r="189" spans="1:9" x14ac:dyDescent="0.3">
      <c r="B189" s="2">
        <v>1</v>
      </c>
      <c r="C189">
        <v>5</v>
      </c>
      <c r="D189">
        <v>20</v>
      </c>
      <c r="E189" s="2">
        <v>3.6062635489999999</v>
      </c>
      <c r="F189" s="2">
        <v>1.540383217</v>
      </c>
      <c r="H189" s="2">
        <v>1.540383217</v>
      </c>
      <c r="I189">
        <f t="shared" si="4"/>
        <v>0.1032940166</v>
      </c>
    </row>
    <row r="190" spans="1:9" x14ac:dyDescent="0.3">
      <c r="B190" s="2">
        <v>1.25</v>
      </c>
      <c r="C190">
        <v>5</v>
      </c>
      <c r="D190">
        <v>20</v>
      </c>
      <c r="E190" s="2">
        <v>4.0578136359999997</v>
      </c>
      <c r="F190" s="2">
        <v>1.5213728399999999</v>
      </c>
      <c r="H190" s="2">
        <v>1.5213728399999999</v>
      </c>
      <c r="I190">
        <f t="shared" si="4"/>
        <v>0.12682203980000001</v>
      </c>
    </row>
    <row r="191" spans="1:9" x14ac:dyDescent="0.3">
      <c r="B191" s="2">
        <v>1.5</v>
      </c>
      <c r="C191">
        <v>5</v>
      </c>
      <c r="D191">
        <v>20</v>
      </c>
      <c r="E191" s="2">
        <v>3.719977053</v>
      </c>
      <c r="F191" s="2">
        <v>1.598851529</v>
      </c>
      <c r="H191" s="2">
        <v>1.598851529</v>
      </c>
      <c r="I191">
        <f t="shared" si="4"/>
        <v>0.10605627619999999</v>
      </c>
    </row>
    <row r="192" spans="1:9" x14ac:dyDescent="0.3">
      <c r="B192" s="2">
        <v>1.75</v>
      </c>
      <c r="C192">
        <v>5</v>
      </c>
      <c r="D192">
        <v>20</v>
      </c>
      <c r="E192" s="2">
        <v>3.452880467</v>
      </c>
      <c r="F192" s="2">
        <v>1.6188300449999999</v>
      </c>
      <c r="H192" s="2">
        <v>1.6188300449999999</v>
      </c>
      <c r="I192">
        <f t="shared" si="4"/>
        <v>9.1702521100000003E-2</v>
      </c>
    </row>
    <row r="193" spans="1:9" x14ac:dyDescent="0.3">
      <c r="B193" s="2">
        <v>2</v>
      </c>
      <c r="C193">
        <v>5</v>
      </c>
      <c r="D193">
        <v>20</v>
      </c>
      <c r="E193" s="2">
        <v>2.9933718489999999</v>
      </c>
      <c r="F193" s="2">
        <v>1.484053029</v>
      </c>
      <c r="H193" s="2">
        <v>1.484053029</v>
      </c>
      <c r="I193">
        <f t="shared" si="4"/>
        <v>7.5465940999999995E-2</v>
      </c>
    </row>
    <row r="194" spans="1:9" x14ac:dyDescent="0.3">
      <c r="B194" s="2">
        <v>2.25</v>
      </c>
      <c r="C194">
        <v>5</v>
      </c>
      <c r="D194">
        <v>20</v>
      </c>
      <c r="E194" s="2">
        <v>3.1458147759999999</v>
      </c>
      <c r="F194" s="2">
        <v>1.5213728399999999</v>
      </c>
      <c r="H194" s="2">
        <v>1.5213728399999999</v>
      </c>
      <c r="I194">
        <f t="shared" si="4"/>
        <v>8.1222096800000004E-2</v>
      </c>
    </row>
    <row r="195" spans="1:9" x14ac:dyDescent="0.3">
      <c r="A195" s="1">
        <v>43320</v>
      </c>
      <c r="B195" s="2">
        <v>0.25</v>
      </c>
      <c r="C195">
        <v>5</v>
      </c>
      <c r="D195">
        <v>30</v>
      </c>
      <c r="E195" s="2">
        <v>4.228076991</v>
      </c>
      <c r="F195" s="2">
        <v>1.1707125469999999</v>
      </c>
      <c r="H195" s="2">
        <v>1.1707125469999999</v>
      </c>
      <c r="I195">
        <f t="shared" si="4"/>
        <v>0.10191214813333334</v>
      </c>
    </row>
    <row r="196" spans="1:9" x14ac:dyDescent="0.3">
      <c r="B196" s="2">
        <v>0.5</v>
      </c>
      <c r="C196">
        <v>5</v>
      </c>
      <c r="D196">
        <v>30</v>
      </c>
      <c r="E196" s="2">
        <v>4.3433248569999998</v>
      </c>
      <c r="F196" s="2">
        <v>1.1707125469999999</v>
      </c>
      <c r="H196" s="2">
        <v>1.1707125469999999</v>
      </c>
      <c r="I196">
        <f t="shared" si="4"/>
        <v>0.10575374366666666</v>
      </c>
    </row>
    <row r="197" spans="1:9" x14ac:dyDescent="0.3">
      <c r="B197" s="2">
        <v>0.75</v>
      </c>
      <c r="C197">
        <v>5</v>
      </c>
      <c r="D197">
        <v>30</v>
      </c>
      <c r="E197" s="2">
        <v>4.3142216790000001</v>
      </c>
      <c r="F197" s="2">
        <v>1.202623537</v>
      </c>
      <c r="H197" s="2">
        <v>1.202623537</v>
      </c>
      <c r="I197">
        <f t="shared" si="4"/>
        <v>0.10371993806666667</v>
      </c>
    </row>
    <row r="198" spans="1:9" x14ac:dyDescent="0.3">
      <c r="B198" s="2">
        <v>1</v>
      </c>
      <c r="C198">
        <v>5</v>
      </c>
      <c r="D198">
        <v>30</v>
      </c>
      <c r="E198" s="2">
        <v>4.0609135790000002</v>
      </c>
      <c r="F198" s="2">
        <v>1.563162427</v>
      </c>
      <c r="H198" s="2">
        <v>1.563162427</v>
      </c>
      <c r="I198">
        <f t="shared" si="4"/>
        <v>8.3258371733333336E-2</v>
      </c>
    </row>
    <row r="199" spans="1:9" x14ac:dyDescent="0.3">
      <c r="B199" s="2">
        <v>1.25</v>
      </c>
      <c r="C199">
        <v>5</v>
      </c>
      <c r="D199">
        <v>30</v>
      </c>
      <c r="E199" s="2">
        <v>3.7210509040000002</v>
      </c>
      <c r="F199" s="2">
        <v>1.729027723</v>
      </c>
      <c r="H199" s="2">
        <v>1.729027723</v>
      </c>
      <c r="I199">
        <f t="shared" si="4"/>
        <v>6.6400772700000013E-2</v>
      </c>
    </row>
    <row r="200" spans="1:9" x14ac:dyDescent="0.3">
      <c r="B200" s="2">
        <v>1.5</v>
      </c>
      <c r="C200">
        <v>5</v>
      </c>
      <c r="D200">
        <v>30</v>
      </c>
      <c r="E200" s="2">
        <v>3.5025706300000001</v>
      </c>
      <c r="F200" s="2">
        <v>1.5950109809999999</v>
      </c>
      <c r="H200" s="2">
        <v>1.5950109809999999</v>
      </c>
      <c r="I200">
        <f t="shared" si="4"/>
        <v>6.3585321633333344E-2</v>
      </c>
    </row>
    <row r="201" spans="1:9" x14ac:dyDescent="0.3">
      <c r="B201" s="2">
        <v>1.75</v>
      </c>
      <c r="C201">
        <v>5</v>
      </c>
      <c r="D201">
        <v>30</v>
      </c>
      <c r="E201" s="2">
        <v>4.199746051</v>
      </c>
      <c r="F201" s="2">
        <v>1.202623537</v>
      </c>
      <c r="H201" s="2">
        <v>1.202623537</v>
      </c>
      <c r="I201">
        <f t="shared" si="4"/>
        <v>9.9904083800000001E-2</v>
      </c>
    </row>
    <row r="202" spans="1:9" x14ac:dyDescent="0.3">
      <c r="B202" s="2">
        <v>2</v>
      </c>
      <c r="C202">
        <v>5</v>
      </c>
      <c r="D202">
        <v>30</v>
      </c>
      <c r="E202" s="2">
        <v>3.7461526300000001</v>
      </c>
      <c r="F202" s="2">
        <v>1.0584063180000001</v>
      </c>
      <c r="H202" s="2">
        <v>1.0584063180000001</v>
      </c>
      <c r="I202">
        <f t="shared" si="4"/>
        <v>8.959154373333332E-2</v>
      </c>
    </row>
    <row r="203" spans="1:9" x14ac:dyDescent="0.3">
      <c r="B203" s="2">
        <v>2.25</v>
      </c>
      <c r="C203">
        <v>5</v>
      </c>
      <c r="D203">
        <v>30</v>
      </c>
      <c r="E203" s="2">
        <v>3.5980428249999998</v>
      </c>
      <c r="F203" s="2">
        <v>1.0097489900000001</v>
      </c>
      <c r="H203" s="2">
        <v>1.0097489900000001</v>
      </c>
      <c r="I203">
        <f t="shared" si="4"/>
        <v>8.6276461166666665E-2</v>
      </c>
    </row>
    <row r="204" spans="1:9" x14ac:dyDescent="0.3">
      <c r="A204" s="1">
        <v>43321</v>
      </c>
      <c r="B204" s="2">
        <v>0.25</v>
      </c>
      <c r="C204">
        <v>5</v>
      </c>
      <c r="D204">
        <v>40</v>
      </c>
      <c r="E204" s="2">
        <v>3.3191589349999999</v>
      </c>
      <c r="F204" s="2">
        <v>0.435743934</v>
      </c>
      <c r="H204" s="2">
        <v>0.435743934</v>
      </c>
      <c r="I204">
        <f t="shared" si="4"/>
        <v>7.2085375024999995E-2</v>
      </c>
    </row>
    <row r="205" spans="1:9" x14ac:dyDescent="0.3">
      <c r="B205" s="2">
        <v>0.5</v>
      </c>
      <c r="C205">
        <v>5</v>
      </c>
      <c r="D205">
        <v>40</v>
      </c>
      <c r="E205" s="2">
        <v>3.3191589349999999</v>
      </c>
      <c r="F205" s="2">
        <v>0.54398461659999997</v>
      </c>
      <c r="H205" s="2">
        <v>0.54398461659999997</v>
      </c>
      <c r="I205">
        <f t="shared" si="4"/>
        <v>6.9379357959999999E-2</v>
      </c>
    </row>
    <row r="206" spans="1:9" x14ac:dyDescent="0.3">
      <c r="B206" s="2">
        <v>0.75</v>
      </c>
      <c r="C206">
        <v>5</v>
      </c>
      <c r="D206">
        <v>40</v>
      </c>
      <c r="E206" s="2">
        <v>3.2528832699999999</v>
      </c>
      <c r="F206" s="2">
        <v>0.61396559849999999</v>
      </c>
      <c r="H206" s="2">
        <v>0.61396559849999999</v>
      </c>
      <c r="I206">
        <f t="shared" si="4"/>
        <v>6.5972941787499989E-2</v>
      </c>
    </row>
    <row r="207" spans="1:9" x14ac:dyDescent="0.3">
      <c r="B207" s="2">
        <v>1</v>
      </c>
      <c r="C207">
        <v>5</v>
      </c>
      <c r="D207">
        <v>40</v>
      </c>
      <c r="E207" s="2">
        <v>3.526198516</v>
      </c>
      <c r="F207" s="2">
        <v>0.62647480180000004</v>
      </c>
      <c r="H207" s="2">
        <v>0.62647480180000004</v>
      </c>
      <c r="I207">
        <f t="shared" si="4"/>
        <v>7.2493092854999996E-2</v>
      </c>
    </row>
    <row r="208" spans="1:9" x14ac:dyDescent="0.3">
      <c r="B208" s="2">
        <v>1.25</v>
      </c>
      <c r="C208">
        <v>5</v>
      </c>
      <c r="D208">
        <v>40</v>
      </c>
      <c r="E208" s="2">
        <v>3.2528832699999999</v>
      </c>
      <c r="F208" s="2">
        <v>0.65666308669999995</v>
      </c>
      <c r="H208" s="2">
        <v>0.65666308669999995</v>
      </c>
      <c r="I208">
        <f t="shared" si="4"/>
        <v>6.4905504582499995E-2</v>
      </c>
    </row>
    <row r="209" spans="1:9" x14ac:dyDescent="0.3">
      <c r="B209" s="2">
        <v>1.5</v>
      </c>
      <c r="C209">
        <v>5</v>
      </c>
      <c r="D209">
        <v>40</v>
      </c>
      <c r="E209" s="2">
        <v>3.7210509040000002</v>
      </c>
      <c r="F209" s="2">
        <v>0.74113960700000003</v>
      </c>
      <c r="H209" s="2">
        <v>0.74113960700000003</v>
      </c>
      <c r="I209">
        <f t="shared" si="4"/>
        <v>7.4497782425000006E-2</v>
      </c>
    </row>
    <row r="210" spans="1:9" x14ac:dyDescent="0.3">
      <c r="B210" s="2">
        <v>1.75</v>
      </c>
      <c r="C210">
        <v>5</v>
      </c>
      <c r="D210">
        <v>40</v>
      </c>
      <c r="E210" s="2">
        <v>3.0825464239999998</v>
      </c>
      <c r="F210" s="2">
        <v>0.8253111809</v>
      </c>
      <c r="H210" s="2">
        <v>0.8253111809</v>
      </c>
      <c r="I210">
        <f t="shared" si="4"/>
        <v>5.6430881077499995E-2</v>
      </c>
    </row>
    <row r="211" spans="1:9" x14ac:dyDescent="0.3">
      <c r="B211" s="2">
        <v>2</v>
      </c>
      <c r="C211">
        <v>5</v>
      </c>
      <c r="D211">
        <v>40</v>
      </c>
      <c r="E211" s="2">
        <v>3.231086779</v>
      </c>
      <c r="F211" s="2">
        <v>0.6435510954</v>
      </c>
      <c r="H211" s="2">
        <v>0.6435510954</v>
      </c>
      <c r="I211">
        <f t="shared" si="4"/>
        <v>6.4688392090000005E-2</v>
      </c>
    </row>
    <row r="212" spans="1:9" x14ac:dyDescent="0.3">
      <c r="B212" s="2">
        <v>2.25</v>
      </c>
      <c r="C212">
        <v>5</v>
      </c>
      <c r="D212">
        <v>40</v>
      </c>
      <c r="E212" s="2">
        <v>3.0007526580000001</v>
      </c>
      <c r="F212" s="2">
        <v>0.6435510954</v>
      </c>
      <c r="H212" s="2">
        <v>0.6435510954</v>
      </c>
      <c r="I212">
        <f t="shared" si="4"/>
        <v>5.8930039065000009E-2</v>
      </c>
    </row>
    <row r="213" spans="1:9" x14ac:dyDescent="0.3">
      <c r="A213" s="1">
        <v>43321</v>
      </c>
      <c r="B213" s="2">
        <v>0.25</v>
      </c>
      <c r="C213">
        <v>5</v>
      </c>
      <c r="D213">
        <v>50</v>
      </c>
      <c r="E213" s="2">
        <v>2.5026151579999998</v>
      </c>
      <c r="F213" s="2">
        <v>0.45064092859999999</v>
      </c>
      <c r="H213" s="2">
        <v>0.45064092859999999</v>
      </c>
      <c r="I213">
        <f t="shared" si="4"/>
        <v>4.1039484587999997E-2</v>
      </c>
    </row>
    <row r="214" spans="1:9" x14ac:dyDescent="0.3">
      <c r="B214" s="2">
        <v>0.5</v>
      </c>
      <c r="C214">
        <v>5</v>
      </c>
      <c r="D214">
        <v>50</v>
      </c>
      <c r="E214" s="2">
        <v>2.3242115120000002</v>
      </c>
      <c r="F214" s="2">
        <v>0.58181536290000002</v>
      </c>
      <c r="H214" s="2">
        <v>0.58181536290000002</v>
      </c>
      <c r="I214">
        <f t="shared" si="4"/>
        <v>3.4847922982000006E-2</v>
      </c>
    </row>
    <row r="215" spans="1:9" x14ac:dyDescent="0.3">
      <c r="B215" s="2">
        <v>0.75</v>
      </c>
      <c r="C215">
        <v>5</v>
      </c>
      <c r="D215">
        <v>50</v>
      </c>
      <c r="E215" s="2">
        <v>2.2025044519999999</v>
      </c>
      <c r="F215" s="2">
        <v>0.47235621010000001</v>
      </c>
      <c r="H215" s="2">
        <v>0.47235621010000001</v>
      </c>
      <c r="I215">
        <f t="shared" si="4"/>
        <v>3.4602964837999996E-2</v>
      </c>
    </row>
    <row r="216" spans="1:9" x14ac:dyDescent="0.3">
      <c r="B216" s="2">
        <v>1</v>
      </c>
      <c r="C216">
        <v>5</v>
      </c>
      <c r="D216">
        <v>50</v>
      </c>
      <c r="E216" s="2">
        <v>2.115425111</v>
      </c>
      <c r="F216" s="2">
        <v>0.51204473959999997</v>
      </c>
      <c r="H216" s="2">
        <v>0.51204473959999997</v>
      </c>
      <c r="I216">
        <f t="shared" si="4"/>
        <v>3.2067607428000001E-2</v>
      </c>
    </row>
    <row r="217" spans="1:9" x14ac:dyDescent="0.3">
      <c r="B217" s="2">
        <v>1.25</v>
      </c>
      <c r="C217">
        <v>5</v>
      </c>
      <c r="D217">
        <v>50</v>
      </c>
      <c r="E217" s="2">
        <v>2.1296954939999999</v>
      </c>
      <c r="F217" s="2">
        <v>0.47554266369999998</v>
      </c>
      <c r="H217" s="2">
        <v>0.47554266369999998</v>
      </c>
      <c r="I217">
        <f t="shared" si="4"/>
        <v>3.3083056606E-2</v>
      </c>
    </row>
    <row r="218" spans="1:9" x14ac:dyDescent="0.3">
      <c r="B218" s="2">
        <v>1.5</v>
      </c>
      <c r="C218">
        <v>5</v>
      </c>
      <c r="D218">
        <v>50</v>
      </c>
      <c r="E218" s="2">
        <v>1.8869486980000001</v>
      </c>
      <c r="F218" s="2">
        <v>0.45368089369999998</v>
      </c>
      <c r="H218" s="2">
        <v>0.45368089369999998</v>
      </c>
      <c r="I218">
        <f t="shared" si="4"/>
        <v>2.8665356086000005E-2</v>
      </c>
    </row>
    <row r="219" spans="1:9" x14ac:dyDescent="0.3">
      <c r="B219" s="2">
        <v>1.75</v>
      </c>
      <c r="C219">
        <v>5</v>
      </c>
      <c r="D219">
        <v>50</v>
      </c>
      <c r="E219" s="2">
        <v>1.8368794959999999</v>
      </c>
      <c r="F219" s="2">
        <v>0.54033955629999997</v>
      </c>
      <c r="H219" s="2">
        <v>0.54033955629999997</v>
      </c>
      <c r="I219">
        <f t="shared" si="4"/>
        <v>2.5930798793999999E-2</v>
      </c>
    </row>
    <row r="220" spans="1:9" x14ac:dyDescent="0.3">
      <c r="B220" s="2">
        <v>2</v>
      </c>
      <c r="C220">
        <v>5</v>
      </c>
      <c r="D220">
        <v>50</v>
      </c>
      <c r="E220" s="2">
        <v>1.7406915190000001</v>
      </c>
      <c r="F220" s="2">
        <v>0.50861369779999999</v>
      </c>
      <c r="H220" s="2">
        <v>0.50861369779999999</v>
      </c>
      <c r="I220">
        <f t="shared" si="4"/>
        <v>2.4641556424E-2</v>
      </c>
    </row>
    <row r="221" spans="1:9" x14ac:dyDescent="0.3">
      <c r="B221" s="2">
        <v>2.25</v>
      </c>
      <c r="C221">
        <v>5</v>
      </c>
      <c r="D221">
        <v>50</v>
      </c>
      <c r="E221" s="2">
        <v>2.2173622609999999</v>
      </c>
      <c r="F221" s="2">
        <v>0.45674136589999997</v>
      </c>
      <c r="H221" s="2">
        <v>0.45674136589999997</v>
      </c>
      <c r="I221">
        <f t="shared" si="4"/>
        <v>3.5212417901999998E-2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C838-7A2C-3C49-A9B6-34E231C8AA6D}">
  <dimension ref="A1:I221"/>
  <sheetViews>
    <sheetView topLeftCell="C14" zoomScale="75" workbookViewId="0">
      <selection activeCell="Q175" sqref="Q175"/>
    </sheetView>
  </sheetViews>
  <sheetFormatPr defaultColWidth="11.19921875" defaultRowHeight="15.6" x14ac:dyDescent="0.3"/>
  <cols>
    <col min="3" max="3" width="13.69921875" customWidth="1"/>
    <col min="8" max="8" width="16.296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3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3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>
        <v>2.8233849370000001</v>
      </c>
      <c r="I46" s="6">
        <f t="shared" ref="I46:I83" si="0">(E46-F46)/D46</f>
        <v>0.90787107830000002</v>
      </c>
    </row>
    <row r="47" spans="1:9" x14ac:dyDescent="0.3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si="0"/>
        <v>0.42497483269999997</v>
      </c>
    </row>
    <row r="48" spans="1:9" x14ac:dyDescent="0.3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3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3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3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3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3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3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3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>
        <v>3.0112906760000002</v>
      </c>
      <c r="I55" s="6">
        <f t="shared" si="0"/>
        <v>0.34155057690000001</v>
      </c>
    </row>
    <row r="56" spans="1:9" x14ac:dyDescent="0.3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3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3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3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3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3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3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3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3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3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3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3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3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3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3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3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3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3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3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3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3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3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3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3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3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3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3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>
        <v>1.6420568250000001</v>
      </c>
      <c r="I82" s="6">
        <f t="shared" si="0"/>
        <v>0.23557009610000001</v>
      </c>
    </row>
    <row r="83" spans="1:9" x14ac:dyDescent="0.3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3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ref="I84:I147" si="1">(E84-F84)/D84</f>
        <v>0.16116681447999998</v>
      </c>
    </row>
    <row r="85" spans="1:9" x14ac:dyDescent="0.3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1"/>
        <v>0.15488978585999999</v>
      </c>
    </row>
    <row r="86" spans="1:9" x14ac:dyDescent="0.3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1"/>
        <v>0.13979936114000002</v>
      </c>
    </row>
    <row r="87" spans="1:9" x14ac:dyDescent="0.3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1"/>
        <v>0.1332061849</v>
      </c>
    </row>
    <row r="88" spans="1:9" x14ac:dyDescent="0.3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1"/>
        <v>9.2272520080000003E-2</v>
      </c>
    </row>
    <row r="89" spans="1:9" x14ac:dyDescent="0.3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1"/>
        <v>7.98473034E-2</v>
      </c>
    </row>
    <row r="90" spans="1:9" x14ac:dyDescent="0.3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1"/>
        <v>4.7507792380000004E-2</v>
      </c>
    </row>
    <row r="91" spans="1:9" x14ac:dyDescent="0.3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>
        <v>5.8010962030000002</v>
      </c>
      <c r="I91" s="6">
        <f t="shared" si="1"/>
        <v>1.0980386067000001</v>
      </c>
    </row>
    <row r="92" spans="1:9" x14ac:dyDescent="0.3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1"/>
        <v>0.67398466999999995</v>
      </c>
    </row>
    <row r="93" spans="1:9" x14ac:dyDescent="0.3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1"/>
        <v>0.3771043389999999</v>
      </c>
    </row>
    <row r="94" spans="1:9" x14ac:dyDescent="0.3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1"/>
        <v>0.47078894699999996</v>
      </c>
    </row>
    <row r="95" spans="1:9" x14ac:dyDescent="0.3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1"/>
        <v>0.53809189699999993</v>
      </c>
    </row>
    <row r="96" spans="1:9" x14ac:dyDescent="0.3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1"/>
        <v>0.48050996199999985</v>
      </c>
    </row>
    <row r="97" spans="1:9" x14ac:dyDescent="0.3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1"/>
        <v>0.43868558699999999</v>
      </c>
    </row>
    <row r="98" spans="1:9" x14ac:dyDescent="0.3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1"/>
        <v>0.43432538699999979</v>
      </c>
    </row>
    <row r="99" spans="1:9" x14ac:dyDescent="0.3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1"/>
        <v>0.23197228699999997</v>
      </c>
    </row>
    <row r="100" spans="1:9" x14ac:dyDescent="0.3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1"/>
        <v>0.3200592599</v>
      </c>
    </row>
    <row r="101" spans="1:9" x14ac:dyDescent="0.3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1"/>
        <v>0.38287602550000005</v>
      </c>
    </row>
    <row r="102" spans="1:9" x14ac:dyDescent="0.3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1"/>
        <v>0.44389237150000005</v>
      </c>
    </row>
    <row r="103" spans="1:9" x14ac:dyDescent="0.3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1"/>
        <v>0.34137909555000007</v>
      </c>
    </row>
    <row r="104" spans="1:9" x14ac:dyDescent="0.3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1"/>
        <v>0.22332010655000004</v>
      </c>
    </row>
    <row r="105" spans="1:9" x14ac:dyDescent="0.3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1"/>
        <v>0.33913138549999999</v>
      </c>
    </row>
    <row r="106" spans="1:9" x14ac:dyDescent="0.3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1"/>
        <v>0.44453958799999993</v>
      </c>
    </row>
    <row r="107" spans="1:9" x14ac:dyDescent="0.3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1"/>
        <v>0.43901337220000008</v>
      </c>
    </row>
    <row r="108" spans="1:9" x14ac:dyDescent="0.3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1"/>
        <v>0.47833059985000015</v>
      </c>
    </row>
    <row r="109" spans="1:9" x14ac:dyDescent="0.3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1"/>
        <v>0.42915883565000013</v>
      </c>
    </row>
    <row r="110" spans="1:9" x14ac:dyDescent="0.3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si="1"/>
        <v>0.19001311354999997</v>
      </c>
    </row>
    <row r="111" spans="1:9" x14ac:dyDescent="0.3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si="1"/>
        <v>0.4273307095333333</v>
      </c>
    </row>
    <row r="112" spans="1:9" x14ac:dyDescent="0.3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3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3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3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3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3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3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3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>
        <v>4.2069405230000001</v>
      </c>
      <c r="I119">
        <f t="shared" si="1"/>
        <v>0.46821668056666671</v>
      </c>
    </row>
    <row r="120" spans="1:9" x14ac:dyDescent="0.3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>
        <v>6.3040316440000002</v>
      </c>
      <c r="I120" s="6">
        <f t="shared" si="1"/>
        <v>1.5270951621500002</v>
      </c>
    </row>
    <row r="121" spans="1:9" x14ac:dyDescent="0.3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>
        <v>5.2392743060000004</v>
      </c>
      <c r="I121">
        <f t="shared" si="1"/>
        <v>0.73246318885000006</v>
      </c>
    </row>
    <row r="122" spans="1:9" x14ac:dyDescent="0.3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3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3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3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3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3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3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3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3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3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3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3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3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3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3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3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3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3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3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3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3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3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3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3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3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3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3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ref="I148:I163" si="2">(E148-F148)/D148</f>
        <v>0.1076159718</v>
      </c>
    </row>
    <row r="149" spans="1:9" x14ac:dyDescent="0.3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2"/>
        <v>0.1032940166</v>
      </c>
    </row>
    <row r="150" spans="1:9" x14ac:dyDescent="0.3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2"/>
        <v>0.12682203980000001</v>
      </c>
    </row>
    <row r="151" spans="1:9" x14ac:dyDescent="0.3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2"/>
        <v>0.10605627619999999</v>
      </c>
    </row>
    <row r="152" spans="1:9" x14ac:dyDescent="0.3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2"/>
        <v>9.1702521100000003E-2</v>
      </c>
    </row>
    <row r="153" spans="1:9" x14ac:dyDescent="0.3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2"/>
        <v>7.5465940999999995E-2</v>
      </c>
    </row>
    <row r="154" spans="1:9" x14ac:dyDescent="0.3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2"/>
        <v>8.1222096800000004E-2</v>
      </c>
    </row>
    <row r="155" spans="1:9" x14ac:dyDescent="0.3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2"/>
        <v>0.10191214813333334</v>
      </c>
    </row>
    <row r="156" spans="1:9" x14ac:dyDescent="0.3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2"/>
        <v>0.10575374366666666</v>
      </c>
    </row>
    <row r="157" spans="1:9" x14ac:dyDescent="0.3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2"/>
        <v>0.10371993806666667</v>
      </c>
    </row>
    <row r="158" spans="1:9" x14ac:dyDescent="0.3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2"/>
        <v>8.3258371733333336E-2</v>
      </c>
    </row>
    <row r="159" spans="1:9" x14ac:dyDescent="0.3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2"/>
        <v>6.6400772700000013E-2</v>
      </c>
    </row>
    <row r="160" spans="1:9" x14ac:dyDescent="0.3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2"/>
        <v>6.3585321633333344E-2</v>
      </c>
    </row>
    <row r="161" spans="1:9" x14ac:dyDescent="0.3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2"/>
        <v>9.9904083800000001E-2</v>
      </c>
    </row>
    <row r="162" spans="1:9" x14ac:dyDescent="0.3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2"/>
        <v>8.959154373333332E-2</v>
      </c>
    </row>
    <row r="163" spans="1:9" x14ac:dyDescent="0.3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2"/>
        <v>8.6276461166666665E-2</v>
      </c>
    </row>
    <row r="164" spans="1:9" x14ac:dyDescent="0.3">
      <c r="A164" s="7">
        <v>43298</v>
      </c>
      <c r="B164" s="8">
        <v>0.25</v>
      </c>
      <c r="C164" s="9">
        <v>5</v>
      </c>
      <c r="D164" s="9">
        <v>30</v>
      </c>
      <c r="E164" s="8">
        <v>7.8305276179999996</v>
      </c>
      <c r="F164" s="8">
        <v>2.6889701000000001</v>
      </c>
      <c r="G164" s="9"/>
      <c r="H164" s="8"/>
      <c r="I164" s="9"/>
    </row>
    <row r="165" spans="1:9" x14ac:dyDescent="0.3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3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176" si="3">(E166-F166)/D166</f>
        <v>0.11912689516666668</v>
      </c>
    </row>
    <row r="167" spans="1:9" x14ac:dyDescent="0.3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3"/>
        <v>0.11319858346666666</v>
      </c>
    </row>
    <row r="168" spans="1:9" x14ac:dyDescent="0.3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3"/>
        <v>0.15058163690000001</v>
      </c>
    </row>
    <row r="169" spans="1:9" x14ac:dyDescent="0.3">
      <c r="A169" s="7">
        <v>43299</v>
      </c>
      <c r="B169" s="8">
        <v>0.25</v>
      </c>
      <c r="C169" s="9">
        <v>3</v>
      </c>
      <c r="D169" s="9">
        <v>30</v>
      </c>
      <c r="E169" s="8">
        <v>4.7254976879999999</v>
      </c>
      <c r="F169" s="8">
        <v>0.53325615209999999</v>
      </c>
      <c r="G169" s="9"/>
      <c r="H169" s="8">
        <v>0.53325615209999999</v>
      </c>
      <c r="I169" s="9">
        <f t="shared" si="3"/>
        <v>0.13974138453000001</v>
      </c>
    </row>
    <row r="170" spans="1:9" x14ac:dyDescent="0.3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3"/>
        <v>0.10984038682</v>
      </c>
    </row>
    <row r="171" spans="1:9" x14ac:dyDescent="0.3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3"/>
        <v>9.6230109199999997E-2</v>
      </c>
    </row>
    <row r="172" spans="1:9" x14ac:dyDescent="0.3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3"/>
        <v>0.12637796906666668</v>
      </c>
    </row>
    <row r="173" spans="1:9" x14ac:dyDescent="0.3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3"/>
        <v>8.6308493900000005E-2</v>
      </c>
    </row>
    <row r="174" spans="1:9" x14ac:dyDescent="0.3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3"/>
        <v>0.11771311013333333</v>
      </c>
    </row>
    <row r="175" spans="1:9" x14ac:dyDescent="0.3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3"/>
        <v>0.14187261203333332</v>
      </c>
    </row>
    <row r="176" spans="1:9" x14ac:dyDescent="0.3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3"/>
        <v>0.10305054753333333</v>
      </c>
    </row>
    <row r="177" spans="1:9" x14ac:dyDescent="0.3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ref="I177:I221" si="4">(E177-F177)/D177</f>
        <v>9.168510140000001E-2</v>
      </c>
    </row>
    <row r="178" spans="1:9" x14ac:dyDescent="0.3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4"/>
        <v>7.2085375024999995E-2</v>
      </c>
    </row>
    <row r="179" spans="1:9" x14ac:dyDescent="0.3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4"/>
        <v>6.9379357959999999E-2</v>
      </c>
    </row>
    <row r="180" spans="1:9" x14ac:dyDescent="0.3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4"/>
        <v>6.5972941787499989E-2</v>
      </c>
    </row>
    <row r="181" spans="1:9" x14ac:dyDescent="0.3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4"/>
        <v>7.2493092854999996E-2</v>
      </c>
    </row>
    <row r="182" spans="1:9" x14ac:dyDescent="0.3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4"/>
        <v>6.4905504582499995E-2</v>
      </c>
    </row>
    <row r="183" spans="1:9" x14ac:dyDescent="0.3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4"/>
        <v>7.4497782425000006E-2</v>
      </c>
    </row>
    <row r="184" spans="1:9" x14ac:dyDescent="0.3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4"/>
        <v>5.6430881077499995E-2</v>
      </c>
    </row>
    <row r="185" spans="1:9" x14ac:dyDescent="0.3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4"/>
        <v>6.4688392090000005E-2</v>
      </c>
    </row>
    <row r="186" spans="1:9" x14ac:dyDescent="0.3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4"/>
        <v>5.8930039065000009E-2</v>
      </c>
    </row>
    <row r="187" spans="1:9" x14ac:dyDescent="0.3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4"/>
        <v>0.17950401775000002</v>
      </c>
    </row>
    <row r="188" spans="1:9" x14ac:dyDescent="0.3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4"/>
        <v>0.19897533299999998</v>
      </c>
    </row>
    <row r="189" spans="1:9" x14ac:dyDescent="0.3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4"/>
        <v>0.19577655379999997</v>
      </c>
    </row>
    <row r="190" spans="1:9" x14ac:dyDescent="0.3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4"/>
        <v>0.18655998644999999</v>
      </c>
    </row>
    <row r="191" spans="1:9" x14ac:dyDescent="0.3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4"/>
        <v>0.1957519009</v>
      </c>
    </row>
    <row r="192" spans="1:9" x14ac:dyDescent="0.3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4"/>
        <v>0.18373624027499999</v>
      </c>
    </row>
    <row r="193" spans="1:9" x14ac:dyDescent="0.3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4"/>
        <v>0.199075116375</v>
      </c>
    </row>
    <row r="194" spans="1:9" x14ac:dyDescent="0.3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4"/>
        <v>0.21090529997499999</v>
      </c>
    </row>
    <row r="195" spans="1:9" x14ac:dyDescent="0.3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4"/>
        <v>0.2104911807</v>
      </c>
    </row>
    <row r="196" spans="1:9" x14ac:dyDescent="0.3">
      <c r="A196" s="7">
        <v>43300</v>
      </c>
      <c r="B196" s="8">
        <v>0.25</v>
      </c>
      <c r="C196" s="9">
        <v>5</v>
      </c>
      <c r="D196" s="9">
        <v>40</v>
      </c>
      <c r="E196" s="8">
        <v>11.36298906</v>
      </c>
      <c r="F196" s="8">
        <v>2.4081229639999999</v>
      </c>
      <c r="G196" s="9"/>
      <c r="H196" s="8">
        <v>2.4081229639999999</v>
      </c>
      <c r="I196" s="9">
        <f t="shared" si="4"/>
        <v>0.22387165240000001</v>
      </c>
    </row>
    <row r="197" spans="1:9" x14ac:dyDescent="0.3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4"/>
        <v>0.25110181949999999</v>
      </c>
    </row>
    <row r="198" spans="1:9" x14ac:dyDescent="0.3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4"/>
        <v>0.25308981720000001</v>
      </c>
    </row>
    <row r="199" spans="1:9" x14ac:dyDescent="0.3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4"/>
        <v>0.21576062440000002</v>
      </c>
    </row>
    <row r="200" spans="1:9" x14ac:dyDescent="0.3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4"/>
        <v>0.24162061515</v>
      </c>
    </row>
    <row r="201" spans="1:9" x14ac:dyDescent="0.3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4"/>
        <v>0.18685654669999999</v>
      </c>
    </row>
    <row r="202" spans="1:9" x14ac:dyDescent="0.3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4"/>
        <v>0.24995078407500002</v>
      </c>
    </row>
    <row r="203" spans="1:9" x14ac:dyDescent="0.3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4"/>
        <v>0.2329092867</v>
      </c>
    </row>
    <row r="204" spans="1:9" x14ac:dyDescent="0.3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4"/>
        <v>0.24251761102500002</v>
      </c>
    </row>
    <row r="205" spans="1:9" x14ac:dyDescent="0.3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4"/>
        <v>4.1039484587999997E-2</v>
      </c>
    </row>
    <row r="206" spans="1:9" x14ac:dyDescent="0.3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4"/>
        <v>3.4847922982000006E-2</v>
      </c>
    </row>
    <row r="207" spans="1:9" x14ac:dyDescent="0.3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4"/>
        <v>3.4602964837999996E-2</v>
      </c>
    </row>
    <row r="208" spans="1:9" x14ac:dyDescent="0.3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4"/>
        <v>3.2067607428000001E-2</v>
      </c>
    </row>
    <row r="209" spans="1:9" x14ac:dyDescent="0.3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4"/>
        <v>3.3083056606E-2</v>
      </c>
    </row>
    <row r="210" spans="1:9" x14ac:dyDescent="0.3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4"/>
        <v>2.8665356086000005E-2</v>
      </c>
    </row>
    <row r="211" spans="1:9" x14ac:dyDescent="0.3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4"/>
        <v>2.5930798793999999E-2</v>
      </c>
    </row>
    <row r="212" spans="1:9" x14ac:dyDescent="0.3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4"/>
        <v>2.4641556424E-2</v>
      </c>
    </row>
    <row r="213" spans="1:9" x14ac:dyDescent="0.3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4"/>
        <v>3.5212417901999998E-2</v>
      </c>
    </row>
    <row r="214" spans="1:9" x14ac:dyDescent="0.3">
      <c r="A214" s="7">
        <v>43301</v>
      </c>
      <c r="B214" s="8">
        <v>0.25</v>
      </c>
      <c r="C214" s="9">
        <v>5</v>
      </c>
      <c r="D214" s="9">
        <v>50</v>
      </c>
      <c r="E214" s="8">
        <v>5.4955752799999997</v>
      </c>
      <c r="F214" s="8">
        <v>0.61118603940000005</v>
      </c>
      <c r="G214" s="9"/>
      <c r="H214" s="8">
        <v>0.61118603940000005</v>
      </c>
      <c r="I214" s="9">
        <f t="shared" si="4"/>
        <v>9.7687784811999995E-2</v>
      </c>
    </row>
    <row r="215" spans="1:9" x14ac:dyDescent="0.3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4"/>
        <v>8.1461100199999997E-2</v>
      </c>
    </row>
    <row r="216" spans="1:9" x14ac:dyDescent="0.3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4"/>
        <v>8.4710211300000005E-2</v>
      </c>
    </row>
    <row r="217" spans="1:9" x14ac:dyDescent="0.3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4"/>
        <v>7.0122242040000005E-2</v>
      </c>
    </row>
    <row r="218" spans="1:9" x14ac:dyDescent="0.3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4"/>
        <v>6.6227489459999997E-2</v>
      </c>
    </row>
    <row r="219" spans="1:9" x14ac:dyDescent="0.3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4"/>
        <v>7.5683648939999987E-2</v>
      </c>
    </row>
    <row r="220" spans="1:9" x14ac:dyDescent="0.3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4"/>
        <v>0.13119040655600001</v>
      </c>
    </row>
    <row r="221" spans="1:9" x14ac:dyDescent="0.3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4"/>
        <v>0.23055267781999997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DD21-50C8-F640-9205-181F1070ADB5}">
  <dimension ref="A1:I221"/>
  <sheetViews>
    <sheetView topLeftCell="N2" zoomScale="50" zoomScaleNormal="200" workbookViewId="0">
      <selection activeCell="AE51" sqref="AE51"/>
    </sheetView>
  </sheetViews>
  <sheetFormatPr defaultColWidth="11.19921875" defaultRowHeight="15.6" x14ac:dyDescent="0.3"/>
  <cols>
    <col min="3" max="3" width="13.69921875" customWidth="1"/>
    <col min="8" max="8" width="16.296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3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3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/>
      <c r="I46" s="6"/>
    </row>
    <row r="47" spans="1:9" x14ac:dyDescent="0.3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ref="I47:I109" si="0">(E47-F47)/D47</f>
        <v>0.42497483269999997</v>
      </c>
    </row>
    <row r="48" spans="1:9" x14ac:dyDescent="0.3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3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3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3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3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3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3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3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/>
      <c r="I55" s="6"/>
    </row>
    <row r="56" spans="1:9" x14ac:dyDescent="0.3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3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3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3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3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3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3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3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3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3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3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3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3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3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3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3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3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3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3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3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3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3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3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3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3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3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3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/>
      <c r="I82" s="6"/>
    </row>
    <row r="83" spans="1:9" x14ac:dyDescent="0.3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3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si="0"/>
        <v>0.16116681447999998</v>
      </c>
    </row>
    <row r="85" spans="1:9" x14ac:dyDescent="0.3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0"/>
        <v>0.15488978585999999</v>
      </c>
    </row>
    <row r="86" spans="1:9" x14ac:dyDescent="0.3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0"/>
        <v>0.13979936114000002</v>
      </c>
    </row>
    <row r="87" spans="1:9" x14ac:dyDescent="0.3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0"/>
        <v>0.1332061849</v>
      </c>
    </row>
    <row r="88" spans="1:9" x14ac:dyDescent="0.3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0"/>
        <v>9.2272520080000003E-2</v>
      </c>
    </row>
    <row r="89" spans="1:9" x14ac:dyDescent="0.3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0"/>
        <v>7.98473034E-2</v>
      </c>
    </row>
    <row r="90" spans="1:9" x14ac:dyDescent="0.3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0"/>
        <v>4.7507792380000004E-2</v>
      </c>
    </row>
    <row r="91" spans="1:9" x14ac:dyDescent="0.3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/>
      <c r="I91" s="6"/>
    </row>
    <row r="92" spans="1:9" x14ac:dyDescent="0.3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0"/>
        <v>0.67398466999999995</v>
      </c>
    </row>
    <row r="93" spans="1:9" x14ac:dyDescent="0.3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0"/>
        <v>0.3771043389999999</v>
      </c>
    </row>
    <row r="94" spans="1:9" x14ac:dyDescent="0.3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0"/>
        <v>0.47078894699999996</v>
      </c>
    </row>
    <row r="95" spans="1:9" x14ac:dyDescent="0.3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0"/>
        <v>0.53809189699999993</v>
      </c>
    </row>
    <row r="96" spans="1:9" x14ac:dyDescent="0.3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0"/>
        <v>0.48050996199999985</v>
      </c>
    </row>
    <row r="97" spans="1:9" x14ac:dyDescent="0.3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0"/>
        <v>0.43868558699999999</v>
      </c>
    </row>
    <row r="98" spans="1:9" x14ac:dyDescent="0.3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0"/>
        <v>0.43432538699999979</v>
      </c>
    </row>
    <row r="99" spans="1:9" x14ac:dyDescent="0.3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0"/>
        <v>0.23197228699999997</v>
      </c>
    </row>
    <row r="100" spans="1:9" x14ac:dyDescent="0.3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0"/>
        <v>0.3200592599</v>
      </c>
    </row>
    <row r="101" spans="1:9" x14ac:dyDescent="0.3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0"/>
        <v>0.38287602550000005</v>
      </c>
    </row>
    <row r="102" spans="1:9" x14ac:dyDescent="0.3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0"/>
        <v>0.44389237150000005</v>
      </c>
    </row>
    <row r="103" spans="1:9" x14ac:dyDescent="0.3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0"/>
        <v>0.34137909555000007</v>
      </c>
    </row>
    <row r="104" spans="1:9" x14ac:dyDescent="0.3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0"/>
        <v>0.22332010655000004</v>
      </c>
    </row>
    <row r="105" spans="1:9" x14ac:dyDescent="0.3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0"/>
        <v>0.33913138549999999</v>
      </c>
    </row>
    <row r="106" spans="1:9" x14ac:dyDescent="0.3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0"/>
        <v>0.44453958799999993</v>
      </c>
    </row>
    <row r="107" spans="1:9" x14ac:dyDescent="0.3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0"/>
        <v>0.43901337220000008</v>
      </c>
    </row>
    <row r="108" spans="1:9" x14ac:dyDescent="0.3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0"/>
        <v>0.47833059985000015</v>
      </c>
    </row>
    <row r="109" spans="1:9" x14ac:dyDescent="0.3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0"/>
        <v>0.42915883565000013</v>
      </c>
    </row>
    <row r="110" spans="1:9" x14ac:dyDescent="0.3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ref="I110:I163" si="1">(E110-F110)/D110</f>
        <v>0.19001311354999997</v>
      </c>
    </row>
    <row r="111" spans="1:9" x14ac:dyDescent="0.3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si="1"/>
        <v>0.4273307095333333</v>
      </c>
    </row>
    <row r="112" spans="1:9" x14ac:dyDescent="0.3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3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3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3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3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3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3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3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/>
    </row>
    <row r="120" spans="1:9" x14ac:dyDescent="0.3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/>
      <c r="I120" s="6"/>
    </row>
    <row r="121" spans="1:9" x14ac:dyDescent="0.3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/>
    </row>
    <row r="122" spans="1:9" x14ac:dyDescent="0.3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3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3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3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3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3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3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3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3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3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3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3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3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3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3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3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3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3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3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3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3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3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3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3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3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3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3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si="1"/>
        <v>0.1076159718</v>
      </c>
    </row>
    <row r="149" spans="1:9" x14ac:dyDescent="0.3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1"/>
        <v>0.1032940166</v>
      </c>
    </row>
    <row r="150" spans="1:9" x14ac:dyDescent="0.3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1"/>
        <v>0.12682203980000001</v>
      </c>
    </row>
    <row r="151" spans="1:9" x14ac:dyDescent="0.3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1"/>
        <v>0.10605627619999999</v>
      </c>
    </row>
    <row r="152" spans="1:9" x14ac:dyDescent="0.3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1"/>
        <v>9.1702521100000003E-2</v>
      </c>
    </row>
    <row r="153" spans="1:9" x14ac:dyDescent="0.3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1"/>
        <v>7.5465940999999995E-2</v>
      </c>
    </row>
    <row r="154" spans="1:9" x14ac:dyDescent="0.3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1"/>
        <v>8.1222096800000004E-2</v>
      </c>
    </row>
    <row r="155" spans="1:9" x14ac:dyDescent="0.3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1"/>
        <v>0.10191214813333334</v>
      </c>
    </row>
    <row r="156" spans="1:9" x14ac:dyDescent="0.3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1"/>
        <v>0.10575374366666666</v>
      </c>
    </row>
    <row r="157" spans="1:9" x14ac:dyDescent="0.3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1"/>
        <v>0.10371993806666667</v>
      </c>
    </row>
    <row r="158" spans="1:9" x14ac:dyDescent="0.3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1"/>
        <v>8.3258371733333336E-2</v>
      </c>
    </row>
    <row r="159" spans="1:9" x14ac:dyDescent="0.3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1"/>
        <v>6.6400772700000013E-2</v>
      </c>
    </row>
    <row r="160" spans="1:9" x14ac:dyDescent="0.3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1"/>
        <v>6.3585321633333344E-2</v>
      </c>
    </row>
    <row r="161" spans="1:9" x14ac:dyDescent="0.3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1"/>
        <v>9.9904083800000001E-2</v>
      </c>
    </row>
    <row r="162" spans="1:9" x14ac:dyDescent="0.3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1"/>
        <v>8.959154373333332E-2</v>
      </c>
    </row>
    <row r="163" spans="1:9" x14ac:dyDescent="0.3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1"/>
        <v>8.6276461166666665E-2</v>
      </c>
    </row>
    <row r="164" spans="1:9" x14ac:dyDescent="0.3">
      <c r="A164" s="7">
        <v>43298</v>
      </c>
      <c r="B164" s="8">
        <v>0.25</v>
      </c>
      <c r="C164" s="9">
        <v>5</v>
      </c>
      <c r="D164" s="9">
        <v>30</v>
      </c>
      <c r="E164" s="8">
        <v>7.8305276179999996</v>
      </c>
      <c r="F164" s="8">
        <v>2.6889701000000001</v>
      </c>
      <c r="G164" s="9"/>
      <c r="H164" s="8"/>
      <c r="I164" s="9"/>
    </row>
    <row r="165" spans="1:9" x14ac:dyDescent="0.3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3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176" si="2">(E166-F166)/D166</f>
        <v>0.11912689516666668</v>
      </c>
    </row>
    <row r="167" spans="1:9" x14ac:dyDescent="0.3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2"/>
        <v>0.11319858346666666</v>
      </c>
    </row>
    <row r="168" spans="1:9" x14ac:dyDescent="0.3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2"/>
        <v>0.15058163690000001</v>
      </c>
    </row>
    <row r="169" spans="1:9" x14ac:dyDescent="0.3">
      <c r="A169" s="7">
        <v>43299</v>
      </c>
      <c r="B169" s="8">
        <v>0.25</v>
      </c>
      <c r="C169" s="9">
        <v>3</v>
      </c>
      <c r="D169" s="9">
        <v>30</v>
      </c>
      <c r="E169" s="8">
        <v>4.7254976879999999</v>
      </c>
      <c r="F169" s="8">
        <v>0.53325615209999999</v>
      </c>
      <c r="G169" s="9"/>
      <c r="H169" s="8">
        <v>0.53325615209999999</v>
      </c>
      <c r="I169" s="9">
        <f t="shared" si="2"/>
        <v>0.13974138453000001</v>
      </c>
    </row>
    <row r="170" spans="1:9" x14ac:dyDescent="0.3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2"/>
        <v>0.10984038682</v>
      </c>
    </row>
    <row r="171" spans="1:9" x14ac:dyDescent="0.3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2"/>
        <v>9.6230109199999997E-2</v>
      </c>
    </row>
    <row r="172" spans="1:9" x14ac:dyDescent="0.3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2"/>
        <v>0.12637796906666668</v>
      </c>
    </row>
    <row r="173" spans="1:9" x14ac:dyDescent="0.3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2"/>
        <v>8.6308493900000005E-2</v>
      </c>
    </row>
    <row r="174" spans="1:9" x14ac:dyDescent="0.3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2"/>
        <v>0.11771311013333333</v>
      </c>
    </row>
    <row r="175" spans="1:9" x14ac:dyDescent="0.3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2"/>
        <v>0.14187261203333332</v>
      </c>
    </row>
    <row r="176" spans="1:9" x14ac:dyDescent="0.3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2"/>
        <v>0.10305054753333333</v>
      </c>
    </row>
    <row r="177" spans="1:9" x14ac:dyDescent="0.3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ref="I177:I221" si="3">(E177-F177)/D177</f>
        <v>9.168510140000001E-2</v>
      </c>
    </row>
    <row r="178" spans="1:9" x14ac:dyDescent="0.3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3"/>
        <v>7.2085375024999995E-2</v>
      </c>
    </row>
    <row r="179" spans="1:9" x14ac:dyDescent="0.3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3"/>
        <v>6.9379357959999999E-2</v>
      </c>
    </row>
    <row r="180" spans="1:9" x14ac:dyDescent="0.3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3"/>
        <v>6.5972941787499989E-2</v>
      </c>
    </row>
    <row r="181" spans="1:9" x14ac:dyDescent="0.3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3"/>
        <v>7.2493092854999996E-2</v>
      </c>
    </row>
    <row r="182" spans="1:9" x14ac:dyDescent="0.3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3"/>
        <v>6.4905504582499995E-2</v>
      </c>
    </row>
    <row r="183" spans="1:9" x14ac:dyDescent="0.3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3"/>
        <v>7.4497782425000006E-2</v>
      </c>
    </row>
    <row r="184" spans="1:9" x14ac:dyDescent="0.3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3"/>
        <v>5.6430881077499995E-2</v>
      </c>
    </row>
    <row r="185" spans="1:9" x14ac:dyDescent="0.3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3"/>
        <v>6.4688392090000005E-2</v>
      </c>
    </row>
    <row r="186" spans="1:9" x14ac:dyDescent="0.3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3"/>
        <v>5.8930039065000009E-2</v>
      </c>
    </row>
    <row r="187" spans="1:9" x14ac:dyDescent="0.3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3"/>
        <v>0.17950401775000002</v>
      </c>
    </row>
    <row r="188" spans="1:9" x14ac:dyDescent="0.3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3"/>
        <v>0.19897533299999998</v>
      </c>
    </row>
    <row r="189" spans="1:9" x14ac:dyDescent="0.3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3"/>
        <v>0.19577655379999997</v>
      </c>
    </row>
    <row r="190" spans="1:9" x14ac:dyDescent="0.3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3"/>
        <v>0.18655998644999999</v>
      </c>
    </row>
    <row r="191" spans="1:9" x14ac:dyDescent="0.3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3"/>
        <v>0.1957519009</v>
      </c>
    </row>
    <row r="192" spans="1:9" x14ac:dyDescent="0.3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3"/>
        <v>0.18373624027499999</v>
      </c>
    </row>
    <row r="193" spans="1:9" x14ac:dyDescent="0.3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3"/>
        <v>0.199075116375</v>
      </c>
    </row>
    <row r="194" spans="1:9" x14ac:dyDescent="0.3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3"/>
        <v>0.21090529997499999</v>
      </c>
    </row>
    <row r="195" spans="1:9" x14ac:dyDescent="0.3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3"/>
        <v>0.2104911807</v>
      </c>
    </row>
    <row r="196" spans="1:9" x14ac:dyDescent="0.3">
      <c r="A196" s="7">
        <v>43300</v>
      </c>
      <c r="B196" s="8">
        <v>0.25</v>
      </c>
      <c r="C196" s="9">
        <v>5</v>
      </c>
      <c r="D196" s="9">
        <v>40</v>
      </c>
      <c r="E196" s="8">
        <v>11.36298906</v>
      </c>
      <c r="F196" s="8">
        <v>2.4081229639999999</v>
      </c>
      <c r="G196" s="9"/>
      <c r="H196" s="8">
        <v>2.4081229639999999</v>
      </c>
      <c r="I196" s="9">
        <f t="shared" si="3"/>
        <v>0.22387165240000001</v>
      </c>
    </row>
    <row r="197" spans="1:9" x14ac:dyDescent="0.3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3"/>
        <v>0.25110181949999999</v>
      </c>
    </row>
    <row r="198" spans="1:9" x14ac:dyDescent="0.3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3"/>
        <v>0.25308981720000001</v>
      </c>
    </row>
    <row r="199" spans="1:9" x14ac:dyDescent="0.3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3"/>
        <v>0.21576062440000002</v>
      </c>
    </row>
    <row r="200" spans="1:9" x14ac:dyDescent="0.3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3"/>
        <v>0.24162061515</v>
      </c>
    </row>
    <row r="201" spans="1:9" x14ac:dyDescent="0.3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3"/>
        <v>0.18685654669999999</v>
      </c>
    </row>
    <row r="202" spans="1:9" x14ac:dyDescent="0.3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3"/>
        <v>0.24995078407500002</v>
      </c>
    </row>
    <row r="203" spans="1:9" x14ac:dyDescent="0.3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3"/>
        <v>0.2329092867</v>
      </c>
    </row>
    <row r="204" spans="1:9" x14ac:dyDescent="0.3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3"/>
        <v>0.24251761102500002</v>
      </c>
    </row>
    <row r="205" spans="1:9" x14ac:dyDescent="0.3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3"/>
        <v>4.1039484587999997E-2</v>
      </c>
    </row>
    <row r="206" spans="1:9" x14ac:dyDescent="0.3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3"/>
        <v>3.4847922982000006E-2</v>
      </c>
    </row>
    <row r="207" spans="1:9" x14ac:dyDescent="0.3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3"/>
        <v>3.4602964837999996E-2</v>
      </c>
    </row>
    <row r="208" spans="1:9" x14ac:dyDescent="0.3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3"/>
        <v>3.2067607428000001E-2</v>
      </c>
    </row>
    <row r="209" spans="1:9" x14ac:dyDescent="0.3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3"/>
        <v>3.3083056606E-2</v>
      </c>
    </row>
    <row r="210" spans="1:9" x14ac:dyDescent="0.3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3"/>
        <v>2.8665356086000005E-2</v>
      </c>
    </row>
    <row r="211" spans="1:9" x14ac:dyDescent="0.3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3"/>
        <v>2.5930798793999999E-2</v>
      </c>
    </row>
    <row r="212" spans="1:9" x14ac:dyDescent="0.3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3"/>
        <v>2.4641556424E-2</v>
      </c>
    </row>
    <row r="213" spans="1:9" x14ac:dyDescent="0.3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3"/>
        <v>3.5212417901999998E-2</v>
      </c>
    </row>
    <row r="214" spans="1:9" x14ac:dyDescent="0.3">
      <c r="A214" s="7">
        <v>43301</v>
      </c>
      <c r="B214" s="8">
        <v>0.25</v>
      </c>
      <c r="C214" s="9">
        <v>5</v>
      </c>
      <c r="D214" s="9">
        <v>50</v>
      </c>
      <c r="E214" s="8">
        <v>5.4955752799999997</v>
      </c>
      <c r="F214" s="8">
        <v>0.61118603940000005</v>
      </c>
      <c r="G214" s="9"/>
      <c r="H214" s="8">
        <v>0.61118603940000005</v>
      </c>
      <c r="I214" s="9">
        <f t="shared" si="3"/>
        <v>9.7687784811999995E-2</v>
      </c>
    </row>
    <row r="215" spans="1:9" x14ac:dyDescent="0.3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3"/>
        <v>8.1461100199999997E-2</v>
      </c>
    </row>
    <row r="216" spans="1:9" x14ac:dyDescent="0.3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3"/>
        <v>8.4710211300000005E-2</v>
      </c>
    </row>
    <row r="217" spans="1:9" x14ac:dyDescent="0.3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3"/>
        <v>7.0122242040000005E-2</v>
      </c>
    </row>
    <row r="218" spans="1:9" x14ac:dyDescent="0.3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3"/>
        <v>6.6227489459999997E-2</v>
      </c>
    </row>
    <row r="219" spans="1:9" x14ac:dyDescent="0.3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3"/>
        <v>7.5683648939999987E-2</v>
      </c>
    </row>
    <row r="220" spans="1:9" x14ac:dyDescent="0.3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3"/>
        <v>0.13119040655600001</v>
      </c>
    </row>
    <row r="221" spans="1:9" x14ac:dyDescent="0.3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3"/>
        <v>0.23055267781999997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37D7-1714-4318-9056-B435D6F0CE63}">
  <dimension ref="A1:I225"/>
  <sheetViews>
    <sheetView topLeftCell="A180" zoomScale="57" zoomScaleNormal="200" workbookViewId="0">
      <selection sqref="A1:I221"/>
    </sheetView>
  </sheetViews>
  <sheetFormatPr defaultColWidth="11.19921875" defaultRowHeight="15.6" x14ac:dyDescent="0.3"/>
  <cols>
    <col min="3" max="3" width="13.69921875" customWidth="1"/>
    <col min="8" max="8" width="16.296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3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3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/>
      <c r="I46" s="6"/>
    </row>
    <row r="47" spans="1:9" x14ac:dyDescent="0.3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ref="I47:I110" si="0">(E47-F47)/D47</f>
        <v>0.42497483269999997</v>
      </c>
    </row>
    <row r="48" spans="1:9" x14ac:dyDescent="0.3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3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3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3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3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3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3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3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/>
      <c r="I55" s="6"/>
    </row>
    <row r="56" spans="1:9" x14ac:dyDescent="0.3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3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3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3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3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3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3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3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3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3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3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3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3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3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3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3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3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3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3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3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3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3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3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3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3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3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3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/>
      <c r="I82" s="6"/>
    </row>
    <row r="83" spans="1:9" x14ac:dyDescent="0.3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3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si="0"/>
        <v>0.16116681447999998</v>
      </c>
    </row>
    <row r="85" spans="1:9" x14ac:dyDescent="0.3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0"/>
        <v>0.15488978585999999</v>
      </c>
    </row>
    <row r="86" spans="1:9" x14ac:dyDescent="0.3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0"/>
        <v>0.13979936114000002</v>
      </c>
    </row>
    <row r="87" spans="1:9" x14ac:dyDescent="0.3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0"/>
        <v>0.1332061849</v>
      </c>
    </row>
    <row r="88" spans="1:9" x14ac:dyDescent="0.3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0"/>
        <v>9.2272520080000003E-2</v>
      </c>
    </row>
    <row r="89" spans="1:9" x14ac:dyDescent="0.3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0"/>
        <v>7.98473034E-2</v>
      </c>
    </row>
    <row r="90" spans="1:9" x14ac:dyDescent="0.3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0"/>
        <v>4.7507792380000004E-2</v>
      </c>
    </row>
    <row r="91" spans="1:9" x14ac:dyDescent="0.3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/>
      <c r="I91" s="6"/>
    </row>
    <row r="92" spans="1:9" x14ac:dyDescent="0.3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0"/>
        <v>0.67398466999999995</v>
      </c>
    </row>
    <row r="93" spans="1:9" x14ac:dyDescent="0.3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0"/>
        <v>0.3771043389999999</v>
      </c>
    </row>
    <row r="94" spans="1:9" x14ac:dyDescent="0.3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0"/>
        <v>0.47078894699999996</v>
      </c>
    </row>
    <row r="95" spans="1:9" x14ac:dyDescent="0.3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0"/>
        <v>0.53809189699999993</v>
      </c>
    </row>
    <row r="96" spans="1:9" x14ac:dyDescent="0.3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0"/>
        <v>0.48050996199999985</v>
      </c>
    </row>
    <row r="97" spans="1:9" x14ac:dyDescent="0.3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0"/>
        <v>0.43868558699999999</v>
      </c>
    </row>
    <row r="98" spans="1:9" x14ac:dyDescent="0.3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0"/>
        <v>0.43432538699999979</v>
      </c>
    </row>
    <row r="99" spans="1:9" x14ac:dyDescent="0.3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0"/>
        <v>0.23197228699999997</v>
      </c>
    </row>
    <row r="100" spans="1:9" x14ac:dyDescent="0.3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0"/>
        <v>0.3200592599</v>
      </c>
    </row>
    <row r="101" spans="1:9" x14ac:dyDescent="0.3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0"/>
        <v>0.38287602550000005</v>
      </c>
    </row>
    <row r="102" spans="1:9" x14ac:dyDescent="0.3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0"/>
        <v>0.44389237150000005</v>
      </c>
    </row>
    <row r="103" spans="1:9" x14ac:dyDescent="0.3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0"/>
        <v>0.34137909555000007</v>
      </c>
    </row>
    <row r="104" spans="1:9" x14ac:dyDescent="0.3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0"/>
        <v>0.22332010655000004</v>
      </c>
    </row>
    <row r="105" spans="1:9" x14ac:dyDescent="0.3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0"/>
        <v>0.33913138549999999</v>
      </c>
    </row>
    <row r="106" spans="1:9" x14ac:dyDescent="0.3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0"/>
        <v>0.44453958799999993</v>
      </c>
    </row>
    <row r="107" spans="1:9" x14ac:dyDescent="0.3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0"/>
        <v>0.43901337220000008</v>
      </c>
    </row>
    <row r="108" spans="1:9" x14ac:dyDescent="0.3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0"/>
        <v>0.47833059985000015</v>
      </c>
    </row>
    <row r="109" spans="1:9" x14ac:dyDescent="0.3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0"/>
        <v>0.42915883565000013</v>
      </c>
    </row>
    <row r="110" spans="1:9" x14ac:dyDescent="0.3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si="0"/>
        <v>0.19001311354999997</v>
      </c>
    </row>
    <row r="111" spans="1:9" x14ac:dyDescent="0.3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ref="I111:I163" si="1">(E111-F111)/D111</f>
        <v>0.4273307095333333</v>
      </c>
    </row>
    <row r="112" spans="1:9" x14ac:dyDescent="0.3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3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3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3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3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3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3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3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/>
    </row>
    <row r="120" spans="1:9" x14ac:dyDescent="0.3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/>
      <c r="I120" s="6"/>
    </row>
    <row r="121" spans="1:9" x14ac:dyDescent="0.3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/>
    </row>
    <row r="122" spans="1:9" x14ac:dyDescent="0.3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3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3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3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3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3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3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3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3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3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3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3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3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3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3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3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3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3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3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3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3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3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3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3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3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3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3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si="1"/>
        <v>0.1076159718</v>
      </c>
    </row>
    <row r="149" spans="1:9" x14ac:dyDescent="0.3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1"/>
        <v>0.1032940166</v>
      </c>
    </row>
    <row r="150" spans="1:9" x14ac:dyDescent="0.3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1"/>
        <v>0.12682203980000001</v>
      </c>
    </row>
    <row r="151" spans="1:9" x14ac:dyDescent="0.3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1"/>
        <v>0.10605627619999999</v>
      </c>
    </row>
    <row r="152" spans="1:9" x14ac:dyDescent="0.3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1"/>
        <v>9.1702521100000003E-2</v>
      </c>
    </row>
    <row r="153" spans="1:9" x14ac:dyDescent="0.3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1"/>
        <v>7.5465940999999995E-2</v>
      </c>
    </row>
    <row r="154" spans="1:9" x14ac:dyDescent="0.3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1"/>
        <v>8.1222096800000004E-2</v>
      </c>
    </row>
    <row r="155" spans="1:9" x14ac:dyDescent="0.3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1"/>
        <v>0.10191214813333334</v>
      </c>
    </row>
    <row r="156" spans="1:9" x14ac:dyDescent="0.3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1"/>
        <v>0.10575374366666666</v>
      </c>
    </row>
    <row r="157" spans="1:9" x14ac:dyDescent="0.3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1"/>
        <v>0.10371993806666667</v>
      </c>
    </row>
    <row r="158" spans="1:9" x14ac:dyDescent="0.3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1"/>
        <v>8.3258371733333336E-2</v>
      </c>
    </row>
    <row r="159" spans="1:9" x14ac:dyDescent="0.3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1"/>
        <v>6.6400772700000013E-2</v>
      </c>
    </row>
    <row r="160" spans="1:9" x14ac:dyDescent="0.3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1"/>
        <v>6.3585321633333344E-2</v>
      </c>
    </row>
    <row r="161" spans="1:9" x14ac:dyDescent="0.3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1"/>
        <v>9.9904083800000001E-2</v>
      </c>
    </row>
    <row r="162" spans="1:9" x14ac:dyDescent="0.3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1"/>
        <v>8.959154373333332E-2</v>
      </c>
    </row>
    <row r="163" spans="1:9" x14ac:dyDescent="0.3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1"/>
        <v>8.6276461166666665E-2</v>
      </c>
    </row>
    <row r="164" spans="1:9" x14ac:dyDescent="0.3">
      <c r="A164" s="7">
        <v>43298</v>
      </c>
      <c r="B164" s="8">
        <v>0.25</v>
      </c>
      <c r="C164" s="9">
        <v>5</v>
      </c>
      <c r="D164" s="9">
        <v>30</v>
      </c>
      <c r="E164" s="8">
        <v>7.8305276179999996</v>
      </c>
      <c r="F164" s="8">
        <v>2.6889701000000001</v>
      </c>
      <c r="G164" s="9"/>
      <c r="H164" s="8"/>
      <c r="I164" s="9"/>
    </row>
    <row r="165" spans="1:9" x14ac:dyDescent="0.3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3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221" si="2">(E166-F166)/D166</f>
        <v>0.11912689516666668</v>
      </c>
    </row>
    <row r="167" spans="1:9" x14ac:dyDescent="0.3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2"/>
        <v>0.11319858346666666</v>
      </c>
    </row>
    <row r="168" spans="1:9" x14ac:dyDescent="0.3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2"/>
        <v>0.15058163690000001</v>
      </c>
    </row>
    <row r="169" spans="1:9" x14ac:dyDescent="0.3">
      <c r="A169" s="7">
        <v>43299</v>
      </c>
      <c r="B169" s="8">
        <v>0.25</v>
      </c>
      <c r="C169" s="9">
        <v>3</v>
      </c>
      <c r="D169" s="9">
        <v>30</v>
      </c>
      <c r="E169" s="8">
        <v>4.7254976879999999</v>
      </c>
      <c r="F169" s="8">
        <v>0.53325615209999999</v>
      </c>
      <c r="G169" s="9"/>
      <c r="H169" s="8">
        <v>0.53325615209999999</v>
      </c>
      <c r="I169" s="9">
        <f t="shared" si="2"/>
        <v>0.13974138453000001</v>
      </c>
    </row>
    <row r="170" spans="1:9" x14ac:dyDescent="0.3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2"/>
        <v>0.10984038682</v>
      </c>
    </row>
    <row r="171" spans="1:9" x14ac:dyDescent="0.3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2"/>
        <v>9.6230109199999997E-2</v>
      </c>
    </row>
    <row r="172" spans="1:9" x14ac:dyDescent="0.3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2"/>
        <v>0.12637796906666668</v>
      </c>
    </row>
    <row r="173" spans="1:9" x14ac:dyDescent="0.3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2"/>
        <v>8.6308493900000005E-2</v>
      </c>
    </row>
    <row r="174" spans="1:9" x14ac:dyDescent="0.3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2"/>
        <v>0.11771311013333333</v>
      </c>
    </row>
    <row r="175" spans="1:9" x14ac:dyDescent="0.3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2"/>
        <v>0.14187261203333332</v>
      </c>
    </row>
    <row r="176" spans="1:9" x14ac:dyDescent="0.3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2"/>
        <v>0.10305054753333333</v>
      </c>
    </row>
    <row r="177" spans="1:9" x14ac:dyDescent="0.3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si="2"/>
        <v>9.168510140000001E-2</v>
      </c>
    </row>
    <row r="178" spans="1:9" x14ac:dyDescent="0.3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2"/>
        <v>7.2085375024999995E-2</v>
      </c>
    </row>
    <row r="179" spans="1:9" x14ac:dyDescent="0.3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2"/>
        <v>6.9379357959999999E-2</v>
      </c>
    </row>
    <row r="180" spans="1:9" x14ac:dyDescent="0.3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2"/>
        <v>6.5972941787499989E-2</v>
      </c>
    </row>
    <row r="181" spans="1:9" x14ac:dyDescent="0.3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2"/>
        <v>7.2493092854999996E-2</v>
      </c>
    </row>
    <row r="182" spans="1:9" x14ac:dyDescent="0.3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2"/>
        <v>6.4905504582499995E-2</v>
      </c>
    </row>
    <row r="183" spans="1:9" x14ac:dyDescent="0.3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2"/>
        <v>7.4497782425000006E-2</v>
      </c>
    </row>
    <row r="184" spans="1:9" x14ac:dyDescent="0.3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2"/>
        <v>5.6430881077499995E-2</v>
      </c>
    </row>
    <row r="185" spans="1:9" x14ac:dyDescent="0.3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2"/>
        <v>6.4688392090000005E-2</v>
      </c>
    </row>
    <row r="186" spans="1:9" x14ac:dyDescent="0.3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2"/>
        <v>5.8930039065000009E-2</v>
      </c>
    </row>
    <row r="187" spans="1:9" x14ac:dyDescent="0.3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2"/>
        <v>0.17950401775000002</v>
      </c>
    </row>
    <row r="188" spans="1:9" x14ac:dyDescent="0.3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2"/>
        <v>0.19897533299999998</v>
      </c>
    </row>
    <row r="189" spans="1:9" x14ac:dyDescent="0.3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2"/>
        <v>0.19577655379999997</v>
      </c>
    </row>
    <row r="190" spans="1:9" x14ac:dyDescent="0.3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2"/>
        <v>0.18655998644999999</v>
      </c>
    </row>
    <row r="191" spans="1:9" x14ac:dyDescent="0.3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2"/>
        <v>0.1957519009</v>
      </c>
    </row>
    <row r="192" spans="1:9" x14ac:dyDescent="0.3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2"/>
        <v>0.18373624027499999</v>
      </c>
    </row>
    <row r="193" spans="1:9" x14ac:dyDescent="0.3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2"/>
        <v>0.199075116375</v>
      </c>
    </row>
    <row r="194" spans="1:9" x14ac:dyDescent="0.3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2"/>
        <v>0.21090529997499999</v>
      </c>
    </row>
    <row r="195" spans="1:9" x14ac:dyDescent="0.3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2"/>
        <v>0.2104911807</v>
      </c>
    </row>
    <row r="196" spans="1:9" x14ac:dyDescent="0.3">
      <c r="A196" s="7">
        <v>43300</v>
      </c>
      <c r="B196" s="8">
        <v>0.25</v>
      </c>
      <c r="C196" s="9">
        <v>5</v>
      </c>
      <c r="D196" s="9">
        <v>40</v>
      </c>
      <c r="E196" s="8">
        <v>11.36298906</v>
      </c>
      <c r="F196" s="8">
        <v>2.4081229639999999</v>
      </c>
      <c r="G196" s="9"/>
      <c r="H196" s="8">
        <v>2.4081229639999999</v>
      </c>
      <c r="I196" s="9">
        <f t="shared" si="2"/>
        <v>0.22387165240000001</v>
      </c>
    </row>
    <row r="197" spans="1:9" x14ac:dyDescent="0.3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2"/>
        <v>0.25110181949999999</v>
      </c>
    </row>
    <row r="198" spans="1:9" x14ac:dyDescent="0.3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2"/>
        <v>0.25308981720000001</v>
      </c>
    </row>
    <row r="199" spans="1:9" x14ac:dyDescent="0.3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2"/>
        <v>0.21576062440000002</v>
      </c>
    </row>
    <row r="200" spans="1:9" x14ac:dyDescent="0.3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2"/>
        <v>0.24162061515</v>
      </c>
    </row>
    <row r="201" spans="1:9" x14ac:dyDescent="0.3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2"/>
        <v>0.18685654669999999</v>
      </c>
    </row>
    <row r="202" spans="1:9" x14ac:dyDescent="0.3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2"/>
        <v>0.24995078407500002</v>
      </c>
    </row>
    <row r="203" spans="1:9" x14ac:dyDescent="0.3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2"/>
        <v>0.2329092867</v>
      </c>
    </row>
    <row r="204" spans="1:9" x14ac:dyDescent="0.3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2"/>
        <v>0.24251761102500002</v>
      </c>
    </row>
    <row r="205" spans="1:9" x14ac:dyDescent="0.3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2"/>
        <v>4.1039484587999997E-2</v>
      </c>
    </row>
    <row r="206" spans="1:9" x14ac:dyDescent="0.3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2"/>
        <v>3.4847922982000006E-2</v>
      </c>
    </row>
    <row r="207" spans="1:9" x14ac:dyDescent="0.3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2"/>
        <v>3.4602964837999996E-2</v>
      </c>
    </row>
    <row r="208" spans="1:9" x14ac:dyDescent="0.3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2"/>
        <v>3.2067607428000001E-2</v>
      </c>
    </row>
    <row r="209" spans="1:9" x14ac:dyDescent="0.3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2"/>
        <v>3.3083056606E-2</v>
      </c>
    </row>
    <row r="210" spans="1:9" x14ac:dyDescent="0.3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2"/>
        <v>2.8665356086000005E-2</v>
      </c>
    </row>
    <row r="211" spans="1:9" x14ac:dyDescent="0.3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2"/>
        <v>2.5930798793999999E-2</v>
      </c>
    </row>
    <row r="212" spans="1:9" x14ac:dyDescent="0.3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2"/>
        <v>2.4641556424E-2</v>
      </c>
    </row>
    <row r="213" spans="1:9" x14ac:dyDescent="0.3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2"/>
        <v>3.5212417901999998E-2</v>
      </c>
    </row>
    <row r="214" spans="1:9" x14ac:dyDescent="0.3">
      <c r="A214" s="7">
        <v>43301</v>
      </c>
      <c r="B214" s="8">
        <v>0.25</v>
      </c>
      <c r="C214" s="9">
        <v>5</v>
      </c>
      <c r="D214" s="9">
        <v>50</v>
      </c>
      <c r="E214" s="8">
        <v>5.4955752799999997</v>
      </c>
      <c r="F214" s="8">
        <v>0.61118603940000005</v>
      </c>
      <c r="G214" s="9"/>
      <c r="H214" s="8">
        <v>0.61118603940000005</v>
      </c>
      <c r="I214" s="9">
        <f t="shared" si="2"/>
        <v>9.7687784811999995E-2</v>
      </c>
    </row>
    <row r="215" spans="1:9" x14ac:dyDescent="0.3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2"/>
        <v>8.1461100199999997E-2</v>
      </c>
    </row>
    <row r="216" spans="1:9" x14ac:dyDescent="0.3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2"/>
        <v>8.4710211300000005E-2</v>
      </c>
    </row>
    <row r="217" spans="1:9" x14ac:dyDescent="0.3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2"/>
        <v>7.0122242040000005E-2</v>
      </c>
    </row>
    <row r="218" spans="1:9" x14ac:dyDescent="0.3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2"/>
        <v>6.6227489459999997E-2</v>
      </c>
    </row>
    <row r="219" spans="1:9" x14ac:dyDescent="0.3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2"/>
        <v>7.5683648939999987E-2</v>
      </c>
    </row>
    <row r="220" spans="1:9" x14ac:dyDescent="0.3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2"/>
        <v>0.13119040655600001</v>
      </c>
    </row>
    <row r="221" spans="1:9" x14ac:dyDescent="0.3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2"/>
        <v>0.23055267781999997</v>
      </c>
    </row>
    <row r="225" spans="5:5" x14ac:dyDescent="0.3">
      <c r="E225" t="s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4404-A1DF-C94D-8CF0-04805605AE52}">
  <dimension ref="A1:I225"/>
  <sheetViews>
    <sheetView topLeftCell="A178" zoomScale="57" zoomScaleNormal="200" workbookViewId="0">
      <selection sqref="A1:I221"/>
    </sheetView>
  </sheetViews>
  <sheetFormatPr defaultColWidth="11.19921875" defaultRowHeight="15.6" x14ac:dyDescent="0.3"/>
  <cols>
    <col min="3" max="3" width="13.69921875" customWidth="1"/>
    <col min="8" max="8" width="16.296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3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3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/>
      <c r="I46" s="6"/>
    </row>
    <row r="47" spans="1:9" x14ac:dyDescent="0.3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ref="I47:I110" si="0">(E47-F47)/D47</f>
        <v>0.42497483269999997</v>
      </c>
    </row>
    <row r="48" spans="1:9" x14ac:dyDescent="0.3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3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3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3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3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3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3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3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/>
      <c r="I55" s="6"/>
    </row>
    <row r="56" spans="1:9" x14ac:dyDescent="0.3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3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3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3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3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3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3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3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3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3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3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3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3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3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3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3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3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3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3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3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3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3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3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3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3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3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3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/>
      <c r="I82" s="6"/>
    </row>
    <row r="83" spans="1:9" x14ac:dyDescent="0.3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3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si="0"/>
        <v>0.16116681447999998</v>
      </c>
    </row>
    <row r="85" spans="1:9" x14ac:dyDescent="0.3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0"/>
        <v>0.15488978585999999</v>
      </c>
    </row>
    <row r="86" spans="1:9" x14ac:dyDescent="0.3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0"/>
        <v>0.13979936114000002</v>
      </c>
    </row>
    <row r="87" spans="1:9" x14ac:dyDescent="0.3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0"/>
        <v>0.1332061849</v>
      </c>
    </row>
    <row r="88" spans="1:9" x14ac:dyDescent="0.3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0"/>
        <v>9.2272520080000003E-2</v>
      </c>
    </row>
    <row r="89" spans="1:9" x14ac:dyDescent="0.3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0"/>
        <v>7.98473034E-2</v>
      </c>
    </row>
    <row r="90" spans="1:9" x14ac:dyDescent="0.3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0"/>
        <v>4.7507792380000004E-2</v>
      </c>
    </row>
    <row r="91" spans="1:9" x14ac:dyDescent="0.3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/>
      <c r="I91" s="6"/>
    </row>
    <row r="92" spans="1:9" x14ac:dyDescent="0.3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0"/>
        <v>0.67398466999999995</v>
      </c>
    </row>
    <row r="93" spans="1:9" x14ac:dyDescent="0.3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0"/>
        <v>0.3771043389999999</v>
      </c>
    </row>
    <row r="94" spans="1:9" x14ac:dyDescent="0.3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0"/>
        <v>0.47078894699999996</v>
      </c>
    </row>
    <row r="95" spans="1:9" x14ac:dyDescent="0.3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0"/>
        <v>0.53809189699999993</v>
      </c>
    </row>
    <row r="96" spans="1:9" x14ac:dyDescent="0.3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0"/>
        <v>0.48050996199999985</v>
      </c>
    </row>
    <row r="97" spans="1:9" x14ac:dyDescent="0.3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0"/>
        <v>0.43868558699999999</v>
      </c>
    </row>
    <row r="98" spans="1:9" x14ac:dyDescent="0.3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0"/>
        <v>0.43432538699999979</v>
      </c>
    </row>
    <row r="99" spans="1:9" x14ac:dyDescent="0.3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0"/>
        <v>0.23197228699999997</v>
      </c>
    </row>
    <row r="100" spans="1:9" x14ac:dyDescent="0.3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0"/>
        <v>0.3200592599</v>
      </c>
    </row>
    <row r="101" spans="1:9" x14ac:dyDescent="0.3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0"/>
        <v>0.38287602550000005</v>
      </c>
    </row>
    <row r="102" spans="1:9" x14ac:dyDescent="0.3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0"/>
        <v>0.44389237150000005</v>
      </c>
    </row>
    <row r="103" spans="1:9" x14ac:dyDescent="0.3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0"/>
        <v>0.34137909555000007</v>
      </c>
    </row>
    <row r="104" spans="1:9" x14ac:dyDescent="0.3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0"/>
        <v>0.22332010655000004</v>
      </c>
    </row>
    <row r="105" spans="1:9" x14ac:dyDescent="0.3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0"/>
        <v>0.33913138549999999</v>
      </c>
    </row>
    <row r="106" spans="1:9" x14ac:dyDescent="0.3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0"/>
        <v>0.44453958799999993</v>
      </c>
    </row>
    <row r="107" spans="1:9" x14ac:dyDescent="0.3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0"/>
        <v>0.43901337220000008</v>
      </c>
    </row>
    <row r="108" spans="1:9" x14ac:dyDescent="0.3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0"/>
        <v>0.47833059985000015</v>
      </c>
    </row>
    <row r="109" spans="1:9" x14ac:dyDescent="0.3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0"/>
        <v>0.42915883565000013</v>
      </c>
    </row>
    <row r="110" spans="1:9" x14ac:dyDescent="0.3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si="0"/>
        <v>0.19001311354999997</v>
      </c>
    </row>
    <row r="111" spans="1:9" x14ac:dyDescent="0.3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ref="I111:I163" si="1">(E111-F111)/D111</f>
        <v>0.4273307095333333</v>
      </c>
    </row>
    <row r="112" spans="1:9" x14ac:dyDescent="0.3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3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3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3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3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3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3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3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/>
    </row>
    <row r="120" spans="1:9" x14ac:dyDescent="0.3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/>
      <c r="I120" s="6"/>
    </row>
    <row r="121" spans="1:9" x14ac:dyDescent="0.3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/>
    </row>
    <row r="122" spans="1:9" x14ac:dyDescent="0.3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3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3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3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3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3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3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3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3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3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3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3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3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3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3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3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3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3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3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3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3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3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3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3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3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3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3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si="1"/>
        <v>0.1076159718</v>
      </c>
    </row>
    <row r="149" spans="1:9" x14ac:dyDescent="0.3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1"/>
        <v>0.1032940166</v>
      </c>
    </row>
    <row r="150" spans="1:9" x14ac:dyDescent="0.3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1"/>
        <v>0.12682203980000001</v>
      </c>
    </row>
    <row r="151" spans="1:9" x14ac:dyDescent="0.3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1"/>
        <v>0.10605627619999999</v>
      </c>
    </row>
    <row r="152" spans="1:9" x14ac:dyDescent="0.3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1"/>
        <v>9.1702521100000003E-2</v>
      </c>
    </row>
    <row r="153" spans="1:9" x14ac:dyDescent="0.3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1"/>
        <v>7.5465940999999995E-2</v>
      </c>
    </row>
    <row r="154" spans="1:9" x14ac:dyDescent="0.3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1"/>
        <v>8.1222096800000004E-2</v>
      </c>
    </row>
    <row r="155" spans="1:9" x14ac:dyDescent="0.3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1"/>
        <v>0.10191214813333334</v>
      </c>
    </row>
    <row r="156" spans="1:9" x14ac:dyDescent="0.3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1"/>
        <v>0.10575374366666666</v>
      </c>
    </row>
    <row r="157" spans="1:9" x14ac:dyDescent="0.3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1"/>
        <v>0.10371993806666667</v>
      </c>
    </row>
    <row r="158" spans="1:9" x14ac:dyDescent="0.3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1"/>
        <v>8.3258371733333336E-2</v>
      </c>
    </row>
    <row r="159" spans="1:9" x14ac:dyDescent="0.3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1"/>
        <v>6.6400772700000013E-2</v>
      </c>
    </row>
    <row r="160" spans="1:9" x14ac:dyDescent="0.3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1"/>
        <v>6.3585321633333344E-2</v>
      </c>
    </row>
    <row r="161" spans="1:9" x14ac:dyDescent="0.3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1"/>
        <v>9.9904083800000001E-2</v>
      </c>
    </row>
    <row r="162" spans="1:9" x14ac:dyDescent="0.3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1"/>
        <v>8.959154373333332E-2</v>
      </c>
    </row>
    <row r="163" spans="1:9" x14ac:dyDescent="0.3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1"/>
        <v>8.6276461166666665E-2</v>
      </c>
    </row>
    <row r="164" spans="1:9" x14ac:dyDescent="0.3">
      <c r="A164" s="7">
        <v>43298</v>
      </c>
      <c r="B164" s="8">
        <v>0.25</v>
      </c>
      <c r="C164" s="9">
        <v>5</v>
      </c>
      <c r="D164" s="9">
        <v>30</v>
      </c>
      <c r="E164" s="8">
        <v>7.8305276179999996</v>
      </c>
      <c r="F164" s="8">
        <v>2.6889701000000001</v>
      </c>
      <c r="G164" s="9"/>
      <c r="H164" s="8"/>
      <c r="I164" s="9"/>
    </row>
    <row r="165" spans="1:9" x14ac:dyDescent="0.3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3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176" si="2">(E166-F166)/D166</f>
        <v>0.11912689516666668</v>
      </c>
    </row>
    <row r="167" spans="1:9" x14ac:dyDescent="0.3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2"/>
        <v>0.11319858346666666</v>
      </c>
    </row>
    <row r="168" spans="1:9" x14ac:dyDescent="0.3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2"/>
        <v>0.15058163690000001</v>
      </c>
    </row>
    <row r="169" spans="1:9" x14ac:dyDescent="0.3">
      <c r="A169" s="7">
        <v>43299</v>
      </c>
      <c r="B169" s="8">
        <v>0.25</v>
      </c>
      <c r="C169" s="9">
        <v>3</v>
      </c>
      <c r="D169" s="9">
        <v>30</v>
      </c>
      <c r="E169" s="8">
        <v>4.7254976879999999</v>
      </c>
      <c r="F169" s="8">
        <v>0.53325615209999999</v>
      </c>
      <c r="G169" s="9"/>
      <c r="H169" s="8">
        <v>0.53325615209999999</v>
      </c>
      <c r="I169" s="9">
        <f t="shared" si="2"/>
        <v>0.13974138453000001</v>
      </c>
    </row>
    <row r="170" spans="1:9" x14ac:dyDescent="0.3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2"/>
        <v>0.10984038682</v>
      </c>
    </row>
    <row r="171" spans="1:9" x14ac:dyDescent="0.3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2"/>
        <v>9.6230109199999997E-2</v>
      </c>
    </row>
    <row r="172" spans="1:9" x14ac:dyDescent="0.3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2"/>
        <v>0.12637796906666668</v>
      </c>
    </row>
    <row r="173" spans="1:9" x14ac:dyDescent="0.3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2"/>
        <v>8.6308493900000005E-2</v>
      </c>
    </row>
    <row r="174" spans="1:9" x14ac:dyDescent="0.3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2"/>
        <v>0.11771311013333333</v>
      </c>
    </row>
    <row r="175" spans="1:9" x14ac:dyDescent="0.3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2"/>
        <v>0.14187261203333332</v>
      </c>
    </row>
    <row r="176" spans="1:9" x14ac:dyDescent="0.3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2"/>
        <v>0.10305054753333333</v>
      </c>
    </row>
    <row r="177" spans="1:9" x14ac:dyDescent="0.3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ref="I177:I221" si="3">(E177-F177)/D177</f>
        <v>9.168510140000001E-2</v>
      </c>
    </row>
    <row r="178" spans="1:9" x14ac:dyDescent="0.3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3"/>
        <v>7.2085375024999995E-2</v>
      </c>
    </row>
    <row r="179" spans="1:9" x14ac:dyDescent="0.3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3"/>
        <v>6.9379357959999999E-2</v>
      </c>
    </row>
    <row r="180" spans="1:9" x14ac:dyDescent="0.3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3"/>
        <v>6.5972941787499989E-2</v>
      </c>
    </row>
    <row r="181" spans="1:9" x14ac:dyDescent="0.3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3"/>
        <v>7.2493092854999996E-2</v>
      </c>
    </row>
    <row r="182" spans="1:9" x14ac:dyDescent="0.3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3"/>
        <v>6.4905504582499995E-2</v>
      </c>
    </row>
    <row r="183" spans="1:9" x14ac:dyDescent="0.3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3"/>
        <v>7.4497782425000006E-2</v>
      </c>
    </row>
    <row r="184" spans="1:9" x14ac:dyDescent="0.3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3"/>
        <v>5.6430881077499995E-2</v>
      </c>
    </row>
    <row r="185" spans="1:9" x14ac:dyDescent="0.3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3"/>
        <v>6.4688392090000005E-2</v>
      </c>
    </row>
    <row r="186" spans="1:9" x14ac:dyDescent="0.3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3"/>
        <v>5.8930039065000009E-2</v>
      </c>
    </row>
    <row r="187" spans="1:9" x14ac:dyDescent="0.3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3"/>
        <v>0.17950401775000002</v>
      </c>
    </row>
    <row r="188" spans="1:9" x14ac:dyDescent="0.3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3"/>
        <v>0.19897533299999998</v>
      </c>
    </row>
    <row r="189" spans="1:9" x14ac:dyDescent="0.3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3"/>
        <v>0.19577655379999997</v>
      </c>
    </row>
    <row r="190" spans="1:9" x14ac:dyDescent="0.3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3"/>
        <v>0.18655998644999999</v>
      </c>
    </row>
    <row r="191" spans="1:9" x14ac:dyDescent="0.3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3"/>
        <v>0.1957519009</v>
      </c>
    </row>
    <row r="192" spans="1:9" x14ac:dyDescent="0.3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3"/>
        <v>0.18373624027499999</v>
      </c>
    </row>
    <row r="193" spans="1:9" x14ac:dyDescent="0.3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3"/>
        <v>0.199075116375</v>
      </c>
    </row>
    <row r="194" spans="1:9" x14ac:dyDescent="0.3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3"/>
        <v>0.21090529997499999</v>
      </c>
    </row>
    <row r="195" spans="1:9" x14ac:dyDescent="0.3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3"/>
        <v>0.2104911807</v>
      </c>
    </row>
    <row r="196" spans="1:9" x14ac:dyDescent="0.3">
      <c r="A196" s="7">
        <v>43300</v>
      </c>
      <c r="B196" s="8">
        <v>0.25</v>
      </c>
      <c r="C196" s="9">
        <v>5</v>
      </c>
      <c r="D196" s="9">
        <v>40</v>
      </c>
      <c r="E196" s="8">
        <v>11.36298906</v>
      </c>
      <c r="F196" s="8">
        <v>2.4081229639999999</v>
      </c>
      <c r="G196" s="9"/>
      <c r="H196" s="8">
        <v>2.4081229639999999</v>
      </c>
      <c r="I196" s="9">
        <f t="shared" si="3"/>
        <v>0.22387165240000001</v>
      </c>
    </row>
    <row r="197" spans="1:9" x14ac:dyDescent="0.3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3"/>
        <v>0.25110181949999999</v>
      </c>
    </row>
    <row r="198" spans="1:9" x14ac:dyDescent="0.3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3"/>
        <v>0.25308981720000001</v>
      </c>
    </row>
    <row r="199" spans="1:9" x14ac:dyDescent="0.3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3"/>
        <v>0.21576062440000002</v>
      </c>
    </row>
    <row r="200" spans="1:9" x14ac:dyDescent="0.3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3"/>
        <v>0.24162061515</v>
      </c>
    </row>
    <row r="201" spans="1:9" x14ac:dyDescent="0.3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3"/>
        <v>0.18685654669999999</v>
      </c>
    </row>
    <row r="202" spans="1:9" x14ac:dyDescent="0.3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3"/>
        <v>0.24995078407500002</v>
      </c>
    </row>
    <row r="203" spans="1:9" x14ac:dyDescent="0.3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3"/>
        <v>0.2329092867</v>
      </c>
    </row>
    <row r="204" spans="1:9" x14ac:dyDescent="0.3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3"/>
        <v>0.24251761102500002</v>
      </c>
    </row>
    <row r="205" spans="1:9" x14ac:dyDescent="0.3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3"/>
        <v>4.1039484587999997E-2</v>
      </c>
    </row>
    <row r="206" spans="1:9" x14ac:dyDescent="0.3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3"/>
        <v>3.4847922982000006E-2</v>
      </c>
    </row>
    <row r="207" spans="1:9" x14ac:dyDescent="0.3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3"/>
        <v>3.4602964837999996E-2</v>
      </c>
    </row>
    <row r="208" spans="1:9" x14ac:dyDescent="0.3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3"/>
        <v>3.2067607428000001E-2</v>
      </c>
    </row>
    <row r="209" spans="1:9" x14ac:dyDescent="0.3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3"/>
        <v>3.3083056606E-2</v>
      </c>
    </row>
    <row r="210" spans="1:9" x14ac:dyDescent="0.3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3"/>
        <v>2.8665356086000005E-2</v>
      </c>
    </row>
    <row r="211" spans="1:9" x14ac:dyDescent="0.3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3"/>
        <v>2.5930798793999999E-2</v>
      </c>
    </row>
    <row r="212" spans="1:9" x14ac:dyDescent="0.3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3"/>
        <v>2.4641556424E-2</v>
      </c>
    </row>
    <row r="213" spans="1:9" x14ac:dyDescent="0.3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3"/>
        <v>3.5212417901999998E-2</v>
      </c>
    </row>
    <row r="214" spans="1:9" x14ac:dyDescent="0.3">
      <c r="A214" s="7">
        <v>43301</v>
      </c>
      <c r="B214" s="8">
        <v>0.25</v>
      </c>
      <c r="C214" s="9">
        <v>5</v>
      </c>
      <c r="D214" s="9">
        <v>50</v>
      </c>
      <c r="E214" s="8">
        <v>5.4955752799999997</v>
      </c>
      <c r="F214" s="8">
        <v>0.61118603940000005</v>
      </c>
      <c r="G214" s="9"/>
      <c r="H214" s="8">
        <v>0.61118603940000005</v>
      </c>
      <c r="I214" s="9">
        <f t="shared" si="3"/>
        <v>9.7687784811999995E-2</v>
      </c>
    </row>
    <row r="215" spans="1:9" x14ac:dyDescent="0.3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3"/>
        <v>8.1461100199999997E-2</v>
      </c>
    </row>
    <row r="216" spans="1:9" x14ac:dyDescent="0.3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3"/>
        <v>8.4710211300000005E-2</v>
      </c>
    </row>
    <row r="217" spans="1:9" x14ac:dyDescent="0.3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3"/>
        <v>7.0122242040000005E-2</v>
      </c>
    </row>
    <row r="218" spans="1:9" x14ac:dyDescent="0.3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3"/>
        <v>6.6227489459999997E-2</v>
      </c>
    </row>
    <row r="219" spans="1:9" x14ac:dyDescent="0.3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3"/>
        <v>7.5683648939999987E-2</v>
      </c>
    </row>
    <row r="220" spans="1:9" x14ac:dyDescent="0.3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3"/>
        <v>0.13119040655600001</v>
      </c>
    </row>
    <row r="221" spans="1:9" x14ac:dyDescent="0.3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3"/>
        <v>0.23055267781999997</v>
      </c>
    </row>
    <row r="225" spans="5:5" x14ac:dyDescent="0.3">
      <c r="E225" t="s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8E1D-980D-4005-AFBF-1E1E8D52559A}">
  <dimension ref="B1:O247"/>
  <sheetViews>
    <sheetView tabSelected="1" topLeftCell="L25" workbookViewId="0">
      <selection activeCell="I53" sqref="I53"/>
    </sheetView>
  </sheetViews>
  <sheetFormatPr defaultRowHeight="15.6" x14ac:dyDescent="0.3"/>
  <cols>
    <col min="3" max="3" width="8.8984375" bestFit="1" customWidth="1"/>
    <col min="4" max="5" width="20.09765625" bestFit="1" customWidth="1"/>
    <col min="6" max="6" width="19" bestFit="1" customWidth="1"/>
    <col min="7" max="7" width="19.296875" bestFit="1" customWidth="1"/>
    <col min="8" max="8" width="29.5" bestFit="1" customWidth="1"/>
    <col min="9" max="9" width="29.796875" bestFit="1" customWidth="1"/>
  </cols>
  <sheetData>
    <row r="1" spans="3:11" x14ac:dyDescent="0.3">
      <c r="C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3:11" x14ac:dyDescent="0.3">
      <c r="C2" s="2">
        <v>1.5</v>
      </c>
      <c r="D2" s="2"/>
      <c r="E2" s="2"/>
      <c r="F2">
        <v>5</v>
      </c>
      <c r="G2">
        <v>50</v>
      </c>
      <c r="H2" s="2">
        <v>5.3576377949999996</v>
      </c>
      <c r="I2" s="2">
        <v>1.573455348</v>
      </c>
      <c r="J2">
        <f t="shared" ref="J2" si="0">(H2-I2)/G2</f>
        <v>7.5683648939999987E-2</v>
      </c>
    </row>
    <row r="3" spans="3:11" x14ac:dyDescent="0.3">
      <c r="C3" s="2">
        <v>1.5</v>
      </c>
      <c r="D3" s="2"/>
      <c r="E3" s="2"/>
      <c r="F3">
        <v>5</v>
      </c>
      <c r="G3">
        <v>50</v>
      </c>
      <c r="H3" s="2">
        <v>1.8869486980000001</v>
      </c>
      <c r="I3" s="2">
        <v>0.45368089369999998</v>
      </c>
      <c r="J3">
        <f>(H3-I3)/G3</f>
        <v>2.8665356086000005E-2</v>
      </c>
      <c r="K3" s="2"/>
    </row>
    <row r="4" spans="3:11" x14ac:dyDescent="0.3">
      <c r="C4" s="2">
        <v>1.5</v>
      </c>
      <c r="D4" s="2"/>
      <c r="E4" s="2"/>
      <c r="F4">
        <v>5</v>
      </c>
      <c r="G4">
        <v>40</v>
      </c>
      <c r="H4" s="2">
        <v>9.1403901849999993</v>
      </c>
      <c r="I4" s="2">
        <v>1.6661283170000001</v>
      </c>
      <c r="J4">
        <f>(H4-I4)/G4</f>
        <v>0.18685654669999999</v>
      </c>
      <c r="K4" s="2"/>
    </row>
    <row r="5" spans="3:11" x14ac:dyDescent="0.3">
      <c r="C5" s="2">
        <v>1.5</v>
      </c>
      <c r="D5" s="2"/>
      <c r="E5" s="2"/>
      <c r="F5">
        <v>5</v>
      </c>
      <c r="G5">
        <v>40</v>
      </c>
      <c r="H5" s="2">
        <v>8.6751439169999998</v>
      </c>
      <c r="I5" s="2">
        <v>1.3256943059999999</v>
      </c>
      <c r="J5">
        <f t="shared" ref="J5:J13" si="1">(H5-I5)/G5</f>
        <v>0.18373624027499999</v>
      </c>
    </row>
    <row r="6" spans="3:11" x14ac:dyDescent="0.3">
      <c r="C6" s="2">
        <v>1.5</v>
      </c>
      <c r="D6" s="2"/>
      <c r="E6" s="2"/>
      <c r="F6">
        <v>5</v>
      </c>
      <c r="G6">
        <v>40</v>
      </c>
      <c r="H6" s="2">
        <v>3.7210509040000002</v>
      </c>
      <c r="I6" s="2">
        <v>0.74113960700000003</v>
      </c>
      <c r="J6">
        <f t="shared" si="1"/>
        <v>7.4497782425000006E-2</v>
      </c>
    </row>
    <row r="7" spans="3:11" x14ac:dyDescent="0.3">
      <c r="C7" s="2">
        <v>1.5</v>
      </c>
      <c r="D7" s="2"/>
      <c r="E7" s="2"/>
      <c r="F7">
        <v>3</v>
      </c>
      <c r="G7">
        <v>30</v>
      </c>
      <c r="H7" s="2">
        <v>4.6489934999999996</v>
      </c>
      <c r="I7" s="2">
        <v>1.1176001959999999</v>
      </c>
      <c r="J7">
        <f t="shared" si="1"/>
        <v>0.11771311013333333</v>
      </c>
    </row>
    <row r="8" spans="3:11" x14ac:dyDescent="0.3">
      <c r="C8" s="2">
        <v>1.5</v>
      </c>
      <c r="D8" s="2"/>
      <c r="E8" s="2"/>
      <c r="F8">
        <v>5</v>
      </c>
      <c r="G8">
        <v>30</v>
      </c>
      <c r="H8" s="2">
        <v>3.5025706300000001</v>
      </c>
      <c r="I8" s="2">
        <v>1.5950109809999999</v>
      </c>
      <c r="J8">
        <f t="shared" si="1"/>
        <v>6.3585321633333344E-2</v>
      </c>
    </row>
    <row r="9" spans="3:11" x14ac:dyDescent="0.3">
      <c r="C9" s="2">
        <v>1.5</v>
      </c>
      <c r="D9" s="2"/>
      <c r="E9" s="2"/>
      <c r="F9">
        <v>5</v>
      </c>
      <c r="G9">
        <v>20</v>
      </c>
      <c r="H9" s="2">
        <v>3.719977053</v>
      </c>
      <c r="I9" s="2">
        <v>1.598851529</v>
      </c>
      <c r="J9">
        <f t="shared" si="1"/>
        <v>0.10605627619999999</v>
      </c>
    </row>
    <row r="10" spans="3:11" x14ac:dyDescent="0.3">
      <c r="C10" s="2">
        <v>1.5</v>
      </c>
      <c r="D10" s="2"/>
      <c r="E10" s="2"/>
      <c r="F10">
        <v>5</v>
      </c>
      <c r="G10">
        <v>10</v>
      </c>
      <c r="H10" s="2">
        <v>5.3525081119999998</v>
      </c>
      <c r="I10" s="2">
        <v>3.3718866030000001</v>
      </c>
      <c r="J10">
        <f t="shared" si="1"/>
        <v>0.19806215089999996</v>
      </c>
    </row>
    <row r="11" spans="3:11" x14ac:dyDescent="0.3">
      <c r="C11" s="2">
        <v>1.5</v>
      </c>
      <c r="D11" s="2"/>
      <c r="E11" s="2"/>
      <c r="F11">
        <v>15</v>
      </c>
      <c r="G11">
        <v>50</v>
      </c>
      <c r="H11" s="2">
        <v>17.807367030000002</v>
      </c>
      <c r="I11" s="2">
        <v>4.5401146079999997</v>
      </c>
      <c r="J11">
        <f t="shared" si="1"/>
        <v>0.26534504844000006</v>
      </c>
    </row>
    <row r="12" spans="3:11" x14ac:dyDescent="0.3">
      <c r="C12" s="2">
        <v>1.5</v>
      </c>
      <c r="D12" s="2"/>
      <c r="E12" s="2"/>
      <c r="F12">
        <v>15</v>
      </c>
      <c r="G12">
        <v>40</v>
      </c>
      <c r="H12" s="2">
        <v>17.913958210000001</v>
      </c>
      <c r="I12" s="2">
        <v>6.3797267509999998</v>
      </c>
      <c r="J12">
        <f t="shared" si="1"/>
        <v>0.28835578647500004</v>
      </c>
    </row>
    <row r="13" spans="3:11" x14ac:dyDescent="0.3">
      <c r="C13" s="2">
        <v>1.5</v>
      </c>
      <c r="D13" s="2"/>
      <c r="E13" s="2"/>
      <c r="F13">
        <v>15</v>
      </c>
      <c r="G13">
        <v>30</v>
      </c>
      <c r="H13" s="2">
        <v>21.729447780000001</v>
      </c>
      <c r="I13" s="2">
        <v>6.0631798339999996</v>
      </c>
      <c r="J13">
        <f t="shared" si="1"/>
        <v>0.52220893153333336</v>
      </c>
    </row>
    <row r="20" spans="2:15" x14ac:dyDescent="0.3"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25</v>
      </c>
      <c r="H20" t="s">
        <v>16</v>
      </c>
    </row>
    <row r="21" spans="2:15" x14ac:dyDescent="0.3">
      <c r="B21">
        <f>C21/1000</f>
        <v>2.5000000000000001E-2</v>
      </c>
      <c r="C21" s="10">
        <v>25</v>
      </c>
      <c r="D21" s="10">
        <f>F21/18.99</f>
        <v>0.10531858873091102</v>
      </c>
      <c r="E21" s="10">
        <f>G21/18.99</f>
        <v>2.8606108478146396E-2</v>
      </c>
      <c r="F21" s="10">
        <v>2</v>
      </c>
      <c r="G21" s="11">
        <v>0.54322999999999999</v>
      </c>
      <c r="H21" s="10">
        <f>(D21-E21)/B21</f>
        <v>3.0684992101105846</v>
      </c>
      <c r="I21">
        <f t="shared" ref="I21:I30" si="2">$L$24*$L$25*G21/(1+$L$25*G21)</f>
        <v>5.5000255932025022</v>
      </c>
      <c r="J21">
        <f t="shared" ref="J21:J30" si="3">ABS(I21-H21)</f>
        <v>2.4315263830919176</v>
      </c>
      <c r="N21">
        <v>0</v>
      </c>
      <c r="O21">
        <f>$L$24*$L$25*N21/(1+$L$25*N21)</f>
        <v>0</v>
      </c>
    </row>
    <row r="22" spans="2:15" x14ac:dyDescent="0.3">
      <c r="B22">
        <f t="shared" ref="B22:B47" si="4">C22/1000</f>
        <v>0.05</v>
      </c>
      <c r="C22" s="12">
        <v>50</v>
      </c>
      <c r="D22" s="10">
        <f t="shared" ref="D22:E47" si="5">F22/18.99</f>
        <v>0.21063717746182203</v>
      </c>
      <c r="E22" s="10">
        <f t="shared" si="5"/>
        <v>2.3890515729331228E-2</v>
      </c>
      <c r="F22" s="12">
        <v>4</v>
      </c>
      <c r="G22" s="18">
        <v>0.45368089369999998</v>
      </c>
      <c r="H22" s="10">
        <f t="shared" ref="H22:H47" si="6">(D22-E22)/B22</f>
        <v>3.7349332346498159</v>
      </c>
      <c r="I22">
        <f t="shared" si="2"/>
        <v>4.9090933822507496</v>
      </c>
      <c r="J22">
        <f t="shared" si="3"/>
        <v>1.1741601476009338</v>
      </c>
      <c r="N22">
        <f>N21+0.05</f>
        <v>0.05</v>
      </c>
      <c r="O22">
        <f t="shared" ref="O22:O85" si="7">$L$24*$L$25*N22/(1+$L$25*N22)</f>
        <v>0.78393035792426713</v>
      </c>
    </row>
    <row r="23" spans="2:15" x14ac:dyDescent="0.3">
      <c r="B23">
        <f t="shared" si="4"/>
        <v>2.5000000000000001E-2</v>
      </c>
      <c r="C23" s="14">
        <v>25</v>
      </c>
      <c r="D23" s="10">
        <f t="shared" si="5"/>
        <v>0.15797788309636651</v>
      </c>
      <c r="E23" s="10">
        <f t="shared" si="5"/>
        <v>2.9786729857819907E-2</v>
      </c>
      <c r="F23" s="14">
        <v>3</v>
      </c>
      <c r="G23" s="13">
        <v>0.56564999999999999</v>
      </c>
      <c r="H23" s="10">
        <f t="shared" si="6"/>
        <v>5.1276461295418638</v>
      </c>
      <c r="I23">
        <f t="shared" si="2"/>
        <v>5.6362656689133273</v>
      </c>
      <c r="J23">
        <f t="shared" si="3"/>
        <v>0.50861953937146342</v>
      </c>
      <c r="N23">
        <f t="shared" ref="N23:N86" si="8">N22+0.05</f>
        <v>0.1</v>
      </c>
      <c r="O23">
        <f t="shared" si="7"/>
        <v>1.4852673811569568</v>
      </c>
    </row>
    <row r="24" spans="2:15" x14ac:dyDescent="0.3">
      <c r="B24">
        <f t="shared" si="4"/>
        <v>1.2500000000000001E-2</v>
      </c>
      <c r="C24" s="12">
        <v>12.5</v>
      </c>
      <c r="D24" s="10">
        <f t="shared" si="5"/>
        <v>0.10531858873091102</v>
      </c>
      <c r="E24" s="10">
        <f t="shared" si="5"/>
        <v>3.1595576619273306E-2</v>
      </c>
      <c r="F24" s="12">
        <v>2</v>
      </c>
      <c r="G24" s="15">
        <v>0.6</v>
      </c>
      <c r="H24" s="10">
        <f t="shared" si="6"/>
        <v>5.8978409689310158</v>
      </c>
      <c r="I24">
        <f t="shared" si="2"/>
        <v>5.8368238496458478</v>
      </c>
      <c r="J24">
        <f t="shared" si="3"/>
        <v>6.1017119285168064E-2</v>
      </c>
      <c r="K24" t="s">
        <v>18</v>
      </c>
      <c r="L24">
        <v>14.097338412010485</v>
      </c>
      <c r="N24">
        <f t="shared" si="8"/>
        <v>0.15000000000000002</v>
      </c>
      <c r="O24">
        <f t="shared" si="7"/>
        <v>2.1164106737947286</v>
      </c>
    </row>
    <row r="25" spans="2:15" x14ac:dyDescent="0.3">
      <c r="B25">
        <f t="shared" si="4"/>
        <v>0.05</v>
      </c>
      <c r="C25" s="14">
        <v>50</v>
      </c>
      <c r="D25" s="10">
        <f t="shared" si="5"/>
        <v>0.26329647182727756</v>
      </c>
      <c r="E25" s="10">
        <f t="shared" si="5"/>
        <v>3.9027888730911009E-2</v>
      </c>
      <c r="F25" s="14">
        <v>5</v>
      </c>
      <c r="G25" s="18">
        <v>0.74113960700000003</v>
      </c>
      <c r="H25" s="10">
        <f t="shared" si="6"/>
        <v>4.4853716619273305</v>
      </c>
      <c r="I25">
        <f t="shared" si="2"/>
        <v>6.5699541998683078</v>
      </c>
      <c r="J25">
        <f t="shared" si="3"/>
        <v>2.0845825379409773</v>
      </c>
      <c r="K25" t="s">
        <v>19</v>
      </c>
      <c r="L25">
        <v>1.1776554203694811</v>
      </c>
      <c r="N25">
        <f t="shared" si="8"/>
        <v>0.2</v>
      </c>
      <c r="O25">
        <f t="shared" si="7"/>
        <v>2.6873960854058287</v>
      </c>
    </row>
    <row r="26" spans="2:15" x14ac:dyDescent="0.3">
      <c r="B26">
        <f t="shared" si="4"/>
        <v>2.5000000000000001E-2</v>
      </c>
      <c r="C26" s="12">
        <v>25</v>
      </c>
      <c r="D26" s="10">
        <f t="shared" si="5"/>
        <v>0.21063717746182203</v>
      </c>
      <c r="E26" s="10">
        <f t="shared" si="5"/>
        <v>4.1337546076882573E-2</v>
      </c>
      <c r="F26" s="12">
        <v>4</v>
      </c>
      <c r="G26" s="16">
        <v>0.78500000000000003</v>
      </c>
      <c r="H26" s="10">
        <f t="shared" si="6"/>
        <v>6.7719852553975786</v>
      </c>
      <c r="I26">
        <f t="shared" si="2"/>
        <v>6.7719889435198892</v>
      </c>
      <c r="J26">
        <f t="shared" si="3"/>
        <v>3.6881223106632888E-6</v>
      </c>
      <c r="N26">
        <f t="shared" si="8"/>
        <v>0.25</v>
      </c>
      <c r="O26">
        <f t="shared" si="7"/>
        <v>3.2064333459452823</v>
      </c>
    </row>
    <row r="27" spans="2:15" x14ac:dyDescent="0.3">
      <c r="B27">
        <f t="shared" si="4"/>
        <v>1.2500000000000001E-2</v>
      </c>
      <c r="C27" s="14">
        <v>12.5</v>
      </c>
      <c r="D27" s="10">
        <f t="shared" si="5"/>
        <v>0.15797788309636651</v>
      </c>
      <c r="E27" s="10">
        <f t="shared" si="5"/>
        <v>4.7393364928909956E-2</v>
      </c>
      <c r="F27" s="14">
        <v>3</v>
      </c>
      <c r="G27" s="15">
        <v>0.9</v>
      </c>
      <c r="H27" s="10">
        <f t="shared" si="6"/>
        <v>8.8467614533965246</v>
      </c>
      <c r="I27">
        <f t="shared" si="2"/>
        <v>7.2536044045293737</v>
      </c>
      <c r="J27">
        <f t="shared" si="3"/>
        <v>1.5931570488671509</v>
      </c>
      <c r="N27">
        <f t="shared" si="8"/>
        <v>0.3</v>
      </c>
      <c r="O27">
        <f t="shared" si="7"/>
        <v>3.6803033437091948</v>
      </c>
    </row>
    <row r="28" spans="2:15" x14ac:dyDescent="0.3">
      <c r="B28">
        <f t="shared" si="4"/>
        <v>2.5000000000000001E-2</v>
      </c>
      <c r="C28" s="14">
        <v>25</v>
      </c>
      <c r="D28" s="10">
        <f t="shared" si="5"/>
        <v>0.26329647182727756</v>
      </c>
      <c r="E28" s="10">
        <f t="shared" si="5"/>
        <v>5.5292259083728285E-2</v>
      </c>
      <c r="F28" s="14">
        <v>5</v>
      </c>
      <c r="G28" s="13">
        <v>1.05</v>
      </c>
      <c r="H28" s="10">
        <f t="shared" si="6"/>
        <v>8.3201685097419702</v>
      </c>
      <c r="I28">
        <f t="shared" si="2"/>
        <v>7.794142487928398</v>
      </c>
      <c r="J28">
        <f t="shared" si="3"/>
        <v>0.52602602181357216</v>
      </c>
      <c r="N28">
        <f t="shared" si="8"/>
        <v>0.35</v>
      </c>
      <c r="O28">
        <f t="shared" si="7"/>
        <v>4.1146560129699754</v>
      </c>
    </row>
    <row r="29" spans="2:15" x14ac:dyDescent="0.3">
      <c r="B29">
        <f t="shared" si="4"/>
        <v>1.2500000000000001E-2</v>
      </c>
      <c r="C29" s="12">
        <v>12.5</v>
      </c>
      <c r="D29" s="10">
        <f t="shared" si="5"/>
        <v>0.21063717746182203</v>
      </c>
      <c r="E29" s="10">
        <f t="shared" si="5"/>
        <v>5.8852037704054769E-2</v>
      </c>
      <c r="F29" s="12">
        <v>4</v>
      </c>
      <c r="G29" s="18">
        <v>1.1176001959999999</v>
      </c>
      <c r="H29" s="10">
        <f t="shared" si="6"/>
        <v>12.142811180621379</v>
      </c>
      <c r="I29">
        <f t="shared" si="2"/>
        <v>8.0107934906862752</v>
      </c>
      <c r="J29">
        <f t="shared" si="3"/>
        <v>4.132017689935104</v>
      </c>
      <c r="N29">
        <f t="shared" si="8"/>
        <v>0.39999999999999997</v>
      </c>
      <c r="O29">
        <f t="shared" si="7"/>
        <v>4.5142366796340898</v>
      </c>
    </row>
    <row r="30" spans="2:15" x14ac:dyDescent="0.3">
      <c r="B30">
        <f t="shared" si="4"/>
        <v>1.2500000000000001E-2</v>
      </c>
      <c r="C30" s="17">
        <v>12.5</v>
      </c>
      <c r="D30" s="10">
        <f t="shared" si="5"/>
        <v>0.26329647182727756</v>
      </c>
      <c r="E30" s="10">
        <f t="shared" si="5"/>
        <v>8.2857048341232239E-2</v>
      </c>
      <c r="F30" s="17">
        <v>5</v>
      </c>
      <c r="G30" s="19">
        <v>1.573455348</v>
      </c>
      <c r="H30" s="10">
        <f t="shared" si="6"/>
        <v>14.435153878883623</v>
      </c>
      <c r="I30">
        <f t="shared" si="2"/>
        <v>9.156084776003345</v>
      </c>
      <c r="J30">
        <f t="shared" si="3"/>
        <v>5.2790691028802783</v>
      </c>
      <c r="N30">
        <f t="shared" si="8"/>
        <v>0.44999999999999996</v>
      </c>
      <c r="O30">
        <f t="shared" si="7"/>
        <v>4.8830601389029979</v>
      </c>
    </row>
    <row r="31" spans="2:15" x14ac:dyDescent="0.3">
      <c r="B31">
        <f t="shared" si="4"/>
        <v>0.03</v>
      </c>
      <c r="C31" s="10">
        <v>30</v>
      </c>
      <c r="D31" s="10">
        <f t="shared" si="5"/>
        <v>0.52659294365455511</v>
      </c>
      <c r="E31" s="10">
        <f t="shared" si="5"/>
        <v>0.19010005265929436</v>
      </c>
      <c r="F31" s="17">
        <v>10</v>
      </c>
      <c r="G31" s="2">
        <v>3.61</v>
      </c>
      <c r="H31" s="10">
        <f t="shared" si="6"/>
        <v>11.216429699842026</v>
      </c>
      <c r="I31">
        <f>$L$24*$L$25*G31/(1+$L$25*G31)</f>
        <v>11.412814277444673</v>
      </c>
      <c r="J31">
        <f>ABS(I31-H31)</f>
        <v>0.19638457760264671</v>
      </c>
      <c r="N31">
        <f t="shared" si="8"/>
        <v>0.49999999999999994</v>
      </c>
      <c r="O31">
        <f t="shared" si="7"/>
        <v>5.2245460244889195</v>
      </c>
    </row>
    <row r="32" spans="2:15" x14ac:dyDescent="0.3">
      <c r="B32">
        <f t="shared" si="4"/>
        <v>0.02</v>
      </c>
      <c r="C32" s="20">
        <v>20</v>
      </c>
      <c r="D32" s="10">
        <f t="shared" si="5"/>
        <v>0.52659294365455511</v>
      </c>
      <c r="E32" s="10">
        <f t="shared" si="5"/>
        <v>0.3269088994207478</v>
      </c>
      <c r="F32" s="20">
        <v>10</v>
      </c>
      <c r="G32" s="2">
        <v>6.2080000000000002</v>
      </c>
      <c r="H32" s="10">
        <f t="shared" si="6"/>
        <v>9.9842022116903646</v>
      </c>
      <c r="I32">
        <f>$L$24*$L$25*G32/(1+$L$25*G32)</f>
        <v>12.401088413720853</v>
      </c>
      <c r="J32">
        <f>ABS(I32-H32)</f>
        <v>2.4168862020304882</v>
      </c>
      <c r="N32">
        <f t="shared" si="8"/>
        <v>0.54999999999999993</v>
      </c>
      <c r="O32">
        <f t="shared" si="7"/>
        <v>5.5416251524115498</v>
      </c>
    </row>
    <row r="33" spans="2:15" x14ac:dyDescent="0.3">
      <c r="B33">
        <f t="shared" si="4"/>
        <v>0.03</v>
      </c>
      <c r="C33">
        <v>30</v>
      </c>
      <c r="D33" s="10">
        <f t="shared" si="5"/>
        <v>0.78988941548183256</v>
      </c>
      <c r="E33" s="10">
        <f t="shared" si="5"/>
        <v>0.33595190895208005</v>
      </c>
      <c r="F33">
        <v>15</v>
      </c>
      <c r="G33" s="2">
        <v>6.3797267509999998</v>
      </c>
      <c r="H33" s="10">
        <f t="shared" si="6"/>
        <v>15.131250217658417</v>
      </c>
      <c r="I33">
        <f>$L$24*$L$25*G33/(1+$L$25*G33)</f>
        <v>12.441383983814662</v>
      </c>
      <c r="J33">
        <f>ABS(I33-H33)</f>
        <v>2.6898662338437553</v>
      </c>
      <c r="N33">
        <f t="shared" si="8"/>
        <v>0.6</v>
      </c>
      <c r="O33">
        <f t="shared" si="7"/>
        <v>5.8368238496458478</v>
      </c>
    </row>
    <row r="34" spans="2:15" x14ac:dyDescent="0.3">
      <c r="B34">
        <f t="shared" si="4"/>
        <v>0.01</v>
      </c>
      <c r="C34">
        <v>10</v>
      </c>
      <c r="D34" s="10">
        <f t="shared" si="5"/>
        <v>0.78988941548183256</v>
      </c>
      <c r="E34" s="10">
        <f t="shared" si="5"/>
        <v>0.67825171142706697</v>
      </c>
      <c r="F34">
        <v>15</v>
      </c>
      <c r="G34" s="2">
        <v>12.88</v>
      </c>
      <c r="H34" s="10">
        <f t="shared" si="6"/>
        <v>11.163770405476559</v>
      </c>
      <c r="I34" s="20">
        <f>$L$24*$L$25*G34/(1+$L$25*G34)</f>
        <v>13.225420893051101</v>
      </c>
      <c r="J34">
        <f>ABS(I34-H34)</f>
        <v>2.0616504875745427</v>
      </c>
      <c r="N34">
        <f t="shared" si="8"/>
        <v>0.65</v>
      </c>
      <c r="O34">
        <f t="shared" si="7"/>
        <v>6.1123314074193029</v>
      </c>
    </row>
    <row r="35" spans="2:15" x14ac:dyDescent="0.3">
      <c r="B35">
        <f t="shared" si="4"/>
        <v>0.02</v>
      </c>
      <c r="C35">
        <v>20</v>
      </c>
      <c r="D35" s="10">
        <f t="shared" si="5"/>
        <v>0.78988941548183256</v>
      </c>
      <c r="E35" s="10">
        <f t="shared" si="5"/>
        <v>0.5055292259083729</v>
      </c>
      <c r="F35">
        <v>15</v>
      </c>
      <c r="G35" s="2">
        <v>9.6</v>
      </c>
      <c r="H35" s="10">
        <f t="shared" si="6"/>
        <v>14.218009478672982</v>
      </c>
      <c r="I35" s="20">
        <f>$L$24*$L$25*G35/(1+$L$25*G35)</f>
        <v>12.951724862281036</v>
      </c>
      <c r="J35">
        <f>ABS(I35-H35)</f>
        <v>1.2662846163919461</v>
      </c>
      <c r="N35">
        <f t="shared" si="8"/>
        <v>0.70000000000000007</v>
      </c>
      <c r="O35">
        <f t="shared" si="7"/>
        <v>6.370054471825239</v>
      </c>
    </row>
    <row r="36" spans="2:15" x14ac:dyDescent="0.3">
      <c r="B36">
        <f t="shared" si="4"/>
        <v>0.03</v>
      </c>
      <c r="C36">
        <v>30</v>
      </c>
      <c r="D36" s="10">
        <f t="shared" si="5"/>
        <v>0.78988941548183256</v>
      </c>
      <c r="E36" s="10">
        <f t="shared" si="5"/>
        <v>0.3192733017377567</v>
      </c>
      <c r="F36">
        <v>15</v>
      </c>
      <c r="G36" s="2">
        <v>6.0629999999999997</v>
      </c>
      <c r="H36" s="10">
        <f t="shared" si="6"/>
        <v>15.687203791469196</v>
      </c>
      <c r="I36" s="20">
        <f>$L$24*$L$25*G36/(1+$L$25*G36)</f>
        <v>12.365505211089035</v>
      </c>
      <c r="J36">
        <f>ABS(I36-H36)</f>
        <v>3.3216985803801613</v>
      </c>
      <c r="N36">
        <f t="shared" si="8"/>
        <v>0.75000000000000011</v>
      </c>
      <c r="O36">
        <f t="shared" si="7"/>
        <v>6.6116612307423877</v>
      </c>
    </row>
    <row r="37" spans="2:15" x14ac:dyDescent="0.3">
      <c r="B37">
        <f t="shared" si="4"/>
        <v>0.05</v>
      </c>
      <c r="C37">
        <v>50</v>
      </c>
      <c r="D37" s="10">
        <f t="shared" si="5"/>
        <v>0.78988941548183256</v>
      </c>
      <c r="E37" s="10">
        <f t="shared" si="5"/>
        <v>0.20958399157451291</v>
      </c>
      <c r="F37">
        <v>15</v>
      </c>
      <c r="G37" s="2">
        <v>3.98</v>
      </c>
      <c r="H37" s="10">
        <f t="shared" si="6"/>
        <v>11.606108478146393</v>
      </c>
      <c r="I37" s="20">
        <f>$L$24*$L$25*G37/(1+$L$25*G37)</f>
        <v>11.618497471219944</v>
      </c>
      <c r="J37">
        <f>ABS(I37-H37)</f>
        <v>1.2388993073551902E-2</v>
      </c>
      <c r="N37">
        <f t="shared" si="8"/>
        <v>0.80000000000000016</v>
      </c>
      <c r="O37">
        <f t="shared" si="7"/>
        <v>6.8386175626029759</v>
      </c>
    </row>
    <row r="38" spans="2:15" x14ac:dyDescent="0.3">
      <c r="B38">
        <f t="shared" si="4"/>
        <v>0.02</v>
      </c>
      <c r="C38">
        <v>20</v>
      </c>
      <c r="D38" s="10">
        <f t="shared" si="5"/>
        <v>0.26329647182727756</v>
      </c>
      <c r="E38" s="10">
        <f t="shared" si="5"/>
        <v>8.4254870984728822E-2</v>
      </c>
      <c r="F38">
        <v>5</v>
      </c>
      <c r="G38" s="2">
        <v>1.6</v>
      </c>
      <c r="H38" s="10">
        <f t="shared" si="6"/>
        <v>8.9520800421274362</v>
      </c>
      <c r="I38" s="20">
        <f>$L$24*$L$25*G38/(1+$L$25*G38)</f>
        <v>9.2096397381837143</v>
      </c>
      <c r="J38">
        <f>SUM(J21:J37)</f>
        <v>29.755338969805969</v>
      </c>
      <c r="N38">
        <f t="shared" si="8"/>
        <v>0.8500000000000002</v>
      </c>
      <c r="O38">
        <f t="shared" si="7"/>
        <v>7.0522168027558001</v>
      </c>
    </row>
    <row r="39" spans="2:15" x14ac:dyDescent="0.3">
      <c r="B39">
        <f t="shared" si="4"/>
        <v>0.03</v>
      </c>
      <c r="C39">
        <v>30</v>
      </c>
      <c r="D39" s="10">
        <f t="shared" si="5"/>
        <v>0.15797788309636651</v>
      </c>
      <c r="E39" s="10">
        <f t="shared" si="5"/>
        <v>5.8820431806213803E-2</v>
      </c>
      <c r="F39">
        <v>3</v>
      </c>
      <c r="G39" s="2">
        <v>1.117</v>
      </c>
      <c r="H39" s="10">
        <f t="shared" si="6"/>
        <v>3.3052483763384242</v>
      </c>
      <c r="I39" s="20">
        <f>$L$24*$L$25*G39/(1+$L$25*G39)</f>
        <v>8.0089354790696508</v>
      </c>
      <c r="J39">
        <f t="shared" ref="J39:J40" si="9">SUM(J22:J38)</f>
        <v>57.079151556520017</v>
      </c>
      <c r="N39">
        <f t="shared" si="8"/>
        <v>0.90000000000000024</v>
      </c>
      <c r="O39">
        <f t="shared" si="7"/>
        <v>7.2536044045293755</v>
      </c>
    </row>
    <row r="40" spans="2:15" x14ac:dyDescent="0.3">
      <c r="B40">
        <f t="shared" si="4"/>
        <v>0.04</v>
      </c>
      <c r="C40">
        <v>40</v>
      </c>
      <c r="D40" s="10">
        <f t="shared" si="5"/>
        <v>0.26329647182727756</v>
      </c>
      <c r="E40" s="10">
        <f t="shared" si="5"/>
        <v>3.902053712480253E-2</v>
      </c>
      <c r="F40">
        <v>5</v>
      </c>
      <c r="G40" s="2">
        <v>0.74099999999999999</v>
      </c>
      <c r="H40" s="10">
        <f t="shared" si="6"/>
        <v>5.6068983675618753</v>
      </c>
      <c r="I40" s="20">
        <f>$L$24*$L$25*G40/(1+$L$25*G40)</f>
        <v>6.5692933320564828</v>
      </c>
      <c r="J40">
        <f t="shared" si="9"/>
        <v>112.9841429654391</v>
      </c>
      <c r="N40">
        <f t="shared" si="8"/>
        <v>0.95000000000000029</v>
      </c>
      <c r="O40">
        <f t="shared" si="7"/>
        <v>7.4437984881642034</v>
      </c>
    </row>
    <row r="41" spans="2:15" x14ac:dyDescent="0.3">
      <c r="B41">
        <f t="shared" si="4"/>
        <v>0.04</v>
      </c>
      <c r="C41">
        <v>40</v>
      </c>
      <c r="D41" s="10">
        <f t="shared" si="5"/>
        <v>0.26329647182727756</v>
      </c>
      <c r="E41" s="10">
        <f t="shared" si="5"/>
        <v>6.9826224328594005E-2</v>
      </c>
      <c r="F41">
        <v>5</v>
      </c>
      <c r="G41" s="2">
        <v>1.3260000000000001</v>
      </c>
      <c r="H41" s="10">
        <f t="shared" si="6"/>
        <v>4.8367561874670884</v>
      </c>
      <c r="I41" s="20">
        <f>$L$24*$L$25*G41/(1+$L$25*G41)</f>
        <v>8.593943061673107</v>
      </c>
      <c r="J41">
        <f t="shared" ref="J41:J47" si="10">ABS(I41-H41)</f>
        <v>3.7571868742060186</v>
      </c>
      <c r="N41">
        <f t="shared" si="8"/>
        <v>1.0000000000000002</v>
      </c>
      <c r="O41">
        <f t="shared" si="7"/>
        <v>7.6237070559447044</v>
      </c>
    </row>
    <row r="42" spans="2:15" x14ac:dyDescent="0.3">
      <c r="B42">
        <f t="shared" si="4"/>
        <v>0.02</v>
      </c>
      <c r="C42">
        <v>20</v>
      </c>
      <c r="D42" s="10">
        <f t="shared" si="5"/>
        <v>0.78988941548183256</v>
      </c>
      <c r="E42" s="10">
        <f t="shared" si="5"/>
        <v>0.50605581885202744</v>
      </c>
      <c r="F42">
        <v>15</v>
      </c>
      <c r="G42" s="2">
        <v>9.61</v>
      </c>
      <c r="H42" s="10">
        <f t="shared" si="6"/>
        <v>14.191679831490255</v>
      </c>
      <c r="I42" s="20">
        <f>$L$24*$L$25*G42/(1+$L$25*G42)</f>
        <v>12.952820184670619</v>
      </c>
      <c r="J42">
        <f t="shared" si="10"/>
        <v>1.2388596468196358</v>
      </c>
      <c r="N42">
        <f t="shared" si="8"/>
        <v>1.0500000000000003</v>
      </c>
      <c r="O42">
        <f t="shared" si="7"/>
        <v>7.794142487928398</v>
      </c>
    </row>
    <row r="43" spans="2:15" x14ac:dyDescent="0.3">
      <c r="B43">
        <f t="shared" si="4"/>
        <v>0.01</v>
      </c>
      <c r="C43">
        <v>10</v>
      </c>
      <c r="D43" s="10">
        <f t="shared" si="5"/>
        <v>0.26329647182727756</v>
      </c>
      <c r="E43" s="10">
        <f t="shared" si="5"/>
        <v>0.17746182201158506</v>
      </c>
      <c r="F43">
        <v>5</v>
      </c>
      <c r="G43" s="2">
        <v>3.37</v>
      </c>
      <c r="H43" s="10">
        <f t="shared" si="6"/>
        <v>8.5834649815692501</v>
      </c>
      <c r="I43" s="20">
        <f>$L$24*$L$25*G43/(1+$L$25*G43)</f>
        <v>11.26010897346093</v>
      </c>
      <c r="J43">
        <f t="shared" si="10"/>
        <v>2.6766439918916802</v>
      </c>
      <c r="N43">
        <f t="shared" si="8"/>
        <v>1.1000000000000003</v>
      </c>
      <c r="O43">
        <f t="shared" si="7"/>
        <v>7.9558338065844776</v>
      </c>
    </row>
    <row r="44" spans="2:15" x14ac:dyDescent="0.3">
      <c r="B44">
        <f t="shared" si="4"/>
        <v>0.04</v>
      </c>
      <c r="C44">
        <v>40</v>
      </c>
      <c r="D44" s="10">
        <f t="shared" si="5"/>
        <v>0.78988941548183256</v>
      </c>
      <c r="E44" s="10">
        <f t="shared" si="5"/>
        <v>0.3364928909952607</v>
      </c>
      <c r="F44">
        <v>15</v>
      </c>
      <c r="G44" s="2">
        <v>6.39</v>
      </c>
      <c r="H44" s="10">
        <f t="shared" si="6"/>
        <v>11.334913112164296</v>
      </c>
      <c r="I44" s="20">
        <f>$L$24*$L$25*G44/(1+$L$25*G44)</f>
        <v>12.443733989595238</v>
      </c>
      <c r="J44">
        <f t="shared" si="10"/>
        <v>1.1088208774309418</v>
      </c>
      <c r="N44">
        <f t="shared" si="8"/>
        <v>1.1500000000000004</v>
      </c>
      <c r="O44">
        <f t="shared" si="7"/>
        <v>8.1094371009496147</v>
      </c>
    </row>
    <row r="45" spans="2:15" x14ac:dyDescent="0.3">
      <c r="B45">
        <f t="shared" si="4"/>
        <v>0.02</v>
      </c>
      <c r="C45">
        <v>20</v>
      </c>
      <c r="D45" s="10">
        <f t="shared" si="5"/>
        <v>0.26329647182727756</v>
      </c>
      <c r="E45" s="10">
        <f t="shared" si="5"/>
        <v>8.4149552395997904E-2</v>
      </c>
      <c r="F45">
        <v>5</v>
      </c>
      <c r="G45" s="2">
        <v>1.5980000000000001</v>
      </c>
      <c r="H45" s="10">
        <f t="shared" si="6"/>
        <v>8.9573459715639814</v>
      </c>
      <c r="I45" s="20">
        <f>$L$24*$L$25*G45/(1+$L$25*G45)</f>
        <v>9.2056451248418316</v>
      </c>
      <c r="J45">
        <f t="shared" si="10"/>
        <v>0.24829915327785024</v>
      </c>
      <c r="N45">
        <f t="shared" si="8"/>
        <v>1.2000000000000004</v>
      </c>
      <c r="O45">
        <f t="shared" si="7"/>
        <v>8.2555444246609007</v>
      </c>
    </row>
    <row r="46" spans="2:15" x14ac:dyDescent="0.3">
      <c r="B46">
        <f t="shared" si="4"/>
        <v>0.03</v>
      </c>
      <c r="C46">
        <v>30</v>
      </c>
      <c r="D46" s="10">
        <f t="shared" si="5"/>
        <v>0.15797788309636651</v>
      </c>
      <c r="E46" s="10">
        <f t="shared" si="5"/>
        <v>5.8852027382833072E-2</v>
      </c>
      <c r="F46">
        <v>3</v>
      </c>
      <c r="G46" s="2">
        <v>1.1175999999999999</v>
      </c>
      <c r="H46" s="10">
        <f t="shared" si="6"/>
        <v>3.3041951904511149</v>
      </c>
      <c r="I46" s="20">
        <f>$L$24*$L$25*G46/(1+$L$25*G46)</f>
        <v>8.0107928841191232</v>
      </c>
      <c r="J46">
        <f t="shared" si="10"/>
        <v>4.7065976936680087</v>
      </c>
      <c r="N46">
        <f t="shared" si="8"/>
        <v>1.2500000000000004</v>
      </c>
      <c r="O46">
        <f t="shared" si="7"/>
        <v>8.3946914223233922</v>
      </c>
    </row>
    <row r="47" spans="2:15" x14ac:dyDescent="0.3">
      <c r="B47">
        <f t="shared" si="4"/>
        <v>0.04</v>
      </c>
      <c r="C47">
        <v>40</v>
      </c>
      <c r="D47" s="10">
        <f t="shared" si="5"/>
        <v>0.26329647182727756</v>
      </c>
      <c r="E47" s="10">
        <f t="shared" si="5"/>
        <v>3.902053712480253E-2</v>
      </c>
      <c r="F47">
        <v>5</v>
      </c>
      <c r="G47" s="2">
        <v>0.74099999999999999</v>
      </c>
      <c r="H47" s="10">
        <f t="shared" si="6"/>
        <v>5.6068983675618753</v>
      </c>
      <c r="I47" s="20">
        <f>$L$24*$L$25*G47/(1+$L$25*G47)</f>
        <v>6.5692933320564828</v>
      </c>
      <c r="J47">
        <f t="shared" si="10"/>
        <v>0.96239496449460749</v>
      </c>
      <c r="N47">
        <f t="shared" si="8"/>
        <v>1.3000000000000005</v>
      </c>
      <c r="O47">
        <f t="shared" si="7"/>
        <v>8.5273638913098733</v>
      </c>
    </row>
    <row r="48" spans="2:15" x14ac:dyDescent="0.3">
      <c r="J48">
        <f>SUM(J27:J47)</f>
        <v>238.01286624794704</v>
      </c>
      <c r="N48">
        <f t="shared" si="8"/>
        <v>1.3500000000000005</v>
      </c>
      <c r="O48">
        <f t="shared" si="7"/>
        <v>8.6540034484218236</v>
      </c>
    </row>
    <row r="49" spans="9:15" x14ac:dyDescent="0.3">
      <c r="N49">
        <f t="shared" si="8"/>
        <v>1.4000000000000006</v>
      </c>
      <c r="O49">
        <f t="shared" si="7"/>
        <v>8.7750124407082613</v>
      </c>
    </row>
    <row r="50" spans="9:15" x14ac:dyDescent="0.3">
      <c r="N50">
        <f t="shared" si="8"/>
        <v>1.4500000000000006</v>
      </c>
      <c r="O50">
        <f t="shared" si="7"/>
        <v>8.8907582155048068</v>
      </c>
    </row>
    <row r="51" spans="9:15" x14ac:dyDescent="0.3">
      <c r="N51">
        <f t="shared" si="8"/>
        <v>1.5000000000000007</v>
      </c>
      <c r="O51">
        <f t="shared" si="7"/>
        <v>9.0015768451628677</v>
      </c>
    </row>
    <row r="52" spans="9:15" x14ac:dyDescent="0.3">
      <c r="N52">
        <f t="shared" si="8"/>
        <v>1.5500000000000007</v>
      </c>
      <c r="O52">
        <f t="shared" si="7"/>
        <v>9.107776386021774</v>
      </c>
    </row>
    <row r="53" spans="9:15" x14ac:dyDescent="0.3">
      <c r="I53">
        <f>COVAR(H21:H47,I21:I47)/(STDEV(H21:H47)*STDEV(I21:I47))</f>
        <v>0.76926298566736473</v>
      </c>
      <c r="N53">
        <f t="shared" si="8"/>
        <v>1.6000000000000008</v>
      </c>
      <c r="O53">
        <f t="shared" si="7"/>
        <v>9.2096397381837161</v>
      </c>
    </row>
    <row r="54" spans="9:15" x14ac:dyDescent="0.3">
      <c r="N54">
        <f t="shared" si="8"/>
        <v>1.6500000000000008</v>
      </c>
      <c r="O54">
        <f t="shared" si="7"/>
        <v>9.3074271619982856</v>
      </c>
    </row>
    <row r="55" spans="9:15" x14ac:dyDescent="0.3">
      <c r="N55">
        <f t="shared" si="8"/>
        <v>1.7000000000000008</v>
      </c>
      <c r="O55">
        <f t="shared" si="7"/>
        <v>9.401378498390681</v>
      </c>
    </row>
    <row r="56" spans="9:15" x14ac:dyDescent="0.3">
      <c r="N56">
        <f t="shared" si="8"/>
        <v>1.7500000000000009</v>
      </c>
      <c r="O56">
        <f t="shared" si="7"/>
        <v>9.4917151329139102</v>
      </c>
    </row>
    <row r="57" spans="9:15" x14ac:dyDescent="0.3">
      <c r="N57">
        <f t="shared" si="8"/>
        <v>1.8000000000000009</v>
      </c>
      <c r="O57">
        <f t="shared" si="7"/>
        <v>9.5786417373836734</v>
      </c>
    </row>
    <row r="58" spans="9:15" x14ac:dyDescent="0.3">
      <c r="N58">
        <f t="shared" si="8"/>
        <v>1.850000000000001</v>
      </c>
      <c r="O58">
        <f t="shared" si="7"/>
        <v>9.6623478179369595</v>
      </c>
    </row>
    <row r="59" spans="9:15" x14ac:dyDescent="0.3">
      <c r="N59">
        <f t="shared" si="8"/>
        <v>1.900000000000001</v>
      </c>
      <c r="O59">
        <f t="shared" si="7"/>
        <v>9.7430090941589818</v>
      </c>
    </row>
    <row r="60" spans="9:15" x14ac:dyDescent="0.3">
      <c r="N60">
        <f t="shared" si="8"/>
        <v>1.9500000000000011</v>
      </c>
      <c r="O60">
        <f t="shared" si="7"/>
        <v>9.820788730401377</v>
      </c>
    </row>
    <row r="61" spans="9:15" x14ac:dyDescent="0.3">
      <c r="N61">
        <f t="shared" si="8"/>
        <v>2.0000000000000009</v>
      </c>
      <c r="O61">
        <f t="shared" si="7"/>
        <v>9.8958384374490436</v>
      </c>
    </row>
    <row r="62" spans="9:15" x14ac:dyDescent="0.3">
      <c r="N62">
        <f t="shared" si="8"/>
        <v>2.0500000000000007</v>
      </c>
      <c r="O62">
        <f t="shared" si="7"/>
        <v>9.9682994601878434</v>
      </c>
    </row>
    <row r="63" spans="9:15" x14ac:dyDescent="0.3">
      <c r="N63">
        <f t="shared" si="8"/>
        <v>2.1000000000000005</v>
      </c>
      <c r="O63">
        <f t="shared" si="7"/>
        <v>10.038303464802397</v>
      </c>
    </row>
    <row r="64" spans="9:15" x14ac:dyDescent="0.3">
      <c r="N64">
        <f t="shared" si="8"/>
        <v>2.1500000000000004</v>
      </c>
      <c r="O64">
        <f t="shared" si="7"/>
        <v>10.105973337228772</v>
      </c>
    </row>
    <row r="65" spans="14:15" x14ac:dyDescent="0.3">
      <c r="N65">
        <f t="shared" si="8"/>
        <v>2.2000000000000002</v>
      </c>
      <c r="O65">
        <f t="shared" si="7"/>
        <v>10.171423903048863</v>
      </c>
    </row>
    <row r="66" spans="14:15" x14ac:dyDescent="0.3">
      <c r="N66">
        <f t="shared" si="8"/>
        <v>2.25</v>
      </c>
      <c r="O66">
        <f t="shared" si="7"/>
        <v>10.234762577698303</v>
      </c>
    </row>
    <row r="67" spans="14:15" x14ac:dyDescent="0.3">
      <c r="N67">
        <f t="shared" si="8"/>
        <v>2.2999999999999998</v>
      </c>
      <c r="O67">
        <f t="shared" si="7"/>
        <v>10.296089954733027</v>
      </c>
    </row>
    <row r="68" spans="14:15" x14ac:dyDescent="0.3">
      <c r="N68">
        <f t="shared" si="8"/>
        <v>2.3499999999999996</v>
      </c>
      <c r="O68">
        <f t="shared" si="7"/>
        <v>10.355500338931089</v>
      </c>
    </row>
    <row r="69" spans="14:15" x14ac:dyDescent="0.3">
      <c r="N69">
        <f t="shared" si="8"/>
        <v>2.3999999999999995</v>
      </c>
      <c r="O69">
        <f t="shared" si="7"/>
        <v>10.413082230172121</v>
      </c>
    </row>
    <row r="70" spans="14:15" x14ac:dyDescent="0.3">
      <c r="N70">
        <f t="shared" si="8"/>
        <v>2.4499999999999993</v>
      </c>
      <c r="O70">
        <f t="shared" si="7"/>
        <v>10.468918763316376</v>
      </c>
    </row>
    <row r="71" spans="14:15" x14ac:dyDescent="0.3">
      <c r="N71">
        <f t="shared" si="8"/>
        <v>2.4999999999999991</v>
      </c>
      <c r="O71">
        <f t="shared" si="7"/>
        <v>10.523088108681524</v>
      </c>
    </row>
    <row r="72" spans="14:15" x14ac:dyDescent="0.3">
      <c r="N72">
        <f t="shared" si="8"/>
        <v>2.5499999999999989</v>
      </c>
      <c r="O72">
        <f t="shared" si="7"/>
        <v>10.575663837174403</v>
      </c>
    </row>
    <row r="73" spans="14:15" x14ac:dyDescent="0.3">
      <c r="N73">
        <f t="shared" si="8"/>
        <v>2.5999999999999988</v>
      </c>
      <c r="O73">
        <f t="shared" si="7"/>
        <v>10.626715253664276</v>
      </c>
    </row>
    <row r="74" spans="14:15" x14ac:dyDescent="0.3">
      <c r="N74">
        <f t="shared" si="8"/>
        <v>2.6499999999999986</v>
      </c>
      <c r="O74">
        <f t="shared" si="7"/>
        <v>10.676307701774288</v>
      </c>
    </row>
    <row r="75" spans="14:15" x14ac:dyDescent="0.3">
      <c r="N75">
        <f t="shared" si="8"/>
        <v>2.6999999999999984</v>
      </c>
      <c r="O75">
        <f t="shared" si="7"/>
        <v>10.724502842909677</v>
      </c>
    </row>
    <row r="76" spans="14:15" x14ac:dyDescent="0.3">
      <c r="N76">
        <f t="shared" si="8"/>
        <v>2.7499999999999982</v>
      </c>
      <c r="O76">
        <f t="shared" si="7"/>
        <v>10.771358912028097</v>
      </c>
    </row>
    <row r="77" spans="14:15" x14ac:dyDescent="0.3">
      <c r="N77">
        <f t="shared" si="8"/>
        <v>2.799999999999998</v>
      </c>
      <c r="O77">
        <f t="shared" si="7"/>
        <v>10.816930952382812</v>
      </c>
    </row>
    <row r="78" spans="14:15" x14ac:dyDescent="0.3">
      <c r="N78">
        <f t="shared" si="8"/>
        <v>2.8499999999999979</v>
      </c>
      <c r="O78">
        <f t="shared" si="7"/>
        <v>10.861271031228272</v>
      </c>
    </row>
    <row r="79" spans="14:15" x14ac:dyDescent="0.3">
      <c r="N79">
        <f t="shared" si="8"/>
        <v>2.8999999999999977</v>
      </c>
      <c r="O79">
        <f t="shared" si="7"/>
        <v>10.904428438265253</v>
      </c>
    </row>
    <row r="80" spans="14:15" x14ac:dyDescent="0.3">
      <c r="N80">
        <f t="shared" si="8"/>
        <v>2.9499999999999975</v>
      </c>
      <c r="O80">
        <f t="shared" si="7"/>
        <v>10.946449868415828</v>
      </c>
    </row>
    <row r="81" spans="14:15" x14ac:dyDescent="0.3">
      <c r="N81">
        <f t="shared" si="8"/>
        <v>2.9999999999999973</v>
      </c>
      <c r="O81">
        <f t="shared" si="7"/>
        <v>10.987379590352882</v>
      </c>
    </row>
    <row r="82" spans="14:15" x14ac:dyDescent="0.3">
      <c r="N82">
        <f t="shared" si="8"/>
        <v>3.0499999999999972</v>
      </c>
      <c r="O82">
        <f t="shared" si="7"/>
        <v>11.027259602063049</v>
      </c>
    </row>
    <row r="83" spans="14:15" x14ac:dyDescent="0.3">
      <c r="N83">
        <f t="shared" si="8"/>
        <v>3.099999999999997</v>
      </c>
      <c r="O83">
        <f t="shared" si="7"/>
        <v>11.066129774592142</v>
      </c>
    </row>
    <row r="84" spans="14:15" x14ac:dyDescent="0.3">
      <c r="N84">
        <f t="shared" si="8"/>
        <v>3.1499999999999968</v>
      </c>
      <c r="O84">
        <f t="shared" si="7"/>
        <v>11.104027985007379</v>
      </c>
    </row>
    <row r="85" spans="14:15" x14ac:dyDescent="0.3">
      <c r="N85">
        <f t="shared" si="8"/>
        <v>3.1999999999999966</v>
      </c>
      <c r="O85">
        <f t="shared" si="7"/>
        <v>11.140990239508474</v>
      </c>
    </row>
    <row r="86" spans="14:15" x14ac:dyDescent="0.3">
      <c r="N86">
        <f t="shared" si="8"/>
        <v>3.2499999999999964</v>
      </c>
      <c r="O86">
        <f t="shared" ref="O86:O149" si="11">$L$24*$L$25*N86/(1+$L$25*N86)</f>
        <v>11.177050787528737</v>
      </c>
    </row>
    <row r="87" spans="14:15" x14ac:dyDescent="0.3">
      <c r="N87">
        <f t="shared" ref="N87:N150" si="12">N86+0.05</f>
        <v>3.2999999999999963</v>
      </c>
      <c r="O87">
        <f t="shared" si="11"/>
        <v>11.212242227586172</v>
      </c>
    </row>
    <row r="88" spans="14:15" x14ac:dyDescent="0.3">
      <c r="N88">
        <f t="shared" si="12"/>
        <v>3.3499999999999961</v>
      </c>
      <c r="O88">
        <f t="shared" si="11"/>
        <v>11.246595605572264</v>
      </c>
    </row>
    <row r="89" spans="14:15" x14ac:dyDescent="0.3">
      <c r="N89">
        <f t="shared" si="12"/>
        <v>3.3999999999999959</v>
      </c>
      <c r="O89">
        <f t="shared" si="11"/>
        <v>11.28014050610134</v>
      </c>
    </row>
    <row r="90" spans="14:15" x14ac:dyDescent="0.3">
      <c r="N90">
        <f t="shared" si="12"/>
        <v>3.4499999999999957</v>
      </c>
      <c r="O90">
        <f t="shared" si="11"/>
        <v>11.312905137485428</v>
      </c>
    </row>
    <row r="91" spans="14:15" x14ac:dyDescent="0.3">
      <c r="N91">
        <f t="shared" si="12"/>
        <v>3.4999999999999956</v>
      </c>
      <c r="O91">
        <f t="shared" si="11"/>
        <v>11.344916410847656</v>
      </c>
    </row>
    <row r="92" spans="14:15" x14ac:dyDescent="0.3">
      <c r="N92">
        <f t="shared" si="12"/>
        <v>3.5499999999999954</v>
      </c>
      <c r="O92">
        <f t="shared" si="11"/>
        <v>11.376200013840489</v>
      </c>
    </row>
    <row r="93" spans="14:15" x14ac:dyDescent="0.3">
      <c r="N93">
        <f t="shared" si="12"/>
        <v>3.5999999999999952</v>
      </c>
      <c r="O93">
        <f t="shared" si="11"/>
        <v>11.406780479393248</v>
      </c>
    </row>
    <row r="94" spans="14:15" x14ac:dyDescent="0.3">
      <c r="N94">
        <f t="shared" si="12"/>
        <v>3.649999999999995</v>
      </c>
      <c r="O94">
        <f t="shared" si="11"/>
        <v>11.436681249875589</v>
      </c>
    </row>
    <row r="95" spans="14:15" x14ac:dyDescent="0.3">
      <c r="N95">
        <f t="shared" si="12"/>
        <v>3.6999999999999948</v>
      </c>
      <c r="O95">
        <f t="shared" si="11"/>
        <v>11.465924737029631</v>
      </c>
    </row>
    <row r="96" spans="14:15" x14ac:dyDescent="0.3">
      <c r="N96">
        <f t="shared" si="12"/>
        <v>3.7499999999999947</v>
      </c>
      <c r="O96">
        <f t="shared" si="11"/>
        <v>11.494532377992732</v>
      </c>
    </row>
    <row r="97" spans="14:15" x14ac:dyDescent="0.3">
      <c r="N97">
        <f t="shared" si="12"/>
        <v>3.7999999999999945</v>
      </c>
      <c r="O97">
        <f t="shared" si="11"/>
        <v>11.522524687705239</v>
      </c>
    </row>
    <row r="98" spans="14:15" x14ac:dyDescent="0.3">
      <c r="N98">
        <f t="shared" si="12"/>
        <v>3.8499999999999943</v>
      </c>
      <c r="O98">
        <f t="shared" si="11"/>
        <v>11.549921307972443</v>
      </c>
    </row>
    <row r="99" spans="14:15" x14ac:dyDescent="0.3">
      <c r="N99">
        <f t="shared" si="12"/>
        <v>3.8999999999999941</v>
      </c>
      <c r="O99">
        <f t="shared" si="11"/>
        <v>11.576741053427332</v>
      </c>
    </row>
    <row r="100" spans="14:15" x14ac:dyDescent="0.3">
      <c r="N100">
        <f t="shared" si="12"/>
        <v>3.949999999999994</v>
      </c>
      <c r="O100">
        <f t="shared" si="11"/>
        <v>11.603001954620158</v>
      </c>
    </row>
    <row r="101" spans="14:15" x14ac:dyDescent="0.3">
      <c r="N101">
        <f t="shared" si="12"/>
        <v>3.9999999999999938</v>
      </c>
      <c r="O101">
        <f t="shared" si="11"/>
        <v>11.628721298442199</v>
      </c>
    </row>
    <row r="102" spans="14:15" x14ac:dyDescent="0.3">
      <c r="N102">
        <f t="shared" si="12"/>
        <v>4.0499999999999936</v>
      </c>
      <c r="O102">
        <f t="shared" si="11"/>
        <v>11.653915666074177</v>
      </c>
    </row>
    <row r="103" spans="14:15" x14ac:dyDescent="0.3">
      <c r="N103">
        <f t="shared" si="12"/>
        <v>4.0999999999999934</v>
      </c>
      <c r="O103">
        <f t="shared" si="11"/>
        <v>11.678600968634349</v>
      </c>
    </row>
    <row r="104" spans="14:15" x14ac:dyDescent="0.3">
      <c r="N104">
        <f t="shared" si="12"/>
        <v>4.1499999999999932</v>
      </c>
      <c r="O104">
        <f t="shared" si="11"/>
        <v>11.702792480687368</v>
      </c>
    </row>
    <row r="105" spans="14:15" x14ac:dyDescent="0.3">
      <c r="N105">
        <f t="shared" si="12"/>
        <v>4.1999999999999931</v>
      </c>
      <c r="O105">
        <f t="shared" si="11"/>
        <v>11.726504871762174</v>
      </c>
    </row>
    <row r="106" spans="14:15" x14ac:dyDescent="0.3">
      <c r="N106">
        <f t="shared" si="12"/>
        <v>4.2499999999999929</v>
      </c>
      <c r="O106">
        <f t="shared" si="11"/>
        <v>11.749752236015592</v>
      </c>
    </row>
    <row r="107" spans="14:15" x14ac:dyDescent="0.3">
      <c r="N107">
        <f t="shared" si="12"/>
        <v>4.2999999999999927</v>
      </c>
      <c r="O107">
        <f t="shared" si="11"/>
        <v>11.772548120167633</v>
      </c>
    </row>
    <row r="108" spans="14:15" x14ac:dyDescent="0.3">
      <c r="N108">
        <f t="shared" si="12"/>
        <v>4.3499999999999925</v>
      </c>
      <c r="O108">
        <f t="shared" si="11"/>
        <v>11.794905549824925</v>
      </c>
    </row>
    <row r="109" spans="14:15" x14ac:dyDescent="0.3">
      <c r="N109">
        <f t="shared" si="12"/>
        <v>4.3999999999999924</v>
      </c>
      <c r="O109">
        <f t="shared" si="11"/>
        <v>11.816837054299665</v>
      </c>
    </row>
    <row r="110" spans="14:15" x14ac:dyDescent="0.3">
      <c r="N110">
        <f t="shared" si="12"/>
        <v>4.4499999999999922</v>
      </c>
      <c r="O110">
        <f t="shared" si="11"/>
        <v>11.838354690023507</v>
      </c>
    </row>
    <row r="111" spans="14:15" x14ac:dyDescent="0.3">
      <c r="N111">
        <f t="shared" si="12"/>
        <v>4.499999999999992</v>
      </c>
      <c r="O111">
        <f t="shared" si="11"/>
        <v>11.85947006264834</v>
      </c>
    </row>
    <row r="112" spans="14:15" x14ac:dyDescent="0.3">
      <c r="N112">
        <f t="shared" si="12"/>
        <v>4.5499999999999918</v>
      </c>
      <c r="O112">
        <f t="shared" si="11"/>
        <v>11.880194347918994</v>
      </c>
    </row>
    <row r="113" spans="14:15" x14ac:dyDescent="0.3">
      <c r="N113">
        <f t="shared" si="12"/>
        <v>4.5999999999999917</v>
      </c>
      <c r="O113">
        <f t="shared" si="11"/>
        <v>11.90053831139687</v>
      </c>
    </row>
    <row r="114" spans="14:15" x14ac:dyDescent="0.3">
      <c r="N114">
        <f t="shared" si="12"/>
        <v>4.6499999999999915</v>
      </c>
      <c r="O114">
        <f t="shared" si="11"/>
        <v>11.920512327107529</v>
      </c>
    </row>
    <row r="115" spans="14:15" x14ac:dyDescent="0.3">
      <c r="N115">
        <f t="shared" si="12"/>
        <v>4.6999999999999913</v>
      </c>
      <c r="O115">
        <f t="shared" si="11"/>
        <v>11.940126395180155</v>
      </c>
    </row>
    <row r="116" spans="14:15" x14ac:dyDescent="0.3">
      <c r="N116">
        <f t="shared" si="12"/>
        <v>4.7499999999999911</v>
      </c>
      <c r="O116">
        <f t="shared" si="11"/>
        <v>11.959390158541916</v>
      </c>
    </row>
    <row r="117" spans="14:15" x14ac:dyDescent="0.3">
      <c r="N117">
        <f t="shared" si="12"/>
        <v>4.7999999999999909</v>
      </c>
      <c r="O117">
        <f t="shared" si="11"/>
        <v>11.978312918725761</v>
      </c>
    </row>
    <row r="118" spans="14:15" x14ac:dyDescent="0.3">
      <c r="N118">
        <f t="shared" si="12"/>
        <v>4.8499999999999908</v>
      </c>
      <c r="O118">
        <f t="shared" si="11"/>
        <v>11.99690365084607</v>
      </c>
    </row>
    <row r="119" spans="14:15" x14ac:dyDescent="0.3">
      <c r="N119">
        <f t="shared" si="12"/>
        <v>4.8999999999999906</v>
      </c>
      <c r="O119">
        <f t="shared" si="11"/>
        <v>12.015171017792911</v>
      </c>
    </row>
    <row r="120" spans="14:15" x14ac:dyDescent="0.3">
      <c r="N120">
        <f t="shared" si="12"/>
        <v>4.9499999999999904</v>
      </c>
      <c r="O120">
        <f t="shared" si="11"/>
        <v>12.033123383691946</v>
      </c>
    </row>
    <row r="121" spans="14:15" x14ac:dyDescent="0.3">
      <c r="N121">
        <f t="shared" si="12"/>
        <v>4.9999999999999902</v>
      </c>
      <c r="O121">
        <f t="shared" si="11"/>
        <v>12.050768826674021</v>
      </c>
    </row>
    <row r="122" spans="14:15" x14ac:dyDescent="0.3">
      <c r="N122">
        <f t="shared" si="12"/>
        <v>5.0499999999999901</v>
      </c>
      <c r="O122">
        <f t="shared" si="11"/>
        <v>12.068115150995334</v>
      </c>
    </row>
    <row r="123" spans="14:15" x14ac:dyDescent="0.3">
      <c r="N123">
        <f t="shared" si="12"/>
        <v>5.0999999999999899</v>
      </c>
      <c r="O123">
        <f t="shared" si="11"/>
        <v>12.085169898546436</v>
      </c>
    </row>
    <row r="124" spans="14:15" x14ac:dyDescent="0.3">
      <c r="N124">
        <f t="shared" si="12"/>
        <v>5.1499999999999897</v>
      </c>
      <c r="O124">
        <f t="shared" si="11"/>
        <v>12.101940359785697</v>
      </c>
    </row>
    <row r="125" spans="14:15" x14ac:dyDescent="0.3">
      <c r="N125">
        <f t="shared" si="12"/>
        <v>5.1999999999999895</v>
      </c>
      <c r="O125">
        <f t="shared" si="11"/>
        <v>12.118433584130518</v>
      </c>
    </row>
    <row r="126" spans="14:15" x14ac:dyDescent="0.3">
      <c r="N126">
        <f t="shared" si="12"/>
        <v>5.2499999999999893</v>
      </c>
      <c r="O126">
        <f t="shared" si="11"/>
        <v>12.134656389837454</v>
      </c>
    </row>
    <row r="127" spans="14:15" x14ac:dyDescent="0.3">
      <c r="N127">
        <f t="shared" si="12"/>
        <v>5.2999999999999892</v>
      </c>
      <c r="O127">
        <f t="shared" si="11"/>
        <v>12.150615373400308</v>
      </c>
    </row>
    <row r="128" spans="14:15" x14ac:dyDescent="0.3">
      <c r="N128">
        <f t="shared" si="12"/>
        <v>5.349999999999989</v>
      </c>
      <c r="O128">
        <f t="shared" si="11"/>
        <v>12.166316918493404</v>
      </c>
    </row>
    <row r="129" spans="14:15" x14ac:dyDescent="0.3">
      <c r="N129">
        <f t="shared" si="12"/>
        <v>5.3999999999999888</v>
      </c>
      <c r="O129">
        <f t="shared" si="11"/>
        <v>12.181767204485533</v>
      </c>
    </row>
    <row r="130" spans="14:15" x14ac:dyDescent="0.3">
      <c r="N130">
        <f t="shared" si="12"/>
        <v>5.4499999999999886</v>
      </c>
      <c r="O130">
        <f t="shared" si="11"/>
        <v>12.196972214548412</v>
      </c>
    </row>
    <row r="131" spans="14:15" x14ac:dyDescent="0.3">
      <c r="N131">
        <f t="shared" si="12"/>
        <v>5.4999999999999885</v>
      </c>
      <c r="O131">
        <f t="shared" si="11"/>
        <v>12.211937743382022</v>
      </c>
    </row>
    <row r="132" spans="14:15" x14ac:dyDescent="0.3">
      <c r="N132">
        <f t="shared" si="12"/>
        <v>5.5499999999999883</v>
      </c>
      <c r="O132">
        <f t="shared" si="11"/>
        <v>12.226669404577779</v>
      </c>
    </row>
    <row r="133" spans="14:15" x14ac:dyDescent="0.3">
      <c r="N133">
        <f t="shared" si="12"/>
        <v>5.5999999999999881</v>
      </c>
      <c r="O133">
        <f t="shared" si="11"/>
        <v>12.241172637639156</v>
      </c>
    </row>
    <row r="134" spans="14:15" x14ac:dyDescent="0.3">
      <c r="N134">
        <f t="shared" si="12"/>
        <v>5.6499999999999879</v>
      </c>
      <c r="O134">
        <f t="shared" si="11"/>
        <v>12.255452714678274</v>
      </c>
    </row>
    <row r="135" spans="14:15" x14ac:dyDescent="0.3">
      <c r="N135">
        <f t="shared" si="12"/>
        <v>5.6999999999999877</v>
      </c>
      <c r="O135">
        <f t="shared" si="11"/>
        <v>12.269514746805704</v>
      </c>
    </row>
    <row r="136" spans="14:15" x14ac:dyDescent="0.3">
      <c r="N136">
        <f t="shared" si="12"/>
        <v>5.7499999999999876</v>
      </c>
      <c r="O136">
        <f t="shared" si="11"/>
        <v>12.283363690229811</v>
      </c>
    </row>
    <row r="137" spans="14:15" x14ac:dyDescent="0.3">
      <c r="N137">
        <f t="shared" si="12"/>
        <v>5.7999999999999874</v>
      </c>
      <c r="O137">
        <f t="shared" si="11"/>
        <v>12.29700435208089</v>
      </c>
    </row>
    <row r="138" spans="14:15" x14ac:dyDescent="0.3">
      <c r="N138">
        <f t="shared" si="12"/>
        <v>5.8499999999999872</v>
      </c>
      <c r="O138">
        <f t="shared" si="11"/>
        <v>12.310441395974491</v>
      </c>
    </row>
    <row r="139" spans="14:15" x14ac:dyDescent="0.3">
      <c r="N139">
        <f t="shared" si="12"/>
        <v>5.899999999999987</v>
      </c>
      <c r="O139">
        <f t="shared" si="11"/>
        <v>12.323679347327452</v>
      </c>
    </row>
    <row r="140" spans="14:15" x14ac:dyDescent="0.3">
      <c r="N140">
        <f t="shared" si="12"/>
        <v>5.9499999999999869</v>
      </c>
      <c r="O140">
        <f t="shared" si="11"/>
        <v>12.33672259843938</v>
      </c>
    </row>
    <row r="141" spans="14:15" x14ac:dyDescent="0.3">
      <c r="N141">
        <f t="shared" si="12"/>
        <v>5.9999999999999867</v>
      </c>
      <c r="O141">
        <f t="shared" si="11"/>
        <v>12.349575413351538</v>
      </c>
    </row>
    <row r="142" spans="14:15" x14ac:dyDescent="0.3">
      <c r="N142">
        <f t="shared" si="12"/>
        <v>6.0499999999999865</v>
      </c>
      <c r="O142">
        <f t="shared" si="11"/>
        <v>12.362241932494475</v>
      </c>
    </row>
    <row r="143" spans="14:15" x14ac:dyDescent="0.3">
      <c r="N143">
        <f t="shared" si="12"/>
        <v>6.0999999999999863</v>
      </c>
      <c r="O143">
        <f t="shared" si="11"/>
        <v>12.374726177134997</v>
      </c>
    </row>
    <row r="144" spans="14:15" x14ac:dyDescent="0.3">
      <c r="N144">
        <f t="shared" si="12"/>
        <v>6.1499999999999861</v>
      </c>
      <c r="O144">
        <f t="shared" si="11"/>
        <v>12.387032053632529</v>
      </c>
    </row>
    <row r="145" spans="14:15" x14ac:dyDescent="0.3">
      <c r="N145">
        <f t="shared" si="12"/>
        <v>6.199999999999986</v>
      </c>
      <c r="O145">
        <f t="shared" si="11"/>
        <v>12.399163357514352</v>
      </c>
    </row>
    <row r="146" spans="14:15" x14ac:dyDescent="0.3">
      <c r="N146">
        <f t="shared" si="12"/>
        <v>6.2499999999999858</v>
      </c>
      <c r="O146">
        <f t="shared" si="11"/>
        <v>12.411123777378602</v>
      </c>
    </row>
    <row r="147" spans="14:15" x14ac:dyDescent="0.3">
      <c r="N147">
        <f t="shared" si="12"/>
        <v>6.2999999999999856</v>
      </c>
      <c r="O147">
        <f t="shared" si="11"/>
        <v>12.422916898633504</v>
      </c>
    </row>
    <row r="148" spans="14:15" x14ac:dyDescent="0.3">
      <c r="N148">
        <f t="shared" si="12"/>
        <v>6.3499999999999854</v>
      </c>
      <c r="O148">
        <f t="shared" si="11"/>
        <v>12.43454620708078</v>
      </c>
    </row>
    <row r="149" spans="14:15" x14ac:dyDescent="0.3">
      <c r="N149">
        <f t="shared" si="12"/>
        <v>6.3999999999999853</v>
      </c>
      <c r="O149">
        <f t="shared" si="11"/>
        <v>12.446015092350752</v>
      </c>
    </row>
    <row r="150" spans="14:15" x14ac:dyDescent="0.3">
      <c r="N150">
        <f t="shared" si="12"/>
        <v>6.4499999999999851</v>
      </c>
      <c r="O150">
        <f t="shared" ref="O150:O213" si="13">$L$24*$L$25*N150/(1+$L$25*N150)</f>
        <v>12.457326851196294</v>
      </c>
    </row>
    <row r="151" spans="14:15" x14ac:dyDescent="0.3">
      <c r="N151">
        <f t="shared" ref="N151:N214" si="14">N150+0.05</f>
        <v>6.4999999999999849</v>
      </c>
      <c r="O151">
        <f t="shared" si="13"/>
        <v>12.468484690652266</v>
      </c>
    </row>
    <row r="152" spans="14:15" x14ac:dyDescent="0.3">
      <c r="N152">
        <f t="shared" si="14"/>
        <v>6.5499999999999847</v>
      </c>
      <c r="O152">
        <f t="shared" si="13"/>
        <v>12.479491731066899</v>
      </c>
    </row>
    <row r="153" spans="14:15" x14ac:dyDescent="0.3">
      <c r="N153">
        <f t="shared" si="14"/>
        <v>6.5999999999999845</v>
      </c>
      <c r="O153">
        <f t="shared" si="13"/>
        <v>12.490351009011066</v>
      </c>
    </row>
    <row r="154" spans="14:15" x14ac:dyDescent="0.3">
      <c r="N154">
        <f t="shared" si="14"/>
        <v>6.6499999999999844</v>
      </c>
      <c r="O154">
        <f t="shared" si="13"/>
        <v>12.501065480071185</v>
      </c>
    </row>
    <row r="155" spans="14:15" x14ac:dyDescent="0.3">
      <c r="N155">
        <f t="shared" si="14"/>
        <v>6.6999999999999842</v>
      </c>
      <c r="O155">
        <f t="shared" si="13"/>
        <v>12.511638021531123</v>
      </c>
    </row>
    <row r="156" spans="14:15" x14ac:dyDescent="0.3">
      <c r="N156">
        <f t="shared" si="14"/>
        <v>6.749999999999984</v>
      </c>
      <c r="O156">
        <f t="shared" si="13"/>
        <v>12.522071434948232</v>
      </c>
    </row>
    <row r="157" spans="14:15" x14ac:dyDescent="0.3">
      <c r="N157">
        <f t="shared" si="14"/>
        <v>6.7999999999999838</v>
      </c>
      <c r="O157">
        <f t="shared" si="13"/>
        <v>12.532368448628343</v>
      </c>
    </row>
    <row r="158" spans="14:15" x14ac:dyDescent="0.3">
      <c r="N158">
        <f t="shared" si="14"/>
        <v>6.8499999999999837</v>
      </c>
      <c r="O158">
        <f t="shared" si="13"/>
        <v>12.542531720004332</v>
      </c>
    </row>
    <row r="159" spans="14:15" x14ac:dyDescent="0.3">
      <c r="N159">
        <f t="shared" si="14"/>
        <v>6.8999999999999835</v>
      </c>
      <c r="O159">
        <f t="shared" si="13"/>
        <v>12.552563837922589</v>
      </c>
    </row>
    <row r="160" spans="14:15" x14ac:dyDescent="0.3">
      <c r="N160">
        <f t="shared" si="14"/>
        <v>6.9499999999999833</v>
      </c>
      <c r="O160">
        <f t="shared" si="13"/>
        <v>12.562467324841554</v>
      </c>
    </row>
    <row r="161" spans="14:15" x14ac:dyDescent="0.3">
      <c r="N161">
        <f t="shared" si="14"/>
        <v>6.9999999999999831</v>
      </c>
      <c r="O161">
        <f t="shared" si="13"/>
        <v>12.572244638946207</v>
      </c>
    </row>
    <row r="162" spans="14:15" x14ac:dyDescent="0.3">
      <c r="N162">
        <f t="shared" si="14"/>
        <v>7.0499999999999829</v>
      </c>
      <c r="O162">
        <f t="shared" si="13"/>
        <v>12.581898176182257</v>
      </c>
    </row>
    <row r="163" spans="14:15" x14ac:dyDescent="0.3">
      <c r="N163">
        <f t="shared" si="14"/>
        <v>7.0999999999999828</v>
      </c>
      <c r="O163">
        <f t="shared" si="13"/>
        <v>12.591430272213564</v>
      </c>
    </row>
    <row r="164" spans="14:15" x14ac:dyDescent="0.3">
      <c r="N164">
        <f t="shared" si="14"/>
        <v>7.1499999999999826</v>
      </c>
      <c r="O164">
        <f t="shared" si="13"/>
        <v>12.600843204306155</v>
      </c>
    </row>
    <row r="165" spans="14:15" x14ac:dyDescent="0.3">
      <c r="N165">
        <f t="shared" si="14"/>
        <v>7.1999999999999824</v>
      </c>
      <c r="O165">
        <f t="shared" si="13"/>
        <v>12.610139193142004</v>
      </c>
    </row>
    <row r="166" spans="14:15" x14ac:dyDescent="0.3">
      <c r="N166">
        <f t="shared" si="14"/>
        <v>7.2499999999999822</v>
      </c>
      <c r="O166">
        <f t="shared" si="13"/>
        <v>12.619320404565636</v>
      </c>
    </row>
    <row r="167" spans="14:15" x14ac:dyDescent="0.3">
      <c r="N167">
        <f t="shared" si="14"/>
        <v>7.2999999999999821</v>
      </c>
      <c r="O167">
        <f t="shared" si="13"/>
        <v>12.62838895126645</v>
      </c>
    </row>
    <row r="168" spans="14:15" x14ac:dyDescent="0.3">
      <c r="N168">
        <f t="shared" si="14"/>
        <v>7.3499999999999819</v>
      </c>
      <c r="O168">
        <f t="shared" si="13"/>
        <v>12.637346894399457</v>
      </c>
    </row>
    <row r="169" spans="14:15" x14ac:dyDescent="0.3">
      <c r="N169">
        <f t="shared" si="14"/>
        <v>7.3999999999999817</v>
      </c>
      <c r="O169">
        <f t="shared" si="13"/>
        <v>12.646196245147088</v>
      </c>
    </row>
    <row r="170" spans="14:15" x14ac:dyDescent="0.3">
      <c r="N170">
        <f t="shared" si="14"/>
        <v>7.4499999999999815</v>
      </c>
      <c r="O170">
        <f t="shared" si="13"/>
        <v>12.654938966224559</v>
      </c>
    </row>
    <row r="171" spans="14:15" x14ac:dyDescent="0.3">
      <c r="N171">
        <f t="shared" si="14"/>
        <v>7.4999999999999813</v>
      </c>
      <c r="O171">
        <f t="shared" si="13"/>
        <v>12.66357697333113</v>
      </c>
    </row>
    <row r="172" spans="14:15" x14ac:dyDescent="0.3">
      <c r="N172">
        <f t="shared" si="14"/>
        <v>7.5499999999999812</v>
      </c>
      <c r="O172">
        <f t="shared" si="13"/>
        <v>12.672112136549522</v>
      </c>
    </row>
    <row r="173" spans="14:15" x14ac:dyDescent="0.3">
      <c r="N173">
        <f t="shared" si="14"/>
        <v>7.599999999999981</v>
      </c>
      <c r="O173">
        <f t="shared" si="13"/>
        <v>12.680546281695671</v>
      </c>
    </row>
    <row r="174" spans="14:15" x14ac:dyDescent="0.3">
      <c r="N174">
        <f t="shared" si="14"/>
        <v>7.6499999999999808</v>
      </c>
      <c r="O174">
        <f t="shared" si="13"/>
        <v>12.688881191620808</v>
      </c>
    </row>
    <row r="175" spans="14:15" x14ac:dyDescent="0.3">
      <c r="N175">
        <f t="shared" si="14"/>
        <v>7.6999999999999806</v>
      </c>
      <c r="O175">
        <f t="shared" si="13"/>
        <v>12.697118607467875</v>
      </c>
    </row>
    <row r="176" spans="14:15" x14ac:dyDescent="0.3">
      <c r="N176">
        <f t="shared" si="14"/>
        <v>7.7499999999999805</v>
      </c>
      <c r="O176">
        <f t="shared" si="13"/>
        <v>12.705260229884091</v>
      </c>
    </row>
    <row r="177" spans="14:15" x14ac:dyDescent="0.3">
      <c r="N177">
        <f t="shared" si="14"/>
        <v>7.7999999999999803</v>
      </c>
      <c r="O177">
        <f t="shared" si="13"/>
        <v>12.713307720191462</v>
      </c>
    </row>
    <row r="178" spans="14:15" x14ac:dyDescent="0.3">
      <c r="N178">
        <f t="shared" si="14"/>
        <v>7.8499999999999801</v>
      </c>
      <c r="O178">
        <f t="shared" si="13"/>
        <v>12.721262701516928</v>
      </c>
    </row>
    <row r="179" spans="14:15" x14ac:dyDescent="0.3">
      <c r="N179">
        <f t="shared" si="14"/>
        <v>7.8999999999999799</v>
      </c>
      <c r="O179">
        <f t="shared" si="13"/>
        <v>12.72912675988376</v>
      </c>
    </row>
    <row r="180" spans="14:15" x14ac:dyDescent="0.3">
      <c r="N180">
        <f t="shared" si="14"/>
        <v>7.9499999999999797</v>
      </c>
      <c r="O180">
        <f t="shared" si="13"/>
        <v>12.736901445265744</v>
      </c>
    </row>
    <row r="181" spans="14:15" x14ac:dyDescent="0.3">
      <c r="N181">
        <f t="shared" si="14"/>
        <v>7.9999999999999796</v>
      </c>
      <c r="O181">
        <f t="shared" si="13"/>
        <v>12.744588272605624</v>
      </c>
    </row>
    <row r="182" spans="14:15" x14ac:dyDescent="0.3">
      <c r="N182">
        <f t="shared" si="14"/>
        <v>8.0499999999999794</v>
      </c>
      <c r="O182">
        <f t="shared" si="13"/>
        <v>12.752188722799211</v>
      </c>
    </row>
    <row r="183" spans="14:15" x14ac:dyDescent="0.3">
      <c r="N183">
        <f t="shared" si="14"/>
        <v>8.0999999999999801</v>
      </c>
      <c r="O183">
        <f t="shared" si="13"/>
        <v>12.759704243646516</v>
      </c>
    </row>
    <row r="184" spans="14:15" x14ac:dyDescent="0.3">
      <c r="N184">
        <f t="shared" si="14"/>
        <v>8.1499999999999808</v>
      </c>
      <c r="O184">
        <f t="shared" si="13"/>
        <v>12.767136250771154</v>
      </c>
    </row>
    <row r="185" spans="14:15" x14ac:dyDescent="0.3">
      <c r="N185">
        <f t="shared" si="14"/>
        <v>8.1999999999999815</v>
      </c>
      <c r="O185">
        <f t="shared" si="13"/>
        <v>12.774486128509288</v>
      </c>
    </row>
    <row r="186" spans="14:15" x14ac:dyDescent="0.3">
      <c r="N186">
        <f t="shared" si="14"/>
        <v>8.2499999999999822</v>
      </c>
      <c r="O186">
        <f t="shared" si="13"/>
        <v>12.781755230769246</v>
      </c>
    </row>
    <row r="187" spans="14:15" x14ac:dyDescent="0.3">
      <c r="N187">
        <f t="shared" si="14"/>
        <v>8.2999999999999829</v>
      </c>
      <c r="O187">
        <f t="shared" si="13"/>
        <v>12.788944881862975</v>
      </c>
    </row>
    <row r="188" spans="14:15" x14ac:dyDescent="0.3">
      <c r="N188">
        <f t="shared" si="14"/>
        <v>8.3499999999999837</v>
      </c>
      <c r="O188">
        <f t="shared" si="13"/>
        <v>12.79605637731034</v>
      </c>
    </row>
    <row r="189" spans="14:15" x14ac:dyDescent="0.3">
      <c r="N189">
        <f t="shared" si="14"/>
        <v>8.3999999999999844</v>
      </c>
      <c r="O189">
        <f t="shared" si="13"/>
        <v>12.803090984617386</v>
      </c>
    </row>
    <row r="190" spans="14:15" x14ac:dyDescent="0.3">
      <c r="N190">
        <f t="shared" si="14"/>
        <v>8.4499999999999851</v>
      </c>
      <c r="O190">
        <f t="shared" si="13"/>
        <v>12.810049944029458</v>
      </c>
    </row>
    <row r="191" spans="14:15" x14ac:dyDescent="0.3">
      <c r="N191">
        <f t="shared" si="14"/>
        <v>8.4999999999999858</v>
      </c>
      <c r="O191">
        <f t="shared" si="13"/>
        <v>12.816934469260161</v>
      </c>
    </row>
    <row r="192" spans="14:15" x14ac:dyDescent="0.3">
      <c r="N192">
        <f t="shared" si="14"/>
        <v>8.5499999999999865</v>
      </c>
      <c r="O192">
        <f t="shared" si="13"/>
        <v>12.82374574819705</v>
      </c>
    </row>
    <row r="193" spans="14:15" x14ac:dyDescent="0.3">
      <c r="N193">
        <f t="shared" si="14"/>
        <v>8.5999999999999872</v>
      </c>
      <c r="O193">
        <f t="shared" si="13"/>
        <v>12.830484943584933</v>
      </c>
    </row>
    <row r="194" spans="14:15" x14ac:dyDescent="0.3">
      <c r="N194">
        <f t="shared" si="14"/>
        <v>8.6499999999999879</v>
      </c>
      <c r="O194">
        <f t="shared" si="13"/>
        <v>12.83715319368758</v>
      </c>
    </row>
    <row r="195" spans="14:15" x14ac:dyDescent="0.3">
      <c r="N195">
        <f t="shared" si="14"/>
        <v>8.6999999999999886</v>
      </c>
      <c r="O195">
        <f t="shared" si="13"/>
        <v>12.843751612928632</v>
      </c>
    </row>
    <row r="196" spans="14:15" x14ac:dyDescent="0.3">
      <c r="N196">
        <f t="shared" si="14"/>
        <v>8.7499999999999893</v>
      </c>
      <c r="O196">
        <f t="shared" si="13"/>
        <v>12.850281292512507</v>
      </c>
    </row>
    <row r="197" spans="14:15" x14ac:dyDescent="0.3">
      <c r="N197">
        <f t="shared" si="14"/>
        <v>8.7999999999999901</v>
      </c>
      <c r="O197">
        <f t="shared" si="13"/>
        <v>12.856743301025988</v>
      </c>
    </row>
    <row r="198" spans="14:15" x14ac:dyDescent="0.3">
      <c r="N198">
        <f t="shared" si="14"/>
        <v>8.8499999999999908</v>
      </c>
      <c r="O198">
        <f t="shared" si="13"/>
        <v>12.863138685021188</v>
      </c>
    </row>
    <row r="199" spans="14:15" x14ac:dyDescent="0.3">
      <c r="N199">
        <f t="shared" si="14"/>
        <v>8.8999999999999915</v>
      </c>
      <c r="O199">
        <f t="shared" si="13"/>
        <v>12.869468469580609</v>
      </c>
    </row>
    <row r="200" spans="14:15" x14ac:dyDescent="0.3">
      <c r="N200">
        <f t="shared" si="14"/>
        <v>8.9499999999999922</v>
      </c>
      <c r="O200">
        <f t="shared" si="13"/>
        <v>12.875733658864878</v>
      </c>
    </row>
    <row r="201" spans="14:15" x14ac:dyDescent="0.3">
      <c r="N201">
        <f t="shared" si="14"/>
        <v>8.9999999999999929</v>
      </c>
      <c r="O201">
        <f t="shared" si="13"/>
        <v>12.881935236643791</v>
      </c>
    </row>
    <row r="202" spans="14:15" x14ac:dyDescent="0.3">
      <c r="N202">
        <f t="shared" si="14"/>
        <v>9.0499999999999936</v>
      </c>
      <c r="O202">
        <f t="shared" si="13"/>
        <v>12.888074166811302</v>
      </c>
    </row>
    <row r="203" spans="14:15" x14ac:dyDescent="0.3">
      <c r="N203">
        <f t="shared" si="14"/>
        <v>9.0999999999999943</v>
      </c>
      <c r="O203">
        <f t="shared" si="13"/>
        <v>12.894151393884949</v>
      </c>
    </row>
    <row r="204" spans="14:15" x14ac:dyDescent="0.3">
      <c r="N204">
        <f t="shared" si="14"/>
        <v>9.149999999999995</v>
      </c>
      <c r="O204">
        <f t="shared" si="13"/>
        <v>12.900167843490289</v>
      </c>
    </row>
    <row r="205" spans="14:15" x14ac:dyDescent="0.3">
      <c r="N205">
        <f t="shared" si="14"/>
        <v>9.1999999999999957</v>
      </c>
      <c r="O205">
        <f t="shared" si="13"/>
        <v>12.906124422830914</v>
      </c>
    </row>
    <row r="206" spans="14:15" x14ac:dyDescent="0.3">
      <c r="N206">
        <f t="shared" si="14"/>
        <v>9.2499999999999964</v>
      </c>
      <c r="O206">
        <f t="shared" si="13"/>
        <v>12.912022021144468</v>
      </c>
    </row>
    <row r="207" spans="14:15" x14ac:dyDescent="0.3">
      <c r="N207">
        <f t="shared" si="14"/>
        <v>9.2999999999999972</v>
      </c>
      <c r="O207">
        <f t="shared" si="13"/>
        <v>12.91786151014518</v>
      </c>
    </row>
    <row r="208" spans="14:15" x14ac:dyDescent="0.3">
      <c r="N208">
        <f t="shared" si="14"/>
        <v>9.3499999999999979</v>
      </c>
      <c r="O208">
        <f t="shared" si="13"/>
        <v>12.923643744453432</v>
      </c>
    </row>
    <row r="209" spans="14:15" x14ac:dyDescent="0.3">
      <c r="N209">
        <f t="shared" si="14"/>
        <v>9.3999999999999986</v>
      </c>
      <c r="O209">
        <f t="shared" si="13"/>
        <v>12.929369562012681</v>
      </c>
    </row>
    <row r="210" spans="14:15" x14ac:dyDescent="0.3">
      <c r="N210">
        <f t="shared" si="14"/>
        <v>9.4499999999999993</v>
      </c>
      <c r="O210">
        <f t="shared" si="13"/>
        <v>12.935039784494284</v>
      </c>
    </row>
    <row r="211" spans="14:15" x14ac:dyDescent="0.3">
      <c r="N211">
        <f t="shared" si="14"/>
        <v>9.5</v>
      </c>
      <c r="O211">
        <f t="shared" si="13"/>
        <v>12.940655217690587</v>
      </c>
    </row>
    <row r="212" spans="14:15" x14ac:dyDescent="0.3">
      <c r="N212">
        <f t="shared" si="14"/>
        <v>9.5500000000000007</v>
      </c>
      <c r="O212">
        <f t="shared" si="13"/>
        <v>12.946216651896652</v>
      </c>
    </row>
    <row r="213" spans="14:15" x14ac:dyDescent="0.3">
      <c r="N213">
        <f t="shared" si="14"/>
        <v>9.6000000000000014</v>
      </c>
      <c r="O213">
        <f t="shared" si="13"/>
        <v>12.951724862281036</v>
      </c>
    </row>
    <row r="214" spans="14:15" x14ac:dyDescent="0.3">
      <c r="N214">
        <f t="shared" si="14"/>
        <v>9.6500000000000021</v>
      </c>
      <c r="O214">
        <f t="shared" ref="O214:O247" si="15">$L$24*$L$25*N214/(1+$L$25*N214)</f>
        <v>12.957180609245983</v>
      </c>
    </row>
    <row r="215" spans="14:15" x14ac:dyDescent="0.3">
      <c r="N215">
        <f t="shared" ref="N215:N247" si="16">N214+0.05</f>
        <v>9.7000000000000028</v>
      </c>
      <c r="O215">
        <f t="shared" si="15"/>
        <v>12.962584638777358</v>
      </c>
    </row>
    <row r="216" spans="14:15" x14ac:dyDescent="0.3">
      <c r="N216">
        <f t="shared" si="16"/>
        <v>9.7500000000000036</v>
      </c>
      <c r="O216">
        <f t="shared" si="15"/>
        <v>12.967937682784676</v>
      </c>
    </row>
    <row r="217" spans="14:15" x14ac:dyDescent="0.3">
      <c r="N217">
        <f t="shared" si="16"/>
        <v>9.8000000000000043</v>
      </c>
      <c r="O217">
        <f t="shared" si="15"/>
        <v>12.973240459431588</v>
      </c>
    </row>
    <row r="218" spans="14:15" x14ac:dyDescent="0.3">
      <c r="N218">
        <f t="shared" si="16"/>
        <v>9.850000000000005</v>
      </c>
      <c r="O218">
        <f t="shared" si="15"/>
        <v>12.978493673457038</v>
      </c>
    </row>
    <row r="219" spans="14:15" x14ac:dyDescent="0.3">
      <c r="N219">
        <f t="shared" si="16"/>
        <v>9.9000000000000057</v>
      </c>
      <c r="O219">
        <f t="shared" si="15"/>
        <v>12.983698016487507</v>
      </c>
    </row>
    <row r="220" spans="14:15" x14ac:dyDescent="0.3">
      <c r="N220">
        <f t="shared" si="16"/>
        <v>9.9500000000000064</v>
      </c>
      <c r="O220">
        <f t="shared" si="15"/>
        <v>12.988854167340563</v>
      </c>
    </row>
    <row r="221" spans="14:15" x14ac:dyDescent="0.3">
      <c r="N221">
        <f t="shared" si="16"/>
        <v>10.000000000000007</v>
      </c>
      <c r="O221">
        <f t="shared" si="15"/>
        <v>12.993962792320028</v>
      </c>
    </row>
    <row r="222" spans="14:15" x14ac:dyDescent="0.3">
      <c r="N222">
        <f t="shared" si="16"/>
        <v>10.050000000000008</v>
      </c>
      <c r="O222">
        <f t="shared" si="15"/>
        <v>12.999024545503001</v>
      </c>
    </row>
    <row r="223" spans="14:15" x14ac:dyDescent="0.3">
      <c r="N223">
        <f t="shared" si="16"/>
        <v>10.100000000000009</v>
      </c>
      <c r="O223">
        <f t="shared" si="15"/>
        <v>13.004040069019034</v>
      </c>
    </row>
    <row r="224" spans="14:15" x14ac:dyDescent="0.3">
      <c r="N224">
        <f t="shared" si="16"/>
        <v>10.150000000000009</v>
      </c>
      <c r="O224">
        <f t="shared" si="15"/>
        <v>13.009009993321694</v>
      </c>
    </row>
    <row r="225" spans="14:15" x14ac:dyDescent="0.3">
      <c r="N225">
        <f t="shared" si="16"/>
        <v>10.20000000000001</v>
      </c>
      <c r="O225">
        <f t="shared" si="15"/>
        <v>13.01393493745273</v>
      </c>
    </row>
    <row r="226" spans="14:15" x14ac:dyDescent="0.3">
      <c r="N226">
        <f t="shared" si="16"/>
        <v>10.250000000000011</v>
      </c>
      <c r="O226">
        <f t="shared" si="15"/>
        <v>13.018815509299136</v>
      </c>
    </row>
    <row r="227" spans="14:15" x14ac:dyDescent="0.3">
      <c r="N227">
        <f t="shared" si="16"/>
        <v>10.300000000000011</v>
      </c>
      <c r="O227">
        <f t="shared" si="15"/>
        <v>13.023652305843267</v>
      </c>
    </row>
    <row r="228" spans="14:15" x14ac:dyDescent="0.3">
      <c r="N228">
        <f t="shared" si="16"/>
        <v>10.350000000000012</v>
      </c>
      <c r="O228">
        <f t="shared" si="15"/>
        <v>13.028445913406255</v>
      </c>
    </row>
    <row r="229" spans="14:15" x14ac:dyDescent="0.3">
      <c r="N229">
        <f t="shared" si="16"/>
        <v>10.400000000000013</v>
      </c>
      <c r="O229">
        <f t="shared" si="15"/>
        <v>13.033196907884964</v>
      </c>
    </row>
    <row r="230" spans="14:15" x14ac:dyDescent="0.3">
      <c r="N230">
        <f t="shared" si="16"/>
        <v>10.450000000000014</v>
      </c>
      <c r="O230">
        <f t="shared" si="15"/>
        <v>13.037905854982617</v>
      </c>
    </row>
    <row r="231" spans="14:15" x14ac:dyDescent="0.3">
      <c r="N231">
        <f t="shared" si="16"/>
        <v>10.500000000000014</v>
      </c>
      <c r="O231">
        <f t="shared" si="15"/>
        <v>13.042573310433344</v>
      </c>
    </row>
    <row r="232" spans="14:15" x14ac:dyDescent="0.3">
      <c r="N232">
        <f t="shared" si="16"/>
        <v>10.550000000000015</v>
      </c>
      <c r="O232">
        <f t="shared" si="15"/>
        <v>13.047199820220825</v>
      </c>
    </row>
    <row r="233" spans="14:15" x14ac:dyDescent="0.3">
      <c r="N233">
        <f t="shared" si="16"/>
        <v>10.600000000000016</v>
      </c>
      <c r="O233">
        <f t="shared" si="15"/>
        <v>13.051785920791202</v>
      </c>
    </row>
    <row r="234" spans="14:15" x14ac:dyDescent="0.3">
      <c r="N234">
        <f t="shared" si="16"/>
        <v>10.650000000000016</v>
      </c>
      <c r="O234">
        <f t="shared" si="15"/>
        <v>13.056332139260407</v>
      </c>
    </row>
    <row r="235" spans="14:15" x14ac:dyDescent="0.3">
      <c r="N235">
        <f t="shared" si="16"/>
        <v>10.700000000000017</v>
      </c>
      <c r="O235">
        <f t="shared" si="15"/>
        <v>13.060838993616168</v>
      </c>
    </row>
    <row r="236" spans="14:15" x14ac:dyDescent="0.3">
      <c r="N236">
        <f t="shared" si="16"/>
        <v>10.750000000000018</v>
      </c>
      <c r="O236">
        <f t="shared" si="15"/>
        <v>13.065306992914719</v>
      </c>
    </row>
    <row r="237" spans="14:15" x14ac:dyDescent="0.3">
      <c r="N237">
        <f t="shared" si="16"/>
        <v>10.800000000000018</v>
      </c>
      <c r="O237">
        <f t="shared" si="15"/>
        <v>13.06973663747249</v>
      </c>
    </row>
    <row r="238" spans="14:15" x14ac:dyDescent="0.3">
      <c r="N238">
        <f t="shared" si="16"/>
        <v>10.850000000000019</v>
      </c>
      <c r="O238">
        <f t="shared" si="15"/>
        <v>13.074128419052874</v>
      </c>
    </row>
    <row r="239" spans="14:15" x14ac:dyDescent="0.3">
      <c r="N239">
        <f t="shared" si="16"/>
        <v>10.90000000000002</v>
      </c>
      <c r="O239">
        <f t="shared" si="15"/>
        <v>13.07848282104821</v>
      </c>
    </row>
    <row r="240" spans="14:15" x14ac:dyDescent="0.3">
      <c r="N240">
        <f t="shared" si="16"/>
        <v>10.950000000000021</v>
      </c>
      <c r="O240">
        <f t="shared" si="15"/>
        <v>13.082800318657153</v>
      </c>
    </row>
    <row r="241" spans="14:15" x14ac:dyDescent="0.3">
      <c r="N241">
        <f t="shared" si="16"/>
        <v>11.000000000000021</v>
      </c>
      <c r="O241">
        <f t="shared" si="15"/>
        <v>13.087081379057551</v>
      </c>
    </row>
    <row r="242" spans="14:15" x14ac:dyDescent="0.3">
      <c r="N242">
        <f t="shared" si="16"/>
        <v>11.050000000000022</v>
      </c>
      <c r="O242">
        <f t="shared" si="15"/>
        <v>13.09132646157496</v>
      </c>
    </row>
    <row r="243" spans="14:15" x14ac:dyDescent="0.3">
      <c r="N243">
        <f t="shared" si="16"/>
        <v>11.100000000000023</v>
      </c>
      <c r="O243">
        <f t="shared" si="15"/>
        <v>13.09553601784692</v>
      </c>
    </row>
    <row r="244" spans="14:15" x14ac:dyDescent="0.3">
      <c r="N244">
        <f t="shared" si="16"/>
        <v>11.150000000000023</v>
      </c>
      <c r="O244">
        <f t="shared" si="15"/>
        <v>13.099710491983153</v>
      </c>
    </row>
    <row r="245" spans="14:15" x14ac:dyDescent="0.3">
      <c r="N245">
        <f t="shared" si="16"/>
        <v>11.200000000000024</v>
      </c>
      <c r="O245">
        <f t="shared" si="15"/>
        <v>13.103850320721738</v>
      </c>
    </row>
    <row r="246" spans="14:15" x14ac:dyDescent="0.3">
      <c r="N246">
        <f t="shared" si="16"/>
        <v>11.250000000000025</v>
      </c>
      <c r="O246">
        <f t="shared" si="15"/>
        <v>13.10795593358143</v>
      </c>
    </row>
    <row r="247" spans="14:15" x14ac:dyDescent="0.3">
      <c r="N247">
        <f t="shared" si="16"/>
        <v>11.300000000000026</v>
      </c>
      <c r="O247">
        <f t="shared" si="15"/>
        <v>13.112027753010222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03C5-94D3-4E67-9BB4-03BC1F778BF3}">
  <dimension ref="C1:M247"/>
  <sheetViews>
    <sheetView topLeftCell="D23" workbookViewId="0">
      <selection activeCell="H49" sqref="H49"/>
    </sheetView>
  </sheetViews>
  <sheetFormatPr defaultRowHeight="15.6" x14ac:dyDescent="0.3"/>
  <cols>
    <col min="4" max="4" width="9.8984375" bestFit="1" customWidth="1"/>
    <col min="6" max="6" width="29.5" bestFit="1" customWidth="1"/>
    <col min="7" max="7" width="29.796875" bestFit="1" customWidth="1"/>
  </cols>
  <sheetData>
    <row r="1" spans="3:9" x14ac:dyDescent="0.3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3:9" x14ac:dyDescent="0.3">
      <c r="C2" s="2">
        <v>1.5</v>
      </c>
      <c r="D2">
        <v>5</v>
      </c>
      <c r="E2">
        <v>50</v>
      </c>
      <c r="F2" s="2">
        <v>5.3576377949999996</v>
      </c>
      <c r="G2" s="2">
        <v>1.573455348</v>
      </c>
      <c r="H2">
        <f t="shared" ref="H2" si="0">(F2-G2)/E2</f>
        <v>7.5683648939999987E-2</v>
      </c>
    </row>
    <row r="3" spans="3:9" x14ac:dyDescent="0.3">
      <c r="C3" s="2">
        <v>1.5</v>
      </c>
      <c r="D3">
        <v>5</v>
      </c>
      <c r="E3">
        <v>50</v>
      </c>
      <c r="F3" s="2">
        <v>1.8869486980000001</v>
      </c>
      <c r="G3" s="2">
        <v>0.45368089369999998</v>
      </c>
      <c r="H3">
        <f>(F3-G3)/E3</f>
        <v>2.8665356086000005E-2</v>
      </c>
      <c r="I3" s="2"/>
    </row>
    <row r="4" spans="3:9" x14ac:dyDescent="0.3">
      <c r="C4" s="2">
        <v>1.5</v>
      </c>
      <c r="D4">
        <v>5</v>
      </c>
      <c r="E4">
        <v>40</v>
      </c>
      <c r="F4" s="2">
        <v>9.1403901849999993</v>
      </c>
      <c r="G4" s="2">
        <v>1.6661283170000001</v>
      </c>
      <c r="H4">
        <f>(F4-G4)/E4</f>
        <v>0.18685654669999999</v>
      </c>
      <c r="I4" s="2"/>
    </row>
    <row r="5" spans="3:9" x14ac:dyDescent="0.3">
      <c r="C5" s="2">
        <v>1.5</v>
      </c>
      <c r="D5">
        <v>5</v>
      </c>
      <c r="E5">
        <v>40</v>
      </c>
      <c r="F5" s="2">
        <v>8.6751439169999998</v>
      </c>
      <c r="G5" s="2">
        <v>1.3256943059999999</v>
      </c>
      <c r="H5">
        <f t="shared" ref="H5" si="1">(F5-G5)/E5</f>
        <v>0.18373624027499999</v>
      </c>
    </row>
    <row r="6" spans="3:9" x14ac:dyDescent="0.3">
      <c r="C6" s="2">
        <v>1.5</v>
      </c>
      <c r="D6">
        <v>5</v>
      </c>
      <c r="E6">
        <v>40</v>
      </c>
      <c r="F6" s="2">
        <v>3.7210509040000002</v>
      </c>
      <c r="G6" s="2">
        <v>0.74113960700000003</v>
      </c>
      <c r="H6">
        <f t="shared" ref="H6" si="2">(F6-G6)/E6</f>
        <v>7.4497782425000006E-2</v>
      </c>
    </row>
    <row r="7" spans="3:9" x14ac:dyDescent="0.3">
      <c r="C7" s="2">
        <v>1.5</v>
      </c>
      <c r="D7">
        <v>3</v>
      </c>
      <c r="E7">
        <v>30</v>
      </c>
      <c r="F7" s="2">
        <v>4.6489934999999996</v>
      </c>
      <c r="G7" s="2">
        <v>1.1176001959999999</v>
      </c>
      <c r="H7">
        <f t="shared" ref="H7" si="3">(F7-G7)/E7</f>
        <v>0.11771311013333333</v>
      </c>
    </row>
    <row r="8" spans="3:9" x14ac:dyDescent="0.3">
      <c r="C8" s="2">
        <v>1.5</v>
      </c>
      <c r="D8">
        <v>5</v>
      </c>
      <c r="E8">
        <v>30</v>
      </c>
      <c r="F8" s="2">
        <v>3.5025706300000001</v>
      </c>
      <c r="G8" s="2">
        <v>1.5950109809999999</v>
      </c>
      <c r="H8">
        <f t="shared" ref="H8" si="4">(F8-G8)/E8</f>
        <v>6.3585321633333344E-2</v>
      </c>
    </row>
    <row r="9" spans="3:9" x14ac:dyDescent="0.3">
      <c r="C9" s="2">
        <v>1.5</v>
      </c>
      <c r="D9">
        <v>5</v>
      </c>
      <c r="E9">
        <v>20</v>
      </c>
      <c r="F9" s="2">
        <v>3.719977053</v>
      </c>
      <c r="G9" s="2">
        <v>1.598851529</v>
      </c>
      <c r="H9">
        <f t="shared" ref="H9" si="5">(F9-G9)/E9</f>
        <v>0.10605627619999999</v>
      </c>
    </row>
    <row r="10" spans="3:9" x14ac:dyDescent="0.3">
      <c r="C10" s="2">
        <v>1.5</v>
      </c>
      <c r="D10">
        <v>5</v>
      </c>
      <c r="E10">
        <v>10</v>
      </c>
      <c r="F10" s="2">
        <v>5.3525081119999998</v>
      </c>
      <c r="G10" s="2">
        <v>3.3718866030000001</v>
      </c>
      <c r="H10">
        <f t="shared" ref="H10" si="6">(F10-G10)/E10</f>
        <v>0.19806215089999996</v>
      </c>
    </row>
    <row r="11" spans="3:9" x14ac:dyDescent="0.3">
      <c r="C11" s="2">
        <v>1.5</v>
      </c>
      <c r="D11">
        <v>15</v>
      </c>
      <c r="E11">
        <v>50</v>
      </c>
      <c r="F11" s="2">
        <v>17.807367030000002</v>
      </c>
      <c r="G11" s="2">
        <v>4.5401146079999997</v>
      </c>
      <c r="H11">
        <f t="shared" ref="H11" si="7">(F11-G11)/E11</f>
        <v>0.26534504844000006</v>
      </c>
    </row>
    <row r="12" spans="3:9" x14ac:dyDescent="0.3">
      <c r="C12" s="2">
        <v>1.5</v>
      </c>
      <c r="D12">
        <v>15</v>
      </c>
      <c r="E12">
        <v>40</v>
      </c>
      <c r="F12" s="2">
        <v>17.913958210000001</v>
      </c>
      <c r="G12" s="2">
        <v>6.3797267509999998</v>
      </c>
      <c r="H12">
        <f t="shared" ref="H12" si="8">(F12-G12)/E12</f>
        <v>0.28835578647500004</v>
      </c>
    </row>
    <row r="13" spans="3:9" x14ac:dyDescent="0.3">
      <c r="C13" s="2">
        <v>1.5</v>
      </c>
      <c r="D13">
        <v>15</v>
      </c>
      <c r="E13">
        <v>30</v>
      </c>
      <c r="F13" s="2">
        <v>21.729447780000001</v>
      </c>
      <c r="G13" s="2">
        <v>6.0631798339999996</v>
      </c>
      <c r="H13">
        <f t="shared" ref="H13" si="9">(F13-G13)/E13</f>
        <v>0.52220893153333336</v>
      </c>
    </row>
    <row r="21" spans="3:13" x14ac:dyDescent="0.3">
      <c r="C21" s="10">
        <v>25</v>
      </c>
      <c r="D21" s="10">
        <v>2</v>
      </c>
      <c r="E21" s="11">
        <v>0.54322999999999999</v>
      </c>
      <c r="F21" s="10">
        <f t="shared" ref="F21:F47" si="10">(D21-E21)/C21</f>
        <v>5.8270800000000005E-2</v>
      </c>
      <c r="G21">
        <f t="shared" ref="G21:G30" si="11">$J$24*$J$25*E21/(1+$J$25*E21)</f>
        <v>0.10263979806900674</v>
      </c>
      <c r="H21">
        <f t="shared" ref="H21:H30" si="12">ABS(G21-F21)</f>
        <v>4.4368998069006731E-2</v>
      </c>
      <c r="L21">
        <v>0</v>
      </c>
      <c r="M21">
        <f>$J$24*$J$25*L21/(1+$J$25*L21)</f>
        <v>0</v>
      </c>
    </row>
    <row r="22" spans="3:13" x14ac:dyDescent="0.3">
      <c r="C22" s="12">
        <v>50</v>
      </c>
      <c r="D22" s="12">
        <v>4</v>
      </c>
      <c r="E22" s="18">
        <v>0.45368089369999998</v>
      </c>
      <c r="F22" s="12">
        <f t="shared" si="10"/>
        <v>7.0926382125999998E-2</v>
      </c>
      <c r="G22">
        <f t="shared" si="11"/>
        <v>9.0881958586046196E-2</v>
      </c>
      <c r="H22">
        <f t="shared" si="12"/>
        <v>1.9955576460046198E-2</v>
      </c>
      <c r="L22">
        <f>L21+0.05</f>
        <v>0.05</v>
      </c>
      <c r="M22">
        <f t="shared" ref="M22:M85" si="13">$J$24*$J$25*L22/(1+$J$25*L22)</f>
        <v>1.374809883302063E-2</v>
      </c>
    </row>
    <row r="23" spans="3:13" x14ac:dyDescent="0.3">
      <c r="C23" s="14">
        <v>25</v>
      </c>
      <c r="D23" s="14">
        <v>3</v>
      </c>
      <c r="E23" s="13">
        <v>0.56564999999999999</v>
      </c>
      <c r="F23" s="14">
        <f t="shared" si="10"/>
        <v>9.7374000000000016E-2</v>
      </c>
      <c r="G23">
        <f t="shared" si="11"/>
        <v>0.10537742640513797</v>
      </c>
      <c r="H23">
        <f t="shared" si="12"/>
        <v>8.0034264051379589E-3</v>
      </c>
      <c r="L23">
        <f t="shared" ref="L23:L86" si="14">L22+0.05</f>
        <v>0.1</v>
      </c>
      <c r="M23">
        <f t="shared" si="13"/>
        <v>2.6283204517618428E-2</v>
      </c>
    </row>
    <row r="24" spans="3:13" x14ac:dyDescent="0.3">
      <c r="C24" s="12">
        <v>12.5</v>
      </c>
      <c r="D24" s="12">
        <v>2</v>
      </c>
      <c r="E24" s="15">
        <v>0.6</v>
      </c>
      <c r="F24" s="12">
        <f t="shared" si="10"/>
        <v>0.11199999999999999</v>
      </c>
      <c r="G24">
        <f t="shared" si="11"/>
        <v>0.10942600787064376</v>
      </c>
      <c r="H24">
        <f t="shared" si="12"/>
        <v>2.5739921293562312E-3</v>
      </c>
      <c r="I24" t="s">
        <v>18</v>
      </c>
      <c r="J24">
        <v>0.29789458730788465</v>
      </c>
      <c r="L24">
        <f t="shared" si="14"/>
        <v>0.15000000000000002</v>
      </c>
      <c r="M24">
        <f t="shared" si="13"/>
        <v>3.7759067717226862E-2</v>
      </c>
    </row>
    <row r="25" spans="3:13" x14ac:dyDescent="0.3">
      <c r="C25" s="14">
        <v>50</v>
      </c>
      <c r="D25" s="14">
        <v>5</v>
      </c>
      <c r="E25" s="18">
        <v>0.74113960700000003</v>
      </c>
      <c r="F25" s="14">
        <f t="shared" si="10"/>
        <v>8.5177207859999993E-2</v>
      </c>
      <c r="G25">
        <f t="shared" si="11"/>
        <v>0.12441600218124339</v>
      </c>
      <c r="H25">
        <f t="shared" si="12"/>
        <v>3.92387943212434E-2</v>
      </c>
      <c r="I25" t="s">
        <v>19</v>
      </c>
      <c r="J25">
        <v>0.96767684209736793</v>
      </c>
      <c r="L25">
        <f t="shared" si="14"/>
        <v>0.2</v>
      </c>
      <c r="M25">
        <f t="shared" si="13"/>
        <v>4.83045079603674E-2</v>
      </c>
    </row>
    <row r="26" spans="3:13" x14ac:dyDescent="0.3">
      <c r="C26" s="12">
        <v>25</v>
      </c>
      <c r="D26" s="12">
        <v>4</v>
      </c>
      <c r="E26" s="16">
        <v>0.78500000000000003</v>
      </c>
      <c r="F26" s="12">
        <f t="shared" si="10"/>
        <v>0.12859999999999999</v>
      </c>
      <c r="G26">
        <f t="shared" si="11"/>
        <v>0.12860035492181224</v>
      </c>
      <c r="H26">
        <f t="shared" si="12"/>
        <v>3.5492181224561214E-7</v>
      </c>
      <c r="L26">
        <f t="shared" si="14"/>
        <v>0.25</v>
      </c>
      <c r="M26">
        <f t="shared" si="13"/>
        <v>5.8028270092199852E-2</v>
      </c>
    </row>
    <row r="27" spans="3:13" x14ac:dyDescent="0.3">
      <c r="C27" s="14">
        <v>12.5</v>
      </c>
      <c r="D27" s="14">
        <v>3</v>
      </c>
      <c r="E27" s="15">
        <v>0.9</v>
      </c>
      <c r="F27" s="14">
        <f t="shared" si="10"/>
        <v>0.16800000000000001</v>
      </c>
      <c r="G27">
        <f t="shared" si="11"/>
        <v>0.13867008084161372</v>
      </c>
      <c r="H27">
        <f t="shared" si="12"/>
        <v>2.9329919158386286E-2</v>
      </c>
      <c r="L27">
        <f t="shared" si="14"/>
        <v>0.3</v>
      </c>
      <c r="M27">
        <f t="shared" si="13"/>
        <v>6.7022788081436177E-2</v>
      </c>
    </row>
    <row r="28" spans="3:13" x14ac:dyDescent="0.3">
      <c r="C28" s="14">
        <v>25</v>
      </c>
      <c r="D28" s="14">
        <v>5</v>
      </c>
      <c r="E28" s="13">
        <v>1.05</v>
      </c>
      <c r="F28" s="14">
        <f t="shared" si="10"/>
        <v>0.158</v>
      </c>
      <c r="G28">
        <f t="shared" si="11"/>
        <v>0.15013386282068361</v>
      </c>
      <c r="H28">
        <f t="shared" si="12"/>
        <v>7.8661371793163903E-3</v>
      </c>
      <c r="L28">
        <f t="shared" si="14"/>
        <v>0.35</v>
      </c>
      <c r="M28">
        <f t="shared" si="13"/>
        <v>7.53671326209846E-2</v>
      </c>
    </row>
    <row r="29" spans="3:13" x14ac:dyDescent="0.3">
      <c r="C29" s="12">
        <v>12.5</v>
      </c>
      <c r="D29" s="12">
        <v>4</v>
      </c>
      <c r="E29" s="18">
        <v>1.1176001959999999</v>
      </c>
      <c r="F29" s="12">
        <f t="shared" si="10"/>
        <v>0.23059198432000003</v>
      </c>
      <c r="G29">
        <f t="shared" si="11"/>
        <v>0.15477758193870891</v>
      </c>
      <c r="H29">
        <f t="shared" si="12"/>
        <v>7.5814402381291113E-2</v>
      </c>
      <c r="L29">
        <f t="shared" si="14"/>
        <v>0.39999999999999997</v>
      </c>
      <c r="M29">
        <f t="shared" si="13"/>
        <v>8.3129341818841365E-2</v>
      </c>
    </row>
    <row r="30" spans="3:13" x14ac:dyDescent="0.3">
      <c r="C30" s="17">
        <v>12.5</v>
      </c>
      <c r="D30" s="17">
        <v>5</v>
      </c>
      <c r="E30" s="19">
        <v>1.573455348</v>
      </c>
      <c r="F30" s="17">
        <f t="shared" si="10"/>
        <v>0.27412357216</v>
      </c>
      <c r="G30">
        <f t="shared" si="11"/>
        <v>0.17980411558544593</v>
      </c>
      <c r="H30">
        <f t="shared" si="12"/>
        <v>9.4319456574554067E-2</v>
      </c>
      <c r="L30">
        <f t="shared" si="14"/>
        <v>0.44999999999999996</v>
      </c>
      <c r="M30">
        <f t="shared" si="13"/>
        <v>9.0368280535384246E-2</v>
      </c>
    </row>
    <row r="31" spans="3:13" x14ac:dyDescent="0.3">
      <c r="C31" s="10">
        <v>30</v>
      </c>
      <c r="D31" s="17">
        <v>10</v>
      </c>
      <c r="E31" s="2">
        <v>3.61</v>
      </c>
      <c r="F31" s="17">
        <f t="shared" si="10"/>
        <v>0.21300000000000002</v>
      </c>
      <c r="G31">
        <f>$J$24*$J$25*E31/(1+$J$25*E31)</f>
        <v>0.23159727821972395</v>
      </c>
      <c r="H31">
        <f>ABS(G31-F31)</f>
        <v>1.8597278219723928E-2</v>
      </c>
      <c r="L31">
        <f t="shared" si="14"/>
        <v>0.49999999999999994</v>
      </c>
      <c r="M31">
        <f t="shared" si="13"/>
        <v>9.7135135953773308E-2</v>
      </c>
    </row>
    <row r="32" spans="3:13" x14ac:dyDescent="0.3">
      <c r="C32" s="20">
        <v>20</v>
      </c>
      <c r="D32" s="20">
        <v>10</v>
      </c>
      <c r="E32" s="2">
        <v>6.2080000000000002</v>
      </c>
      <c r="F32" s="10">
        <f t="shared" si="10"/>
        <v>0.18959999999999999</v>
      </c>
      <c r="G32">
        <f>$J$24*$J$25*E32/(1+$J$25*E32)</f>
        <v>0.25538278121392227</v>
      </c>
      <c r="H32">
        <f>ABS(G32-F32)</f>
        <v>6.5782781213922281E-2</v>
      </c>
      <c r="L32">
        <f t="shared" si="14"/>
        <v>0.54999999999999993</v>
      </c>
      <c r="M32">
        <f t="shared" si="13"/>
        <v>0.10347462979155726</v>
      </c>
    </row>
    <row r="33" spans="3:13" x14ac:dyDescent="0.3">
      <c r="C33">
        <v>30</v>
      </c>
      <c r="D33">
        <v>15</v>
      </c>
      <c r="E33" s="2">
        <v>6.3797267509999998</v>
      </c>
      <c r="F33">
        <f t="shared" si="10"/>
        <v>0.28734244163333333</v>
      </c>
      <c r="G33">
        <f>$J$24*$J$25*E33/(1+$J$25*E33)</f>
        <v>0.25636757640019431</v>
      </c>
      <c r="H33">
        <f>ABS(G33-F33)</f>
        <v>3.0974865233139026E-2</v>
      </c>
      <c r="L33">
        <f t="shared" si="14"/>
        <v>0.6</v>
      </c>
      <c r="M33">
        <f t="shared" si="13"/>
        <v>0.10942600787064376</v>
      </c>
    </row>
    <row r="34" spans="3:13" x14ac:dyDescent="0.3">
      <c r="C34">
        <v>10</v>
      </c>
      <c r="D34">
        <v>15</v>
      </c>
      <c r="E34" s="2">
        <v>12.88</v>
      </c>
      <c r="F34" s="20">
        <f t="shared" si="10"/>
        <v>0.21199999999999991</v>
      </c>
      <c r="G34" s="20">
        <f>$J$24*$J$25*E34/(1+$J$25*E34)</f>
        <v>0.27576879126867343</v>
      </c>
      <c r="H34">
        <f>ABS(G34-F34)</f>
        <v>6.3768791268673519E-2</v>
      </c>
      <c r="L34">
        <f t="shared" si="14"/>
        <v>0.65</v>
      </c>
      <c r="M34">
        <f t="shared" si="13"/>
        <v>0.11502385333554685</v>
      </c>
    </row>
    <row r="35" spans="3:13" x14ac:dyDescent="0.3">
      <c r="C35">
        <v>20</v>
      </c>
      <c r="D35">
        <v>15</v>
      </c>
      <c r="E35" s="2">
        <v>9.6</v>
      </c>
      <c r="F35" s="20">
        <f t="shared" si="10"/>
        <v>0.27</v>
      </c>
      <c r="G35" s="20">
        <f>$J$24*$J$25*E35/(1+$J$25*E35)</f>
        <v>0.26894382544369538</v>
      </c>
      <c r="H35">
        <f>ABS(G35-F35)</f>
        <v>1.0561745563046343E-3</v>
      </c>
      <c r="L35">
        <f t="shared" si="14"/>
        <v>0.70000000000000007</v>
      </c>
      <c r="M35">
        <f t="shared" si="13"/>
        <v>0.12029875912796678</v>
      </c>
    </row>
    <row r="36" spans="3:13" x14ac:dyDescent="0.3">
      <c r="C36">
        <v>30</v>
      </c>
      <c r="D36">
        <v>15</v>
      </c>
      <c r="E36" s="2">
        <v>6.0629999999999997</v>
      </c>
      <c r="F36" s="20">
        <f t="shared" si="10"/>
        <v>0.29790000000000005</v>
      </c>
      <c r="G36" s="20">
        <f>$J$24*$J$25*E36/(1+$J$25*E36)</f>
        <v>0.25451414226828217</v>
      </c>
      <c r="H36">
        <f>ABS(G36-F36)</f>
        <v>4.3385857731717881E-2</v>
      </c>
      <c r="L36">
        <f t="shared" si="14"/>
        <v>0.75000000000000011</v>
      </c>
      <c r="M36">
        <f t="shared" si="13"/>
        <v>0.12527788733921405</v>
      </c>
    </row>
    <row r="37" spans="3:13" x14ac:dyDescent="0.3">
      <c r="C37">
        <v>50</v>
      </c>
      <c r="D37">
        <v>15</v>
      </c>
      <c r="E37" s="2">
        <v>3.98</v>
      </c>
      <c r="F37" s="20">
        <f t="shared" si="10"/>
        <v>0.22039999999999998</v>
      </c>
      <c r="G37" s="20">
        <f>$J$24*$J$25*E37/(1+$J$25*E37)</f>
        <v>0.23649016337765577</v>
      </c>
      <c r="H37">
        <f>ABS(G37-F37)</f>
        <v>1.6090163377655786E-2</v>
      </c>
      <c r="L37">
        <f t="shared" si="14"/>
        <v>0.80000000000000016</v>
      </c>
      <c r="M37">
        <f t="shared" si="13"/>
        <v>0.12998543703570681</v>
      </c>
    </row>
    <row r="38" spans="3:13" x14ac:dyDescent="0.3">
      <c r="C38">
        <v>20</v>
      </c>
      <c r="D38">
        <v>5</v>
      </c>
      <c r="E38" s="2">
        <v>1.6</v>
      </c>
      <c r="F38" s="20">
        <f t="shared" si="10"/>
        <v>0.16999999999999998</v>
      </c>
      <c r="G38" s="20">
        <f>$J$24*$J$25*E38/(1+$J$25*E38)</f>
        <v>0.18099446535832123</v>
      </c>
      <c r="H38">
        <f>SUM(H21:H37)</f>
        <v>0.56112696920128768</v>
      </c>
      <c r="L38">
        <f t="shared" si="14"/>
        <v>0.8500000000000002</v>
      </c>
      <c r="M38">
        <f t="shared" si="13"/>
        <v>0.13444303756634332</v>
      </c>
    </row>
    <row r="39" spans="3:13" x14ac:dyDescent="0.3">
      <c r="C39">
        <v>30</v>
      </c>
      <c r="D39">
        <v>3</v>
      </c>
      <c r="E39" s="2">
        <v>1.117</v>
      </c>
      <c r="F39" s="20">
        <f t="shared" si="10"/>
        <v>6.2766666666666665E-2</v>
      </c>
      <c r="G39" s="20">
        <f>$J$24*$J$25*E39/(1+$J$25*E39)</f>
        <v>0.15473763674684732</v>
      </c>
      <c r="H39">
        <f t="shared" ref="H39:H41" si="15">SUM(H22:H38)</f>
        <v>1.0778849403335686</v>
      </c>
      <c r="L39">
        <f t="shared" si="14"/>
        <v>0.90000000000000024</v>
      </c>
      <c r="M39">
        <f t="shared" si="13"/>
        <v>0.13867008084161372</v>
      </c>
    </row>
    <row r="40" spans="3:13" x14ac:dyDescent="0.3">
      <c r="C40">
        <v>40</v>
      </c>
      <c r="D40">
        <v>5</v>
      </c>
      <c r="E40" s="2">
        <v>0.74099999999999999</v>
      </c>
      <c r="F40" s="20">
        <f t="shared" si="10"/>
        <v>0.10647500000000001</v>
      </c>
      <c r="G40" s="20">
        <f>$J$24*$J$25*E40/(1+$J$25*E40)</f>
        <v>0.1244023531810034</v>
      </c>
      <c r="H40">
        <f t="shared" si="15"/>
        <v>2.135814304207091</v>
      </c>
      <c r="L40">
        <f t="shared" si="14"/>
        <v>0.95000000000000029</v>
      </c>
      <c r="M40">
        <f t="shared" si="13"/>
        <v>0.1426840033537678</v>
      </c>
    </row>
    <row r="41" spans="3:13" x14ac:dyDescent="0.3">
      <c r="C41">
        <v>40</v>
      </c>
      <c r="D41">
        <v>5</v>
      </c>
      <c r="E41" s="2">
        <v>1.3260000000000001</v>
      </c>
      <c r="F41" s="20">
        <f t="shared" si="10"/>
        <v>9.1850000000000001E-2</v>
      </c>
      <c r="G41" s="20">
        <f>$J$24*$J$25*E41/(1+$J$25*E41)</f>
        <v>0.16741872796129123</v>
      </c>
      <c r="H41">
        <f t="shared" ref="H41:H47" si="16">ABS(G41-F41)</f>
        <v>7.5568727961291229E-2</v>
      </c>
      <c r="L41">
        <f t="shared" si="14"/>
        <v>1.0000000000000002</v>
      </c>
      <c r="M41">
        <f t="shared" si="13"/>
        <v>0.14650052658887169</v>
      </c>
    </row>
    <row r="42" spans="3:13" x14ac:dyDescent="0.3">
      <c r="C42">
        <v>20</v>
      </c>
      <c r="D42">
        <v>15</v>
      </c>
      <c r="E42" s="2">
        <v>9.61</v>
      </c>
      <c r="F42" s="20">
        <f t="shared" si="10"/>
        <v>0.26950000000000002</v>
      </c>
      <c r="G42" s="20">
        <f>$J$24*$J$25*E42/(1+$J$25*E42)</f>
        <v>0.26897102610713969</v>
      </c>
      <c r="H42">
        <f t="shared" si="16"/>
        <v>5.2897389286032936E-4</v>
      </c>
      <c r="L42">
        <f t="shared" si="14"/>
        <v>1.0500000000000003</v>
      </c>
      <c r="M42">
        <f t="shared" si="13"/>
        <v>0.15013386282068364</v>
      </c>
    </row>
    <row r="43" spans="3:13" x14ac:dyDescent="0.3">
      <c r="C43">
        <v>10</v>
      </c>
      <c r="D43">
        <v>5</v>
      </c>
      <c r="E43" s="2">
        <v>3.37</v>
      </c>
      <c r="F43" s="20">
        <f t="shared" si="10"/>
        <v>0.16299999999999998</v>
      </c>
      <c r="G43" s="20">
        <f>$J$24*$J$25*E43/(1+$J$25*E43)</f>
        <v>0.22798385588534925</v>
      </c>
      <c r="H43">
        <f t="shared" si="16"/>
        <v>6.4983855885349273E-2</v>
      </c>
      <c r="L43">
        <f t="shared" si="14"/>
        <v>1.1000000000000003</v>
      </c>
      <c r="M43">
        <f t="shared" si="13"/>
        <v>0.15359689196570908</v>
      </c>
    </row>
    <row r="44" spans="3:13" x14ac:dyDescent="0.3">
      <c r="C44">
        <v>40</v>
      </c>
      <c r="D44">
        <v>15</v>
      </c>
      <c r="E44" s="2">
        <v>6.39</v>
      </c>
      <c r="F44" s="20">
        <f t="shared" si="10"/>
        <v>0.21525</v>
      </c>
      <c r="G44" s="20">
        <f>$J$24*$J$25*E44/(1+$J$25*E44)</f>
        <v>0.2564250456406878</v>
      </c>
      <c r="H44">
        <f t="shared" si="16"/>
        <v>4.1175045640687802E-2</v>
      </c>
      <c r="L44">
        <f t="shared" si="14"/>
        <v>1.1500000000000004</v>
      </c>
      <c r="M44">
        <f t="shared" si="13"/>
        <v>0.15690131413833436</v>
      </c>
    </row>
    <row r="45" spans="3:13" x14ac:dyDescent="0.3">
      <c r="C45">
        <v>20</v>
      </c>
      <c r="D45">
        <v>5</v>
      </c>
      <c r="E45" s="2">
        <v>1.5980000000000001</v>
      </c>
      <c r="F45" s="20">
        <f t="shared" si="10"/>
        <v>0.1701</v>
      </c>
      <c r="G45" s="20">
        <f>$J$24*$J$25*E45/(1+$J$25*E45)</f>
        <v>0.18090561531983465</v>
      </c>
      <c r="H45">
        <f t="shared" si="16"/>
        <v>1.0805615319834649E-2</v>
      </c>
      <c r="L45">
        <f t="shared" si="14"/>
        <v>1.2000000000000004</v>
      </c>
      <c r="M45">
        <f t="shared" si="13"/>
        <v>0.16005778171411797</v>
      </c>
    </row>
    <row r="46" spans="3:13" x14ac:dyDescent="0.3">
      <c r="C46">
        <v>30</v>
      </c>
      <c r="D46">
        <v>3</v>
      </c>
      <c r="E46" s="2">
        <v>1.1175999999999999</v>
      </c>
      <c r="F46" s="20">
        <f t="shared" si="10"/>
        <v>6.2746666666666673E-2</v>
      </c>
      <c r="G46" s="20">
        <f>$J$24*$J$25*E46/(1+$J$25*E46)</f>
        <v>0.15477756889784608</v>
      </c>
      <c r="H46">
        <f t="shared" si="16"/>
        <v>9.2030902231179407E-2</v>
      </c>
      <c r="L46">
        <f t="shared" si="14"/>
        <v>1.2500000000000004</v>
      </c>
      <c r="M46">
        <f t="shared" si="13"/>
        <v>0.16307601404222855</v>
      </c>
    </row>
    <row r="47" spans="3:13" x14ac:dyDescent="0.3">
      <c r="C47">
        <v>40</v>
      </c>
      <c r="D47">
        <v>5</v>
      </c>
      <c r="E47" s="2">
        <v>0.74099999999999999</v>
      </c>
      <c r="F47" s="20">
        <f t="shared" si="10"/>
        <v>0.10647500000000001</v>
      </c>
      <c r="G47" s="20">
        <f>$J$24*$J$25*E47/(1+$J$25*E47)</f>
        <v>0.1244023531810034</v>
      </c>
      <c r="H47">
        <f t="shared" si="16"/>
        <v>1.7927353181003386E-2</v>
      </c>
      <c r="L47">
        <f t="shared" si="14"/>
        <v>1.3000000000000005</v>
      </c>
      <c r="M47">
        <f t="shared" si="13"/>
        <v>0.16596489740957979</v>
      </c>
    </row>
    <row r="48" spans="3:13" x14ac:dyDescent="0.3">
      <c r="H48">
        <f>SUM(H27:H47)</f>
        <v>4.5248325147488382</v>
      </c>
      <c r="L48">
        <f t="shared" si="14"/>
        <v>1.3500000000000005</v>
      </c>
      <c r="M48">
        <f t="shared" si="13"/>
        <v>0.16873257242243503</v>
      </c>
    </row>
    <row r="49" spans="7:13" x14ac:dyDescent="0.3">
      <c r="L49">
        <f t="shared" si="14"/>
        <v>1.4000000000000006</v>
      </c>
      <c r="M49">
        <f t="shared" si="13"/>
        <v>0.17138651061524429</v>
      </c>
    </row>
    <row r="50" spans="7:13" x14ac:dyDescent="0.3">
      <c r="L50">
        <f t="shared" si="14"/>
        <v>1.4500000000000006</v>
      </c>
      <c r="M50">
        <f t="shared" si="13"/>
        <v>0.17393358180498195</v>
      </c>
    </row>
    <row r="51" spans="7:13" x14ac:dyDescent="0.3">
      <c r="L51">
        <f t="shared" si="14"/>
        <v>1.5000000000000007</v>
      </c>
      <c r="M51">
        <f t="shared" si="13"/>
        <v>0.17638011346953142</v>
      </c>
    </row>
    <row r="52" spans="7:13" ht="17.399999999999999" x14ac:dyDescent="0.3">
      <c r="G52" s="21" t="s">
        <v>26</v>
      </c>
      <c r="L52">
        <f t="shared" si="14"/>
        <v>1.5500000000000007</v>
      </c>
      <c r="M52">
        <f t="shared" si="13"/>
        <v>0.1787319432307013</v>
      </c>
    </row>
    <row r="53" spans="7:13" x14ac:dyDescent="0.3">
      <c r="G53">
        <f>COVAR(F21:F47,G21:G47)/(STDEV(F21:F47)*STDEV(G21:G47))</f>
        <v>0.76839270303790119</v>
      </c>
      <c r="L53">
        <f t="shared" si="14"/>
        <v>1.6000000000000008</v>
      </c>
      <c r="M53">
        <f t="shared" si="13"/>
        <v>0.18099446535832128</v>
      </c>
    </row>
    <row r="54" spans="7:13" x14ac:dyDescent="0.3">
      <c r="L54">
        <f t="shared" si="14"/>
        <v>1.6500000000000008</v>
      </c>
      <c r="M54">
        <f t="shared" si="13"/>
        <v>0.18317267207525717</v>
      </c>
    </row>
    <row r="55" spans="7:13" x14ac:dyDescent="0.3">
      <c r="L55">
        <f t="shared" si="14"/>
        <v>1.7000000000000008</v>
      </c>
      <c r="M55">
        <f t="shared" si="13"/>
        <v>0.18527119032906397</v>
      </c>
    </row>
    <row r="56" spans="7:13" x14ac:dyDescent="0.3">
      <c r="L56">
        <f t="shared" si="14"/>
        <v>1.7500000000000009</v>
      </c>
      <c r="M56">
        <f t="shared" si="13"/>
        <v>0.18729431460032628</v>
      </c>
    </row>
    <row r="57" spans="7:13" x14ac:dyDescent="0.3">
      <c r="L57">
        <f t="shared" si="14"/>
        <v>1.8000000000000009</v>
      </c>
      <c r="M57">
        <f t="shared" si="13"/>
        <v>0.1892460362372593</v>
      </c>
    </row>
    <row r="58" spans="7:13" x14ac:dyDescent="0.3">
      <c r="L58">
        <f t="shared" si="14"/>
        <v>1.850000000000001</v>
      </c>
      <c r="M58">
        <f t="shared" si="13"/>
        <v>0.19113006973822891</v>
      </c>
    </row>
    <row r="59" spans="7:13" x14ac:dyDescent="0.3">
      <c r="L59">
        <f t="shared" si="14"/>
        <v>1.900000000000001</v>
      </c>
      <c r="M59">
        <f t="shared" si="13"/>
        <v>0.19294987634635005</v>
      </c>
    </row>
    <row r="60" spans="7:13" x14ac:dyDescent="0.3">
      <c r="L60">
        <f t="shared" si="14"/>
        <v>1.9500000000000011</v>
      </c>
      <c r="M60">
        <f t="shared" si="13"/>
        <v>0.19470868527149912</v>
      </c>
    </row>
    <row r="61" spans="7:13" x14ac:dyDescent="0.3">
      <c r="L61">
        <f t="shared" si="14"/>
        <v>2.0000000000000009</v>
      </c>
      <c r="M61">
        <f t="shared" si="13"/>
        <v>0.19640951281349478</v>
      </c>
    </row>
    <row r="62" spans="7:13" x14ac:dyDescent="0.3">
      <c r="L62">
        <f t="shared" si="14"/>
        <v>2.0500000000000007</v>
      </c>
      <c r="M62">
        <f t="shared" si="13"/>
        <v>0.19805517962468611</v>
      </c>
    </row>
    <row r="63" spans="7:13" x14ac:dyDescent="0.3">
      <c r="L63">
        <f t="shared" si="14"/>
        <v>2.1000000000000005</v>
      </c>
      <c r="M63">
        <f t="shared" si="13"/>
        <v>0.19964832631977678</v>
      </c>
    </row>
    <row r="64" spans="7:13" x14ac:dyDescent="0.3">
      <c r="L64">
        <f t="shared" si="14"/>
        <v>2.1500000000000004</v>
      </c>
      <c r="M64">
        <f t="shared" si="13"/>
        <v>0.2011914276145986</v>
      </c>
    </row>
    <row r="65" spans="12:13" x14ac:dyDescent="0.3">
      <c r="L65">
        <f t="shared" si="14"/>
        <v>2.2000000000000002</v>
      </c>
      <c r="M65">
        <f t="shared" si="13"/>
        <v>0.20268680515306794</v>
      </c>
    </row>
    <row r="66" spans="12:13" x14ac:dyDescent="0.3">
      <c r="L66">
        <f t="shared" si="14"/>
        <v>2.25</v>
      </c>
      <c r="M66">
        <f t="shared" si="13"/>
        <v>0.20413663916216099</v>
      </c>
    </row>
    <row r="67" spans="12:13" x14ac:dyDescent="0.3">
      <c r="L67">
        <f t="shared" si="14"/>
        <v>2.2999999999999998</v>
      </c>
      <c r="M67">
        <f t="shared" si="13"/>
        <v>0.20554297905796334</v>
      </c>
    </row>
    <row r="68" spans="12:13" x14ac:dyDescent="0.3">
      <c r="L68">
        <f t="shared" si="14"/>
        <v>2.3499999999999996</v>
      </c>
      <c r="M68">
        <f t="shared" si="13"/>
        <v>0.20690775311130041</v>
      </c>
    </row>
    <row r="69" spans="12:13" x14ac:dyDescent="0.3">
      <c r="L69">
        <f t="shared" si="14"/>
        <v>2.3999999999999995</v>
      </c>
      <c r="M69">
        <f t="shared" si="13"/>
        <v>0.20823277726881603</v>
      </c>
    </row>
    <row r="70" spans="12:13" x14ac:dyDescent="0.3">
      <c r="L70">
        <f t="shared" si="14"/>
        <v>2.4499999999999993</v>
      </c>
      <c r="M70">
        <f t="shared" si="13"/>
        <v>0.20951976321435531</v>
      </c>
    </row>
    <row r="71" spans="12:13" x14ac:dyDescent="0.3">
      <c r="L71">
        <f t="shared" si="14"/>
        <v>2.4999999999999991</v>
      </c>
      <c r="M71">
        <f t="shared" si="13"/>
        <v>0.21077032574590468</v>
      </c>
    </row>
    <row r="72" spans="12:13" x14ac:dyDescent="0.3">
      <c r="L72">
        <f t="shared" si="14"/>
        <v>2.5499999999999989</v>
      </c>
      <c r="M72">
        <f t="shared" si="13"/>
        <v>0.21198598953493913</v>
      </c>
    </row>
    <row r="73" spans="12:13" x14ac:dyDescent="0.3">
      <c r="L73">
        <f t="shared" si="14"/>
        <v>2.5999999999999988</v>
      </c>
      <c r="M73">
        <f t="shared" si="13"/>
        <v>0.21316819532766898</v>
      </c>
    </row>
    <row r="74" spans="12:13" x14ac:dyDescent="0.3">
      <c r="L74">
        <f t="shared" si="14"/>
        <v>2.6499999999999986</v>
      </c>
      <c r="M74">
        <f t="shared" si="13"/>
        <v>0.21431830564121754</v>
      </c>
    </row>
    <row r="75" spans="12:13" x14ac:dyDescent="0.3">
      <c r="L75">
        <f t="shared" si="14"/>
        <v>2.6999999999999984</v>
      </c>
      <c r="M75">
        <f t="shared" si="13"/>
        <v>0.21543761000207817</v>
      </c>
    </row>
    <row r="76" spans="12:13" x14ac:dyDescent="0.3">
      <c r="L76">
        <f t="shared" si="14"/>
        <v>2.7499999999999982</v>
      </c>
      <c r="M76">
        <f t="shared" si="13"/>
        <v>0.21652732976919548</v>
      </c>
    </row>
    <row r="77" spans="12:13" x14ac:dyDescent="0.3">
      <c r="L77">
        <f t="shared" si="14"/>
        <v>2.799999999999998</v>
      </c>
      <c r="M77">
        <f t="shared" si="13"/>
        <v>0.21758862257959391</v>
      </c>
    </row>
    <row r="78" spans="12:13" x14ac:dyDescent="0.3">
      <c r="L78">
        <f t="shared" si="14"/>
        <v>2.8499999999999979</v>
      </c>
      <c r="M78">
        <f t="shared" si="13"/>
        <v>0.21862258645057434</v>
      </c>
    </row>
    <row r="79" spans="12:13" x14ac:dyDescent="0.3">
      <c r="L79">
        <f t="shared" si="14"/>
        <v>2.8999999999999977</v>
      </c>
      <c r="M79">
        <f t="shared" si="13"/>
        <v>0.21963026356903595</v>
      </c>
    </row>
    <row r="80" spans="12:13" x14ac:dyDescent="0.3">
      <c r="L80">
        <f t="shared" si="14"/>
        <v>2.9499999999999975</v>
      </c>
      <c r="M80">
        <f t="shared" si="13"/>
        <v>0.22061264379541543</v>
      </c>
    </row>
    <row r="81" spans="12:13" x14ac:dyDescent="0.3">
      <c r="L81">
        <f t="shared" si="14"/>
        <v>2.9999999999999973</v>
      </c>
      <c r="M81">
        <f t="shared" si="13"/>
        <v>0.22157066790700672</v>
      </c>
    </row>
    <row r="82" spans="12:13" x14ac:dyDescent="0.3">
      <c r="L82">
        <f t="shared" si="14"/>
        <v>3.0499999999999972</v>
      </c>
      <c r="M82">
        <f t="shared" si="13"/>
        <v>0.22250523060300026</v>
      </c>
    </row>
    <row r="83" spans="12:13" x14ac:dyDescent="0.3">
      <c r="L83">
        <f t="shared" si="14"/>
        <v>3.099999999999997</v>
      </c>
      <c r="M83">
        <f t="shared" si="13"/>
        <v>0.2234171832914183</v>
      </c>
    </row>
    <row r="84" spans="12:13" x14ac:dyDescent="0.3">
      <c r="L84">
        <f t="shared" si="14"/>
        <v>3.1499999999999968</v>
      </c>
      <c r="M84">
        <f t="shared" si="13"/>
        <v>0.22430733667619329</v>
      </c>
    </row>
    <row r="85" spans="12:13" x14ac:dyDescent="0.3">
      <c r="L85">
        <f t="shared" si="14"/>
        <v>3.1999999999999966</v>
      </c>
      <c r="M85">
        <f t="shared" si="13"/>
        <v>0.22517646316091341</v>
      </c>
    </row>
    <row r="86" spans="12:13" x14ac:dyDescent="0.3">
      <c r="L86">
        <f t="shared" si="14"/>
        <v>3.2499999999999964</v>
      </c>
      <c r="M86">
        <f t="shared" ref="M86:M149" si="17">$J$24*$J$25*L86/(1+$J$25*L86)</f>
        <v>0.22602529908421495</v>
      </c>
    </row>
    <row r="87" spans="12:13" x14ac:dyDescent="0.3">
      <c r="L87">
        <f t="shared" ref="L87:L150" si="18">L86+0.05</f>
        <v>3.2999999999999963</v>
      </c>
      <c r="M87">
        <f t="shared" si="17"/>
        <v>0.22685454680041933</v>
      </c>
    </row>
    <row r="88" spans="12:13" x14ac:dyDescent="0.3">
      <c r="L88">
        <f t="shared" si="18"/>
        <v>3.3499999999999961</v>
      </c>
      <c r="M88">
        <f t="shared" si="17"/>
        <v>0.22766487661777077</v>
      </c>
    </row>
    <row r="89" spans="12:13" x14ac:dyDescent="0.3">
      <c r="L89">
        <f t="shared" si="18"/>
        <v>3.3999999999999959</v>
      </c>
      <c r="M89">
        <f t="shared" si="17"/>
        <v>0.22845692860551822</v>
      </c>
    </row>
    <row r="90" spans="12:13" x14ac:dyDescent="0.3">
      <c r="L90">
        <f t="shared" si="18"/>
        <v>3.4499999999999957</v>
      </c>
      <c r="M90">
        <f t="shared" si="17"/>
        <v>0.2292313142800784</v>
      </c>
    </row>
    <row r="91" spans="12:13" x14ac:dyDescent="0.3">
      <c r="L91">
        <f t="shared" si="18"/>
        <v>3.4999999999999956</v>
      </c>
      <c r="M91">
        <f t="shared" si="17"/>
        <v>0.2299886181796158</v>
      </c>
    </row>
    <row r="92" spans="12:13" x14ac:dyDescent="0.3">
      <c r="L92">
        <f t="shared" si="18"/>
        <v>3.5499999999999954</v>
      </c>
      <c r="M92">
        <f t="shared" si="17"/>
        <v>0.23072939933556219</v>
      </c>
    </row>
    <row r="93" spans="12:13" x14ac:dyDescent="0.3">
      <c r="L93">
        <f t="shared" si="18"/>
        <v>3.5999999999999952</v>
      </c>
      <c r="M93">
        <f t="shared" si="17"/>
        <v>0.23145419264885819</v>
      </c>
    </row>
    <row r="94" spans="12:13" x14ac:dyDescent="0.3">
      <c r="L94">
        <f t="shared" si="18"/>
        <v>3.649999999999995</v>
      </c>
      <c r="M94">
        <f t="shared" si="17"/>
        <v>0.23216351017803843</v>
      </c>
    </row>
    <row r="95" spans="12:13" x14ac:dyDescent="0.3">
      <c r="L95">
        <f t="shared" si="18"/>
        <v>3.6999999999999948</v>
      </c>
      <c r="M95">
        <f t="shared" si="17"/>
        <v>0.23285784234567924</v>
      </c>
    </row>
    <row r="96" spans="12:13" x14ac:dyDescent="0.3">
      <c r="L96">
        <f t="shared" si="18"/>
        <v>3.7499999999999947</v>
      </c>
      <c r="M96">
        <f t="shared" si="17"/>
        <v>0.23353765906918156</v>
      </c>
    </row>
    <row r="97" spans="12:13" x14ac:dyDescent="0.3">
      <c r="L97">
        <f t="shared" si="18"/>
        <v>3.7999999999999945</v>
      </c>
      <c r="M97">
        <f t="shared" si="17"/>
        <v>0.23420341082136767</v>
      </c>
    </row>
    <row r="98" spans="12:13" x14ac:dyDescent="0.3">
      <c r="L98">
        <f t="shared" si="18"/>
        <v>3.8499999999999943</v>
      </c>
      <c r="M98">
        <f t="shared" si="17"/>
        <v>0.23485552962592371</v>
      </c>
    </row>
    <row r="99" spans="12:13" x14ac:dyDescent="0.3">
      <c r="L99">
        <f t="shared" si="18"/>
        <v>3.8999999999999941</v>
      </c>
      <c r="M99">
        <f t="shared" si="17"/>
        <v>0.23549442999230899</v>
      </c>
    </row>
    <row r="100" spans="12:13" x14ac:dyDescent="0.3">
      <c r="L100">
        <f t="shared" si="18"/>
        <v>3.949999999999994</v>
      </c>
      <c r="M100">
        <f t="shared" si="17"/>
        <v>0.23612050979438362</v>
      </c>
    </row>
    <row r="101" spans="12:13" x14ac:dyDescent="0.3">
      <c r="L101">
        <f t="shared" si="18"/>
        <v>3.9999999999999938</v>
      </c>
      <c r="M101">
        <f t="shared" si="17"/>
        <v>0.23673415109666845</v>
      </c>
    </row>
    <row r="102" spans="12:13" x14ac:dyDescent="0.3">
      <c r="L102">
        <f t="shared" si="18"/>
        <v>4.0499999999999936</v>
      </c>
      <c r="M102">
        <f t="shared" si="17"/>
        <v>0.23733572093184357</v>
      </c>
    </row>
    <row r="103" spans="12:13" x14ac:dyDescent="0.3">
      <c r="L103">
        <f t="shared" si="18"/>
        <v>4.0999999999999934</v>
      </c>
      <c r="M103">
        <f t="shared" si="17"/>
        <v>0.23792557203280784</v>
      </c>
    </row>
    <row r="104" spans="12:13" x14ac:dyDescent="0.3">
      <c r="L104">
        <f t="shared" si="18"/>
        <v>4.1499999999999932</v>
      </c>
      <c r="M104">
        <f t="shared" si="17"/>
        <v>0.23850404352237015</v>
      </c>
    </row>
    <row r="105" spans="12:13" x14ac:dyDescent="0.3">
      <c r="L105">
        <f t="shared" si="18"/>
        <v>4.1999999999999931</v>
      </c>
      <c r="M105">
        <f t="shared" si="17"/>
        <v>0.23907146156340411</v>
      </c>
    </row>
    <row r="106" spans="12:13" x14ac:dyDescent="0.3">
      <c r="L106">
        <f t="shared" si="18"/>
        <v>4.2499999999999929</v>
      </c>
      <c r="M106">
        <f t="shared" si="17"/>
        <v>0.23962813997208621</v>
      </c>
    </row>
    <row r="107" spans="12:13" x14ac:dyDescent="0.3">
      <c r="L107">
        <f t="shared" si="18"/>
        <v>4.2999999999999927</v>
      </c>
      <c r="M107">
        <f t="shared" si="17"/>
        <v>0.24017438079663983</v>
      </c>
    </row>
    <row r="108" spans="12:13" x14ac:dyDescent="0.3">
      <c r="L108">
        <f t="shared" si="18"/>
        <v>4.3499999999999925</v>
      </c>
      <c r="M108">
        <f t="shared" si="17"/>
        <v>0.24071047486382721</v>
      </c>
    </row>
    <row r="109" spans="12:13" x14ac:dyDescent="0.3">
      <c r="L109">
        <f t="shared" si="18"/>
        <v>4.3999999999999924</v>
      </c>
      <c r="M109">
        <f t="shared" si="17"/>
        <v>0.24123670229526803</v>
      </c>
    </row>
    <row r="110" spans="12:13" x14ac:dyDescent="0.3">
      <c r="L110">
        <f t="shared" si="18"/>
        <v>4.4499999999999922</v>
      </c>
      <c r="M110">
        <f t="shared" si="17"/>
        <v>0.24175333299550963</v>
      </c>
    </row>
    <row r="111" spans="12:13" x14ac:dyDescent="0.3">
      <c r="L111">
        <f t="shared" si="18"/>
        <v>4.499999999999992</v>
      </c>
      <c r="M111">
        <f t="shared" si="17"/>
        <v>0.24226062711363586</v>
      </c>
    </row>
    <row r="112" spans="12:13" x14ac:dyDescent="0.3">
      <c r="L112">
        <f t="shared" si="18"/>
        <v>4.5499999999999918</v>
      </c>
      <c r="M112">
        <f t="shared" si="17"/>
        <v>0.24275883548007318</v>
      </c>
    </row>
    <row r="113" spans="12:13" x14ac:dyDescent="0.3">
      <c r="L113">
        <f t="shared" si="18"/>
        <v>4.5999999999999917</v>
      </c>
      <c r="M113">
        <f t="shared" si="17"/>
        <v>0.24324820002013603</v>
      </c>
    </row>
    <row r="114" spans="12:13" x14ac:dyDescent="0.3">
      <c r="L114">
        <f t="shared" si="18"/>
        <v>4.6499999999999915</v>
      </c>
      <c r="M114">
        <f t="shared" si="17"/>
        <v>0.24372895414574197</v>
      </c>
    </row>
    <row r="115" spans="12:13" x14ac:dyDescent="0.3">
      <c r="L115">
        <f t="shared" si="18"/>
        <v>4.6999999999999913</v>
      </c>
      <c r="M115">
        <f t="shared" si="17"/>
        <v>0.24420132312663106</v>
      </c>
    </row>
    <row r="116" spans="12:13" x14ac:dyDescent="0.3">
      <c r="L116">
        <f t="shared" si="18"/>
        <v>4.7499999999999911</v>
      </c>
      <c r="M116">
        <f t="shared" si="17"/>
        <v>0.24466552444232911</v>
      </c>
    </row>
    <row r="117" spans="12:13" x14ac:dyDescent="0.3">
      <c r="L117">
        <f t="shared" si="18"/>
        <v>4.7999999999999909</v>
      </c>
      <c r="M117">
        <f t="shared" si="17"/>
        <v>0.2451217681160098</v>
      </c>
    </row>
    <row r="118" spans="12:13" x14ac:dyDescent="0.3">
      <c r="L118">
        <f t="shared" si="18"/>
        <v>4.8499999999999908</v>
      </c>
      <c r="M118">
        <f t="shared" si="17"/>
        <v>0.24557025703133331</v>
      </c>
    </row>
    <row r="119" spans="12:13" x14ac:dyDescent="0.3">
      <c r="L119">
        <f t="shared" si="18"/>
        <v>4.8999999999999906</v>
      </c>
      <c r="M119">
        <f t="shared" si="17"/>
        <v>0.24601118723326465</v>
      </c>
    </row>
    <row r="120" spans="12:13" x14ac:dyDescent="0.3">
      <c r="L120">
        <f t="shared" si="18"/>
        <v>4.9499999999999904</v>
      </c>
      <c r="M120">
        <f t="shared" si="17"/>
        <v>0.24644474821381004</v>
      </c>
    </row>
    <row r="121" spans="12:13" x14ac:dyDescent="0.3">
      <c r="L121">
        <f t="shared" si="18"/>
        <v>4.9999999999999902</v>
      </c>
      <c r="M121">
        <f t="shared" si="17"/>
        <v>0.24687112318354523</v>
      </c>
    </row>
    <row r="122" spans="12:13" x14ac:dyDescent="0.3">
      <c r="L122">
        <f t="shared" si="18"/>
        <v>5.0499999999999901</v>
      </c>
      <c r="M122">
        <f t="shared" si="17"/>
        <v>0.2472904893297532</v>
      </c>
    </row>
    <row r="123" spans="12:13" x14ac:dyDescent="0.3">
      <c r="L123">
        <f t="shared" si="18"/>
        <v>5.0999999999999899</v>
      </c>
      <c r="M123">
        <f t="shared" si="17"/>
        <v>0.24770301806193623</v>
      </c>
    </row>
    <row r="124" spans="12:13" x14ac:dyDescent="0.3">
      <c r="L124">
        <f t="shared" si="18"/>
        <v>5.1499999999999897</v>
      </c>
      <c r="M124">
        <f t="shared" si="17"/>
        <v>0.24810887524541647</v>
      </c>
    </row>
    <row r="125" spans="12:13" x14ac:dyDescent="0.3">
      <c r="L125">
        <f t="shared" si="18"/>
        <v>5.1999999999999895</v>
      </c>
      <c r="M125">
        <f t="shared" si="17"/>
        <v>0.24850822142369325</v>
      </c>
    </row>
    <row r="126" spans="12:13" x14ac:dyDescent="0.3">
      <c r="L126">
        <f t="shared" si="18"/>
        <v>5.2499999999999893</v>
      </c>
      <c r="M126">
        <f t="shared" si="17"/>
        <v>0.24890121203018448</v>
      </c>
    </row>
    <row r="127" spans="12:13" x14ac:dyDescent="0.3">
      <c r="L127">
        <f t="shared" si="18"/>
        <v>5.2999999999999892</v>
      </c>
      <c r="M127">
        <f t="shared" si="17"/>
        <v>0.24928799758993836</v>
      </c>
    </row>
    <row r="128" spans="12:13" x14ac:dyDescent="0.3">
      <c r="L128">
        <f t="shared" si="18"/>
        <v>5.349999999999989</v>
      </c>
      <c r="M128">
        <f t="shared" si="17"/>
        <v>0.24966872391186484</v>
      </c>
    </row>
    <row r="129" spans="12:13" x14ac:dyDescent="0.3">
      <c r="L129">
        <f t="shared" si="18"/>
        <v>5.3999999999999888</v>
      </c>
      <c r="M129">
        <f t="shared" si="17"/>
        <v>0.25004353227200349</v>
      </c>
    </row>
    <row r="130" spans="12:13" x14ac:dyDescent="0.3">
      <c r="L130">
        <f t="shared" si="18"/>
        <v>5.4499999999999886</v>
      </c>
      <c r="M130">
        <f t="shared" si="17"/>
        <v>0.25041255958831066</v>
      </c>
    </row>
    <row r="131" spans="12:13" x14ac:dyDescent="0.3">
      <c r="L131">
        <f t="shared" si="18"/>
        <v>5.4999999999999885</v>
      </c>
      <c r="M131">
        <f t="shared" si="17"/>
        <v>0.25077593858742137</v>
      </c>
    </row>
    <row r="132" spans="12:13" x14ac:dyDescent="0.3">
      <c r="L132">
        <f t="shared" si="18"/>
        <v>5.5499999999999883</v>
      </c>
      <c r="M132">
        <f t="shared" si="17"/>
        <v>0.25113379796381186</v>
      </c>
    </row>
    <row r="133" spans="12:13" x14ac:dyDescent="0.3">
      <c r="L133">
        <f t="shared" si="18"/>
        <v>5.5999999999999881</v>
      </c>
      <c r="M133">
        <f t="shared" si="17"/>
        <v>0.25148626253176309</v>
      </c>
    </row>
    <row r="134" spans="12:13" x14ac:dyDescent="0.3">
      <c r="L134">
        <f t="shared" si="18"/>
        <v>5.6499999999999879</v>
      </c>
      <c r="M134">
        <f t="shared" si="17"/>
        <v>0.25183345337050461</v>
      </c>
    </row>
    <row r="135" spans="12:13" x14ac:dyDescent="0.3">
      <c r="L135">
        <f t="shared" si="18"/>
        <v>5.6999999999999877</v>
      </c>
      <c r="M135">
        <f t="shared" si="17"/>
        <v>0.25217548796289019</v>
      </c>
    </row>
    <row r="136" spans="12:13" x14ac:dyDescent="0.3">
      <c r="L136">
        <f t="shared" si="18"/>
        <v>5.7499999999999876</v>
      </c>
      <c r="M136">
        <f t="shared" si="17"/>
        <v>0.25251248032794105</v>
      </c>
    </row>
    <row r="137" spans="12:13" x14ac:dyDescent="0.3">
      <c r="L137">
        <f t="shared" si="18"/>
        <v>5.7999999999999874</v>
      </c>
      <c r="M137">
        <f t="shared" si="17"/>
        <v>0.25284454114757038</v>
      </c>
    </row>
    <row r="138" spans="12:13" x14ac:dyDescent="0.3">
      <c r="L138">
        <f t="shared" si="18"/>
        <v>5.8499999999999872</v>
      </c>
      <c r="M138">
        <f t="shared" si="17"/>
        <v>0.2531717778877845</v>
      </c>
    </row>
    <row r="139" spans="12:13" x14ac:dyDescent="0.3">
      <c r="L139">
        <f t="shared" si="18"/>
        <v>5.899999999999987</v>
      </c>
      <c r="M139">
        <f t="shared" si="17"/>
        <v>0.25349429491463982</v>
      </c>
    </row>
    <row r="140" spans="12:13" x14ac:dyDescent="0.3">
      <c r="L140">
        <f t="shared" si="18"/>
        <v>5.9499999999999869</v>
      </c>
      <c r="M140">
        <f t="shared" si="17"/>
        <v>0.25381219360521851</v>
      </c>
    </row>
    <row r="141" spans="12:13" x14ac:dyDescent="0.3">
      <c r="L141">
        <f t="shared" si="18"/>
        <v>5.9999999999999867</v>
      </c>
      <c r="M141">
        <f t="shared" si="17"/>
        <v>0.25412557245387057</v>
      </c>
    </row>
    <row r="142" spans="12:13" x14ac:dyDescent="0.3">
      <c r="L142">
        <f t="shared" si="18"/>
        <v>6.0499999999999865</v>
      </c>
      <c r="M142">
        <f t="shared" si="17"/>
        <v>0.25443452717395632</v>
      </c>
    </row>
    <row r="143" spans="12:13" x14ac:dyDescent="0.3">
      <c r="L143">
        <f t="shared" si="18"/>
        <v>6.0999999999999863</v>
      </c>
      <c r="M143">
        <f t="shared" si="17"/>
        <v>0.25473915079531029</v>
      </c>
    </row>
    <row r="144" spans="12:13" x14ac:dyDescent="0.3">
      <c r="L144">
        <f t="shared" si="18"/>
        <v>6.1499999999999861</v>
      </c>
      <c r="M144">
        <f t="shared" si="17"/>
        <v>0.25503953375763394</v>
      </c>
    </row>
    <row r="145" spans="12:13" x14ac:dyDescent="0.3">
      <c r="L145">
        <f t="shared" si="18"/>
        <v>6.199999999999986</v>
      </c>
      <c r="M145">
        <f t="shared" si="17"/>
        <v>0.25533576400001601</v>
      </c>
    </row>
    <row r="146" spans="12:13" x14ac:dyDescent="0.3">
      <c r="L146">
        <f t="shared" si="18"/>
        <v>6.2499999999999858</v>
      </c>
      <c r="M146">
        <f t="shared" si="17"/>
        <v>0.25562792704676512</v>
      </c>
    </row>
    <row r="147" spans="12:13" x14ac:dyDescent="0.3">
      <c r="L147">
        <f t="shared" si="18"/>
        <v>6.2999999999999856</v>
      </c>
      <c r="M147">
        <f t="shared" si="17"/>
        <v>0.25591610608973048</v>
      </c>
    </row>
    <row r="148" spans="12:13" x14ac:dyDescent="0.3">
      <c r="L148">
        <f t="shared" si="18"/>
        <v>6.3499999999999854</v>
      </c>
      <c r="M148">
        <f t="shared" si="17"/>
        <v>0.25620038206727891</v>
      </c>
    </row>
    <row r="149" spans="12:13" x14ac:dyDescent="0.3">
      <c r="L149">
        <f t="shared" si="18"/>
        <v>6.3999999999999853</v>
      </c>
      <c r="M149">
        <f t="shared" si="17"/>
        <v>0.25648083374008379</v>
      </c>
    </row>
    <row r="150" spans="12:13" x14ac:dyDescent="0.3">
      <c r="L150">
        <f t="shared" si="18"/>
        <v>6.4499999999999851</v>
      </c>
      <c r="M150">
        <f t="shared" ref="M150:M213" si="19">$J$24*$J$25*L150/(1+$J$25*L150)</f>
        <v>0.2567575377638755</v>
      </c>
    </row>
    <row r="151" spans="12:13" x14ac:dyDescent="0.3">
      <c r="L151">
        <f t="shared" ref="L151:L214" si="20">L150+0.05</f>
        <v>6.4999999999999849</v>
      </c>
      <c r="M151">
        <f t="shared" si="19"/>
        <v>0.25703056875929547</v>
      </c>
    </row>
    <row r="152" spans="12:13" x14ac:dyDescent="0.3">
      <c r="L152">
        <f t="shared" si="20"/>
        <v>6.5499999999999847</v>
      </c>
      <c r="M152">
        <f t="shared" si="19"/>
        <v>0.25729999937898618</v>
      </c>
    </row>
    <row r="153" spans="12:13" x14ac:dyDescent="0.3">
      <c r="L153">
        <f t="shared" si="20"/>
        <v>6.5999999999999845</v>
      </c>
      <c r="M153">
        <f t="shared" si="19"/>
        <v>0.25756590037204485</v>
      </c>
    </row>
    <row r="154" spans="12:13" x14ac:dyDescent="0.3">
      <c r="L154">
        <f t="shared" si="20"/>
        <v>6.6499999999999844</v>
      </c>
      <c r="M154">
        <f t="shared" si="19"/>
        <v>0.25782834064596011</v>
      </c>
    </row>
    <row r="155" spans="12:13" x14ac:dyDescent="0.3">
      <c r="L155">
        <f t="shared" si="20"/>
        <v>6.6999999999999842</v>
      </c>
      <c r="M155">
        <f t="shared" si="19"/>
        <v>0.25808738732614656</v>
      </c>
    </row>
    <row r="156" spans="12:13" x14ac:dyDescent="0.3">
      <c r="L156">
        <f t="shared" si="20"/>
        <v>6.749999999999984</v>
      </c>
      <c r="M156">
        <f t="shared" si="19"/>
        <v>0.25834310581318404</v>
      </c>
    </row>
    <row r="157" spans="12:13" x14ac:dyDescent="0.3">
      <c r="L157">
        <f t="shared" si="20"/>
        <v>6.7999999999999838</v>
      </c>
      <c r="M157">
        <f t="shared" si="19"/>
        <v>0.2585955598378652</v>
      </c>
    </row>
    <row r="158" spans="12:13" x14ac:dyDescent="0.3">
      <c r="L158">
        <f t="shared" si="20"/>
        <v>6.8499999999999837</v>
      </c>
      <c r="M158">
        <f t="shared" si="19"/>
        <v>0.25884481151414812</v>
      </c>
    </row>
    <row r="159" spans="12:13" x14ac:dyDescent="0.3">
      <c r="L159">
        <f t="shared" si="20"/>
        <v>6.8999999999999835</v>
      </c>
      <c r="M159">
        <f t="shared" si="19"/>
        <v>0.25909092139010637</v>
      </c>
    </row>
    <row r="160" spans="12:13" x14ac:dyDescent="0.3">
      <c r="L160">
        <f t="shared" si="20"/>
        <v>6.9499999999999833</v>
      </c>
      <c r="M160">
        <f t="shared" si="19"/>
        <v>0.25933394849696495</v>
      </c>
    </row>
    <row r="161" spans="12:13" x14ac:dyDescent="0.3">
      <c r="L161">
        <f t="shared" si="20"/>
        <v>6.9999999999999831</v>
      </c>
      <c r="M161">
        <f t="shared" si="19"/>
        <v>0.25957395039630438</v>
      </c>
    </row>
    <row r="162" spans="12:13" x14ac:dyDescent="0.3">
      <c r="L162">
        <f t="shared" si="20"/>
        <v>7.0499999999999829</v>
      </c>
      <c r="M162">
        <f t="shared" si="19"/>
        <v>0.25981098322551344</v>
      </c>
    </row>
    <row r="163" spans="12:13" x14ac:dyDescent="0.3">
      <c r="L163">
        <f t="shared" si="20"/>
        <v>7.0999999999999828</v>
      </c>
      <c r="M163">
        <f t="shared" si="19"/>
        <v>0.26004510174156498</v>
      </c>
    </row>
    <row r="164" spans="12:13" x14ac:dyDescent="0.3">
      <c r="L164">
        <f t="shared" si="20"/>
        <v>7.1499999999999826</v>
      </c>
      <c r="M164">
        <f t="shared" si="19"/>
        <v>0.26027635936318749</v>
      </c>
    </row>
    <row r="165" spans="12:13" x14ac:dyDescent="0.3">
      <c r="L165">
        <f t="shared" si="20"/>
        <v>7.1999999999999824</v>
      </c>
      <c r="M165">
        <f t="shared" si="19"/>
        <v>0.26050480821149935</v>
      </c>
    </row>
    <row r="166" spans="12:13" x14ac:dyDescent="0.3">
      <c r="L166">
        <f t="shared" si="20"/>
        <v>7.2499999999999822</v>
      </c>
      <c r="M166">
        <f t="shared" si="19"/>
        <v>0.2607304991491719</v>
      </c>
    </row>
    <row r="167" spans="12:13" x14ac:dyDescent="0.3">
      <c r="L167">
        <f t="shared" si="20"/>
        <v>7.2999999999999821</v>
      </c>
      <c r="M167">
        <f t="shared" si="19"/>
        <v>0.26095348181818256</v>
      </c>
    </row>
    <row r="168" spans="12:13" x14ac:dyDescent="0.3">
      <c r="L168">
        <f t="shared" si="20"/>
        <v>7.3499999999999819</v>
      </c>
      <c r="M168">
        <f t="shared" si="19"/>
        <v>0.26117380467621687</v>
      </c>
    </row>
    <row r="169" spans="12:13" x14ac:dyDescent="0.3">
      <c r="L169">
        <f t="shared" si="20"/>
        <v>7.3999999999999817</v>
      </c>
      <c r="M169">
        <f t="shared" si="19"/>
        <v>0.26139151503177599</v>
      </c>
    </row>
    <row r="170" spans="12:13" x14ac:dyDescent="0.3">
      <c r="L170">
        <f t="shared" si="20"/>
        <v>7.4499999999999815</v>
      </c>
      <c r="M170">
        <f t="shared" si="19"/>
        <v>0.2616066590780417</v>
      </c>
    </row>
    <row r="171" spans="12:13" x14ac:dyDescent="0.3">
      <c r="L171">
        <f t="shared" si="20"/>
        <v>7.4999999999999813</v>
      </c>
      <c r="M171">
        <f t="shared" si="19"/>
        <v>0.26181928192555215</v>
      </c>
    </row>
    <row r="172" spans="12:13" x14ac:dyDescent="0.3">
      <c r="L172">
        <f t="shared" si="20"/>
        <v>7.5499999999999812</v>
      </c>
      <c r="M172">
        <f t="shared" si="19"/>
        <v>0.26202942763373466</v>
      </c>
    </row>
    <row r="173" spans="12:13" x14ac:dyDescent="0.3">
      <c r="L173">
        <f t="shared" si="20"/>
        <v>7.599999999999981</v>
      </c>
      <c r="M173">
        <f t="shared" si="19"/>
        <v>0.2622371392413429</v>
      </c>
    </row>
    <row r="174" spans="12:13" x14ac:dyDescent="0.3">
      <c r="L174">
        <f t="shared" si="20"/>
        <v>7.6499999999999808</v>
      </c>
      <c r="M174">
        <f t="shared" si="19"/>
        <v>0.26244245879584294</v>
      </c>
    </row>
    <row r="175" spans="12:13" x14ac:dyDescent="0.3">
      <c r="L175">
        <f t="shared" si="20"/>
        <v>7.6999999999999806</v>
      </c>
      <c r="M175">
        <f t="shared" si="19"/>
        <v>0.26264542738178948</v>
      </c>
    </row>
    <row r="176" spans="12:13" x14ac:dyDescent="0.3">
      <c r="L176">
        <f t="shared" si="20"/>
        <v>7.7499999999999805</v>
      </c>
      <c r="M176">
        <f t="shared" si="19"/>
        <v>0.26284608514823288</v>
      </c>
    </row>
    <row r="177" spans="12:13" x14ac:dyDescent="0.3">
      <c r="L177">
        <f t="shared" si="20"/>
        <v>7.7999999999999803</v>
      </c>
      <c r="M177">
        <f t="shared" si="19"/>
        <v>0.26304447133519543</v>
      </c>
    </row>
    <row r="178" spans="12:13" x14ac:dyDescent="0.3">
      <c r="L178">
        <f t="shared" si="20"/>
        <v>7.8499999999999801</v>
      </c>
      <c r="M178">
        <f t="shared" si="19"/>
        <v>0.26324062429925388</v>
      </c>
    </row>
    <row r="179" spans="12:13" x14ac:dyDescent="0.3">
      <c r="L179">
        <f t="shared" si="20"/>
        <v>7.8999999999999799</v>
      </c>
      <c r="M179">
        <f t="shared" si="19"/>
        <v>0.2634345815382621</v>
      </c>
    </row>
    <row r="180" spans="12:13" x14ac:dyDescent="0.3">
      <c r="L180">
        <f t="shared" si="20"/>
        <v>7.9499999999999797</v>
      </c>
      <c r="M180">
        <f t="shared" si="19"/>
        <v>0.2636263797152491</v>
      </c>
    </row>
    <row r="181" spans="12:13" x14ac:dyDescent="0.3">
      <c r="L181">
        <f t="shared" si="20"/>
        <v>7.9999999999999796</v>
      </c>
      <c r="M181">
        <f t="shared" si="19"/>
        <v>0.26381605468152236</v>
      </c>
    </row>
    <row r="182" spans="12:13" x14ac:dyDescent="0.3">
      <c r="L182">
        <f t="shared" si="20"/>
        <v>8.0499999999999794</v>
      </c>
      <c r="M182">
        <f t="shared" si="19"/>
        <v>0.26400364149900879</v>
      </c>
    </row>
    <row r="183" spans="12:13" x14ac:dyDescent="0.3">
      <c r="L183">
        <f t="shared" si="20"/>
        <v>8.0999999999999801</v>
      </c>
      <c r="M183">
        <f t="shared" si="19"/>
        <v>0.26418917446186185</v>
      </c>
    </row>
    <row r="184" spans="12:13" x14ac:dyDescent="0.3">
      <c r="L184">
        <f t="shared" si="20"/>
        <v>8.1499999999999808</v>
      </c>
      <c r="M184">
        <f t="shared" si="19"/>
        <v>0.26437268711736228</v>
      </c>
    </row>
    <row r="185" spans="12:13" x14ac:dyDescent="0.3">
      <c r="L185">
        <f t="shared" si="20"/>
        <v>8.1999999999999815</v>
      </c>
      <c r="M185">
        <f t="shared" si="19"/>
        <v>0.26455421228614073</v>
      </c>
    </row>
    <row r="186" spans="12:13" x14ac:dyDescent="0.3">
      <c r="L186">
        <f t="shared" si="20"/>
        <v>8.2499999999999822</v>
      </c>
      <c r="M186">
        <f t="shared" si="19"/>
        <v>0.26473378208174581</v>
      </c>
    </row>
    <row r="187" spans="12:13" x14ac:dyDescent="0.3">
      <c r="L187">
        <f t="shared" si="20"/>
        <v>8.2999999999999829</v>
      </c>
      <c r="M187">
        <f t="shared" si="19"/>
        <v>0.26491142792958366</v>
      </c>
    </row>
    <row r="188" spans="12:13" x14ac:dyDescent="0.3">
      <c r="L188">
        <f t="shared" si="20"/>
        <v>8.3499999999999837</v>
      </c>
      <c r="M188">
        <f t="shared" si="19"/>
        <v>0.26508718058525238</v>
      </c>
    </row>
    <row r="189" spans="12:13" x14ac:dyDescent="0.3">
      <c r="L189">
        <f t="shared" si="20"/>
        <v>8.3999999999999844</v>
      </c>
      <c r="M189">
        <f t="shared" si="19"/>
        <v>0.26526107015229233</v>
      </c>
    </row>
    <row r="190" spans="12:13" x14ac:dyDescent="0.3">
      <c r="L190">
        <f t="shared" si="20"/>
        <v>8.4499999999999851</v>
      </c>
      <c r="M190">
        <f t="shared" si="19"/>
        <v>0.2654331260993763</v>
      </c>
    </row>
    <row r="191" spans="12:13" x14ac:dyDescent="0.3">
      <c r="L191">
        <f t="shared" si="20"/>
        <v>8.4999999999999858</v>
      </c>
      <c r="M191">
        <f t="shared" si="19"/>
        <v>0.26560337727695754</v>
      </c>
    </row>
    <row r="192" spans="12:13" x14ac:dyDescent="0.3">
      <c r="L192">
        <f t="shared" si="20"/>
        <v>8.5499999999999865</v>
      </c>
      <c r="M192">
        <f t="shared" si="19"/>
        <v>0.26577185193339747</v>
      </c>
    </row>
    <row r="193" spans="12:13" x14ac:dyDescent="0.3">
      <c r="L193">
        <f t="shared" si="20"/>
        <v>8.5999999999999872</v>
      </c>
      <c r="M193">
        <f t="shared" si="19"/>
        <v>0.26593857773059015</v>
      </c>
    </row>
    <row r="194" spans="12:13" x14ac:dyDescent="0.3">
      <c r="L194">
        <f t="shared" si="20"/>
        <v>8.6499999999999879</v>
      </c>
      <c r="M194">
        <f t="shared" si="19"/>
        <v>0.26610358175910415</v>
      </c>
    </row>
    <row r="195" spans="12:13" x14ac:dyDescent="0.3">
      <c r="L195">
        <f t="shared" si="20"/>
        <v>8.6999999999999886</v>
      </c>
      <c r="M195">
        <f t="shared" si="19"/>
        <v>0.26626689055285618</v>
      </c>
    </row>
    <row r="196" spans="12:13" x14ac:dyDescent="0.3">
      <c r="L196">
        <f t="shared" si="20"/>
        <v>8.7499999999999893</v>
      </c>
      <c r="M196">
        <f t="shared" si="19"/>
        <v>0.26642853010333606</v>
      </c>
    </row>
    <row r="197" spans="12:13" x14ac:dyDescent="0.3">
      <c r="L197">
        <f t="shared" si="20"/>
        <v>8.7999999999999901</v>
      </c>
      <c r="M197">
        <f t="shared" si="19"/>
        <v>0.26658852587339671</v>
      </c>
    </row>
    <row r="198" spans="12:13" x14ac:dyDescent="0.3">
      <c r="L198">
        <f t="shared" si="20"/>
        <v>8.8499999999999908</v>
      </c>
      <c r="M198">
        <f t="shared" si="19"/>
        <v>0.26674690281062624</v>
      </c>
    </row>
    <row r="199" spans="12:13" x14ac:dyDescent="0.3">
      <c r="L199">
        <f t="shared" si="20"/>
        <v>8.8999999999999915</v>
      </c>
      <c r="M199">
        <f t="shared" si="19"/>
        <v>0.26690368536031583</v>
      </c>
    </row>
    <row r="200" spans="12:13" x14ac:dyDescent="0.3">
      <c r="L200">
        <f t="shared" si="20"/>
        <v>8.9499999999999922</v>
      </c>
      <c r="M200">
        <f t="shared" si="19"/>
        <v>0.2670588974780379</v>
      </c>
    </row>
    <row r="201" spans="12:13" x14ac:dyDescent="0.3">
      <c r="L201">
        <f t="shared" si="20"/>
        <v>8.9999999999999929</v>
      </c>
      <c r="M201">
        <f t="shared" si="19"/>
        <v>0.26721256264184878</v>
      </c>
    </row>
    <row r="202" spans="12:13" x14ac:dyDescent="0.3">
      <c r="L202">
        <f t="shared" si="20"/>
        <v>9.0499999999999936</v>
      </c>
      <c r="M202">
        <f t="shared" si="19"/>
        <v>0.26736470386412714</v>
      </c>
    </row>
    <row r="203" spans="12:13" x14ac:dyDescent="0.3">
      <c r="L203">
        <f t="shared" si="20"/>
        <v>9.0999999999999943</v>
      </c>
      <c r="M203">
        <f t="shared" si="19"/>
        <v>0.26751534370306335</v>
      </c>
    </row>
    <row r="204" spans="12:13" x14ac:dyDescent="0.3">
      <c r="L204">
        <f t="shared" si="20"/>
        <v>9.149999999999995</v>
      </c>
      <c r="M204">
        <f t="shared" si="19"/>
        <v>0.26766450427380939</v>
      </c>
    </row>
    <row r="205" spans="12:13" x14ac:dyDescent="0.3">
      <c r="L205">
        <f t="shared" si="20"/>
        <v>9.1999999999999957</v>
      </c>
      <c r="M205">
        <f t="shared" si="19"/>
        <v>0.26781220725930227</v>
      </c>
    </row>
    <row r="206" spans="12:13" x14ac:dyDescent="0.3">
      <c r="L206">
        <f t="shared" si="20"/>
        <v>9.2499999999999964</v>
      </c>
      <c r="M206">
        <f t="shared" si="19"/>
        <v>0.26795847392077149</v>
      </c>
    </row>
    <row r="207" spans="12:13" x14ac:dyDescent="0.3">
      <c r="L207">
        <f t="shared" si="20"/>
        <v>9.2999999999999972</v>
      </c>
      <c r="M207">
        <f t="shared" si="19"/>
        <v>0.26810332510794155</v>
      </c>
    </row>
    <row r="208" spans="12:13" x14ac:dyDescent="0.3">
      <c r="L208">
        <f t="shared" si="20"/>
        <v>9.3499999999999979</v>
      </c>
      <c r="M208">
        <f t="shared" si="19"/>
        <v>0.26824678126893997</v>
      </c>
    </row>
    <row r="209" spans="12:13" x14ac:dyDescent="0.3">
      <c r="L209">
        <f t="shared" si="20"/>
        <v>9.3999999999999986</v>
      </c>
      <c r="M209">
        <f t="shared" si="19"/>
        <v>0.26838886245991994</v>
      </c>
    </row>
    <row r="210" spans="12:13" x14ac:dyDescent="0.3">
      <c r="L210">
        <f t="shared" si="20"/>
        <v>9.4499999999999993</v>
      </c>
      <c r="M210">
        <f t="shared" si="19"/>
        <v>0.26852958835440788</v>
      </c>
    </row>
    <row r="211" spans="12:13" x14ac:dyDescent="0.3">
      <c r="L211">
        <f t="shared" si="20"/>
        <v>9.5</v>
      </c>
      <c r="M211">
        <f t="shared" si="19"/>
        <v>0.26866897825238478</v>
      </c>
    </row>
    <row r="212" spans="12:13" x14ac:dyDescent="0.3">
      <c r="L212">
        <f t="shared" si="20"/>
        <v>9.5500000000000007</v>
      </c>
      <c r="M212">
        <f t="shared" si="19"/>
        <v>0.26880705108910974</v>
      </c>
    </row>
    <row r="213" spans="12:13" x14ac:dyDescent="0.3">
      <c r="L213">
        <f t="shared" si="20"/>
        <v>9.6000000000000014</v>
      </c>
      <c r="M213">
        <f t="shared" si="19"/>
        <v>0.26894382544369538</v>
      </c>
    </row>
    <row r="214" spans="12:13" x14ac:dyDescent="0.3">
      <c r="L214">
        <f t="shared" si="20"/>
        <v>9.6500000000000021</v>
      </c>
      <c r="M214">
        <f t="shared" ref="M214:M247" si="21">$J$24*$J$25*L214/(1+$J$25*L214)</f>
        <v>0.26907931954744158</v>
      </c>
    </row>
    <row r="215" spans="12:13" x14ac:dyDescent="0.3">
      <c r="L215">
        <f t="shared" ref="L215:L247" si="22">L214+0.05</f>
        <v>9.7000000000000028</v>
      </c>
      <c r="M215">
        <f t="shared" si="21"/>
        <v>0.26921355129193664</v>
      </c>
    </row>
    <row r="216" spans="12:13" x14ac:dyDescent="0.3">
      <c r="L216">
        <f t="shared" si="22"/>
        <v>9.7500000000000036</v>
      </c>
      <c r="M216">
        <f t="shared" si="21"/>
        <v>0.26934653823693344</v>
      </c>
    </row>
    <row r="217" spans="12:13" x14ac:dyDescent="0.3">
      <c r="L217">
        <f t="shared" si="22"/>
        <v>9.8000000000000043</v>
      </c>
      <c r="M217">
        <f t="shared" si="21"/>
        <v>0.26947829761800662</v>
      </c>
    </row>
    <row r="218" spans="12:13" x14ac:dyDescent="0.3">
      <c r="L218">
        <f t="shared" si="22"/>
        <v>9.850000000000005</v>
      </c>
      <c r="M218">
        <f t="shared" si="21"/>
        <v>0.26960884635399973</v>
      </c>
    </row>
    <row r="219" spans="12:13" x14ac:dyDescent="0.3">
      <c r="L219">
        <f t="shared" si="22"/>
        <v>9.9000000000000057</v>
      </c>
      <c r="M219">
        <f t="shared" si="21"/>
        <v>0.26973820105426705</v>
      </c>
    </row>
    <row r="220" spans="12:13" x14ac:dyDescent="0.3">
      <c r="L220">
        <f t="shared" si="22"/>
        <v>9.9500000000000064</v>
      </c>
      <c r="M220">
        <f t="shared" si="21"/>
        <v>0.26986637802571833</v>
      </c>
    </row>
    <row r="221" spans="12:13" x14ac:dyDescent="0.3">
      <c r="L221">
        <f t="shared" si="22"/>
        <v>10.000000000000007</v>
      </c>
      <c r="M221">
        <f t="shared" si="21"/>
        <v>0.26999339327967165</v>
      </c>
    </row>
    <row r="222" spans="12:13" x14ac:dyDescent="0.3">
      <c r="L222">
        <f t="shared" si="22"/>
        <v>10.050000000000008</v>
      </c>
      <c r="M222">
        <f t="shared" si="21"/>
        <v>0.27011926253852081</v>
      </c>
    </row>
    <row r="223" spans="12:13" x14ac:dyDescent="0.3">
      <c r="L223">
        <f t="shared" si="22"/>
        <v>10.100000000000009</v>
      </c>
      <c r="M223">
        <f t="shared" si="21"/>
        <v>0.27024400124222325</v>
      </c>
    </row>
    <row r="224" spans="12:13" x14ac:dyDescent="0.3">
      <c r="L224">
        <f t="shared" si="22"/>
        <v>10.150000000000009</v>
      </c>
      <c r="M224">
        <f t="shared" si="21"/>
        <v>0.27036762455461377</v>
      </c>
    </row>
    <row r="225" spans="12:13" x14ac:dyDescent="0.3">
      <c r="L225">
        <f t="shared" si="22"/>
        <v>10.20000000000001</v>
      </c>
      <c r="M225">
        <f t="shared" si="21"/>
        <v>0.27049014736954929</v>
      </c>
    </row>
    <row r="226" spans="12:13" x14ac:dyDescent="0.3">
      <c r="L226">
        <f t="shared" si="22"/>
        <v>10.250000000000011</v>
      </c>
      <c r="M226">
        <f t="shared" si="21"/>
        <v>0.2706115843168912</v>
      </c>
    </row>
    <row r="227" spans="12:13" x14ac:dyDescent="0.3">
      <c r="L227">
        <f t="shared" si="22"/>
        <v>10.300000000000011</v>
      </c>
      <c r="M227">
        <f t="shared" si="21"/>
        <v>0.27073194976832826</v>
      </c>
    </row>
    <row r="228" spans="12:13" x14ac:dyDescent="0.3">
      <c r="L228">
        <f t="shared" si="22"/>
        <v>10.350000000000012</v>
      </c>
      <c r="M228">
        <f t="shared" si="21"/>
        <v>0.27085125784304681</v>
      </c>
    </row>
    <row r="229" spans="12:13" x14ac:dyDescent="0.3">
      <c r="L229">
        <f t="shared" si="22"/>
        <v>10.400000000000013</v>
      </c>
      <c r="M229">
        <f t="shared" si="21"/>
        <v>0.2709695224132519</v>
      </c>
    </row>
    <row r="230" spans="12:13" x14ac:dyDescent="0.3">
      <c r="L230">
        <f t="shared" si="22"/>
        <v>10.450000000000014</v>
      </c>
      <c r="M230">
        <f t="shared" si="21"/>
        <v>0.271086757109544</v>
      </c>
    </row>
    <row r="231" spans="12:13" x14ac:dyDescent="0.3">
      <c r="L231">
        <f t="shared" si="22"/>
        <v>10.500000000000014</v>
      </c>
      <c r="M231">
        <f t="shared" si="21"/>
        <v>0.27120297532615628</v>
      </c>
    </row>
    <row r="232" spans="12:13" x14ac:dyDescent="0.3">
      <c r="L232">
        <f t="shared" si="22"/>
        <v>10.550000000000015</v>
      </c>
      <c r="M232">
        <f t="shared" si="21"/>
        <v>0.27131819022605597</v>
      </c>
    </row>
    <row r="233" spans="12:13" x14ac:dyDescent="0.3">
      <c r="L233">
        <f t="shared" si="22"/>
        <v>10.600000000000016</v>
      </c>
      <c r="M233">
        <f t="shared" si="21"/>
        <v>0.27143241474591423</v>
      </c>
    </row>
    <row r="234" spans="12:13" x14ac:dyDescent="0.3">
      <c r="L234">
        <f t="shared" si="22"/>
        <v>10.650000000000016</v>
      </c>
      <c r="M234">
        <f t="shared" si="21"/>
        <v>0.27154566160094834</v>
      </c>
    </row>
    <row r="235" spans="12:13" x14ac:dyDescent="0.3">
      <c r="L235">
        <f t="shared" si="22"/>
        <v>10.700000000000017</v>
      </c>
      <c r="M235">
        <f t="shared" si="21"/>
        <v>0.27165794328964032</v>
      </c>
    </row>
    <row r="236" spans="12:13" x14ac:dyDescent="0.3">
      <c r="L236">
        <f t="shared" si="22"/>
        <v>10.750000000000018</v>
      </c>
      <c r="M236">
        <f t="shared" si="21"/>
        <v>0.27176927209833507</v>
      </c>
    </row>
    <row r="237" spans="12:13" x14ac:dyDescent="0.3">
      <c r="L237">
        <f t="shared" si="22"/>
        <v>10.800000000000018</v>
      </c>
      <c r="M237">
        <f t="shared" si="21"/>
        <v>0.27187966010572207</v>
      </c>
    </row>
    <row r="238" spans="12:13" x14ac:dyDescent="0.3">
      <c r="L238">
        <f t="shared" si="22"/>
        <v>10.850000000000019</v>
      </c>
      <c r="M238">
        <f t="shared" si="21"/>
        <v>0.27198911918720425</v>
      </c>
    </row>
    <row r="239" spans="12:13" x14ac:dyDescent="0.3">
      <c r="L239">
        <f t="shared" si="22"/>
        <v>10.90000000000002</v>
      </c>
      <c r="M239">
        <f t="shared" si="21"/>
        <v>0.27209766101915656</v>
      </c>
    </row>
    <row r="240" spans="12:13" x14ac:dyDescent="0.3">
      <c r="L240">
        <f t="shared" si="22"/>
        <v>10.950000000000021</v>
      </c>
      <c r="M240">
        <f t="shared" si="21"/>
        <v>0.272205297083078</v>
      </c>
    </row>
    <row r="241" spans="12:13" x14ac:dyDescent="0.3">
      <c r="L241">
        <f t="shared" si="22"/>
        <v>11.000000000000021</v>
      </c>
      <c r="M241">
        <f t="shared" si="21"/>
        <v>0.27231203866964071</v>
      </c>
    </row>
    <row r="242" spans="12:13" x14ac:dyDescent="0.3">
      <c r="L242">
        <f t="shared" si="22"/>
        <v>11.050000000000022</v>
      </c>
      <c r="M242">
        <f t="shared" si="21"/>
        <v>0.27241789688263773</v>
      </c>
    </row>
    <row r="243" spans="12:13" x14ac:dyDescent="0.3">
      <c r="L243">
        <f t="shared" si="22"/>
        <v>11.100000000000023</v>
      </c>
      <c r="M243">
        <f t="shared" si="21"/>
        <v>0.27252288264283342</v>
      </c>
    </row>
    <row r="244" spans="12:13" x14ac:dyDescent="0.3">
      <c r="L244">
        <f t="shared" si="22"/>
        <v>11.150000000000023</v>
      </c>
      <c r="M244">
        <f t="shared" si="21"/>
        <v>0.27262700669171952</v>
      </c>
    </row>
    <row r="245" spans="12:13" x14ac:dyDescent="0.3">
      <c r="L245">
        <f t="shared" si="22"/>
        <v>11.200000000000024</v>
      </c>
      <c r="M245">
        <f t="shared" si="21"/>
        <v>0.27273027959517843</v>
      </c>
    </row>
    <row r="246" spans="12:13" x14ac:dyDescent="0.3">
      <c r="L246">
        <f t="shared" si="22"/>
        <v>11.250000000000025</v>
      </c>
      <c r="M246">
        <f t="shared" si="21"/>
        <v>0.27283271174705753</v>
      </c>
    </row>
    <row r="247" spans="12:13" x14ac:dyDescent="0.3">
      <c r="L247">
        <f t="shared" si="22"/>
        <v>11.300000000000026</v>
      </c>
      <c r="M247">
        <f t="shared" si="21"/>
        <v>0.27293431337265628</v>
      </c>
    </row>
  </sheetData>
  <sortState ref="E22:E32">
    <sortCondition ref="E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Sheet1 (3)</vt:lpstr>
      <vt:lpstr>Final Version (2)</vt:lpstr>
      <vt:lpstr>Final Version</vt:lpstr>
      <vt:lpstr>mM fluoride</vt:lpstr>
      <vt:lpstr>g fluoride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Tsang</dc:creator>
  <cp:lastModifiedBy>tigra</cp:lastModifiedBy>
  <dcterms:created xsi:type="dcterms:W3CDTF">2018-07-25T16:25:13Z</dcterms:created>
  <dcterms:modified xsi:type="dcterms:W3CDTF">2018-09-17T22:28:58Z</dcterms:modified>
</cp:coreProperties>
</file>