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Internal Physics\"/>
    </mc:Choice>
  </mc:AlternateContent>
  <xr:revisionPtr revIDLastSave="0" documentId="13_ncr:1_{A5D27B55-9EF9-4FDE-9094-E20FC9F6D775}" xr6:coauthVersionLast="45" xr6:coauthVersionMax="45" xr10:uidLastSave="{00000000-0000-0000-0000-000000000000}"/>
  <bookViews>
    <workbookView xWindow="-110" yWindow="-110" windowWidth="19420" windowHeight="10420" xr2:uid="{5C3A7309-2B46-44F4-B3F6-8577B059BD0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5" i="1" l="1"/>
  <c r="E174" i="1"/>
  <c r="E173" i="1"/>
  <c r="E158" i="1"/>
  <c r="E157" i="1"/>
  <c r="E156" i="1"/>
  <c r="E143" i="1"/>
  <c r="E142" i="1"/>
  <c r="E141" i="1"/>
  <c r="E130" i="1"/>
  <c r="E129" i="1"/>
  <c r="E128" i="1"/>
  <c r="E113" i="1"/>
  <c r="E112" i="1"/>
  <c r="E111" i="1"/>
  <c r="E85" i="1"/>
  <c r="E84" i="1"/>
  <c r="E83" i="1"/>
  <c r="E71" i="1"/>
  <c r="E70" i="1"/>
  <c r="E69" i="1"/>
  <c r="E53" i="1"/>
  <c r="E52" i="1"/>
  <c r="E51" i="1"/>
  <c r="E42" i="1"/>
  <c r="E40" i="1"/>
  <c r="I103" i="1"/>
  <c r="I102" i="1"/>
  <c r="E38" i="1"/>
  <c r="B154" i="1" l="1"/>
  <c r="B139" i="1" l="1"/>
  <c r="B124" i="1" l="1"/>
  <c r="B109" i="1"/>
  <c r="B79" i="1"/>
  <c r="B64" i="1"/>
  <c r="B49" i="1"/>
  <c r="B94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50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5" i="1"/>
  <c r="G101" i="1" l="1"/>
  <c r="G99" i="1"/>
  <c r="G104" i="1"/>
  <c r="J100" i="1" s="1"/>
  <c r="B184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70" i="1"/>
  <c r="B169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55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40" i="1"/>
  <c r="G97" i="1" l="1"/>
  <c r="G11" i="1"/>
  <c r="F11" i="1"/>
  <c r="G6" i="1"/>
  <c r="F6" i="1"/>
  <c r="H5" i="1"/>
  <c r="G5" i="1"/>
  <c r="F5" i="1"/>
  <c r="H44" i="1"/>
</calcChain>
</file>

<file path=xl/sharedStrings.xml><?xml version="1.0" encoding="utf-8"?>
<sst xmlns="http://schemas.openxmlformats.org/spreadsheetml/2006/main" count="74" uniqueCount="35">
  <si>
    <t>0.60 left</t>
  </si>
  <si>
    <t>0.23 left</t>
  </si>
  <si>
    <t>0.24 left</t>
  </si>
  <si>
    <t>0.20 right</t>
  </si>
  <si>
    <t>0.15 right</t>
  </si>
  <si>
    <t>0.20 left</t>
  </si>
  <si>
    <t>0.10 left</t>
  </si>
  <si>
    <t>0.15 left</t>
  </si>
  <si>
    <t>0.40 left</t>
  </si>
  <si>
    <t>0.45 left</t>
  </si>
  <si>
    <t>0.14 left</t>
  </si>
  <si>
    <t>0.16 left</t>
  </si>
  <si>
    <t>0.56 right</t>
  </si>
  <si>
    <t>0.28 right</t>
  </si>
  <si>
    <t>0.30 left</t>
  </si>
  <si>
    <t>0.05 left</t>
  </si>
  <si>
    <t>0.09 right</t>
  </si>
  <si>
    <t>0.06 right</t>
  </si>
  <si>
    <t>0.05 right</t>
  </si>
  <si>
    <t>0.38 right</t>
  </si>
  <si>
    <t>0.08 left</t>
  </si>
  <si>
    <t>0.80 left</t>
  </si>
  <si>
    <t xml:space="preserve">0.10 right </t>
  </si>
  <si>
    <t>Projectile travel distance (m)</t>
  </si>
  <si>
    <t>Projectile Horizontal deviation (m)</t>
  </si>
  <si>
    <t>mass (g)</t>
  </si>
  <si>
    <t>±0.01</t>
  </si>
  <si>
    <t>mass</t>
  </si>
  <si>
    <t>Dist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</si>
  <si>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Dist</t>
    </r>
  </si>
  <si>
    <t xml:space="preserve">Mass(g) ±0.01 </t>
  </si>
  <si>
    <t>Dist ±0.01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</si>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</sst>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/>
    <xf numFmtId="0" fontId="0" fillId="0" borderId="6" xfId="0" applyBorder="1" applyAlignment="1">
      <alignment horizontal="center"/>
    </xf>
    <xf numFmtId="2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2" borderId="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4" borderId="13" xfId="0" applyNumberFormat="1" applyFill="1" applyBorder="1"/>
    <xf numFmtId="2" fontId="0" fillId="4" borderId="5" xfId="0" applyNumberFormat="1" applyFill="1" applyBorder="1"/>
    <xf numFmtId="0" fontId="3" fillId="0" borderId="0" xfId="0" applyFont="1"/>
    <xf numFmtId="164" fontId="0" fillId="0" borderId="0" xfId="0" applyNumberFormat="1"/>
    <xf numFmtId="2" fontId="0" fillId="4" borderId="10" xfId="0" applyNumberFormat="1" applyFill="1" applyBorder="1"/>
    <xf numFmtId="2" fontId="0" fillId="0" borderId="1" xfId="0" applyNumberFormat="1" applyBorder="1" applyAlignment="1">
      <alignment horizontal="center"/>
    </xf>
    <xf numFmtId="2" fontId="0" fillId="5" borderId="2" xfId="0" applyNumberFormat="1" applyFill="1" applyBorder="1"/>
    <xf numFmtId="2" fontId="0" fillId="0" borderId="11" xfId="0" applyNumberFormat="1" applyBorder="1" applyAlignment="1">
      <alignment horizontal="center"/>
    </xf>
    <xf numFmtId="2" fontId="0" fillId="6" borderId="2" xfId="0" applyNumberFormat="1" applyFill="1" applyBorder="1"/>
    <xf numFmtId="2" fontId="0" fillId="0" borderId="3" xfId="0" applyNumberFormat="1" applyBorder="1" applyAlignment="1">
      <alignment horizontal="center"/>
    </xf>
    <xf numFmtId="2" fontId="0" fillId="6" borderId="5" xfId="0" applyNumberFormat="1" applyFill="1" applyBorder="1"/>
    <xf numFmtId="2" fontId="0" fillId="6" borderId="7" xfId="0" applyNumberFormat="1" applyFill="1" applyBorder="1"/>
    <xf numFmtId="2" fontId="0" fillId="8" borderId="2" xfId="0" applyNumberFormat="1" applyFill="1" applyBorder="1"/>
    <xf numFmtId="2" fontId="0" fillId="8" borderId="5" xfId="0" applyNumberFormat="1" applyFill="1" applyBorder="1"/>
    <xf numFmtId="2" fontId="0" fillId="8" borderId="10" xfId="0" applyNumberFormat="1" applyFill="1" applyBorder="1"/>
    <xf numFmtId="2" fontId="0" fillId="7" borderId="2" xfId="0" applyNumberFormat="1" applyFill="1" applyBorder="1"/>
    <xf numFmtId="2" fontId="0" fillId="9" borderId="2" xfId="0" applyNumberFormat="1" applyFill="1" applyBorder="1"/>
    <xf numFmtId="2" fontId="0" fillId="10" borderId="2" xfId="0" applyNumberFormat="1" applyFill="1" applyBorder="1"/>
    <xf numFmtId="2" fontId="0" fillId="10" borderId="5" xfId="0" applyNumberFormat="1" applyFill="1" applyBorder="1"/>
    <xf numFmtId="2" fontId="0" fillId="10" borderId="10" xfId="0" applyNumberFormat="1" applyFill="1" applyBorder="1"/>
    <xf numFmtId="2" fontId="0" fillId="8" borderId="16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2" fontId="0" fillId="8" borderId="20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5"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840F4-E40C-4A4C-9B45-61B43A171D0A}" name="Tabla1" displayName="Tabla1" ref="F10:G20" totalsRowShown="0" headerRowBorderDxfId="4" tableBorderDxfId="3" totalsRowBorderDxfId="2">
  <autoFilter ref="F10:G20" xr:uid="{7039F646-8F9F-4366-833A-B1B647E1E3F9}">
    <filterColumn colId="0" hiddenButton="1"/>
    <filterColumn colId="1" hiddenButton="1"/>
  </autoFilter>
  <tableColumns count="2">
    <tableColumn id="1" xr3:uid="{CBFD20A4-5E8F-4576-9624-21E9A71CD9EE}" name="Mass(g) ±0.01 " dataDxfId="1"/>
    <tableColumn id="2" xr3:uid="{BE0E3685-FD1C-4A53-AA09-7DDC1B0E6A78}" name="Dist ±0.0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FF6B-7F4A-4C96-B601-54437538153D}">
  <dimension ref="A3:J184"/>
  <sheetViews>
    <sheetView tabSelected="1" topLeftCell="A163" zoomScale="91" workbookViewId="0">
      <selection activeCell="G175" sqref="G175"/>
    </sheetView>
  </sheetViews>
  <sheetFormatPr baseColWidth="10" defaultRowHeight="14.5"/>
  <cols>
    <col min="1" max="1" width="10.90625" style="4"/>
    <col min="2" max="2" width="24.54296875" style="1" bestFit="1" customWidth="1"/>
    <col min="3" max="3" width="29.36328125" style="1" bestFit="1" customWidth="1"/>
    <col min="5" max="5" width="11.1796875" bestFit="1" customWidth="1"/>
    <col min="6" max="6" width="15" customWidth="1"/>
    <col min="7" max="7" width="13.453125" customWidth="1"/>
    <col min="9" max="9" width="11.1796875" bestFit="1" customWidth="1"/>
  </cols>
  <sheetData>
    <row r="3" spans="1:8">
      <c r="A3" s="4" t="s">
        <v>25</v>
      </c>
      <c r="B3" s="2" t="s">
        <v>23</v>
      </c>
      <c r="C3" s="2" t="s">
        <v>24</v>
      </c>
    </row>
    <row r="4" spans="1:8" ht="15" thickBot="1">
      <c r="A4" s="5" t="s">
        <v>26</v>
      </c>
      <c r="B4" s="3" t="s">
        <v>26</v>
      </c>
      <c r="C4" s="2"/>
      <c r="F4" t="s">
        <v>27</v>
      </c>
      <c r="G4" t="s">
        <v>28</v>
      </c>
      <c r="H4" s="30" t="s">
        <v>29</v>
      </c>
    </row>
    <row r="5" spans="1:8">
      <c r="A5" s="19"/>
      <c r="B5" s="22">
        <v>5.55</v>
      </c>
      <c r="C5" s="23" t="s">
        <v>12</v>
      </c>
      <c r="F5" s="4">
        <f>A5</f>
        <v>0</v>
      </c>
      <c r="G5" s="31">
        <f>AVERAGE(B5:B19)</f>
        <v>5.8986666666666672</v>
      </c>
      <c r="H5" s="31">
        <f>STDEV(B5:B19)</f>
        <v>0.31146810583490081</v>
      </c>
    </row>
    <row r="6" spans="1:8">
      <c r="A6" s="20">
        <v>57.24</v>
      </c>
      <c r="B6" s="24">
        <v>5.84</v>
      </c>
      <c r="C6" s="25" t="s">
        <v>0</v>
      </c>
      <c r="F6" s="4">
        <f>A20</f>
        <v>25.2</v>
      </c>
      <c r="G6" s="31">
        <f>AVERAGE(B20:B34)</f>
        <v>7.2073333333333336</v>
      </c>
    </row>
    <row r="7" spans="1:8">
      <c r="A7" s="20">
        <v>57.24</v>
      </c>
      <c r="B7" s="24">
        <v>5.71</v>
      </c>
      <c r="C7" s="25" t="s">
        <v>1</v>
      </c>
    </row>
    <row r="8" spans="1:8">
      <c r="A8" s="20">
        <v>57.24</v>
      </c>
      <c r="B8" s="24">
        <v>5.73</v>
      </c>
      <c r="C8" s="25" t="s">
        <v>2</v>
      </c>
    </row>
    <row r="9" spans="1:8">
      <c r="A9" s="20">
        <v>57.24</v>
      </c>
      <c r="B9" s="24">
        <v>6.25</v>
      </c>
      <c r="C9" s="25" t="s">
        <v>4</v>
      </c>
    </row>
    <row r="10" spans="1:8">
      <c r="A10" s="20">
        <v>57.24</v>
      </c>
      <c r="B10" s="24">
        <v>5.52</v>
      </c>
      <c r="C10" s="25" t="s">
        <v>3</v>
      </c>
      <c r="F10" s="50" t="s">
        <v>30</v>
      </c>
      <c r="G10" s="51" t="s">
        <v>31</v>
      </c>
      <c r="H10" s="30" t="s">
        <v>29</v>
      </c>
    </row>
    <row r="11" spans="1:8">
      <c r="A11" s="20">
        <v>57.24</v>
      </c>
      <c r="B11" s="24">
        <v>5.39</v>
      </c>
      <c r="C11" s="25" t="s">
        <v>5</v>
      </c>
      <c r="F11" s="48">
        <f>A35</f>
        <v>8.2100000000000009</v>
      </c>
      <c r="G11" s="49">
        <f>AVERAGE(B35:B49)</f>
        <v>3.47</v>
      </c>
    </row>
    <row r="12" spans="1:8">
      <c r="A12" s="20">
        <v>57.24</v>
      </c>
      <c r="B12" s="24">
        <v>5.91</v>
      </c>
      <c r="C12" s="25" t="s">
        <v>4</v>
      </c>
      <c r="F12" s="48">
        <v>12.3</v>
      </c>
      <c r="G12" s="49">
        <v>5.48</v>
      </c>
    </row>
    <row r="13" spans="1:8">
      <c r="A13" s="20">
        <v>57.24</v>
      </c>
      <c r="B13" s="24">
        <v>5.79</v>
      </c>
      <c r="C13" s="25" t="s">
        <v>6</v>
      </c>
      <c r="F13" s="48">
        <v>23.7</v>
      </c>
      <c r="G13" s="49">
        <v>6.71</v>
      </c>
    </row>
    <row r="14" spans="1:8">
      <c r="A14" s="20">
        <v>57.24</v>
      </c>
      <c r="B14" s="24">
        <v>5.74</v>
      </c>
      <c r="C14" s="25" t="s">
        <v>7</v>
      </c>
      <c r="F14" s="48">
        <v>41.81</v>
      </c>
      <c r="G14" s="49">
        <v>6.97</v>
      </c>
    </row>
    <row r="15" spans="1:8">
      <c r="A15" s="20">
        <v>57.24</v>
      </c>
      <c r="B15" s="24">
        <v>6.11</v>
      </c>
      <c r="C15" s="25" t="s">
        <v>8</v>
      </c>
      <c r="F15" s="48">
        <v>58.4</v>
      </c>
      <c r="G15" s="49">
        <v>6.23</v>
      </c>
    </row>
    <row r="16" spans="1:8">
      <c r="A16" s="20">
        <v>57.24</v>
      </c>
      <c r="B16" s="24">
        <v>6.51</v>
      </c>
      <c r="C16" s="25" t="s">
        <v>9</v>
      </c>
      <c r="F16" s="48">
        <v>71.61</v>
      </c>
      <c r="G16" s="49">
        <v>5.12</v>
      </c>
    </row>
    <row r="17" spans="1:7">
      <c r="A17" s="20">
        <v>57.24</v>
      </c>
      <c r="B17" s="24">
        <v>6.14</v>
      </c>
      <c r="C17" s="25" t="s">
        <v>10</v>
      </c>
      <c r="F17" s="48">
        <v>81.09</v>
      </c>
      <c r="G17" s="49">
        <v>3.59</v>
      </c>
    </row>
    <row r="18" spans="1:7">
      <c r="A18" s="20">
        <v>57.24</v>
      </c>
      <c r="B18" s="24">
        <v>6.21</v>
      </c>
      <c r="C18" s="25" t="s">
        <v>3</v>
      </c>
      <c r="F18" s="48">
        <v>92.53</v>
      </c>
      <c r="G18" s="49">
        <v>3.66</v>
      </c>
    </row>
    <row r="19" spans="1:7" ht="15" thickBot="1">
      <c r="A19" s="21">
        <v>57.24</v>
      </c>
      <c r="B19" s="26">
        <v>6.08</v>
      </c>
      <c r="C19" s="27" t="s">
        <v>11</v>
      </c>
      <c r="F19" s="48">
        <v>103.92</v>
      </c>
      <c r="G19" s="49">
        <v>2.4500000000000002</v>
      </c>
    </row>
    <row r="20" spans="1:7">
      <c r="A20" s="28">
        <v>25.2</v>
      </c>
      <c r="B20" s="17">
        <v>6.92</v>
      </c>
      <c r="C20" s="18" t="s">
        <v>7</v>
      </c>
      <c r="F20" s="52">
        <v>121.2</v>
      </c>
      <c r="G20" s="53">
        <v>1.86</v>
      </c>
    </row>
    <row r="21" spans="1:7">
      <c r="A21" s="29">
        <v>25.2</v>
      </c>
      <c r="B21" s="6">
        <v>6.98</v>
      </c>
      <c r="C21" s="11" t="s">
        <v>13</v>
      </c>
      <c r="F21" s="4"/>
      <c r="G21" s="4"/>
    </row>
    <row r="22" spans="1:7">
      <c r="A22" s="29">
        <v>25.2</v>
      </c>
      <c r="B22" s="6">
        <v>7.63</v>
      </c>
      <c r="C22" s="11" t="s">
        <v>14</v>
      </c>
      <c r="F22" s="4"/>
      <c r="G22" s="4"/>
    </row>
    <row r="23" spans="1:7">
      <c r="A23" s="29">
        <v>25.2</v>
      </c>
      <c r="B23" s="6">
        <v>7.34</v>
      </c>
      <c r="C23" s="11" t="s">
        <v>15</v>
      </c>
      <c r="F23" s="4"/>
      <c r="G23" s="4"/>
    </row>
    <row r="24" spans="1:7">
      <c r="A24" s="29">
        <v>25.2</v>
      </c>
      <c r="B24" s="6">
        <v>6.91</v>
      </c>
      <c r="C24" s="11" t="s">
        <v>16</v>
      </c>
      <c r="F24" s="4"/>
      <c r="G24" s="4"/>
    </row>
    <row r="25" spans="1:7">
      <c r="A25" s="29">
        <v>25.2</v>
      </c>
      <c r="B25" s="6">
        <v>6.95</v>
      </c>
      <c r="C25" s="11" t="s">
        <v>15</v>
      </c>
      <c r="F25" s="4"/>
      <c r="G25" s="4"/>
    </row>
    <row r="26" spans="1:7">
      <c r="A26" s="29">
        <v>25.2</v>
      </c>
      <c r="B26" s="6">
        <v>7.15</v>
      </c>
      <c r="C26" s="11" t="s">
        <v>17</v>
      </c>
      <c r="F26" s="4"/>
      <c r="G26" s="4"/>
    </row>
    <row r="27" spans="1:7">
      <c r="A27" s="29">
        <v>25.2</v>
      </c>
      <c r="B27" s="6">
        <v>7.63</v>
      </c>
      <c r="C27" s="11" t="s">
        <v>18</v>
      </c>
    </row>
    <row r="28" spans="1:7">
      <c r="A28" s="29">
        <v>25.2</v>
      </c>
      <c r="B28" s="6">
        <v>6.11</v>
      </c>
      <c r="C28" s="11" t="s">
        <v>18</v>
      </c>
    </row>
    <row r="29" spans="1:7">
      <c r="A29" s="29">
        <v>25.2</v>
      </c>
      <c r="B29" s="6">
        <v>7.38</v>
      </c>
      <c r="C29" s="11" t="s">
        <v>19</v>
      </c>
    </row>
    <row r="30" spans="1:7">
      <c r="A30" s="29">
        <v>25.2</v>
      </c>
      <c r="B30" s="6">
        <v>7.32</v>
      </c>
      <c r="C30" s="11" t="s">
        <v>20</v>
      </c>
    </row>
    <row r="31" spans="1:7">
      <c r="A31" s="29">
        <v>25.2</v>
      </c>
      <c r="B31" s="6">
        <v>8.01</v>
      </c>
      <c r="C31" s="11" t="s">
        <v>21</v>
      </c>
    </row>
    <row r="32" spans="1:7">
      <c r="A32" s="29">
        <v>25.2</v>
      </c>
      <c r="B32" s="6">
        <v>7.06</v>
      </c>
      <c r="C32" s="11" t="s">
        <v>17</v>
      </c>
    </row>
    <row r="33" spans="1:9" ht="15" thickBot="1">
      <c r="A33" s="29">
        <v>25.2</v>
      </c>
      <c r="B33" s="6">
        <v>7.21</v>
      </c>
      <c r="C33" s="11" t="s">
        <v>22</v>
      </c>
    </row>
    <row r="34" spans="1:9" ht="15" thickBot="1">
      <c r="A34" s="32">
        <v>25.2</v>
      </c>
      <c r="B34" s="15">
        <v>7.51</v>
      </c>
      <c r="C34" s="16" t="s">
        <v>0</v>
      </c>
      <c r="G34" s="7">
        <v>15.37</v>
      </c>
    </row>
    <row r="35" spans="1:9" ht="15" thickBot="1">
      <c r="A35" s="34">
        <f>8.21</f>
        <v>8.2100000000000009</v>
      </c>
      <c r="B35" s="8">
        <v>3.52</v>
      </c>
      <c r="C35" s="9"/>
      <c r="G35" s="10">
        <v>15.37</v>
      </c>
      <c r="H35" s="8">
        <v>8.3699999999999992</v>
      </c>
      <c r="I35" s="9"/>
    </row>
    <row r="36" spans="1:9" ht="15" thickBot="1">
      <c r="A36" s="34">
        <f t="shared" ref="A36:A49" si="0">8.21</f>
        <v>8.2100000000000009</v>
      </c>
      <c r="B36" s="6">
        <v>3.44</v>
      </c>
      <c r="C36" s="11"/>
      <c r="G36" s="10">
        <v>15.37</v>
      </c>
      <c r="H36" s="6">
        <v>8.17</v>
      </c>
      <c r="I36" s="11"/>
    </row>
    <row r="37" spans="1:9" ht="15" thickBot="1">
      <c r="A37" s="34">
        <f t="shared" si="0"/>
        <v>8.2100000000000009</v>
      </c>
      <c r="B37" s="6">
        <v>3.31</v>
      </c>
      <c r="C37" s="11"/>
      <c r="G37" s="10">
        <v>15.37</v>
      </c>
      <c r="H37" s="6">
        <v>7.91</v>
      </c>
      <c r="I37" s="11"/>
    </row>
    <row r="38" spans="1:9" ht="15" thickBot="1">
      <c r="A38" s="34">
        <f t="shared" si="0"/>
        <v>8.2100000000000009</v>
      </c>
      <c r="B38" s="6">
        <v>3.54</v>
      </c>
      <c r="C38" s="11"/>
      <c r="E38">
        <f>MAX(B35:B49)</f>
        <v>3.66</v>
      </c>
      <c r="G38" s="10">
        <v>15.37</v>
      </c>
      <c r="H38" s="6">
        <v>8.26</v>
      </c>
      <c r="I38" s="11"/>
    </row>
    <row r="39" spans="1:9" ht="15" thickBot="1">
      <c r="A39" s="34">
        <f t="shared" si="0"/>
        <v>8.2100000000000009</v>
      </c>
      <c r="B39" s="6">
        <v>3.29</v>
      </c>
      <c r="C39" s="11"/>
      <c r="G39" s="10">
        <v>15.37</v>
      </c>
      <c r="H39" s="6">
        <v>8.1300000000000008</v>
      </c>
      <c r="I39" s="11"/>
    </row>
    <row r="40" spans="1:9" ht="15" thickBot="1">
      <c r="A40" s="34">
        <f t="shared" si="0"/>
        <v>8.2100000000000009</v>
      </c>
      <c r="B40" s="6">
        <v>3.51</v>
      </c>
      <c r="C40" s="11"/>
      <c r="E40">
        <f>MIN(B35:B49)</f>
        <v>3.22</v>
      </c>
      <c r="G40" s="10">
        <v>15.37</v>
      </c>
      <c r="H40" s="6">
        <v>8.2200000000000006</v>
      </c>
      <c r="I40" s="11"/>
    </row>
    <row r="41" spans="1:9" ht="15" thickBot="1">
      <c r="A41" s="34">
        <f t="shared" si="0"/>
        <v>8.2100000000000009</v>
      </c>
      <c r="B41" s="6">
        <v>3.34</v>
      </c>
      <c r="C41" s="11"/>
      <c r="G41" s="10">
        <v>15.37</v>
      </c>
      <c r="H41" s="6">
        <v>7.93</v>
      </c>
      <c r="I41" s="11"/>
    </row>
    <row r="42" spans="1:9" ht="15" thickBot="1">
      <c r="A42" s="34">
        <f t="shared" si="0"/>
        <v>8.2100000000000009</v>
      </c>
      <c r="B42" s="6">
        <v>3.66</v>
      </c>
      <c r="C42" s="11"/>
      <c r="E42">
        <f>AVERAGE(B35:B49)</f>
        <v>3.47</v>
      </c>
      <c r="G42" s="10">
        <v>15.37</v>
      </c>
      <c r="H42" s="6">
        <v>8.35</v>
      </c>
      <c r="I42" s="11"/>
    </row>
    <row r="43" spans="1:9" ht="15" thickBot="1">
      <c r="A43" s="34">
        <f t="shared" si="0"/>
        <v>8.2100000000000009</v>
      </c>
      <c r="B43" s="6">
        <v>3.33</v>
      </c>
      <c r="C43" s="11"/>
      <c r="G43" s="12">
        <v>15.37</v>
      </c>
      <c r="H43" s="6">
        <v>8.14</v>
      </c>
      <c r="I43" s="11"/>
    </row>
    <row r="44" spans="1:9" ht="15" thickBot="1">
      <c r="A44" s="34">
        <f t="shared" si="0"/>
        <v>8.2100000000000009</v>
      </c>
      <c r="B44" s="6">
        <v>3.62</v>
      </c>
      <c r="C44" s="11"/>
      <c r="H44" s="13">
        <f>10*8.23-SUM(H35:H43)</f>
        <v>8.8200000000000074</v>
      </c>
      <c r="I44" s="14"/>
    </row>
    <row r="45" spans="1:9" ht="15" thickBot="1">
      <c r="A45" s="34">
        <f t="shared" si="0"/>
        <v>8.2100000000000009</v>
      </c>
      <c r="B45" s="6">
        <v>3.47</v>
      </c>
      <c r="C45" s="11"/>
    </row>
    <row r="46" spans="1:9" ht="15" thickBot="1">
      <c r="A46" s="34">
        <f t="shared" si="0"/>
        <v>8.2100000000000009</v>
      </c>
      <c r="B46" s="6">
        <v>3.22</v>
      </c>
      <c r="C46" s="11"/>
      <c r="F46">
        <v>0.19</v>
      </c>
    </row>
    <row r="47" spans="1:9" ht="15" thickBot="1">
      <c r="A47" s="34">
        <f t="shared" si="0"/>
        <v>8.2100000000000009</v>
      </c>
      <c r="B47" s="33">
        <v>3.51</v>
      </c>
      <c r="C47" s="11"/>
      <c r="F47">
        <v>0.25</v>
      </c>
    </row>
    <row r="48" spans="1:9" ht="15" thickBot="1">
      <c r="A48" s="34">
        <f t="shared" si="0"/>
        <v>8.2100000000000009</v>
      </c>
      <c r="B48" s="6">
        <v>3.65</v>
      </c>
      <c r="C48" s="11"/>
    </row>
    <row r="49" spans="1:7" ht="15" thickBot="1">
      <c r="A49" s="34">
        <f t="shared" si="0"/>
        <v>8.2100000000000009</v>
      </c>
      <c r="B49" s="35">
        <f>15*3.47-SUM(B35:B48)</f>
        <v>3.6400000000000148</v>
      </c>
      <c r="C49" s="16"/>
    </row>
    <row r="50" spans="1:7" ht="15" thickBot="1">
      <c r="A50" s="36">
        <f>12.3</f>
        <v>12.3</v>
      </c>
      <c r="B50" s="37">
        <v>5.4</v>
      </c>
      <c r="C50" s="9"/>
    </row>
    <row r="51" spans="1:7" ht="15" thickBot="1">
      <c r="A51" s="36">
        <f t="shared" ref="A51:A64" si="1">12.3</f>
        <v>12.3</v>
      </c>
      <c r="B51" s="6">
        <v>5.24</v>
      </c>
      <c r="C51" s="11"/>
      <c r="E51" s="4">
        <f>MAX(B50:B64)</f>
        <v>5.78</v>
      </c>
      <c r="G51">
        <v>0.3</v>
      </c>
    </row>
    <row r="52" spans="1:7" ht="15" thickBot="1">
      <c r="A52" s="36">
        <f t="shared" si="1"/>
        <v>12.3</v>
      </c>
      <c r="B52" s="6">
        <v>5.36</v>
      </c>
      <c r="C52" s="11"/>
      <c r="E52" s="4">
        <f>MIN(B50:B64)</f>
        <v>5.19</v>
      </c>
      <c r="G52">
        <v>0.28999999999999998</v>
      </c>
    </row>
    <row r="53" spans="1:7" ht="15" thickBot="1">
      <c r="A53" s="36">
        <f t="shared" si="1"/>
        <v>12.3</v>
      </c>
      <c r="B53" s="6">
        <v>5.55</v>
      </c>
      <c r="C53" s="11"/>
      <c r="E53" s="4">
        <f>AVERAGE(B50:B64)</f>
        <v>5.48</v>
      </c>
    </row>
    <row r="54" spans="1:7" ht="15" thickBot="1">
      <c r="A54" s="36">
        <f t="shared" si="1"/>
        <v>12.3</v>
      </c>
      <c r="B54" s="6">
        <v>5.19</v>
      </c>
      <c r="C54" s="11"/>
    </row>
    <row r="55" spans="1:7" ht="15" thickBot="1">
      <c r="A55" s="36">
        <f t="shared" si="1"/>
        <v>12.3</v>
      </c>
      <c r="B55" s="6">
        <v>5.33</v>
      </c>
      <c r="C55" s="11"/>
    </row>
    <row r="56" spans="1:7" ht="15" thickBot="1">
      <c r="A56" s="36">
        <f t="shared" si="1"/>
        <v>12.3</v>
      </c>
      <c r="B56" s="6">
        <v>5.78</v>
      </c>
      <c r="C56" s="11"/>
    </row>
    <row r="57" spans="1:7" ht="15" thickBot="1">
      <c r="A57" s="36">
        <f t="shared" si="1"/>
        <v>12.3</v>
      </c>
      <c r="B57" s="6">
        <v>5.66</v>
      </c>
      <c r="C57" s="11"/>
    </row>
    <row r="58" spans="1:7" ht="15" thickBot="1">
      <c r="A58" s="36">
        <f t="shared" si="1"/>
        <v>12.3</v>
      </c>
      <c r="B58" s="6">
        <v>5.23</v>
      </c>
      <c r="C58" s="11"/>
    </row>
    <row r="59" spans="1:7" ht="15" thickBot="1">
      <c r="A59" s="36">
        <f t="shared" si="1"/>
        <v>12.3</v>
      </c>
      <c r="B59" s="6">
        <v>5.62</v>
      </c>
      <c r="C59" s="11"/>
    </row>
    <row r="60" spans="1:7" ht="15" thickBot="1">
      <c r="A60" s="36">
        <f t="shared" si="1"/>
        <v>12.3</v>
      </c>
      <c r="B60" s="6">
        <v>5.62</v>
      </c>
      <c r="C60" s="11"/>
    </row>
    <row r="61" spans="1:7" ht="15" thickBot="1">
      <c r="A61" s="36">
        <f t="shared" si="1"/>
        <v>12.3</v>
      </c>
      <c r="B61" s="6">
        <v>5.71</v>
      </c>
      <c r="C61" s="11"/>
    </row>
    <row r="62" spans="1:7" ht="15" thickBot="1">
      <c r="A62" s="36">
        <f t="shared" si="1"/>
        <v>12.3</v>
      </c>
      <c r="B62" s="6">
        <v>5.45</v>
      </c>
      <c r="C62" s="11"/>
    </row>
    <row r="63" spans="1:7" ht="15" thickBot="1">
      <c r="A63" s="36">
        <f t="shared" si="1"/>
        <v>12.3</v>
      </c>
      <c r="B63" s="6">
        <v>5.67</v>
      </c>
      <c r="C63" s="11"/>
    </row>
    <row r="64" spans="1:7" ht="15" thickBot="1">
      <c r="A64" s="36">
        <f t="shared" si="1"/>
        <v>12.3</v>
      </c>
      <c r="B64" s="15">
        <f>15*5.48-SUM(B50:B63)</f>
        <v>5.3900000000000006</v>
      </c>
      <c r="C64" s="16"/>
    </row>
    <row r="65" spans="1:7" ht="15" thickBot="1">
      <c r="A65" s="43">
        <v>23.7</v>
      </c>
      <c r="B65" s="54">
        <v>6.95</v>
      </c>
      <c r="C65" s="55" t="s">
        <v>7</v>
      </c>
    </row>
    <row r="66" spans="1:7" ht="15" thickBot="1">
      <c r="A66" s="43">
        <v>23.7</v>
      </c>
      <c r="B66" s="6">
        <v>6.88</v>
      </c>
      <c r="C66" s="18" t="s">
        <v>13</v>
      </c>
    </row>
    <row r="67" spans="1:7" ht="15" thickBot="1">
      <c r="A67" s="43">
        <v>23.7</v>
      </c>
      <c r="B67" s="6">
        <v>6.71</v>
      </c>
      <c r="C67" s="11" t="s">
        <v>14</v>
      </c>
    </row>
    <row r="68" spans="1:7" ht="15" thickBot="1">
      <c r="A68" s="43">
        <v>23.7</v>
      </c>
      <c r="B68" s="6">
        <v>6.53</v>
      </c>
      <c r="C68" s="11" t="s">
        <v>15</v>
      </c>
    </row>
    <row r="69" spans="1:7" ht="15" thickBot="1">
      <c r="A69" s="43">
        <v>23.7</v>
      </c>
      <c r="B69" s="6">
        <v>6.66</v>
      </c>
      <c r="C69" s="11" t="s">
        <v>16</v>
      </c>
      <c r="E69">
        <f>MAX(B65:B79)</f>
        <v>6.97</v>
      </c>
      <c r="G69">
        <v>0.26</v>
      </c>
    </row>
    <row r="70" spans="1:7" ht="15" thickBot="1">
      <c r="A70" s="43">
        <v>23.7</v>
      </c>
      <c r="B70" s="6">
        <v>6.72</v>
      </c>
      <c r="C70" s="11" t="s">
        <v>15</v>
      </c>
      <c r="E70">
        <f>MIN(B65:B79)</f>
        <v>6.33</v>
      </c>
      <c r="G70">
        <v>0.38</v>
      </c>
    </row>
    <row r="71" spans="1:7" ht="15" thickBot="1">
      <c r="A71" s="43">
        <v>23.7</v>
      </c>
      <c r="B71" s="6">
        <v>6.88</v>
      </c>
      <c r="C71" s="11" t="s">
        <v>17</v>
      </c>
      <c r="E71">
        <f>AVERAGE(B65:B79)</f>
        <v>6.71</v>
      </c>
    </row>
    <row r="72" spans="1:7" ht="15" thickBot="1">
      <c r="A72" s="43">
        <v>23.7</v>
      </c>
      <c r="B72" s="6">
        <v>6.41</v>
      </c>
      <c r="C72" s="11" t="s">
        <v>18</v>
      </c>
    </row>
    <row r="73" spans="1:7" ht="15" thickBot="1">
      <c r="A73" s="43">
        <v>23.7</v>
      </c>
      <c r="B73" s="6">
        <v>6.33</v>
      </c>
      <c r="C73" s="11" t="s">
        <v>18</v>
      </c>
    </row>
    <row r="74" spans="1:7" ht="15" thickBot="1">
      <c r="A74" s="43">
        <v>23.7</v>
      </c>
      <c r="B74" s="6">
        <v>6.83</v>
      </c>
      <c r="C74" s="11" t="s">
        <v>19</v>
      </c>
    </row>
    <row r="75" spans="1:7" ht="15" thickBot="1">
      <c r="A75" s="43">
        <v>23.7</v>
      </c>
      <c r="B75" s="6">
        <v>6.77</v>
      </c>
      <c r="C75" s="11" t="s">
        <v>20</v>
      </c>
    </row>
    <row r="76" spans="1:7" ht="15" thickBot="1">
      <c r="A76" s="43">
        <v>23.7</v>
      </c>
      <c r="B76" s="33">
        <v>6.97</v>
      </c>
      <c r="C76" s="11" t="s">
        <v>21</v>
      </c>
    </row>
    <row r="77" spans="1:7" ht="15" thickBot="1">
      <c r="A77" s="43">
        <v>23.7</v>
      </c>
      <c r="B77" s="6">
        <v>6.45</v>
      </c>
      <c r="C77" s="11" t="s">
        <v>17</v>
      </c>
    </row>
    <row r="78" spans="1:7" ht="15" thickBot="1">
      <c r="A78" s="43">
        <v>23.7</v>
      </c>
      <c r="B78" s="6">
        <v>6.89</v>
      </c>
      <c r="C78" s="11" t="s">
        <v>22</v>
      </c>
    </row>
    <row r="79" spans="1:7" ht="15" thickBot="1">
      <c r="A79" s="43">
        <v>23.7</v>
      </c>
      <c r="B79" s="13">
        <f>15*6.71-SUM(B65:B78)</f>
        <v>6.6700000000000017</v>
      </c>
      <c r="C79" s="16" t="s">
        <v>0</v>
      </c>
    </row>
    <row r="80" spans="1:7">
      <c r="A80" s="40">
        <v>41.81</v>
      </c>
      <c r="B80" s="8">
        <v>7.01</v>
      </c>
      <c r="C80" s="9"/>
    </row>
    <row r="81" spans="1:7">
      <c r="A81" s="41">
        <v>41.81</v>
      </c>
      <c r="B81" s="33">
        <v>7.02</v>
      </c>
      <c r="C81" s="11"/>
    </row>
    <row r="82" spans="1:7">
      <c r="A82" s="41">
        <v>41.81</v>
      </c>
      <c r="B82" s="6">
        <v>6.88</v>
      </c>
      <c r="C82" s="11"/>
    </row>
    <row r="83" spans="1:7">
      <c r="A83" s="41">
        <v>41.81</v>
      </c>
      <c r="B83" s="6">
        <v>7.01</v>
      </c>
      <c r="C83" s="11"/>
      <c r="E83">
        <f>MAX(B80:B94)</f>
        <v>7.04</v>
      </c>
      <c r="G83">
        <v>7.0000000000000007E-2</v>
      </c>
    </row>
    <row r="84" spans="1:7">
      <c r="A84" s="41">
        <v>41.81</v>
      </c>
      <c r="B84" s="6">
        <v>7.04</v>
      </c>
      <c r="C84" s="11"/>
      <c r="E84">
        <f>MIN(B80:B94)</f>
        <v>6.84</v>
      </c>
      <c r="G84">
        <v>0.13</v>
      </c>
    </row>
    <row r="85" spans="1:7">
      <c r="A85" s="41">
        <v>41.81</v>
      </c>
      <c r="B85" s="6">
        <v>6.99</v>
      </c>
      <c r="C85" s="11"/>
      <c r="E85">
        <f>AVERAGE(B80:B94)</f>
        <v>6.97</v>
      </c>
    </row>
    <row r="86" spans="1:7">
      <c r="A86" s="41">
        <v>41.81</v>
      </c>
      <c r="B86" s="6">
        <v>6.84</v>
      </c>
      <c r="C86" s="11"/>
    </row>
    <row r="87" spans="1:7">
      <c r="A87" s="41">
        <v>41.81</v>
      </c>
      <c r="B87" s="6">
        <v>6.92</v>
      </c>
      <c r="C87" s="11"/>
    </row>
    <row r="88" spans="1:7">
      <c r="A88" s="41">
        <v>41.81</v>
      </c>
      <c r="B88" s="6">
        <v>7.03</v>
      </c>
      <c r="C88" s="11"/>
    </row>
    <row r="89" spans="1:7">
      <c r="A89" s="41">
        <v>41.81</v>
      </c>
      <c r="B89" s="6">
        <v>6.91</v>
      </c>
      <c r="C89" s="11"/>
    </row>
    <row r="90" spans="1:7">
      <c r="A90" s="41">
        <v>41.81</v>
      </c>
      <c r="B90" s="6">
        <v>7.04</v>
      </c>
      <c r="C90" s="11"/>
    </row>
    <row r="91" spans="1:7">
      <c r="A91" s="41">
        <v>41.81</v>
      </c>
      <c r="B91" s="33">
        <v>7</v>
      </c>
      <c r="C91" s="11"/>
    </row>
    <row r="92" spans="1:7">
      <c r="A92" s="41">
        <v>41.81</v>
      </c>
      <c r="B92" s="6">
        <v>6.99</v>
      </c>
      <c r="C92" s="11"/>
    </row>
    <row r="93" spans="1:7">
      <c r="A93" s="41">
        <v>41.81</v>
      </c>
      <c r="B93" s="6">
        <v>6.92</v>
      </c>
      <c r="C93" s="11"/>
    </row>
    <row r="94" spans="1:7" ht="15" thickBot="1">
      <c r="A94" s="42">
        <v>41.81</v>
      </c>
      <c r="B94" s="15">
        <f>15*6.97-SUM(B80:B93)</f>
        <v>6.9499999999999886</v>
      </c>
      <c r="C94" s="16"/>
    </row>
    <row r="95" spans="1:7" ht="15" thickBot="1">
      <c r="A95" s="44">
        <v>58.4</v>
      </c>
      <c r="B95" s="8">
        <v>6.05</v>
      </c>
      <c r="C95" s="23" t="s">
        <v>12</v>
      </c>
    </row>
    <row r="96" spans="1:7" ht="15" thickBot="1">
      <c r="A96" s="44">
        <v>58.4</v>
      </c>
      <c r="B96" s="6">
        <v>6.32</v>
      </c>
      <c r="C96" s="25" t="s">
        <v>0</v>
      </c>
    </row>
    <row r="97" spans="1:10" ht="15" thickBot="1">
      <c r="A97" s="44">
        <v>58.4</v>
      </c>
      <c r="B97" s="6">
        <v>6.22</v>
      </c>
      <c r="C97" s="25" t="s">
        <v>1</v>
      </c>
      <c r="G97">
        <f>G99-G104</f>
        <v>0.1899999999999995</v>
      </c>
    </row>
    <row r="98" spans="1:10" ht="15" thickBot="1">
      <c r="A98" s="44">
        <v>58.4</v>
      </c>
      <c r="B98" s="6">
        <v>6.42</v>
      </c>
      <c r="C98" s="25" t="s">
        <v>2</v>
      </c>
    </row>
    <row r="99" spans="1:10" ht="15" thickBot="1">
      <c r="A99" s="44">
        <v>58.4</v>
      </c>
      <c r="B99" s="6">
        <v>6.23</v>
      </c>
      <c r="C99" s="25" t="s">
        <v>4</v>
      </c>
      <c r="F99" t="s">
        <v>32</v>
      </c>
      <c r="G99">
        <f>MAX(B95:B109)</f>
        <v>6.42</v>
      </c>
    </row>
    <row r="100" spans="1:10" ht="15" thickBot="1">
      <c r="A100" s="44">
        <v>58.4</v>
      </c>
      <c r="B100" s="6">
        <v>6.15</v>
      </c>
      <c r="C100" s="25" t="s">
        <v>3</v>
      </c>
      <c r="J100">
        <f>G104-G101</f>
        <v>0.1800000000000006</v>
      </c>
    </row>
    <row r="101" spans="1:10" ht="15" thickBot="1">
      <c r="A101" s="44">
        <v>58.4</v>
      </c>
      <c r="B101" s="6">
        <v>6.23</v>
      </c>
      <c r="C101" s="25" t="s">
        <v>5</v>
      </c>
      <c r="F101" t="s">
        <v>33</v>
      </c>
      <c r="G101">
        <f>MIN(B95:B109)</f>
        <v>6.05</v>
      </c>
    </row>
    <row r="102" spans="1:10" ht="15" thickBot="1">
      <c r="A102" s="44">
        <v>58.4</v>
      </c>
      <c r="B102" s="6">
        <v>6.19</v>
      </c>
      <c r="C102" s="25" t="s">
        <v>4</v>
      </c>
      <c r="I102">
        <f>0.18+0.19</f>
        <v>0.37</v>
      </c>
    </row>
    <row r="103" spans="1:10" ht="15" thickBot="1">
      <c r="A103" s="44">
        <v>58.4</v>
      </c>
      <c r="B103" s="6">
        <v>6.38</v>
      </c>
      <c r="C103" s="25" t="s">
        <v>6</v>
      </c>
      <c r="I103">
        <f>I102/2</f>
        <v>0.185</v>
      </c>
    </row>
    <row r="104" spans="1:10" ht="15" thickBot="1">
      <c r="A104" s="44">
        <v>58.4</v>
      </c>
      <c r="B104" s="6">
        <v>6.22</v>
      </c>
      <c r="C104" s="25" t="s">
        <v>7</v>
      </c>
      <c r="F104" t="s">
        <v>34</v>
      </c>
      <c r="G104">
        <f>AVERAGE(B95:B109)</f>
        <v>6.23</v>
      </c>
    </row>
    <row r="105" spans="1:10" ht="15" thickBot="1">
      <c r="A105" s="44">
        <v>58.4</v>
      </c>
      <c r="B105" s="6">
        <v>6.37</v>
      </c>
      <c r="C105" s="25" t="s">
        <v>8</v>
      </c>
    </row>
    <row r="106" spans="1:10" ht="15" thickBot="1">
      <c r="A106" s="44">
        <v>58.4</v>
      </c>
      <c r="B106" s="6">
        <v>6.18</v>
      </c>
      <c r="C106" s="25" t="s">
        <v>9</v>
      </c>
    </row>
    <row r="107" spans="1:10" ht="15" thickBot="1">
      <c r="A107" s="44">
        <v>58.4</v>
      </c>
      <c r="B107" s="33">
        <v>6.12</v>
      </c>
      <c r="C107" s="25" t="s">
        <v>10</v>
      </c>
    </row>
    <row r="108" spans="1:10" ht="15" thickBot="1">
      <c r="A108" s="44">
        <v>58.4</v>
      </c>
      <c r="B108" s="6">
        <v>6.21</v>
      </c>
      <c r="C108" s="25" t="s">
        <v>3</v>
      </c>
    </row>
    <row r="109" spans="1:10" ht="15" thickBot="1">
      <c r="A109" s="44">
        <v>58.4</v>
      </c>
      <c r="B109" s="13">
        <f>15*6.23-SUM(B95:B108)</f>
        <v>6.1599999999999966</v>
      </c>
      <c r="C109" s="27" t="s">
        <v>11</v>
      </c>
    </row>
    <row r="110" spans="1:10" ht="15" thickBot="1">
      <c r="A110" s="36">
        <v>71.61</v>
      </c>
      <c r="B110" s="37">
        <v>5.2</v>
      </c>
      <c r="C110" s="9"/>
    </row>
    <row r="111" spans="1:10" ht="15" thickBot="1">
      <c r="A111" s="36">
        <v>71.61</v>
      </c>
      <c r="B111" s="6">
        <v>5.0199999999999996</v>
      </c>
      <c r="C111" s="11"/>
      <c r="E111" s="4">
        <f>MAX(B110:B124)</f>
        <v>5.23</v>
      </c>
      <c r="G111">
        <v>0.11</v>
      </c>
    </row>
    <row r="112" spans="1:10" ht="15" thickBot="1">
      <c r="A112" s="36">
        <v>71.61</v>
      </c>
      <c r="B112" s="6">
        <v>5.12</v>
      </c>
      <c r="C112" s="11"/>
      <c r="E112" s="4">
        <f>MIN(B110:B124)</f>
        <v>5.0199999999999996</v>
      </c>
      <c r="G112">
        <v>0.1</v>
      </c>
    </row>
    <row r="113" spans="1:7" ht="15" thickBot="1">
      <c r="A113" s="36">
        <v>71.61</v>
      </c>
      <c r="B113" s="6">
        <v>5.13</v>
      </c>
      <c r="C113" s="11"/>
      <c r="E113" s="4">
        <f>AVERAGE(B110:B124)</f>
        <v>5.12</v>
      </c>
    </row>
    <row r="114" spans="1:7" ht="15" thickBot="1">
      <c r="A114" s="36">
        <v>71.61</v>
      </c>
      <c r="B114" s="6">
        <v>5.05</v>
      </c>
      <c r="C114" s="11"/>
    </row>
    <row r="115" spans="1:7" ht="15" thickBot="1">
      <c r="A115" s="36">
        <v>71.61</v>
      </c>
      <c r="B115" s="6">
        <v>5.03</v>
      </c>
      <c r="C115" s="11"/>
    </row>
    <row r="116" spans="1:7" ht="15" thickBot="1">
      <c r="A116" s="36">
        <v>71.61</v>
      </c>
      <c r="B116" s="6">
        <v>5.15</v>
      </c>
      <c r="C116" s="11"/>
    </row>
    <row r="117" spans="1:7" ht="15" thickBot="1">
      <c r="A117" s="36">
        <v>71.61</v>
      </c>
      <c r="B117" s="6">
        <v>5.09</v>
      </c>
      <c r="C117" s="11"/>
    </row>
    <row r="118" spans="1:7" ht="15" thickBot="1">
      <c r="A118" s="36">
        <v>71.61</v>
      </c>
      <c r="B118" s="6">
        <v>5.23</v>
      </c>
      <c r="C118" s="11"/>
    </row>
    <row r="119" spans="1:7" ht="15" thickBot="1">
      <c r="A119" s="36">
        <v>71.61</v>
      </c>
      <c r="B119" s="33">
        <v>5.0999999999999996</v>
      </c>
      <c r="C119" s="11"/>
    </row>
    <row r="120" spans="1:7" ht="15" thickBot="1">
      <c r="A120" s="36">
        <v>71.61</v>
      </c>
      <c r="B120" s="6">
        <v>5.13</v>
      </c>
      <c r="C120" s="11"/>
    </row>
    <row r="121" spans="1:7" ht="15" thickBot="1">
      <c r="A121" s="36">
        <v>71.61</v>
      </c>
      <c r="B121" s="6">
        <v>5.09</v>
      </c>
      <c r="C121" s="11"/>
    </row>
    <row r="122" spans="1:7" ht="15" thickBot="1">
      <c r="A122" s="36">
        <v>71.61</v>
      </c>
      <c r="B122" s="6">
        <v>5.18</v>
      </c>
      <c r="C122" s="11"/>
    </row>
    <row r="123" spans="1:7" ht="15" thickBot="1">
      <c r="A123" s="36">
        <v>71.61</v>
      </c>
      <c r="B123" s="6">
        <v>5.08</v>
      </c>
      <c r="C123" s="11"/>
    </row>
    <row r="124" spans="1:7" ht="15" thickBot="1">
      <c r="A124" s="36">
        <v>71.61</v>
      </c>
      <c r="B124" s="35">
        <f>15*5.12-SUM(B110:B123)</f>
        <v>5.1999999999999886</v>
      </c>
      <c r="C124" s="16"/>
    </row>
    <row r="125" spans="1:7" ht="15" thickBot="1">
      <c r="A125" s="43">
        <v>81.09</v>
      </c>
      <c r="B125" s="8">
        <v>3.68</v>
      </c>
      <c r="C125" s="9"/>
    </row>
    <row r="126" spans="1:7" ht="15" thickBot="1">
      <c r="A126" s="43">
        <v>81.09</v>
      </c>
      <c r="B126" s="33">
        <v>3.6</v>
      </c>
      <c r="C126" s="11"/>
    </row>
    <row r="127" spans="1:7" ht="15" thickBot="1">
      <c r="A127" s="43">
        <v>81.09</v>
      </c>
      <c r="B127" s="6">
        <v>3.58</v>
      </c>
      <c r="C127" s="11"/>
    </row>
    <row r="128" spans="1:7" ht="15" thickBot="1">
      <c r="A128" s="43">
        <v>81.09</v>
      </c>
      <c r="B128" s="6">
        <v>3.52</v>
      </c>
      <c r="C128" s="11"/>
      <c r="E128">
        <f>MAX(B125:B139)</f>
        <v>3.740000000000002</v>
      </c>
      <c r="G128">
        <v>0.15</v>
      </c>
    </row>
    <row r="129" spans="1:7" ht="15" thickBot="1">
      <c r="A129" s="43">
        <v>81.09</v>
      </c>
      <c r="B129" s="6">
        <v>3.72</v>
      </c>
      <c r="C129" s="11"/>
      <c r="E129">
        <f>MIN(B125:B139)</f>
        <v>3.41</v>
      </c>
      <c r="G129">
        <v>0.18</v>
      </c>
    </row>
    <row r="130" spans="1:7" ht="15" thickBot="1">
      <c r="A130" s="43">
        <v>81.09</v>
      </c>
      <c r="B130" s="6">
        <v>3.41</v>
      </c>
      <c r="C130" s="11"/>
      <c r="E130">
        <f>AVERAGE(B125:B139)</f>
        <v>3.5899999999999994</v>
      </c>
    </row>
    <row r="131" spans="1:7" ht="15" thickBot="1">
      <c r="A131" s="43">
        <v>81.09</v>
      </c>
      <c r="B131" s="6">
        <v>3.47</v>
      </c>
      <c r="C131" s="11"/>
    </row>
    <row r="132" spans="1:7" ht="15" thickBot="1">
      <c r="A132" s="43">
        <v>81.09</v>
      </c>
      <c r="B132" s="6">
        <v>3.51</v>
      </c>
      <c r="C132" s="11"/>
    </row>
    <row r="133" spans="1:7" ht="15" thickBot="1">
      <c r="A133" s="43">
        <v>81.09</v>
      </c>
      <c r="B133" s="6">
        <v>3.55</v>
      </c>
      <c r="C133" s="11"/>
    </row>
    <row r="134" spans="1:7" ht="15" thickBot="1">
      <c r="A134" s="43">
        <v>81.09</v>
      </c>
      <c r="B134" s="33">
        <v>3.63</v>
      </c>
      <c r="C134" s="11"/>
    </row>
    <row r="135" spans="1:7" ht="15" thickBot="1">
      <c r="A135" s="43">
        <v>81.09</v>
      </c>
      <c r="B135" s="6">
        <v>3.72</v>
      </c>
      <c r="C135" s="11"/>
    </row>
    <row r="136" spans="1:7" ht="15" thickBot="1">
      <c r="A136" s="43">
        <v>81.09</v>
      </c>
      <c r="B136" s="6">
        <v>3.56</v>
      </c>
      <c r="C136" s="11"/>
    </row>
    <row r="137" spans="1:7" ht="15" thickBot="1">
      <c r="A137" s="43">
        <v>81.09</v>
      </c>
      <c r="B137" s="6">
        <v>3.62</v>
      </c>
      <c r="C137" s="11"/>
    </row>
    <row r="138" spans="1:7" ht="15" thickBot="1">
      <c r="A138" s="43">
        <v>81.09</v>
      </c>
      <c r="B138" s="6">
        <v>3.54</v>
      </c>
      <c r="C138" s="11"/>
    </row>
    <row r="139" spans="1:7" ht="15" thickBot="1">
      <c r="A139" s="43">
        <v>81.09</v>
      </c>
      <c r="B139" s="15">
        <f>15*3.59-SUM(B125:B138)</f>
        <v>3.740000000000002</v>
      </c>
      <c r="C139" s="16"/>
    </row>
    <row r="140" spans="1:7">
      <c r="A140" s="36">
        <f>92.53</f>
        <v>92.53</v>
      </c>
      <c r="B140" s="8">
        <v>3.72</v>
      </c>
      <c r="C140" s="9"/>
    </row>
    <row r="141" spans="1:7">
      <c r="A141" s="38">
        <f t="shared" ref="A141:A154" si="2">92.53</f>
        <v>92.53</v>
      </c>
      <c r="B141" s="6">
        <v>3.74</v>
      </c>
      <c r="C141" s="11"/>
      <c r="E141">
        <f>MAX(B140:B154)</f>
        <v>3.77</v>
      </c>
      <c r="G141">
        <v>0.11</v>
      </c>
    </row>
    <row r="142" spans="1:7">
      <c r="A142" s="38">
        <f t="shared" si="2"/>
        <v>92.53</v>
      </c>
      <c r="B142" s="6">
        <v>3.62</v>
      </c>
      <c r="C142" s="11"/>
      <c r="E142">
        <f>MIN(B140:B154)</f>
        <v>3.5400000000000063</v>
      </c>
      <c r="G142">
        <v>0.12</v>
      </c>
    </row>
    <row r="143" spans="1:7">
      <c r="A143" s="38">
        <f t="shared" si="2"/>
        <v>92.53</v>
      </c>
      <c r="B143" s="6">
        <v>3.58</v>
      </c>
      <c r="C143" s="11"/>
      <c r="E143">
        <f>AVERAGE(B140:B154)</f>
        <v>3.6600000000000006</v>
      </c>
      <c r="G143">
        <v>0.115</v>
      </c>
    </row>
    <row r="144" spans="1:7">
      <c r="A144" s="38">
        <f t="shared" si="2"/>
        <v>92.53</v>
      </c>
      <c r="B144" s="6">
        <v>3.67</v>
      </c>
      <c r="C144" s="11"/>
    </row>
    <row r="145" spans="1:7">
      <c r="A145" s="38">
        <f t="shared" si="2"/>
        <v>92.53</v>
      </c>
      <c r="B145" s="33">
        <v>3.7</v>
      </c>
      <c r="C145" s="11"/>
    </row>
    <row r="146" spans="1:7">
      <c r="A146" s="38">
        <f t="shared" si="2"/>
        <v>92.53</v>
      </c>
      <c r="B146" s="6">
        <v>3.66</v>
      </c>
      <c r="C146" s="11"/>
    </row>
    <row r="147" spans="1:7">
      <c r="A147" s="38">
        <f t="shared" si="2"/>
        <v>92.53</v>
      </c>
      <c r="B147" s="33">
        <v>3.59</v>
      </c>
      <c r="C147" s="11"/>
    </row>
    <row r="148" spans="1:7">
      <c r="A148" s="38">
        <f t="shared" si="2"/>
        <v>92.53</v>
      </c>
      <c r="B148" s="6">
        <v>3.73</v>
      </c>
      <c r="C148" s="11"/>
    </row>
    <row r="149" spans="1:7">
      <c r="A149" s="38">
        <f t="shared" si="2"/>
        <v>92.53</v>
      </c>
      <c r="B149" s="6">
        <v>3.61</v>
      </c>
      <c r="C149" s="11"/>
    </row>
    <row r="150" spans="1:7">
      <c r="A150" s="38">
        <f t="shared" si="2"/>
        <v>92.53</v>
      </c>
      <c r="B150" s="6">
        <v>3.68</v>
      </c>
      <c r="C150" s="11"/>
    </row>
    <row r="151" spans="1:7">
      <c r="A151" s="38">
        <f t="shared" si="2"/>
        <v>92.53</v>
      </c>
      <c r="B151" s="6">
        <v>3.77</v>
      </c>
      <c r="C151" s="11"/>
    </row>
    <row r="152" spans="1:7">
      <c r="A152" s="38">
        <f t="shared" si="2"/>
        <v>92.53</v>
      </c>
      <c r="B152" s="6">
        <v>3.64</v>
      </c>
      <c r="C152" s="11"/>
    </row>
    <row r="153" spans="1:7">
      <c r="A153" s="38">
        <f t="shared" si="2"/>
        <v>92.53</v>
      </c>
      <c r="B153" s="6">
        <v>3.65</v>
      </c>
      <c r="C153" s="11"/>
    </row>
    <row r="154" spans="1:7" ht="15" thickBot="1">
      <c r="A154" s="39">
        <f t="shared" si="2"/>
        <v>92.53</v>
      </c>
      <c r="B154" s="13">
        <f>15*3.66-SUM(B140:B153)</f>
        <v>3.5400000000000063</v>
      </c>
      <c r="C154" s="14"/>
    </row>
    <row r="155" spans="1:7">
      <c r="A155" s="45">
        <f>103.92</f>
        <v>103.92</v>
      </c>
      <c r="B155" s="8">
        <v>2.34</v>
      </c>
      <c r="C155" s="9"/>
    </row>
    <row r="156" spans="1:7">
      <c r="A156" s="46">
        <f t="shared" ref="A156:A169" si="3">103.92</f>
        <v>103.92</v>
      </c>
      <c r="B156" s="6">
        <v>2.36</v>
      </c>
      <c r="C156" s="11"/>
      <c r="E156">
        <f>MAX(B155:B169)</f>
        <v>2.83</v>
      </c>
      <c r="G156">
        <v>0.38</v>
      </c>
    </row>
    <row r="157" spans="1:7">
      <c r="A157" s="46">
        <f t="shared" si="3"/>
        <v>103.92</v>
      </c>
      <c r="B157" s="6">
        <v>2.4300000000000002</v>
      </c>
      <c r="C157" s="11"/>
      <c r="E157">
        <f>MIN(B155:B169)</f>
        <v>2.17</v>
      </c>
      <c r="G157">
        <v>0.28000000000000003</v>
      </c>
    </row>
    <row r="158" spans="1:7">
      <c r="A158" s="46">
        <f t="shared" si="3"/>
        <v>103.92</v>
      </c>
      <c r="B158" s="6">
        <v>2.17</v>
      </c>
      <c r="C158" s="11"/>
      <c r="E158">
        <f>AVERAGE(B155:B169)</f>
        <v>2.4500000000000002</v>
      </c>
    </row>
    <row r="159" spans="1:7">
      <c r="A159" s="46">
        <f t="shared" si="3"/>
        <v>103.92</v>
      </c>
      <c r="B159" s="6">
        <v>2.27</v>
      </c>
      <c r="C159" s="11"/>
    </row>
    <row r="160" spans="1:7">
      <c r="A160" s="46">
        <f t="shared" si="3"/>
        <v>103.92</v>
      </c>
      <c r="B160" s="6">
        <v>2.3199999999999998</v>
      </c>
      <c r="C160" s="11"/>
    </row>
    <row r="161" spans="1:7">
      <c r="A161" s="46">
        <f t="shared" si="3"/>
        <v>103.92</v>
      </c>
      <c r="B161" s="6">
        <v>2.44</v>
      </c>
      <c r="C161" s="11"/>
    </row>
    <row r="162" spans="1:7">
      <c r="A162" s="46">
        <f t="shared" si="3"/>
        <v>103.92</v>
      </c>
      <c r="B162" s="6">
        <v>2.41</v>
      </c>
      <c r="C162" s="11"/>
    </row>
    <row r="163" spans="1:7">
      <c r="A163" s="46">
        <f t="shared" si="3"/>
        <v>103.92</v>
      </c>
      <c r="B163" s="6">
        <v>2.52</v>
      </c>
      <c r="C163" s="11"/>
    </row>
    <row r="164" spans="1:7">
      <c r="A164" s="46">
        <f t="shared" si="3"/>
        <v>103.92</v>
      </c>
      <c r="B164" s="6">
        <v>2.48</v>
      </c>
      <c r="C164" s="11"/>
    </row>
    <row r="165" spans="1:7">
      <c r="A165" s="46">
        <f t="shared" si="3"/>
        <v>103.92</v>
      </c>
      <c r="B165" s="6">
        <v>2.39</v>
      </c>
      <c r="C165" s="11"/>
    </row>
    <row r="166" spans="1:7">
      <c r="A166" s="46">
        <f t="shared" si="3"/>
        <v>103.92</v>
      </c>
      <c r="B166" s="6">
        <v>2.5499999999999998</v>
      </c>
      <c r="C166" s="11"/>
    </row>
    <row r="167" spans="1:7">
      <c r="A167" s="46">
        <f t="shared" si="3"/>
        <v>103.92</v>
      </c>
      <c r="B167" s="6">
        <v>2.83</v>
      </c>
      <c r="C167" s="11"/>
    </row>
    <row r="168" spans="1:7">
      <c r="A168" s="46">
        <f t="shared" si="3"/>
        <v>103.92</v>
      </c>
      <c r="B168" s="6">
        <v>2.61</v>
      </c>
      <c r="C168" s="11"/>
    </row>
    <row r="169" spans="1:7" ht="15" thickBot="1">
      <c r="A169" s="47">
        <f t="shared" si="3"/>
        <v>103.92</v>
      </c>
      <c r="B169" s="15">
        <f>2.45*15-SUM(B155:B168)</f>
        <v>2.6300000000000026</v>
      </c>
      <c r="C169" s="16"/>
    </row>
    <row r="170" spans="1:7">
      <c r="A170" s="7">
        <f>121.2</f>
        <v>121.2</v>
      </c>
      <c r="B170" s="8">
        <v>1.89</v>
      </c>
      <c r="C170" s="9"/>
    </row>
    <row r="171" spans="1:7">
      <c r="A171" s="10">
        <f t="shared" ref="A171:A184" si="4">121.2</f>
        <v>121.2</v>
      </c>
      <c r="B171" s="6">
        <v>1.97</v>
      </c>
      <c r="C171" s="11"/>
    </row>
    <row r="172" spans="1:7">
      <c r="A172" s="10">
        <f t="shared" si="4"/>
        <v>121.2</v>
      </c>
      <c r="B172" s="6">
        <v>1.77</v>
      </c>
      <c r="C172" s="11"/>
    </row>
    <row r="173" spans="1:7">
      <c r="A173" s="10">
        <f t="shared" si="4"/>
        <v>121.2</v>
      </c>
      <c r="B173" s="6">
        <v>1.73</v>
      </c>
      <c r="C173" s="11"/>
      <c r="E173">
        <f>MAX(B170:B184)</f>
        <v>2.0099999999999998</v>
      </c>
      <c r="G173">
        <v>0.15</v>
      </c>
    </row>
    <row r="174" spans="1:7">
      <c r="A174" s="10">
        <f t="shared" si="4"/>
        <v>121.2</v>
      </c>
      <c r="B174" s="6">
        <v>1.92</v>
      </c>
      <c r="C174" s="11"/>
      <c r="E174">
        <f>MIN(B170:B184)</f>
        <v>1.68</v>
      </c>
      <c r="G174">
        <v>0.18</v>
      </c>
    </row>
    <row r="175" spans="1:7">
      <c r="A175" s="10">
        <f t="shared" si="4"/>
        <v>121.2</v>
      </c>
      <c r="B175" s="6">
        <v>1.86</v>
      </c>
      <c r="C175" s="11"/>
      <c r="E175">
        <f>AVERAGE(B170:B184)</f>
        <v>1.86</v>
      </c>
    </row>
    <row r="176" spans="1:7">
      <c r="A176" s="10">
        <f t="shared" si="4"/>
        <v>121.2</v>
      </c>
      <c r="B176" s="6">
        <v>1.79</v>
      </c>
      <c r="C176" s="11"/>
    </row>
    <row r="177" spans="1:3">
      <c r="A177" s="10">
        <f t="shared" si="4"/>
        <v>121.2</v>
      </c>
      <c r="B177" s="6">
        <v>1.84</v>
      </c>
      <c r="C177" s="11"/>
    </row>
    <row r="178" spans="1:3">
      <c r="A178" s="10">
        <f t="shared" si="4"/>
        <v>121.2</v>
      </c>
      <c r="B178" s="6">
        <v>1.95</v>
      </c>
      <c r="C178" s="11"/>
    </row>
    <row r="179" spans="1:3">
      <c r="A179" s="10">
        <f t="shared" si="4"/>
        <v>121.2</v>
      </c>
      <c r="B179" s="6">
        <v>1.99</v>
      </c>
      <c r="C179" s="11"/>
    </row>
    <row r="180" spans="1:3">
      <c r="A180" s="10">
        <f t="shared" si="4"/>
        <v>121.2</v>
      </c>
      <c r="B180" s="6">
        <v>2.0099999999999998</v>
      </c>
      <c r="C180" s="11"/>
    </row>
    <row r="181" spans="1:3">
      <c r="A181" s="10">
        <f t="shared" si="4"/>
        <v>121.2</v>
      </c>
      <c r="B181" s="6">
        <v>1.82</v>
      </c>
      <c r="C181" s="11"/>
    </row>
    <row r="182" spans="1:3">
      <c r="A182" s="10">
        <f t="shared" si="4"/>
        <v>121.2</v>
      </c>
      <c r="B182" s="6">
        <v>1.92</v>
      </c>
      <c r="C182" s="11"/>
    </row>
    <row r="183" spans="1:3">
      <c r="A183" s="10">
        <f t="shared" si="4"/>
        <v>121.2</v>
      </c>
      <c r="B183" s="6">
        <v>1.68</v>
      </c>
      <c r="C183" s="11"/>
    </row>
    <row r="184" spans="1:3" ht="15" thickBot="1">
      <c r="A184" s="12">
        <f t="shared" si="4"/>
        <v>121.2</v>
      </c>
      <c r="B184" s="13">
        <f>15*1.86-SUM(B170:B183)</f>
        <v>1.7600000000000016</v>
      </c>
      <c r="C184" s="1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2019-08-28T17:45:57Z</dcterms:created>
  <dcterms:modified xsi:type="dcterms:W3CDTF">2019-11-01T20:29:07Z</dcterms:modified>
</cp:coreProperties>
</file>