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os" sheetId="1" r:id="rId4"/>
    <sheet state="visible" name="Frentes" sheetId="2" r:id="rId5"/>
    <sheet state="visible" name="Patillas" sheetId="3" r:id="rId6"/>
    <sheet state="visible" name="Calibrado" sheetId="4" r:id="rId7"/>
    <sheet state="visible" name="Laser Enviado" sheetId="5" r:id="rId8"/>
    <sheet state="visible" name="Laser Recibido" sheetId="6" r:id="rId9"/>
    <sheet state="visible" name="Nasal Enviado" sheetId="7" r:id="rId10"/>
    <sheet state="visible" name="Nasal Entregado" sheetId="8" r:id="rId11"/>
    <sheet state="visible" name="Lentillas" sheetId="9" r:id="rId12"/>
    <sheet state="visible" name="Ensamblado Enviado" sheetId="10" r:id="rId13"/>
    <sheet state="visible" name="Ensamblado Recibido" sheetId="11" r:id="rId14"/>
    <sheet state="hidden" name="Hoja 34" sheetId="12" r:id="rId15"/>
    <sheet state="hidden" name="Estadisticas Lentillas Enviadas" sheetId="13" r:id="rId16"/>
  </sheets>
  <definedNames>
    <definedName hidden="1" localSheetId="4" name="_xlnm._FilterDatabase">'Laser Enviado'!$A$1:$H$29</definedName>
    <definedName hidden="1" localSheetId="7" name="_xlnm._FilterDatabase">'Nasal Entregado'!$A$1:$A$24</definedName>
    <definedName hidden="1" localSheetId="0" name="Z_1C2BD774_711F_416A_B5DF_4F8611888F43_.wvu.FilterData">Procesos!$A$1:$Z$25</definedName>
    <definedName name="MY_FUNCTION1">LAMBDA(args1, IF((args1+#REF!)&gt;#REF!))</definedName>
  </definedNames>
  <calcPr/>
  <customWorkbookViews>
    <customWorkbookView activeSheetId="0" maximized="1" windowHeight="0" windowWidth="0" guid="{1C2BD774-711F-416A-B5DF-4F8611888F43}" name="Filtro 19"/>
  </customWorkbookViews>
  <pivotCaches>
    <pivotCache cacheId="0" r:id="rId17"/>
  </pivotCaches>
</workbook>
</file>

<file path=xl/sharedStrings.xml><?xml version="1.0" encoding="utf-8"?>
<sst xmlns="http://schemas.openxmlformats.org/spreadsheetml/2006/main" count="867" uniqueCount="172">
  <si>
    <t>Numero de Caja</t>
  </si>
  <si>
    <t>Unidades</t>
  </si>
  <si>
    <t>Frentes</t>
  </si>
  <si>
    <t>Patillas</t>
  </si>
  <si>
    <t>Calibrado</t>
  </si>
  <si>
    <t>Laser Enviado</t>
  </si>
  <si>
    <t>Laser Recibido</t>
  </si>
  <si>
    <t>Responsable</t>
  </si>
  <si>
    <t>Enviado</t>
  </si>
  <si>
    <t>Entregado</t>
  </si>
  <si>
    <t>Lentillas</t>
  </si>
  <si>
    <t xml:space="preserve">Salida </t>
  </si>
  <si>
    <t>Entrega</t>
  </si>
  <si>
    <t>Embolsado</t>
  </si>
  <si>
    <t>Modelo</t>
  </si>
  <si>
    <t>00-20240103-002-01</t>
  </si>
  <si>
    <t>pago</t>
  </si>
  <si>
    <t>00-20240103-002-02</t>
  </si>
  <si>
    <t>00-20240103-002-03</t>
  </si>
  <si>
    <t>00-20240103-002-04</t>
  </si>
  <si>
    <t>00-20240103-002-05</t>
  </si>
  <si>
    <t>00-20240103-002-06</t>
  </si>
  <si>
    <t>00-20240103-002-07</t>
  </si>
  <si>
    <t>00-20240103-002-08</t>
  </si>
  <si>
    <t>00-20240103-002-09</t>
  </si>
  <si>
    <t>00-20240103-002-10</t>
  </si>
  <si>
    <t>00-20240103-002-11</t>
  </si>
  <si>
    <t>00-20240103-002-12</t>
  </si>
  <si>
    <t>00-20240103-002-13</t>
  </si>
  <si>
    <t>00-20240103-002-14</t>
  </si>
  <si>
    <t>00-20240103-002-15</t>
  </si>
  <si>
    <t>00-20240103-002-16</t>
  </si>
  <si>
    <t>00-20240103-002-17</t>
  </si>
  <si>
    <t>00-20240103-002-18</t>
  </si>
  <si>
    <t>00-20240103-002-19</t>
  </si>
  <si>
    <t>00-20240103-002-20</t>
  </si>
  <si>
    <t>00-20240103-002-21</t>
  </si>
  <si>
    <t>00-20240103-002-22</t>
  </si>
  <si>
    <t>00-20240103-002-23</t>
  </si>
  <si>
    <t>k</t>
  </si>
  <si>
    <t>Cantidad</t>
  </si>
  <si>
    <t>Cliente</t>
  </si>
  <si>
    <t>Pedido</t>
  </si>
  <si>
    <t>Caja</t>
  </si>
  <si>
    <t>Fecha</t>
  </si>
  <si>
    <t>Numero de caja</t>
  </si>
  <si>
    <t xml:space="preserve"> </t>
  </si>
  <si>
    <t>Ivan</t>
  </si>
  <si>
    <t>Joaco</t>
  </si>
  <si>
    <t>Angel</t>
  </si>
  <si>
    <t>Victoria</t>
  </si>
  <si>
    <t>Alejandra</t>
  </si>
  <si>
    <t>Sofia</t>
  </si>
  <si>
    <t>Martina</t>
  </si>
  <si>
    <t>Luisa</t>
  </si>
  <si>
    <t>Nacho</t>
  </si>
  <si>
    <t>01-20230123-004-02</t>
  </si>
  <si>
    <t>01-20230123-004-04</t>
  </si>
  <si>
    <t>01-20230123-021-03</t>
  </si>
  <si>
    <t>01-20230123-024-03</t>
  </si>
  <si>
    <t>01-20230123-044-01</t>
  </si>
  <si>
    <t>02-20230203-002-05</t>
  </si>
  <si>
    <t>02-20230203-008-01</t>
  </si>
  <si>
    <t>02-20230203-008-02</t>
  </si>
  <si>
    <t>02-20230203-008-03</t>
  </si>
  <si>
    <t>01-20230123-008-08</t>
  </si>
  <si>
    <t>01-20230123-008-10</t>
  </si>
  <si>
    <t>02-20230203-005-04</t>
  </si>
  <si>
    <t>02-20230203-005-02</t>
  </si>
  <si>
    <t>02-20230203-035-03</t>
  </si>
  <si>
    <t>02-20230203-042-03</t>
  </si>
  <si>
    <t>01-20230123-037-03</t>
  </si>
  <si>
    <t>01-20230123-037-04</t>
  </si>
  <si>
    <t>02-20230203-012-01</t>
  </si>
  <si>
    <t>02-20230203-012-04</t>
  </si>
  <si>
    <t>01-20230123-012-03</t>
  </si>
  <si>
    <t>01-20230123-012-05</t>
  </si>
  <si>
    <t>02-20230203-025-01</t>
  </si>
  <si>
    <t>02-20230203-012-05</t>
  </si>
  <si>
    <t>02-20230203-012-02</t>
  </si>
  <si>
    <t>01-20230217-021-01</t>
  </si>
  <si>
    <t>01-20230123-012-01</t>
  </si>
  <si>
    <t>02-20230203-038-03</t>
  </si>
  <si>
    <t>01-20230217-025-01</t>
  </si>
  <si>
    <t>01-20230217-042-02</t>
  </si>
  <si>
    <t>03-20230227-022-02</t>
  </si>
  <si>
    <t>03-20230227-022-01</t>
  </si>
  <si>
    <t>03-20230227-012-01</t>
  </si>
  <si>
    <t>02-20221124-007-01</t>
  </si>
  <si>
    <t>03-20230227-042-03</t>
  </si>
  <si>
    <t>02-20230203-022-06</t>
  </si>
  <si>
    <t>02-20230203-041-05</t>
  </si>
  <si>
    <t>04-20230308-045-01</t>
  </si>
  <si>
    <t>04-20230308-022-02</t>
  </si>
  <si>
    <t>04-20230308-021-02</t>
  </si>
  <si>
    <t>04-20230308-018-02</t>
  </si>
  <si>
    <t>04-20230308-024-02</t>
  </si>
  <si>
    <t>01-20230306-013-02</t>
  </si>
  <si>
    <t>04-20230308-002-02</t>
  </si>
  <si>
    <t>01-20230306-002-04</t>
  </si>
  <si>
    <t>01-20230322-006-01</t>
  </si>
  <si>
    <t>01-20230322-006-03</t>
  </si>
  <si>
    <t>01-20230306-035-01</t>
  </si>
  <si>
    <t>01-20230322-008-03</t>
  </si>
  <si>
    <t>00-20230321-002-01</t>
  </si>
  <si>
    <t>03-20221018-033-09</t>
  </si>
  <si>
    <t>00-20230321-002-05</t>
  </si>
  <si>
    <t>03-20220824-033-02</t>
  </si>
  <si>
    <t>01-20230322-002-08</t>
  </si>
  <si>
    <t>01-20230322-005-02</t>
  </si>
  <si>
    <t>00-20230321-004-10</t>
  </si>
  <si>
    <t>00-20230321-004-08</t>
  </si>
  <si>
    <t>02-20230329-008-01</t>
  </si>
  <si>
    <t>00-20230321-004-14</t>
  </si>
  <si>
    <t>00-20230321-004-23</t>
  </si>
  <si>
    <t>00-20230321-021-02</t>
  </si>
  <si>
    <t>02-20230329-024-01</t>
  </si>
  <si>
    <t>02-20230203-031-01</t>
  </si>
  <si>
    <t>02-20230329-013-02</t>
  </si>
  <si>
    <t>00-20230321-022-09</t>
  </si>
  <si>
    <t>01-20230413-021-02</t>
  </si>
  <si>
    <t>01-20230413-018-03</t>
  </si>
  <si>
    <t>00-20230321-024-03</t>
  </si>
  <si>
    <t>01-20230413-041-02</t>
  </si>
  <si>
    <t>00-20230321-024-13</t>
  </si>
  <si>
    <t>01-20230413-041-01</t>
  </si>
  <si>
    <t>01-20230413-005-05</t>
  </si>
  <si>
    <t>02-20230419-036-01</t>
  </si>
  <si>
    <t>02-20230419-038-01</t>
  </si>
  <si>
    <t>01-20230413-012-06</t>
  </si>
  <si>
    <t>04-20230421-004-01</t>
  </si>
  <si>
    <t>01-20230425-002-01</t>
  </si>
  <si>
    <t>04-20230421-023-01</t>
  </si>
  <si>
    <t>01-20230413-031-05</t>
  </si>
  <si>
    <t>04-20230421-045-01</t>
  </si>
  <si>
    <t>04-20230421-046-01</t>
  </si>
  <si>
    <t>01-20230425-004-05</t>
  </si>
  <si>
    <t>01-20230425-022-17</t>
  </si>
  <si>
    <t>03-20230426-004-01</t>
  </si>
  <si>
    <t>03-20230426-022-02</t>
  </si>
  <si>
    <t>01-20230425-043-01</t>
  </si>
  <si>
    <t>03-20230426-024-01</t>
  </si>
  <si>
    <t>03-20230426-008-02</t>
  </si>
  <si>
    <t>04-20230421-012-02</t>
  </si>
  <si>
    <t>02-20230510- 008-01</t>
  </si>
  <si>
    <t>02-20230510-035-01</t>
  </si>
  <si>
    <t>02-20230510-038-01</t>
  </si>
  <si>
    <t>03-20230522-004-05</t>
  </si>
  <si>
    <t>03-20230522-004-02</t>
  </si>
  <si>
    <t>01-20230517-013-01</t>
  </si>
  <si>
    <t>03-20230522-022-03</t>
  </si>
  <si>
    <t>03-20230522-024-02</t>
  </si>
  <si>
    <t>01-20230517-036-01</t>
  </si>
  <si>
    <t>03-20230522-036-01</t>
  </si>
  <si>
    <t>03-20230522-037-01</t>
  </si>
  <si>
    <t>03-20230522-047-01</t>
  </si>
  <si>
    <t>0S-20230608-046-01</t>
  </si>
  <si>
    <t>0S-20230608-043-01</t>
  </si>
  <si>
    <t>0S-20230608-018-05</t>
  </si>
  <si>
    <t>0S-20230608-022-01</t>
  </si>
  <si>
    <t>04-20230421-018-02</t>
  </si>
  <si>
    <t>00-20230621-049-06</t>
  </si>
  <si>
    <t>00-20230621-050-04</t>
  </si>
  <si>
    <t>00-20230621-050- 18</t>
  </si>
  <si>
    <t>04-20230616-004-02</t>
  </si>
  <si>
    <t>04-20230616-045-01</t>
  </si>
  <si>
    <t>04-20230616-027-01</t>
  </si>
  <si>
    <t>04-20230616-046-02</t>
  </si>
  <si>
    <t>04-20230616-021-02</t>
  </si>
  <si>
    <t>SUMA</t>
  </si>
  <si>
    <t>Suma total</t>
  </si>
  <si>
    <t>Ajuste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</si>
</sst>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d/mm/yyyy"/>
    <numFmt numFmtId="166" formatCode="d&quot;-&quot;mmm"/>
    <numFmt numFmtId="167" formatCode="d&quot;/&quot;mm&quot;/&quot;yyyy"/>
  </numFmts>
  <fonts count="1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Arial"/>
    </font>
    <font>
      <color theme="1"/>
      <name val="Arial"/>
      <scheme val="minor"/>
    </font>
    <font>
      <sz val="11.0"/>
      <color rgb="FF000000"/>
      <name val="Inconsolata"/>
    </font>
    <font>
      <sz val="11.0"/>
      <color theme="1"/>
      <name val="Inconsolata"/>
    </font>
    <font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3C9D"/>
        <bgColor rgb="FFFF3C9D"/>
      </patternFill>
    </fill>
    <fill>
      <patternFill patternType="solid">
        <fgColor rgb="FFFFE599"/>
        <bgColor rgb="FFFFE599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14" xfId="0" applyAlignment="1" applyBorder="1" applyFill="1" applyFont="1" applyNumberFormat="1">
      <alignment horizontal="center" readingOrder="0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2" fillId="0" fontId="1" numFmtId="16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1" numFmtId="164" xfId="0" applyAlignment="1" applyBorder="1" applyFont="1" applyNumberFormat="1">
      <alignment horizontal="center" shrinkToFit="0" vertical="center" wrapText="1"/>
    </xf>
    <xf borderId="2" fillId="0" fontId="3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0" fillId="0" fontId="4" numFmtId="0" xfId="0" applyAlignment="1" applyFont="1">
      <alignment vertical="center"/>
    </xf>
    <xf borderId="0" fillId="2" fontId="5" numFmtId="0" xfId="0" applyFont="1"/>
    <xf borderId="4" fillId="2" fontId="1" numFmtId="0" xfId="0" applyAlignment="1" applyBorder="1" applyFont="1">
      <alignment horizontal="center" vertical="bottom"/>
    </xf>
    <xf borderId="5" fillId="0" fontId="0" numFmtId="0" xfId="0" applyAlignment="1" applyBorder="1" applyFont="1">
      <alignment horizontal="center" vertical="bottom"/>
    </xf>
    <xf borderId="5" fillId="2" fontId="5" numFmtId="0" xfId="0" applyAlignment="1" applyBorder="1" applyFont="1">
      <alignment horizontal="center" readingOrder="0"/>
    </xf>
    <xf borderId="5" fillId="2" fontId="5" numFmtId="164" xfId="0" applyAlignment="1" applyBorder="1" applyFont="1" applyNumberFormat="1">
      <alignment horizontal="center" readingOrder="0"/>
    </xf>
    <xf borderId="6" fillId="2" fontId="5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center"/>
    </xf>
    <xf borderId="5" fillId="2" fontId="6" numFmtId="0" xfId="0" applyAlignment="1" applyBorder="1" applyFont="1">
      <alignment horizontal="center" readingOrder="0" vertical="bottom"/>
    </xf>
    <xf borderId="5" fillId="2" fontId="6" numFmtId="164" xfId="0" applyAlignment="1" applyBorder="1" applyFont="1" applyNumberFormat="1">
      <alignment horizontal="center" readingOrder="0" vertical="bottom"/>
    </xf>
    <xf borderId="5" fillId="0" fontId="7" numFmtId="164" xfId="0" applyAlignment="1" applyBorder="1" applyFont="1" applyNumberFormat="1">
      <alignment horizontal="center" readingOrder="0" vertical="bottom"/>
    </xf>
    <xf borderId="5" fillId="0" fontId="4" numFmtId="0" xfId="0" applyAlignment="1" applyBorder="1" applyFont="1">
      <alignment horizontal="center" readingOrder="0"/>
    </xf>
    <xf borderId="5" fillId="0" fontId="4" numFmtId="0" xfId="0" applyBorder="1" applyFont="1"/>
    <xf borderId="7" fillId="2" fontId="1" numFmtId="0" xfId="0" applyAlignment="1" applyBorder="1" applyFont="1">
      <alignment horizontal="center" readingOrder="0"/>
    </xf>
    <xf borderId="5" fillId="2" fontId="0" numFmtId="0" xfId="0" applyAlignment="1" applyBorder="1" applyFont="1">
      <alignment horizontal="center" readingOrder="0"/>
    </xf>
    <xf borderId="5" fillId="2" fontId="5" numFmtId="164" xfId="0" applyAlignment="1" applyBorder="1" applyFont="1" applyNumberFormat="1">
      <alignment horizontal="center"/>
    </xf>
    <xf borderId="5" fillId="2" fontId="5" numFmtId="165" xfId="0" applyAlignment="1" applyBorder="1" applyFont="1" applyNumberFormat="1">
      <alignment horizontal="center"/>
    </xf>
    <xf borderId="5" fillId="2" fontId="6" numFmtId="164" xfId="0" applyAlignment="1" applyBorder="1" applyFont="1" applyNumberFormat="1">
      <alignment horizontal="center" vertical="bottom"/>
    </xf>
    <xf borderId="5" fillId="2" fontId="7" numFmtId="164" xfId="0" applyAlignment="1" applyBorder="1" applyFont="1" applyNumberFormat="1">
      <alignment horizontal="center" vertical="bottom"/>
    </xf>
    <xf borderId="5" fillId="2" fontId="4" numFmtId="0" xfId="0" applyAlignment="1" applyBorder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2" fontId="0" numFmtId="0" xfId="0" applyAlignment="1" applyFont="1">
      <alignment horizontal="center" readingOrder="0" vertical="bottom"/>
    </xf>
    <xf borderId="0" fillId="2" fontId="5" numFmtId="164" xfId="0" applyAlignment="1" applyFont="1" applyNumberFormat="1">
      <alignment horizontal="center"/>
    </xf>
    <xf borderId="0" fillId="2" fontId="5" numFmtId="165" xfId="0" applyAlignment="1" applyFont="1" applyNumberFormat="1">
      <alignment horizontal="center"/>
    </xf>
    <xf borderId="0" fillId="2" fontId="5" numFmtId="0" xfId="0" applyAlignment="1" applyFont="1">
      <alignment horizontal="center"/>
    </xf>
    <xf borderId="0" fillId="2" fontId="6" numFmtId="0" xfId="0" applyAlignment="1" applyFont="1">
      <alignment horizontal="center" vertical="bottom"/>
    </xf>
    <xf borderId="0" fillId="2" fontId="6" numFmtId="164" xfId="0" applyAlignment="1" applyFont="1" applyNumberFormat="1">
      <alignment horizontal="center" vertical="bottom"/>
    </xf>
    <xf borderId="0" fillId="2" fontId="7" numFmtId="164" xfId="0" applyAlignment="1" applyFont="1" applyNumberFormat="1">
      <alignment horizontal="center" vertical="bottom"/>
    </xf>
    <xf borderId="0" fillId="2" fontId="7" numFmtId="0" xfId="0" applyAlignment="1" applyFont="1">
      <alignment horizontal="center" readingOrder="0" vertical="bottom"/>
    </xf>
    <xf borderId="7" fillId="3" fontId="8" numFmtId="0" xfId="0" applyAlignment="1" applyBorder="1" applyFill="1" applyFont="1">
      <alignment horizontal="center" readingOrder="0"/>
    </xf>
    <xf borderId="7" fillId="3" fontId="8" numFmtId="0" xfId="0" applyAlignment="1" applyBorder="1" applyFont="1">
      <alignment horizontal="center"/>
    </xf>
    <xf borderId="7" fillId="3" fontId="8" numFmtId="164" xfId="0" applyAlignment="1" applyBorder="1" applyFont="1" applyNumberFormat="1">
      <alignment horizontal="center"/>
    </xf>
    <xf borderId="0" fillId="3" fontId="4" numFmtId="0" xfId="0" applyFont="1"/>
    <xf borderId="5" fillId="4" fontId="7" numFmtId="0" xfId="0" applyAlignment="1" applyBorder="1" applyFill="1" applyFont="1">
      <alignment horizontal="center" vertical="bottom"/>
    </xf>
    <xf borderId="5" fillId="0" fontId="4" numFmtId="164" xfId="0" applyAlignment="1" applyBorder="1" applyFont="1" applyNumberFormat="1">
      <alignment horizontal="center" readingOrder="0"/>
    </xf>
    <xf borderId="2" fillId="5" fontId="9" numFmtId="0" xfId="0" applyAlignment="1" applyBorder="1" applyFill="1" applyFont="1">
      <alignment vertical="bottom"/>
    </xf>
    <xf borderId="0" fillId="2" fontId="9" numFmtId="0" xfId="0" applyAlignment="1" applyFont="1">
      <alignment readingOrder="0" vertical="bottom"/>
    </xf>
    <xf borderId="0" fillId="4" fontId="7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readingOrder="0"/>
    </xf>
    <xf borderId="7" fillId="6" fontId="8" numFmtId="0" xfId="0" applyAlignment="1" applyBorder="1" applyFill="1" applyFont="1">
      <alignment horizontal="center" readingOrder="0"/>
    </xf>
    <xf borderId="7" fillId="6" fontId="8" numFmtId="0" xfId="0" applyAlignment="1" applyBorder="1" applyFont="1">
      <alignment horizontal="center"/>
    </xf>
    <xf borderId="5" fillId="6" fontId="8" numFmtId="164" xfId="0" applyAlignment="1" applyBorder="1" applyFont="1" applyNumberFormat="1">
      <alignment horizontal="center"/>
    </xf>
    <xf borderId="0" fillId="6" fontId="4" numFmtId="0" xfId="0" applyFont="1"/>
    <xf borderId="6" fillId="4" fontId="7" numFmtId="0" xfId="0" applyAlignment="1" applyBorder="1" applyFont="1">
      <alignment horizontal="center" vertical="bottom"/>
    </xf>
    <xf borderId="7" fillId="7" fontId="8" numFmtId="0" xfId="0" applyAlignment="1" applyBorder="1" applyFill="1" applyFont="1">
      <alignment horizontal="center" readingOrder="0"/>
    </xf>
    <xf borderId="7" fillId="7" fontId="8" numFmtId="0" xfId="0" applyAlignment="1" applyBorder="1" applyFont="1">
      <alignment horizontal="center"/>
    </xf>
    <xf borderId="5" fillId="7" fontId="8" numFmtId="164" xfId="0" applyAlignment="1" applyBorder="1" applyFont="1" applyNumberFormat="1">
      <alignment horizontal="center"/>
    </xf>
    <xf borderId="0" fillId="7" fontId="4" numFmtId="0" xfId="0" applyFont="1"/>
    <xf borderId="5" fillId="8" fontId="10" numFmtId="0" xfId="0" applyAlignment="1" applyBorder="1" applyFill="1" applyFont="1">
      <alignment horizontal="center"/>
    </xf>
    <xf borderId="5" fillId="0" fontId="11" numFmtId="164" xfId="0" applyAlignment="1" applyBorder="1" applyFont="1" applyNumberFormat="1">
      <alignment horizontal="center" readingOrder="0"/>
    </xf>
    <xf borderId="0" fillId="7" fontId="4" numFmtId="0" xfId="0" applyAlignment="1" applyFont="1">
      <alignment readingOrder="0"/>
    </xf>
    <xf borderId="5" fillId="2" fontId="11" numFmtId="0" xfId="0" applyAlignment="1" applyBorder="1" applyFont="1">
      <alignment horizontal="left" readingOrder="0"/>
    </xf>
    <xf borderId="7" fillId="9" fontId="8" numFmtId="0" xfId="0" applyAlignment="1" applyBorder="1" applyFill="1" applyFont="1">
      <alignment horizontal="center"/>
    </xf>
    <xf borderId="7" fillId="9" fontId="8" numFmtId="0" xfId="0" applyAlignment="1" applyBorder="1" applyFont="1">
      <alignment horizontal="center" readingOrder="0"/>
    </xf>
    <xf borderId="7" fillId="9" fontId="8" numFmtId="164" xfId="0" applyAlignment="1" applyBorder="1" applyFont="1" applyNumberFormat="1">
      <alignment horizontal="center"/>
    </xf>
    <xf borderId="0" fillId="9" fontId="4" numFmtId="0" xfId="0" applyFont="1"/>
    <xf borderId="0" fillId="9" fontId="4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5" fillId="0" fontId="7" numFmtId="0" xfId="0" applyAlignment="1" applyBorder="1" applyFont="1">
      <alignment horizontal="center" readingOrder="0" vertical="bottom"/>
    </xf>
    <xf borderId="7" fillId="10" fontId="8" numFmtId="0" xfId="0" applyAlignment="1" applyBorder="1" applyFill="1" applyFont="1">
      <alignment horizontal="center" readingOrder="0" vertical="bottom"/>
    </xf>
    <xf borderId="7" fillId="10" fontId="8" numFmtId="0" xfId="0" applyAlignment="1" applyBorder="1" applyFont="1">
      <alignment horizontal="center" readingOrder="0"/>
    </xf>
    <xf borderId="7" fillId="10" fontId="8" numFmtId="0" xfId="0" applyAlignment="1" applyBorder="1" applyFont="1">
      <alignment horizontal="center"/>
    </xf>
    <xf borderId="5" fillId="10" fontId="8" numFmtId="164" xfId="0" applyAlignment="1" applyBorder="1" applyFont="1" applyNumberFormat="1">
      <alignment horizontal="right"/>
    </xf>
    <xf borderId="0" fillId="10" fontId="4" numFmtId="0" xfId="0" applyFont="1"/>
    <xf borderId="5" fillId="4" fontId="7" numFmtId="0" xfId="0" applyAlignment="1" applyBorder="1" applyFont="1">
      <alignment horizontal="center" readingOrder="0" vertical="bottom"/>
    </xf>
    <xf borderId="7" fillId="10" fontId="1" numFmtId="0" xfId="0" applyAlignment="1" applyBorder="1" applyFont="1">
      <alignment horizontal="left" readingOrder="0" vertical="center"/>
    </xf>
    <xf borderId="7" fillId="10" fontId="1" numFmtId="0" xfId="0" applyAlignment="1" applyBorder="1" applyFont="1">
      <alignment horizontal="center" readingOrder="0" vertical="center"/>
    </xf>
    <xf borderId="7" fillId="10" fontId="1" numFmtId="0" xfId="0" applyAlignment="1" applyBorder="1" applyFont="1">
      <alignment horizontal="center" vertical="center"/>
    </xf>
    <xf borderId="5" fillId="10" fontId="2" numFmtId="164" xfId="0" applyAlignment="1" applyBorder="1" applyFont="1" applyNumberFormat="1">
      <alignment horizontal="center" vertical="center"/>
    </xf>
    <xf borderId="0" fillId="10" fontId="9" numFmtId="0" xfId="0" applyAlignment="1" applyFont="1">
      <alignment vertical="center"/>
    </xf>
    <xf borderId="5" fillId="4" fontId="9" numFmtId="0" xfId="0" applyAlignment="1" applyBorder="1" applyFont="1">
      <alignment horizontal="center" vertical="center"/>
    </xf>
    <xf borderId="5" fillId="4" fontId="9" numFmtId="0" xfId="0" applyAlignment="1" applyBorder="1" applyFont="1">
      <alignment horizontal="center" readingOrder="0" vertical="center"/>
    </xf>
    <xf borderId="7" fillId="11" fontId="8" numFmtId="0" xfId="0" applyAlignment="1" applyBorder="1" applyFill="1" applyFont="1">
      <alignment horizontal="left" readingOrder="0"/>
    </xf>
    <xf borderId="7" fillId="11" fontId="8" numFmtId="0" xfId="0" applyAlignment="1" applyBorder="1" applyFont="1">
      <alignment horizontal="center" readingOrder="0"/>
    </xf>
    <xf borderId="7" fillId="11" fontId="8" numFmtId="0" xfId="0" applyAlignment="1" applyBorder="1" applyFont="1">
      <alignment horizontal="center"/>
    </xf>
    <xf borderId="5" fillId="11" fontId="8" numFmtId="164" xfId="0" applyAlignment="1" applyBorder="1" applyFont="1" applyNumberFormat="1">
      <alignment horizontal="center" vertical="center"/>
    </xf>
    <xf borderId="0" fillId="0" fontId="12" numFmtId="166" xfId="0" applyAlignment="1" applyFont="1" applyNumberFormat="1">
      <alignment horizontal="center" vertical="center"/>
    </xf>
    <xf borderId="0" fillId="0" fontId="13" numFmtId="166" xfId="0" applyAlignment="1" applyFont="1" applyNumberFormat="1">
      <alignment horizontal="center" vertical="center"/>
    </xf>
    <xf borderId="0" fillId="0" fontId="13" numFmtId="0" xfId="0" applyAlignment="1" applyFont="1">
      <alignment horizontal="center" readingOrder="0" vertical="center"/>
    </xf>
    <xf borderId="2" fillId="12" fontId="7" numFmtId="0" xfId="0" applyAlignment="1" applyBorder="1" applyFill="1" applyFont="1">
      <alignment horizontal="left" vertical="bottom"/>
    </xf>
    <xf borderId="3" fillId="0" fontId="7" numFmtId="164" xfId="0" applyAlignment="1" applyBorder="1" applyFont="1" applyNumberFormat="1">
      <alignment horizontal="center" readingOrder="0" vertical="center"/>
    </xf>
    <xf borderId="7" fillId="12" fontId="8" numFmtId="0" xfId="0" applyAlignment="1" applyBorder="1" applyFont="1">
      <alignment horizontal="center" readingOrder="0"/>
    </xf>
    <xf borderId="5" fillId="12" fontId="8" numFmtId="0" xfId="0" applyAlignment="1" applyBorder="1" applyFont="1">
      <alignment horizontal="center" readingOrder="0"/>
    </xf>
    <xf borderId="5" fillId="12" fontId="8" numFmtId="0" xfId="0" applyAlignment="1" applyBorder="1" applyFont="1">
      <alignment horizontal="center"/>
    </xf>
    <xf borderId="5" fillId="12" fontId="14" numFmtId="164" xfId="0" applyAlignment="1" applyBorder="1" applyFont="1" applyNumberFormat="1">
      <alignment horizontal="center"/>
    </xf>
    <xf borderId="0" fillId="12" fontId="4" numFmtId="0" xfId="0" applyFont="1"/>
    <xf borderId="8" fillId="4" fontId="7" numFmtId="0" xfId="0" applyAlignment="1" applyBorder="1" applyFont="1">
      <alignment horizontal="center" vertical="bottom"/>
    </xf>
    <xf borderId="8" fillId="13" fontId="7" numFmtId="0" xfId="0" applyAlignment="1" applyBorder="1" applyFill="1" applyFont="1">
      <alignment horizontal="center" readingOrder="0" vertical="bottom"/>
    </xf>
    <xf borderId="2" fillId="4" fontId="7" numFmtId="0" xfId="0" applyAlignment="1" applyBorder="1" applyFont="1">
      <alignment horizontal="center" vertical="bottom"/>
    </xf>
    <xf borderId="2" fillId="13" fontId="7" numFmtId="0" xfId="0" applyAlignment="1" applyBorder="1" applyFont="1">
      <alignment horizontal="center" readingOrder="0" vertical="bottom"/>
    </xf>
    <xf borderId="5" fillId="13" fontId="7" numFmtId="0" xfId="0" applyAlignment="1" applyBorder="1" applyFont="1">
      <alignment horizontal="center" readingOrder="0" vertical="bottom"/>
    </xf>
    <xf borderId="5" fillId="13" fontId="7" numFmtId="0" xfId="0" applyAlignment="1" applyBorder="1" applyFont="1">
      <alignment horizontal="center" vertical="bottom"/>
    </xf>
    <xf borderId="9" fillId="4" fontId="7" numFmtId="0" xfId="0" applyAlignment="1" applyBorder="1" applyFont="1">
      <alignment horizontal="center" vertical="bottom"/>
    </xf>
    <xf borderId="9" fillId="13" fontId="7" numFmtId="0" xfId="0" applyAlignment="1" applyBorder="1" applyFont="1">
      <alignment horizontal="center" vertical="bottom"/>
    </xf>
    <xf borderId="2" fillId="13" fontId="7" numFmtId="0" xfId="0" applyAlignment="1" applyBorder="1" applyFont="1">
      <alignment horizontal="center" vertical="bottom"/>
    </xf>
    <xf borderId="10" fillId="4" fontId="7" numFmtId="0" xfId="0" applyAlignment="1" applyBorder="1" applyFont="1">
      <alignment horizontal="center" vertical="bottom"/>
    </xf>
    <xf borderId="10" fillId="13" fontId="7" numFmtId="0" xfId="0" applyAlignment="1" applyBorder="1" applyFont="1">
      <alignment horizontal="center" vertical="bottom"/>
    </xf>
    <xf borderId="8" fillId="13" fontId="7" numFmtId="0" xfId="0" applyAlignment="1" applyBorder="1" applyFont="1">
      <alignment horizontal="center" vertical="bottom"/>
    </xf>
    <xf borderId="3" fillId="4" fontId="7" numFmtId="0" xfId="0" applyAlignment="1" applyBorder="1" applyFont="1">
      <alignment horizontal="center" vertical="bottom"/>
    </xf>
    <xf borderId="3" fillId="2" fontId="7" numFmtId="0" xfId="0" applyAlignment="1" applyBorder="1" applyFont="1">
      <alignment horizontal="center" vertical="bottom"/>
    </xf>
    <xf borderId="11" fillId="4" fontId="7" numFmtId="0" xfId="0" applyAlignment="1" applyBorder="1" applyFont="1">
      <alignment horizontal="center" vertical="bottom"/>
    </xf>
    <xf borderId="5" fillId="12" fontId="14" numFmtId="167" xfId="0" applyAlignment="1" applyBorder="1" applyFont="1" applyNumberFormat="1">
      <alignment horizontal="center"/>
    </xf>
    <xf borderId="5" fillId="4" fontId="10" numFmtId="0" xfId="0" applyAlignment="1" applyBorder="1" applyFont="1">
      <alignment horizontal="center"/>
    </xf>
    <xf borderId="0" fillId="12" fontId="4" numFmtId="0" xfId="0" applyAlignment="1" applyFont="1">
      <alignment readingOrder="0"/>
    </xf>
    <xf borderId="0" fillId="0" fontId="4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4" numFmtId="164" xfId="0" applyFont="1" applyNumberFormat="1"/>
  </cellXfs>
  <cellStyles count="1">
    <cellStyle xfId="0" name="Normal" builtinId="0"/>
  </cellStyles>
  <dxfs count="16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4A86E8"/>
          <bgColor rgb="FF4A86E8"/>
        </patternFill>
      </fill>
      <border/>
    </dxf>
    <dxf>
      <font>
        <color rgb="FF000000"/>
      </font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theme="1"/>
      </font>
      <fill>
        <patternFill patternType="solid">
          <fgColor rgb="FFEA4335"/>
          <bgColor rgb="FFEA4335"/>
        </patternFill>
      </fill>
      <border/>
    </dxf>
    <dxf>
      <font/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3C78D8"/>
          <bgColor rgb="FF3C78D8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>
        <color rgb="FF000000"/>
      </font>
      <fill>
        <patternFill patternType="solid">
          <fgColor rgb="FFFF3C9D"/>
          <bgColor rgb="FFFF3C9D"/>
        </patternFill>
      </fill>
      <border/>
    </dxf>
    <dxf>
      <font/>
      <fill>
        <patternFill patternType="solid">
          <fgColor rgb="FF8E7CC3"/>
          <bgColor rgb="FF8E7CC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Lentillas Enviadas </a:t>
            </a:r>
          </a:p>
        </c:rich>
      </c:tx>
      <c:layout>
        <c:manualLayout>
          <c:xMode val="edge"/>
          <c:yMode val="edge"/>
          <c:x val="0.016116504854368933"/>
          <c:y val="0.05"/>
        </c:manualLayout>
      </c:layout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'Estadisticas Lentillas Enviadas'!$A$3:$A$200</c:f>
            </c:strRef>
          </c:cat>
          <c:val>
            <c:numRef>
              <c:f>'Estadisticas Lentillas Enviadas'!$B$3:$B$200</c:f>
              <c:numCache/>
            </c:numRef>
          </c:val>
        </c:ser>
        <c:axId val="1095094696"/>
        <c:axId val="936058130"/>
      </c:areaChart>
      <c:catAx>
        <c:axId val="1095094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Fecha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6058130"/>
      </c:catAx>
      <c:valAx>
        <c:axId val="936058130"/>
        <c:scaling>
          <c:orientation val="minMax"/>
          <c:max val="8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SUMA de Cantidad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50946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171450</xdr:colOff>
      <xdr:row>0</xdr:row>
      <xdr:rowOff>57150</xdr:rowOff>
    </xdr:from>
    <xdr:ext cx="11210925" cy="40576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G26" sheet="Lentillas"/>
  </cacheSource>
  <cacheFields>
    <cacheField name="Numero de caja" numFmtId="0">
      <sharedItems containsBlank="1">
        <s v="00-20240103-002-01"/>
        <s v="00-20240103-002-02"/>
        <s v="00-20240103-002-03"/>
        <s v="00-20240103-002-04"/>
        <s v="00-20240103-002-05"/>
        <s v="00-20240103-002-06"/>
        <s v="00-20240103-002-07"/>
        <s v="00-20240103-002-08"/>
        <s v="00-20240103-002-09"/>
        <s v="00-20240103-002-10"/>
        <s v="00-20240103-002-11"/>
        <s v="00-20240103-002-12"/>
        <s v="00-20240103-002-13"/>
        <s v="00-20240103-002-14"/>
        <s v="00-20240103-002-15"/>
        <s v="00-20240103-002-16"/>
        <s v="00-20240103-002-17"/>
        <s v="00-20240103-002-18"/>
        <s v="00-20240103-002-19"/>
        <s v="00-20240103-002-20"/>
        <s v="00-20240103-002-21"/>
        <s v="00-20240103-002-22"/>
        <s v="00-20240103-002-23"/>
        <m/>
      </sharedItems>
    </cacheField>
    <cacheField name="Cantidad">
      <sharedItems containsMixedTypes="1" containsNumber="1" containsInteger="1">
        <n v="185.0"/>
        <n v="165.0"/>
        <n v="200.0"/>
        <n v="180.0"/>
        <n v="110.0"/>
        <n v="115.0"/>
        <n v="150.0"/>
        <n v="145.0"/>
        <n v="130.0"/>
        <n v="100.0"/>
        <n v="60.0"/>
        <n v="105.0"/>
        <n v="135.0"/>
        <n v="140.0"/>
        <n v="65.0"/>
        <n v="70.0"/>
        <n v="125.0"/>
        <s v="No"/>
      </sharedItems>
    </cacheField>
    <cacheField name="Cliente" numFmtId="0">
      <sharedItems>
        <s v="00"/>
        <s v=""/>
      </sharedItems>
    </cacheField>
    <cacheField name="Pedido" numFmtId="0">
      <sharedItems>
        <s v="20240103"/>
        <s v=""/>
      </sharedItems>
    </cacheField>
    <cacheField name="Modelo" numFmtId="0">
      <sharedItems>
        <s v="002"/>
        <s v=""/>
      </sharedItems>
    </cacheField>
    <cacheField name="Caja" numFmtId="0">
      <sharedItems>
        <s v="1"/>
        <s v="2"/>
        <s v="3"/>
        <s v="4"/>
        <s v="5"/>
        <s v="6"/>
        <s v="7"/>
        <s v="8"/>
        <s v="9"/>
        <s v="0"/>
        <s v=""/>
      </sharedItems>
    </cacheField>
    <cacheField name="Fecha" numFmtId="164">
      <sharedItems containsDate="1" containsString="0" containsBlank="1">
        <d v="2024-01-30T00:00:00Z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stadisticas Lentillas Enviadas" cacheId="0" dataCaption="" compact="0" compactData="0">
  <location ref="A1:B4" firstHeaderRow="0" firstDataRow="1" firstDataCol="0"/>
  <pivotFields>
    <pivotField name="Numero de 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name="Cliente" compact="0" outline="0" multipleItemSelectionAllowed="1" showAll="0">
      <items>
        <item x="0"/>
        <item x="1"/>
        <item t="default"/>
      </items>
    </pivotField>
    <pivotField name="Pedido" compact="0" outline="0" multipleItemSelectionAllowed="1" showAll="0">
      <items>
        <item x="0"/>
        <item x="1"/>
        <item t="default"/>
      </items>
    </pivotField>
    <pivotField name="Modelo" compact="0" outline="0" multipleItemSelectionAllowed="1" showAll="0">
      <items>
        <item x="0"/>
        <item x="1"/>
        <item t="default"/>
      </items>
    </pivotField>
    <pivotField name="Caj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Fecha" axis="axisRow" compact="0" numFmtId="164" outline="0" multipleItemSelectionAllowed="1" showAll="0" sortType="ascending">
      <items>
        <item x="1"/>
        <item x="0"/>
        <item t="default"/>
      </items>
    </pivotField>
  </pivotFields>
  <rowFields>
    <field x="6"/>
  </rowFields>
  <dataFields>
    <dataField name="SUMA" fld="1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10.0"/>
    <col customWidth="1" min="2" max="2" width="17.5"/>
    <col customWidth="1" min="3" max="3" width="10.75"/>
    <col customWidth="1" min="4" max="4" width="10.5"/>
    <col customWidth="1" min="5" max="5" width="10.75"/>
    <col customWidth="1" min="6" max="6" width="10.13"/>
    <col customWidth="1" min="7" max="8" width="11.38"/>
    <col customWidth="1" min="9" max="15" width="10.75"/>
    <col customWidth="1" min="16" max="16" width="10.13"/>
    <col customWidth="1" min="17" max="17" width="9.75"/>
  </cols>
  <sheetData>
    <row r="1" ht="19.5" customHeight="1">
      <c r="A1" s="1">
        <f>TODAY()</f>
        <v>45703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4" t="s">
        <v>10</v>
      </c>
      <c r="M1" s="4" t="s">
        <v>11</v>
      </c>
      <c r="N1" s="5" t="s">
        <v>7</v>
      </c>
      <c r="O1" s="4" t="s">
        <v>12</v>
      </c>
      <c r="P1" s="12"/>
      <c r="Q1" s="13" t="s">
        <v>13</v>
      </c>
      <c r="R1" s="13" t="s">
        <v>14</v>
      </c>
      <c r="S1" s="14"/>
      <c r="T1" s="14"/>
      <c r="U1" s="14"/>
      <c r="V1" s="14"/>
      <c r="W1" s="14"/>
      <c r="X1" s="14"/>
      <c r="Y1" s="14"/>
      <c r="Z1" s="14"/>
    </row>
    <row r="2" ht="15.75" customHeight="1">
      <c r="A2" s="15"/>
      <c r="B2" s="16"/>
      <c r="C2" s="17"/>
      <c r="D2" s="18">
        <v>10.0</v>
      </c>
      <c r="E2" s="18">
        <v>15.0</v>
      </c>
      <c r="F2" s="19"/>
      <c r="G2" s="18">
        <v>15.0</v>
      </c>
      <c r="H2" s="20">
        <v>25.0</v>
      </c>
      <c r="I2" s="21"/>
      <c r="J2" s="22">
        <v>10.0</v>
      </c>
      <c r="K2" s="23"/>
      <c r="L2" s="24"/>
      <c r="M2" s="18">
        <v>27.0</v>
      </c>
      <c r="N2" s="21"/>
      <c r="O2" s="19">
        <v>35.0</v>
      </c>
      <c r="P2" s="25"/>
      <c r="Q2" s="18"/>
      <c r="R2" s="26" t="str">
        <f t="shared" ref="R2:R25" si="1">MID(B2,13,3)</f>
        <v/>
      </c>
    </row>
    <row r="3" ht="15.75" customHeight="1">
      <c r="A3" s="15">
        <f t="shared" ref="A3:A25" si="2">$A$1- DATE(MID(B3,4,4),MID(B3,8,2),MID(B3,10,2))</f>
        <v>409</v>
      </c>
      <c r="B3" s="27" t="s">
        <v>15</v>
      </c>
      <c r="C3" s="28">
        <v>185.0</v>
      </c>
      <c r="D3" s="29">
        <f>IF(ISNUMBER(MATCH(B3,Frentes!A:A,FALSE)),INDIRECT("Frentes!G"&amp;MATCH(B3,Frentes!A:A,FALSE))," ")</f>
        <v>45304</v>
      </c>
      <c r="E3" s="30">
        <f>IF(ISNUMBER(MATCH(B3,Patillas!A:A,FALSE)),INDIRECT("Patillas!g"&amp;MATCH(B3,Patillas!A:A,FALSE))," ")</f>
        <v>45311</v>
      </c>
      <c r="F3" s="29">
        <f>IF(ISNUMBER(MATCH(B3,Calibrado!A:A,FALSE)),INDIRECT("Calibrado!g"&amp;MATCH(B3,Calibrado!A:A,FALSE))," ")</f>
        <v>45316</v>
      </c>
      <c r="G3" s="29">
        <f>IF(ISNUMBER(MATCH(B3,'Laser Enviado'!A:A,FALSE)),INDIRECT("'Laser Enviado'!G"&amp;MATCH(B3,'Laser Enviado'!A:A,FALSE))," ")</f>
        <v>45317</v>
      </c>
      <c r="H3" s="31">
        <f>IF(ISNUMBER(MATCH(B3,'Laser Recibido'!A:A,FALSE)),INDIRECT("'Laser Recibido'!G"&amp;MATCH(B3,'Laser Recibido'!A:A,FALSE))," ")</f>
        <v>45318</v>
      </c>
      <c r="I3" s="21" t="str">
        <f>IF(ISNUMBER(MATCH(B3,'Nasal Enviado'!A:A,FALSE)),INDIRECT("'Nasal Enviado'!c"&amp;MATCH(B3,'Nasal Enviado'!A:A,FALSE))," ")</f>
        <v>Ivan</v>
      </c>
      <c r="J3" s="31">
        <f>IF(ISNUMBER(MATCH(B3,'Nasal Enviado'!A:A,FALSE)),INDIRECT("'Nasal Enviado'!H"&amp;MATCH(B3,'Nasal Enviado'!A:A,FALSE))," ")</f>
        <v>45319</v>
      </c>
      <c r="K3" s="31">
        <f>IF(ISNUMBER(MATCH(B3,'Nasal Entregado'!A:A,FALSE)),INDIRECT("'Nasal Entregado'!H"&amp;MATCH(B3,'Nasal Entregado'!A:A,FALSE))," ")</f>
        <v>45320</v>
      </c>
      <c r="L3" s="32">
        <f>IF(ISNUMBER(MATCH(B3,Lentillas!A:A,FALSE)),INDIRECT("'Lentillas'!G"&amp;MATCH(B3,Lentillas!A:A,FALSE))," ")</f>
        <v>45321</v>
      </c>
      <c r="M3" s="29">
        <f>IF(ISNUMBER(MATCH(B3,'Ensamblado Enviado'!A:A,FALSE)),INDIRECT("'Ensamblado Enviado'!H"&amp;MATCH(B3,'Ensamblado Enviado'!A:A,FALSE))," ")</f>
        <v>45323</v>
      </c>
      <c r="N3" s="21" t="str">
        <f>IF(ISNUMBER(MATCH(B3,'Ensamblado Enviado'!A:A,FALSE)),INDIRECT("'Ensamblado Enviado'!C"&amp;MATCH(B3,'Ensamblado Enviado'!A:A,FALSE))," ")</f>
        <v>Angel</v>
      </c>
      <c r="O3" s="29">
        <f>IF(ISNUMBER(MATCH(B3,'Ensamblado Recibido'!A:A,FALSE)),INDIRECT("'Ensamblado Recibido'!H"&amp;MATCH(B3,'Ensamblado Recibido'!A:A,FALSE))," ")</f>
        <v>45324</v>
      </c>
      <c r="P3" s="33" t="s">
        <v>16</v>
      </c>
      <c r="Q3" s="29" t="str">
        <f t="shared" ref="Q3:Q25" si="3">IF(ISNUMBER(MATCH(B3,Despachos!A:A,FALSE)),INDIRECT("'Despachos'!G"&amp;MATCH(B3,Despachos!A:A,FALSE))," ")</f>
        <v> </v>
      </c>
      <c r="R3" s="26" t="str">
        <f t="shared" si="1"/>
        <v>002</v>
      </c>
    </row>
    <row r="4" ht="15.75" customHeight="1">
      <c r="A4" s="15">
        <f t="shared" si="2"/>
        <v>409</v>
      </c>
      <c r="B4" s="27" t="s">
        <v>17</v>
      </c>
      <c r="C4" s="28">
        <v>165.0</v>
      </c>
      <c r="D4" s="29">
        <f>IF(ISNUMBER(MATCH(B4,Frentes!A:A,FALSE)),INDIRECT("Frentes!G"&amp;MATCH(B4,Frentes!A:A,FALSE))," ")</f>
        <v>45304</v>
      </c>
      <c r="E4" s="30">
        <f>IF(ISNUMBER(MATCH(B4,Patillas!A:A,FALSE)),INDIRECT("Patillas!g"&amp;MATCH(B4,Patillas!A:A,FALSE))," ")</f>
        <v>45311</v>
      </c>
      <c r="F4" s="29">
        <f>IF(ISNUMBER(MATCH(B4,Calibrado!A:A,FALSE)),INDIRECT("Calibrado!g"&amp;MATCH(B4,Calibrado!A:A,FALSE))," ")</f>
        <v>45316</v>
      </c>
      <c r="G4" s="29">
        <f>IF(ISNUMBER(MATCH(B4,'Laser Enviado'!A:A,FALSE)),INDIRECT("'Laser Enviado'!G"&amp;MATCH(B4,'Laser Enviado'!A:A,FALSE))," ")</f>
        <v>45317</v>
      </c>
      <c r="H4" s="31">
        <f>IF(ISNUMBER(MATCH(B4,'Laser Recibido'!A:A,FALSE)),INDIRECT("'Laser Recibido'!G"&amp;MATCH(B4,'Laser Recibido'!A:A,FALSE))," ")</f>
        <v>45318</v>
      </c>
      <c r="I4" s="21" t="str">
        <f>IF(ISNUMBER(MATCH(B4,'Nasal Enviado'!A:A,FALSE)),INDIRECT("'Nasal Enviado'!c"&amp;MATCH(B4,'Nasal Enviado'!A:A,FALSE))," ")</f>
        <v>Ivan</v>
      </c>
      <c r="J4" s="31">
        <f>IF(ISNUMBER(MATCH(B4,'Nasal Enviado'!A:A,FALSE)),INDIRECT("'Nasal Enviado'!H"&amp;MATCH(B4,'Nasal Enviado'!A:A,FALSE))," ")</f>
        <v>45319</v>
      </c>
      <c r="K4" s="31">
        <f>IF(ISNUMBER(MATCH(B4,'Nasal Entregado'!A:A,FALSE)),INDIRECT("'Nasal Entregado'!H"&amp;MATCH(B4,'Nasal Entregado'!A:A,FALSE))," ")</f>
        <v>45320</v>
      </c>
      <c r="L4" s="32">
        <f>IF(ISNUMBER(MATCH(B4,Lentillas!A:A,FALSE)),INDIRECT("'Lentillas'!G"&amp;MATCH(B4,Lentillas!A:A,FALSE))," ")</f>
        <v>45321</v>
      </c>
      <c r="M4" s="29">
        <f>IF(ISNUMBER(MATCH(B4,'Ensamblado Enviado'!A:A,FALSE)),INDIRECT("'Ensamblado Enviado'!H"&amp;MATCH(B4,'Ensamblado Enviado'!A:A,FALSE))," ")</f>
        <v>45323</v>
      </c>
      <c r="N4" s="21" t="str">
        <f>IF(ISNUMBER(MATCH(B4,'Ensamblado Enviado'!A:A,FALSE)),INDIRECT("'Ensamblado Enviado'!C"&amp;MATCH(B4,'Ensamblado Enviado'!A:A,FALSE))," ")</f>
        <v>Victoria</v>
      </c>
      <c r="O4" s="29">
        <f>IF(ISNUMBER(MATCH(B4,'Ensamblado Recibido'!A:A,FALSE)),INDIRECT("'Ensamblado Recibido'!H"&amp;MATCH(B4,'Ensamblado Recibido'!A:A,FALSE))," ")</f>
        <v>45324</v>
      </c>
      <c r="P4" s="33" t="s">
        <v>16</v>
      </c>
      <c r="Q4" s="29" t="str">
        <f t="shared" si="3"/>
        <v> </v>
      </c>
      <c r="R4" s="26" t="str">
        <f t="shared" si="1"/>
        <v>002</v>
      </c>
    </row>
    <row r="5" ht="15.75" customHeight="1">
      <c r="A5" s="15">
        <f t="shared" si="2"/>
        <v>409</v>
      </c>
      <c r="B5" s="27" t="s">
        <v>18</v>
      </c>
      <c r="C5" s="28">
        <v>200.0</v>
      </c>
      <c r="D5" s="29">
        <f>IF(ISNUMBER(MATCH(B5,Frentes!A:A,FALSE)),INDIRECT("Frentes!G"&amp;MATCH(B5,Frentes!A:A,FALSE))," ")</f>
        <v>45304</v>
      </c>
      <c r="E5" s="30">
        <f>IF(ISNUMBER(MATCH(B5,Patillas!A:A,FALSE)),INDIRECT("Patillas!g"&amp;MATCH(B5,Patillas!A:A,FALSE))," ")</f>
        <v>45311</v>
      </c>
      <c r="F5" s="29">
        <f>IF(ISNUMBER(MATCH(B5,Calibrado!A:A,FALSE)),INDIRECT("Calibrado!g"&amp;MATCH(B5,Calibrado!A:A,FALSE))," ")</f>
        <v>45316</v>
      </c>
      <c r="G5" s="29">
        <f>IF(ISNUMBER(MATCH(B5,'Laser Enviado'!A:A,FALSE)),INDIRECT("'Laser Enviado'!G"&amp;MATCH(B5,'Laser Enviado'!A:A,FALSE))," ")</f>
        <v>45317</v>
      </c>
      <c r="H5" s="31">
        <f>IF(ISNUMBER(MATCH(B5,'Laser Recibido'!A:A,FALSE)),INDIRECT("'Laser Recibido'!G"&amp;MATCH(B5,'Laser Recibido'!A:A,FALSE))," ")</f>
        <v>45318</v>
      </c>
      <c r="I5" s="21" t="str">
        <f>IF(ISNUMBER(MATCH(B5,'Nasal Enviado'!A:A,FALSE)),INDIRECT("'Nasal Enviado'!c"&amp;MATCH(B5,'Nasal Enviado'!A:A,FALSE))," ")</f>
        <v>Ivan</v>
      </c>
      <c r="J5" s="31">
        <f>IF(ISNUMBER(MATCH(B5,'Nasal Enviado'!A:A,FALSE)),INDIRECT("'Nasal Enviado'!H"&amp;MATCH(B5,'Nasal Enviado'!A:A,FALSE))," ")</f>
        <v>45319</v>
      </c>
      <c r="K5" s="31">
        <f>IF(ISNUMBER(MATCH(B5,'Nasal Entregado'!A:A,FALSE)),INDIRECT("'Nasal Entregado'!H"&amp;MATCH(B5,'Nasal Entregado'!A:A,FALSE))," ")</f>
        <v>45320</v>
      </c>
      <c r="L5" s="32">
        <f>IF(ISNUMBER(MATCH(B5,Lentillas!A:A,FALSE)),INDIRECT("'Lentillas'!G"&amp;MATCH(B5,Lentillas!A:A,FALSE))," ")</f>
        <v>45321</v>
      </c>
      <c r="M5" s="29">
        <f>IF(ISNUMBER(MATCH(B5,'Ensamblado Enviado'!A:A,FALSE)),INDIRECT("'Ensamblado Enviado'!H"&amp;MATCH(B5,'Ensamblado Enviado'!A:A,FALSE))," ")</f>
        <v>45323</v>
      </c>
      <c r="N5" s="21" t="str">
        <f>IF(ISNUMBER(MATCH(B5,'Ensamblado Enviado'!A:A,FALSE)),INDIRECT("'Ensamblado Enviado'!C"&amp;MATCH(B5,'Ensamblado Enviado'!A:A,FALSE))," ")</f>
        <v>Victoria</v>
      </c>
      <c r="O5" s="29">
        <f>IF(ISNUMBER(MATCH(B5,'Ensamblado Recibido'!A:A,FALSE)),INDIRECT("'Ensamblado Recibido'!H"&amp;MATCH(B5,'Ensamblado Recibido'!A:A,FALSE))," ")</f>
        <v>45324</v>
      </c>
      <c r="P5" s="33" t="s">
        <v>16</v>
      </c>
      <c r="Q5" s="29" t="str">
        <f t="shared" si="3"/>
        <v> </v>
      </c>
      <c r="R5" s="26" t="str">
        <f t="shared" si="1"/>
        <v>002</v>
      </c>
    </row>
    <row r="6" ht="15.75" customHeight="1">
      <c r="A6" s="15">
        <f t="shared" si="2"/>
        <v>409</v>
      </c>
      <c r="B6" s="27" t="s">
        <v>19</v>
      </c>
      <c r="C6" s="28">
        <v>180.0</v>
      </c>
      <c r="D6" s="29">
        <f>IF(ISNUMBER(MATCH(B6,Frentes!A:A,FALSE)),INDIRECT("Frentes!G"&amp;MATCH(B6,Frentes!A:A,FALSE))," ")</f>
        <v>45304</v>
      </c>
      <c r="E6" s="30">
        <f>IF(ISNUMBER(MATCH(B6,Patillas!A:A,FALSE)),INDIRECT("Patillas!g"&amp;MATCH(B6,Patillas!A:A,FALSE))," ")</f>
        <v>45311</v>
      </c>
      <c r="F6" s="29">
        <f>IF(ISNUMBER(MATCH(B6,Calibrado!A:A,FALSE)),INDIRECT("Calibrado!g"&amp;MATCH(B6,Calibrado!A:A,FALSE))," ")</f>
        <v>45316</v>
      </c>
      <c r="G6" s="29">
        <f>IF(ISNUMBER(MATCH(B6,'Laser Enviado'!A:A,FALSE)),INDIRECT("'Laser Enviado'!G"&amp;MATCH(B6,'Laser Enviado'!A:A,FALSE))," ")</f>
        <v>45317</v>
      </c>
      <c r="H6" s="31">
        <f>IF(ISNUMBER(MATCH(B6,'Laser Recibido'!A:A,FALSE)),INDIRECT("'Laser Recibido'!G"&amp;MATCH(B6,'Laser Recibido'!A:A,FALSE))," ")</f>
        <v>45318</v>
      </c>
      <c r="I6" s="21" t="str">
        <f>IF(ISNUMBER(MATCH(B6,'Nasal Enviado'!A:A,FALSE)),INDIRECT("'Nasal Enviado'!c"&amp;MATCH(B6,'Nasal Enviado'!A:A,FALSE))," ")</f>
        <v>Ivan</v>
      </c>
      <c r="J6" s="31">
        <f>IF(ISNUMBER(MATCH(B6,'Nasal Enviado'!A:A,FALSE)),INDIRECT("'Nasal Enviado'!H"&amp;MATCH(B6,'Nasal Enviado'!A:A,FALSE))," ")</f>
        <v>45319</v>
      </c>
      <c r="K6" s="31">
        <f>IF(ISNUMBER(MATCH(B6,'Nasal Entregado'!A:A,FALSE)),INDIRECT("'Nasal Entregado'!H"&amp;MATCH(B6,'Nasal Entregado'!A:A,FALSE))," ")</f>
        <v>45320</v>
      </c>
      <c r="L6" s="32">
        <f>IF(ISNUMBER(MATCH(B6,Lentillas!A:A,FALSE)),INDIRECT("'Lentillas'!G"&amp;MATCH(B6,Lentillas!A:A,FALSE))," ")</f>
        <v>45321</v>
      </c>
      <c r="M6" s="29">
        <f>IF(ISNUMBER(MATCH(B6,'Ensamblado Enviado'!A:A,FALSE)),INDIRECT("'Ensamblado Enviado'!H"&amp;MATCH(B6,'Ensamblado Enviado'!A:A,FALSE))," ")</f>
        <v>45323</v>
      </c>
      <c r="N6" s="21" t="str">
        <f>IF(ISNUMBER(MATCH(B6,'Ensamblado Enviado'!A:A,FALSE)),INDIRECT("'Ensamblado Enviado'!C"&amp;MATCH(B6,'Ensamblado Enviado'!A:A,FALSE))," ")</f>
        <v>Alejandra</v>
      </c>
      <c r="O6" s="29">
        <f>IF(ISNUMBER(MATCH(B6,'Ensamblado Recibido'!A:A,FALSE)),INDIRECT("'Ensamblado Recibido'!H"&amp;MATCH(B6,'Ensamblado Recibido'!A:A,FALSE))," ")</f>
        <v>45324</v>
      </c>
      <c r="P6" s="33" t="s">
        <v>16</v>
      </c>
      <c r="Q6" s="29" t="str">
        <f t="shared" si="3"/>
        <v> </v>
      </c>
      <c r="R6" s="26" t="str">
        <f t="shared" si="1"/>
        <v>002</v>
      </c>
    </row>
    <row r="7" ht="15.75" customHeight="1">
      <c r="A7" s="15">
        <f t="shared" si="2"/>
        <v>409</v>
      </c>
      <c r="B7" s="27" t="s">
        <v>20</v>
      </c>
      <c r="C7" s="28">
        <v>110.0</v>
      </c>
      <c r="D7" s="29">
        <f>IF(ISNUMBER(MATCH(B7,Frentes!A:A,FALSE)),INDIRECT("Frentes!G"&amp;MATCH(B7,Frentes!A:A,FALSE))," ")</f>
        <v>45304</v>
      </c>
      <c r="E7" s="30">
        <f>IF(ISNUMBER(MATCH(B7,Patillas!A:A,FALSE)),INDIRECT("Patillas!g"&amp;MATCH(B7,Patillas!A:A,FALSE))," ")</f>
        <v>45311</v>
      </c>
      <c r="F7" s="29">
        <f>IF(ISNUMBER(MATCH(B7,Calibrado!A:A,FALSE)),INDIRECT("Calibrado!g"&amp;MATCH(B7,Calibrado!A:A,FALSE))," ")</f>
        <v>45316</v>
      </c>
      <c r="G7" s="29">
        <f>IF(ISNUMBER(MATCH(B7,'Laser Enviado'!A:A,FALSE)),INDIRECT("'Laser Enviado'!G"&amp;MATCH(B7,'Laser Enviado'!A:A,FALSE))," ")</f>
        <v>45317</v>
      </c>
      <c r="H7" s="31">
        <f>IF(ISNUMBER(MATCH(B7,'Laser Recibido'!A:A,FALSE)),INDIRECT("'Laser Recibido'!G"&amp;MATCH(B7,'Laser Recibido'!A:A,FALSE))," ")</f>
        <v>45318</v>
      </c>
      <c r="I7" s="21" t="str">
        <f>IF(ISNUMBER(MATCH(B7,'Nasal Enviado'!A:A,FALSE)),INDIRECT("'Nasal Enviado'!c"&amp;MATCH(B7,'Nasal Enviado'!A:A,FALSE))," ")</f>
        <v>Ivan</v>
      </c>
      <c r="J7" s="31">
        <f>IF(ISNUMBER(MATCH(B7,'Nasal Enviado'!A:A,FALSE)),INDIRECT("'Nasal Enviado'!H"&amp;MATCH(B7,'Nasal Enviado'!A:A,FALSE))," ")</f>
        <v>45319</v>
      </c>
      <c r="K7" s="31">
        <f>IF(ISNUMBER(MATCH(B7,'Nasal Entregado'!A:A,FALSE)),INDIRECT("'Nasal Entregado'!H"&amp;MATCH(B7,'Nasal Entregado'!A:A,FALSE))," ")</f>
        <v>45320</v>
      </c>
      <c r="L7" s="32">
        <f>IF(ISNUMBER(MATCH(B7,Lentillas!A:A,FALSE)),INDIRECT("'Lentillas'!G"&amp;MATCH(B7,Lentillas!A:A,FALSE))," ")</f>
        <v>45321</v>
      </c>
      <c r="M7" s="29">
        <f>IF(ISNUMBER(MATCH(B7,'Ensamblado Enviado'!A:A,FALSE)),INDIRECT("'Ensamblado Enviado'!H"&amp;MATCH(B7,'Ensamblado Enviado'!A:A,FALSE))," ")</f>
        <v>45323</v>
      </c>
      <c r="N7" s="21" t="str">
        <f>IF(ISNUMBER(MATCH(B7,'Ensamblado Enviado'!A:A,FALSE)),INDIRECT("'Ensamblado Enviado'!C"&amp;MATCH(B7,'Ensamblado Enviado'!A:A,FALSE))," ")</f>
        <v>Sofia</v>
      </c>
      <c r="O7" s="19">
        <v>45323.0</v>
      </c>
      <c r="P7" s="33" t="s">
        <v>16</v>
      </c>
      <c r="Q7" s="29" t="str">
        <f t="shared" si="3"/>
        <v> </v>
      </c>
      <c r="R7" s="26" t="str">
        <f t="shared" si="1"/>
        <v>002</v>
      </c>
    </row>
    <row r="8" ht="15.75" customHeight="1">
      <c r="A8" s="15">
        <f t="shared" si="2"/>
        <v>409</v>
      </c>
      <c r="B8" s="27" t="s">
        <v>21</v>
      </c>
      <c r="C8" s="28">
        <v>115.0</v>
      </c>
      <c r="D8" s="29">
        <f>IF(ISNUMBER(MATCH(B8,Frentes!A:A,FALSE)),INDIRECT("Frentes!G"&amp;MATCH(B8,Frentes!A:A,FALSE))," ")</f>
        <v>45304</v>
      </c>
      <c r="E8" s="30">
        <f>IF(ISNUMBER(MATCH(B8,Patillas!A:A,FALSE)),INDIRECT("Patillas!g"&amp;MATCH(B8,Patillas!A:A,FALSE))," ")</f>
        <v>45311</v>
      </c>
      <c r="F8" s="29">
        <f>IF(ISNUMBER(MATCH(B8,Calibrado!A:A,FALSE)),INDIRECT("Calibrado!g"&amp;MATCH(B8,Calibrado!A:A,FALSE))," ")</f>
        <v>45316</v>
      </c>
      <c r="G8" s="29">
        <f>IF(ISNUMBER(MATCH(B8,'Laser Enviado'!A:A,FALSE)),INDIRECT("'Laser Enviado'!G"&amp;MATCH(B8,'Laser Enviado'!A:A,FALSE))," ")</f>
        <v>45317</v>
      </c>
      <c r="H8" s="31">
        <f>IF(ISNUMBER(MATCH(B8,'Laser Recibido'!A:A,FALSE)),INDIRECT("'Laser Recibido'!G"&amp;MATCH(B8,'Laser Recibido'!A:A,FALSE))," ")</f>
        <v>45318</v>
      </c>
      <c r="I8" s="21" t="str">
        <f>IF(ISNUMBER(MATCH(B8,'Nasal Enviado'!A:A,FALSE)),INDIRECT("'Nasal Enviado'!c"&amp;MATCH(B8,'Nasal Enviado'!A:A,FALSE))," ")</f>
        <v>Ivan</v>
      </c>
      <c r="J8" s="31">
        <f>IF(ISNUMBER(MATCH(B8,'Nasal Enviado'!A:A,FALSE)),INDIRECT("'Nasal Enviado'!H"&amp;MATCH(B8,'Nasal Enviado'!A:A,FALSE))," ")</f>
        <v>45319</v>
      </c>
      <c r="K8" s="31">
        <f>IF(ISNUMBER(MATCH(B8,'Nasal Entregado'!A:A,FALSE)),INDIRECT("'Nasal Entregado'!H"&amp;MATCH(B8,'Nasal Entregado'!A:A,FALSE))," ")</f>
        <v>45320</v>
      </c>
      <c r="L8" s="32">
        <f>IF(ISNUMBER(MATCH(B8,Lentillas!A:A,FALSE)),INDIRECT("'Lentillas'!G"&amp;MATCH(B8,Lentillas!A:A,FALSE))," ")</f>
        <v>45321</v>
      </c>
      <c r="M8" s="29">
        <f>IF(ISNUMBER(MATCH(B8,'Ensamblado Enviado'!A:A,FALSE)),INDIRECT("'Ensamblado Enviado'!H"&amp;MATCH(B8,'Ensamblado Enviado'!A:A,FALSE))," ")</f>
        <v>45323</v>
      </c>
      <c r="N8" s="21" t="str">
        <f>IF(ISNUMBER(MATCH(B8,'Ensamblado Enviado'!A:A,FALSE)),INDIRECT("'Ensamblado Enviado'!C"&amp;MATCH(B8,'Ensamblado Enviado'!A:A,FALSE))," ")</f>
        <v>Martina</v>
      </c>
      <c r="O8" s="29">
        <f>IF(ISNUMBER(MATCH(B8,'Ensamblado Recibido'!A:A,FALSE)),INDIRECT("'Ensamblado Recibido'!H"&amp;MATCH(B8,'Ensamblado Recibido'!A:A,FALSE))," ")</f>
        <v>45324</v>
      </c>
      <c r="P8" s="33" t="s">
        <v>16</v>
      </c>
      <c r="Q8" s="29" t="str">
        <f t="shared" si="3"/>
        <v> </v>
      </c>
      <c r="R8" s="26" t="str">
        <f t="shared" si="1"/>
        <v>002</v>
      </c>
    </row>
    <row r="9" ht="15.75" customHeight="1">
      <c r="A9" s="15">
        <f t="shared" si="2"/>
        <v>409</v>
      </c>
      <c r="B9" s="27" t="s">
        <v>22</v>
      </c>
      <c r="C9" s="28">
        <v>150.0</v>
      </c>
      <c r="D9" s="29">
        <f>IF(ISNUMBER(MATCH(B9,Frentes!A:A,FALSE)),INDIRECT("Frentes!G"&amp;MATCH(B9,Frentes!A:A,FALSE))," ")</f>
        <v>45304</v>
      </c>
      <c r="E9" s="30">
        <f>IF(ISNUMBER(MATCH(B9,Patillas!A:A,FALSE)),INDIRECT("Patillas!g"&amp;MATCH(B9,Patillas!A:A,FALSE))," ")</f>
        <v>45311</v>
      </c>
      <c r="F9" s="29">
        <f>IF(ISNUMBER(MATCH(B9,Calibrado!A:A,FALSE)),INDIRECT("Calibrado!g"&amp;MATCH(B9,Calibrado!A:A,FALSE))," ")</f>
        <v>45316</v>
      </c>
      <c r="G9" s="29">
        <f>IF(ISNUMBER(MATCH(B9,'Laser Enviado'!A:A,FALSE)),INDIRECT("'Laser Enviado'!G"&amp;MATCH(B9,'Laser Enviado'!A:A,FALSE))," ")</f>
        <v>45317</v>
      </c>
      <c r="H9" s="31">
        <f>IF(ISNUMBER(MATCH(B9,'Laser Recibido'!A:A,FALSE)),INDIRECT("'Laser Recibido'!G"&amp;MATCH(B9,'Laser Recibido'!A:A,FALSE))," ")</f>
        <v>45318</v>
      </c>
      <c r="I9" s="21" t="str">
        <f>IF(ISNUMBER(MATCH(B9,'Nasal Enviado'!A:A,FALSE)),INDIRECT("'Nasal Enviado'!c"&amp;MATCH(B9,'Nasal Enviado'!A:A,FALSE))," ")</f>
        <v>Ivan</v>
      </c>
      <c r="J9" s="31">
        <f>IF(ISNUMBER(MATCH(B9,'Nasal Enviado'!A:A,FALSE)),INDIRECT("'Nasal Enviado'!H"&amp;MATCH(B9,'Nasal Enviado'!A:A,FALSE))," ")</f>
        <v>45319</v>
      </c>
      <c r="K9" s="31">
        <f>IF(ISNUMBER(MATCH(B9,'Nasal Entregado'!A:A,FALSE)),INDIRECT("'Nasal Entregado'!H"&amp;MATCH(B9,'Nasal Entregado'!A:A,FALSE))," ")</f>
        <v>45320</v>
      </c>
      <c r="L9" s="32">
        <f>IF(ISNUMBER(MATCH(B9,Lentillas!A:A,FALSE)),INDIRECT("'Lentillas'!G"&amp;MATCH(B9,Lentillas!A:A,FALSE))," ")</f>
        <v>45321</v>
      </c>
      <c r="M9" s="29">
        <f>IF(ISNUMBER(MATCH(B9,'Ensamblado Enviado'!A:A,FALSE)),INDIRECT("'Ensamblado Enviado'!H"&amp;MATCH(B9,'Ensamblado Enviado'!A:A,FALSE))," ")</f>
        <v>45323</v>
      </c>
      <c r="N9" s="21" t="str">
        <f>IF(ISNUMBER(MATCH(B9,'Ensamblado Enviado'!A:A,FALSE)),INDIRECT("'Ensamblado Enviado'!C"&amp;MATCH(B9,'Ensamblado Enviado'!A:A,FALSE))," ")</f>
        <v>Martina</v>
      </c>
      <c r="O9" s="29">
        <f>IF(ISNUMBER(MATCH(B9,'Ensamblado Recibido'!A:A,FALSE)),INDIRECT("'Ensamblado Recibido'!H"&amp;MATCH(B9,'Ensamblado Recibido'!A:A,FALSE))," ")</f>
        <v>45324</v>
      </c>
      <c r="P9" s="33" t="s">
        <v>16</v>
      </c>
      <c r="Q9" s="29" t="str">
        <f t="shared" si="3"/>
        <v> </v>
      </c>
      <c r="R9" s="26" t="str">
        <f t="shared" si="1"/>
        <v>002</v>
      </c>
    </row>
    <row r="10" ht="15.75" customHeight="1">
      <c r="A10" s="15">
        <f t="shared" si="2"/>
        <v>409</v>
      </c>
      <c r="B10" s="27" t="s">
        <v>23</v>
      </c>
      <c r="C10" s="28">
        <v>145.0</v>
      </c>
      <c r="D10" s="29">
        <f>IF(ISNUMBER(MATCH(B10,Frentes!A:A,FALSE)),INDIRECT("Frentes!G"&amp;MATCH(B10,Frentes!A:A,FALSE))," ")</f>
        <v>45306</v>
      </c>
      <c r="E10" s="30">
        <f>IF(ISNUMBER(MATCH(B10,Patillas!A:A,FALSE)),INDIRECT("Patillas!g"&amp;MATCH(B10,Patillas!A:A,FALSE))," ")</f>
        <v>45311</v>
      </c>
      <c r="F10" s="29">
        <f>IF(ISNUMBER(MATCH(B10,Calibrado!A:A,FALSE)),INDIRECT("Calibrado!g"&amp;MATCH(B10,Calibrado!A:A,FALSE))," ")</f>
        <v>45316</v>
      </c>
      <c r="G10" s="29">
        <f>IF(ISNUMBER(MATCH(B10,'Laser Enviado'!A:A,FALSE)),INDIRECT("'Laser Enviado'!G"&amp;MATCH(B10,'Laser Enviado'!A:A,FALSE))," ")</f>
        <v>45317</v>
      </c>
      <c r="H10" s="31">
        <f>IF(ISNUMBER(MATCH(B10,'Laser Recibido'!A:A,FALSE)),INDIRECT("'Laser Recibido'!G"&amp;MATCH(B10,'Laser Recibido'!A:A,FALSE))," ")</f>
        <v>45318</v>
      </c>
      <c r="I10" s="21" t="str">
        <f>IF(ISNUMBER(MATCH(B10,'Nasal Enviado'!A:A,FALSE)),INDIRECT("'Nasal Enviado'!c"&amp;MATCH(B10,'Nasal Enviado'!A:A,FALSE))," ")</f>
        <v>Ivan</v>
      </c>
      <c r="J10" s="31">
        <f>IF(ISNUMBER(MATCH(B10,'Nasal Enviado'!A:A,FALSE)),INDIRECT("'Nasal Enviado'!H"&amp;MATCH(B10,'Nasal Enviado'!A:A,FALSE))," ")</f>
        <v>45319</v>
      </c>
      <c r="K10" s="31">
        <f>IF(ISNUMBER(MATCH(B10,'Nasal Entregado'!A:A,FALSE)),INDIRECT("'Nasal Entregado'!H"&amp;MATCH(B10,'Nasal Entregado'!A:A,FALSE))," ")</f>
        <v>45320</v>
      </c>
      <c r="L10" s="32">
        <f>IF(ISNUMBER(MATCH(B10,Lentillas!A:A,FALSE)),INDIRECT("'Lentillas'!G"&amp;MATCH(B10,Lentillas!A:A,FALSE))," ")</f>
        <v>45321</v>
      </c>
      <c r="M10" s="29">
        <f>IF(ISNUMBER(MATCH(B10,'Ensamblado Enviado'!A:A,FALSE)),INDIRECT("'Ensamblado Enviado'!H"&amp;MATCH(B10,'Ensamblado Enviado'!A:A,FALSE))," ")</f>
        <v>45323</v>
      </c>
      <c r="N10" s="21" t="str">
        <f>IF(ISNUMBER(MATCH(B10,'Ensamblado Enviado'!A:A,FALSE)),INDIRECT("'Ensamblado Enviado'!C"&amp;MATCH(B10,'Ensamblado Enviado'!A:A,FALSE))," ")</f>
        <v>Martina</v>
      </c>
      <c r="O10" s="29">
        <f>IF(ISNUMBER(MATCH(B10,'Ensamblado Recibido'!A:A,FALSE)),INDIRECT("'Ensamblado Recibido'!H"&amp;MATCH(B10,'Ensamblado Recibido'!A:A,FALSE))," ")</f>
        <v>45324</v>
      </c>
      <c r="P10" s="33" t="s">
        <v>16</v>
      </c>
      <c r="Q10" s="29" t="str">
        <f t="shared" si="3"/>
        <v> </v>
      </c>
      <c r="R10" s="26" t="str">
        <f t="shared" si="1"/>
        <v>002</v>
      </c>
    </row>
    <row r="11" ht="15.75" customHeight="1">
      <c r="A11" s="15">
        <f t="shared" si="2"/>
        <v>409</v>
      </c>
      <c r="B11" s="27" t="s">
        <v>24</v>
      </c>
      <c r="C11" s="28">
        <v>130.0</v>
      </c>
      <c r="D11" s="29">
        <f>IF(ISNUMBER(MATCH(B11,Frentes!A:A,FALSE)),INDIRECT("Frentes!G"&amp;MATCH(B11,Frentes!A:A,FALSE))," ")</f>
        <v>45306</v>
      </c>
      <c r="E11" s="30">
        <f>IF(ISNUMBER(MATCH(B11,Patillas!A:A,FALSE)),INDIRECT("Patillas!g"&amp;MATCH(B11,Patillas!A:A,FALSE))," ")</f>
        <v>45311</v>
      </c>
      <c r="F11" s="29">
        <f>IF(ISNUMBER(MATCH(B11,Calibrado!A:A,FALSE)),INDIRECT("Calibrado!g"&amp;MATCH(B11,Calibrado!A:A,FALSE))," ")</f>
        <v>45316</v>
      </c>
      <c r="G11" s="29">
        <f>IF(ISNUMBER(MATCH(B11,'Laser Enviado'!A:A,FALSE)),INDIRECT("'Laser Enviado'!G"&amp;MATCH(B11,'Laser Enviado'!A:A,FALSE))," ")</f>
        <v>45317</v>
      </c>
      <c r="H11" s="31">
        <f>IF(ISNUMBER(MATCH(B11,'Laser Recibido'!A:A,FALSE)),INDIRECT("'Laser Recibido'!G"&amp;MATCH(B11,'Laser Recibido'!A:A,FALSE))," ")</f>
        <v>45318</v>
      </c>
      <c r="I11" s="21" t="str">
        <f>IF(ISNUMBER(MATCH(B11,'Nasal Enviado'!A:A,FALSE)),INDIRECT("'Nasal Enviado'!c"&amp;MATCH(B11,'Nasal Enviado'!A:A,FALSE))," ")</f>
        <v>Joaco</v>
      </c>
      <c r="J11" s="31">
        <f>IF(ISNUMBER(MATCH(B11,'Nasal Enviado'!A:A,FALSE)),INDIRECT("'Nasal Enviado'!H"&amp;MATCH(B11,'Nasal Enviado'!A:A,FALSE))," ")</f>
        <v>45319</v>
      </c>
      <c r="K11" s="31">
        <f>IF(ISNUMBER(MATCH(B11,'Nasal Entregado'!A:A,FALSE)),INDIRECT("'Nasal Entregado'!H"&amp;MATCH(B11,'Nasal Entregado'!A:A,FALSE))," ")</f>
        <v>45320</v>
      </c>
      <c r="L11" s="32">
        <f>IF(ISNUMBER(MATCH(B11,Lentillas!A:A,FALSE)),INDIRECT("'Lentillas'!G"&amp;MATCH(B11,Lentillas!A:A,FALSE))," ")</f>
        <v>45321</v>
      </c>
      <c r="M11" s="29">
        <f>IF(ISNUMBER(MATCH(B11,'Ensamblado Enviado'!A:A,FALSE)),INDIRECT("'Ensamblado Enviado'!H"&amp;MATCH(B11,'Ensamblado Enviado'!A:A,FALSE))," ")</f>
        <v>45323</v>
      </c>
      <c r="N11" s="21" t="str">
        <f>IF(ISNUMBER(MATCH(B11,'Ensamblado Enviado'!A:A,FALSE)),INDIRECT("'Ensamblado Enviado'!C"&amp;MATCH(B11,'Ensamblado Enviado'!A:A,FALSE))," ")</f>
        <v>Luisa</v>
      </c>
      <c r="O11" s="29">
        <f>IF(ISNUMBER(MATCH(B11,'Ensamblado Recibido'!A:A,FALSE)),INDIRECT("'Ensamblado Recibido'!H"&amp;MATCH(B11,'Ensamblado Recibido'!A:A,FALSE))," ")</f>
        <v>45324</v>
      </c>
      <c r="P11" s="33" t="s">
        <v>16</v>
      </c>
      <c r="Q11" s="29" t="str">
        <f t="shared" si="3"/>
        <v> </v>
      </c>
      <c r="R11" s="26" t="str">
        <f t="shared" si="1"/>
        <v>002</v>
      </c>
    </row>
    <row r="12" ht="15.75" customHeight="1">
      <c r="A12" s="15">
        <f t="shared" si="2"/>
        <v>409</v>
      </c>
      <c r="B12" s="27" t="s">
        <v>25</v>
      </c>
      <c r="C12" s="28">
        <v>145.0</v>
      </c>
      <c r="D12" s="29">
        <f>IF(ISNUMBER(MATCH(B12,Frentes!A:A,FALSE)),INDIRECT("Frentes!G"&amp;MATCH(B12,Frentes!A:A,FALSE))," ")</f>
        <v>45306</v>
      </c>
      <c r="E12" s="30">
        <f>IF(ISNUMBER(MATCH(B12,Patillas!A:A,FALSE)),INDIRECT("Patillas!g"&amp;MATCH(B12,Patillas!A:A,FALSE))," ")</f>
        <v>45311</v>
      </c>
      <c r="F12" s="29">
        <f>IF(ISNUMBER(MATCH(B12,Calibrado!A:A,FALSE)),INDIRECT("Calibrado!g"&amp;MATCH(B12,Calibrado!A:A,FALSE))," ")</f>
        <v>45316</v>
      </c>
      <c r="G12" s="29">
        <f>IF(ISNUMBER(MATCH(B12,'Laser Enviado'!A:A,FALSE)),INDIRECT("'Laser Enviado'!G"&amp;MATCH(B12,'Laser Enviado'!A:A,FALSE))," ")</f>
        <v>45317</v>
      </c>
      <c r="H12" s="31">
        <f>IF(ISNUMBER(MATCH(B12,'Laser Recibido'!A:A,FALSE)),INDIRECT("'Laser Recibido'!G"&amp;MATCH(B12,'Laser Recibido'!A:A,FALSE))," ")</f>
        <v>45318</v>
      </c>
      <c r="I12" s="21" t="str">
        <f>IF(ISNUMBER(MATCH(B12,'Nasal Enviado'!A:A,FALSE)),INDIRECT("'Nasal Enviado'!c"&amp;MATCH(B12,'Nasal Enviado'!A:A,FALSE))," ")</f>
        <v>Joaco</v>
      </c>
      <c r="J12" s="31">
        <f>IF(ISNUMBER(MATCH(B12,'Nasal Enviado'!A:A,FALSE)),INDIRECT("'Nasal Enviado'!H"&amp;MATCH(B12,'Nasal Enviado'!A:A,FALSE))," ")</f>
        <v>45319</v>
      </c>
      <c r="K12" s="31">
        <f>IF(ISNUMBER(MATCH(B12,'Nasal Entregado'!A:A,FALSE)),INDIRECT("'Nasal Entregado'!H"&amp;MATCH(B12,'Nasal Entregado'!A:A,FALSE))," ")</f>
        <v>45320</v>
      </c>
      <c r="L12" s="32">
        <f>IF(ISNUMBER(MATCH(B12,Lentillas!A:A,FALSE)),INDIRECT("'Lentillas'!G"&amp;MATCH(B12,Lentillas!A:A,FALSE))," ")</f>
        <v>45321</v>
      </c>
      <c r="M12" s="29">
        <f>IF(ISNUMBER(MATCH(B12,'Ensamblado Enviado'!A:A,FALSE)),INDIRECT("'Ensamblado Enviado'!H"&amp;MATCH(B12,'Ensamblado Enviado'!A:A,FALSE))," ")</f>
        <v>45323</v>
      </c>
      <c r="N12" s="21" t="str">
        <f>IF(ISNUMBER(MATCH(B12,'Ensamblado Enviado'!A:A,FALSE)),INDIRECT("'Ensamblado Enviado'!C"&amp;MATCH(B12,'Ensamblado Enviado'!A:A,FALSE))," ")</f>
        <v>Luisa</v>
      </c>
      <c r="O12" s="29">
        <f>IF(ISNUMBER(MATCH(B12,'Ensamblado Recibido'!A:A,FALSE)),INDIRECT("'Ensamblado Recibido'!H"&amp;MATCH(B12,'Ensamblado Recibido'!A:A,FALSE))," ")</f>
        <v>45324</v>
      </c>
      <c r="P12" s="33" t="s">
        <v>16</v>
      </c>
      <c r="Q12" s="29" t="str">
        <f t="shared" si="3"/>
        <v> </v>
      </c>
      <c r="R12" s="26" t="str">
        <f t="shared" si="1"/>
        <v>002</v>
      </c>
    </row>
    <row r="13" ht="15.75" customHeight="1">
      <c r="A13" s="15">
        <f t="shared" si="2"/>
        <v>409</v>
      </c>
      <c r="B13" s="27" t="s">
        <v>26</v>
      </c>
      <c r="C13" s="28">
        <v>100.0</v>
      </c>
      <c r="D13" s="29">
        <f>IF(ISNUMBER(MATCH(B13,Frentes!A:A,FALSE)),INDIRECT("Frentes!G"&amp;MATCH(B13,Frentes!A:A,FALSE))," ")</f>
        <v>45306</v>
      </c>
      <c r="E13" s="30">
        <f>IF(ISNUMBER(MATCH(B13,Patillas!A:A,FALSE)),INDIRECT("Patillas!g"&amp;MATCH(B13,Patillas!A:A,FALSE))," ")</f>
        <v>45311</v>
      </c>
      <c r="F13" s="29">
        <f>IF(ISNUMBER(MATCH(B13,Calibrado!A:A,FALSE)),INDIRECT("Calibrado!g"&amp;MATCH(B13,Calibrado!A:A,FALSE))," ")</f>
        <v>45316</v>
      </c>
      <c r="G13" s="29">
        <f>IF(ISNUMBER(MATCH(B13,'Laser Enviado'!A:A,FALSE)),INDIRECT("'Laser Enviado'!G"&amp;MATCH(B13,'Laser Enviado'!A:A,FALSE))," ")</f>
        <v>45317</v>
      </c>
      <c r="H13" s="31">
        <f>IF(ISNUMBER(MATCH(B13,'Laser Recibido'!A:A,FALSE)),INDIRECT("'Laser Recibido'!G"&amp;MATCH(B13,'Laser Recibido'!A:A,FALSE))," ")</f>
        <v>45318</v>
      </c>
      <c r="I13" s="21" t="str">
        <f>IF(ISNUMBER(MATCH(B13,'Nasal Enviado'!A:A,FALSE)),INDIRECT("'Nasal Enviado'!c"&amp;MATCH(B13,'Nasal Enviado'!A:A,FALSE))," ")</f>
        <v>Joaco</v>
      </c>
      <c r="J13" s="31">
        <f>IF(ISNUMBER(MATCH(B13,'Nasal Enviado'!A:A,FALSE)),INDIRECT("'Nasal Enviado'!H"&amp;MATCH(B13,'Nasal Enviado'!A:A,FALSE))," ")</f>
        <v>45319</v>
      </c>
      <c r="K13" s="31">
        <f>IF(ISNUMBER(MATCH(B13,'Nasal Entregado'!A:A,FALSE)),INDIRECT("'Nasal Entregado'!H"&amp;MATCH(B13,'Nasal Entregado'!A:A,FALSE))," ")</f>
        <v>45320</v>
      </c>
      <c r="L13" s="32">
        <f>IF(ISNUMBER(MATCH(B13,Lentillas!A:A,FALSE)),INDIRECT("'Lentillas'!G"&amp;MATCH(B13,Lentillas!A:A,FALSE))," ")</f>
        <v>45321</v>
      </c>
      <c r="M13" s="29">
        <f>IF(ISNUMBER(MATCH(B13,'Ensamblado Enviado'!A:A,FALSE)),INDIRECT("'Ensamblado Enviado'!H"&amp;MATCH(B13,'Ensamblado Enviado'!A:A,FALSE))," ")</f>
        <v>45323</v>
      </c>
      <c r="N13" s="21" t="str">
        <f>IF(ISNUMBER(MATCH(B13,'Ensamblado Enviado'!A:A,FALSE)),INDIRECT("'Ensamblado Enviado'!C"&amp;MATCH(B13,'Ensamblado Enviado'!A:A,FALSE))," ")</f>
        <v>Victoria</v>
      </c>
      <c r="O13" s="29">
        <f>IF(ISNUMBER(MATCH(B13,'Ensamblado Recibido'!A:A,FALSE)),INDIRECT("'Ensamblado Recibido'!H"&amp;MATCH(B13,'Ensamblado Recibido'!A:A,FALSE))," ")</f>
        <v>45324</v>
      </c>
      <c r="P13" s="33" t="s">
        <v>16</v>
      </c>
      <c r="Q13" s="29" t="str">
        <f t="shared" si="3"/>
        <v> </v>
      </c>
      <c r="R13" s="26" t="str">
        <f t="shared" si="1"/>
        <v>002</v>
      </c>
    </row>
    <row r="14" ht="15.75" customHeight="1">
      <c r="A14" s="15">
        <f t="shared" si="2"/>
        <v>409</v>
      </c>
      <c r="B14" s="27" t="s">
        <v>27</v>
      </c>
      <c r="C14" s="28">
        <v>60.0</v>
      </c>
      <c r="D14" s="29">
        <f>IF(ISNUMBER(MATCH(B14,Frentes!A:A,FALSE)),INDIRECT("Frentes!G"&amp;MATCH(B14,Frentes!A:A,FALSE))," ")</f>
        <v>45306</v>
      </c>
      <c r="E14" s="30">
        <f>IF(ISNUMBER(MATCH(B14,Patillas!A:A,FALSE)),INDIRECT("Patillas!g"&amp;MATCH(B14,Patillas!A:A,FALSE))," ")</f>
        <v>45311</v>
      </c>
      <c r="F14" s="29">
        <f>IF(ISNUMBER(MATCH(B14,Calibrado!A:A,FALSE)),INDIRECT("Calibrado!g"&amp;MATCH(B14,Calibrado!A:A,FALSE))," ")</f>
        <v>45316</v>
      </c>
      <c r="G14" s="29">
        <f>IF(ISNUMBER(MATCH(B14,'Laser Enviado'!A:A,FALSE)),INDIRECT("'Laser Enviado'!G"&amp;MATCH(B14,'Laser Enviado'!A:A,FALSE))," ")</f>
        <v>45317</v>
      </c>
      <c r="H14" s="31">
        <f>IF(ISNUMBER(MATCH(B14,'Laser Recibido'!A:A,FALSE)),INDIRECT("'Laser Recibido'!G"&amp;MATCH(B14,'Laser Recibido'!A:A,FALSE))," ")</f>
        <v>45318</v>
      </c>
      <c r="I14" s="21" t="str">
        <f>IF(ISNUMBER(MATCH(B14,'Nasal Enviado'!A:A,FALSE)),INDIRECT("'Nasal Enviado'!c"&amp;MATCH(B14,'Nasal Enviado'!A:A,FALSE))," ")</f>
        <v>Joaco</v>
      </c>
      <c r="J14" s="31">
        <f>IF(ISNUMBER(MATCH(B14,'Nasal Enviado'!A:A,FALSE)),INDIRECT("'Nasal Enviado'!H"&amp;MATCH(B14,'Nasal Enviado'!A:A,FALSE))," ")</f>
        <v>45319</v>
      </c>
      <c r="K14" s="31">
        <f>IF(ISNUMBER(MATCH(B14,'Nasal Entregado'!A:A,FALSE)),INDIRECT("'Nasal Entregado'!H"&amp;MATCH(B14,'Nasal Entregado'!A:A,FALSE))," ")</f>
        <v>45320</v>
      </c>
      <c r="L14" s="32">
        <f>IF(ISNUMBER(MATCH(B14,Lentillas!A:A,FALSE)),INDIRECT("'Lentillas'!G"&amp;MATCH(B14,Lentillas!A:A,FALSE))," ")</f>
        <v>45321</v>
      </c>
      <c r="M14" s="29">
        <f>IF(ISNUMBER(MATCH(B14,'Ensamblado Enviado'!A:A,FALSE)),INDIRECT("'Ensamblado Enviado'!H"&amp;MATCH(B14,'Ensamblado Enviado'!A:A,FALSE))," ")</f>
        <v>45323</v>
      </c>
      <c r="N14" s="21" t="str">
        <f>IF(ISNUMBER(MATCH(B14,'Ensamblado Enviado'!A:A,FALSE)),INDIRECT("'Ensamblado Enviado'!C"&amp;MATCH(B14,'Ensamblado Enviado'!A:A,FALSE))," ")</f>
        <v>Alejandra</v>
      </c>
      <c r="O14" s="29">
        <f>IF(ISNUMBER(MATCH(B14,'Ensamblado Recibido'!A:A,FALSE)),INDIRECT("'Ensamblado Recibido'!H"&amp;MATCH(B14,'Ensamblado Recibido'!A:A,FALSE))," ")</f>
        <v>45324</v>
      </c>
      <c r="P14" s="33" t="s">
        <v>16</v>
      </c>
      <c r="Q14" s="29" t="str">
        <f t="shared" si="3"/>
        <v> </v>
      </c>
      <c r="R14" s="26" t="str">
        <f t="shared" si="1"/>
        <v>002</v>
      </c>
    </row>
    <row r="15" ht="15.75" customHeight="1">
      <c r="A15" s="15">
        <f t="shared" si="2"/>
        <v>409</v>
      </c>
      <c r="B15" s="27" t="s">
        <v>28</v>
      </c>
      <c r="C15" s="28">
        <v>115.0</v>
      </c>
      <c r="D15" s="29">
        <f>IF(ISNUMBER(MATCH(B15,Frentes!A:A,FALSE)),INDIRECT("Frentes!G"&amp;MATCH(B15,Frentes!A:A,FALSE))," ")</f>
        <v>45306</v>
      </c>
      <c r="E15" s="30">
        <f>IF(ISNUMBER(MATCH(B15,Patillas!A:A,FALSE)),INDIRECT("Patillas!g"&amp;MATCH(B15,Patillas!A:A,FALSE))," ")</f>
        <v>45311</v>
      </c>
      <c r="F15" s="29">
        <f>IF(ISNUMBER(MATCH(B15,Calibrado!A:A,FALSE)),INDIRECT("Calibrado!g"&amp;MATCH(B15,Calibrado!A:A,FALSE))," ")</f>
        <v>45316</v>
      </c>
      <c r="G15" s="29">
        <f>IF(ISNUMBER(MATCH(B15,'Laser Enviado'!A:A,FALSE)),INDIRECT("'Laser Enviado'!G"&amp;MATCH(B15,'Laser Enviado'!A:A,FALSE))," ")</f>
        <v>45317</v>
      </c>
      <c r="H15" s="31">
        <f>IF(ISNUMBER(MATCH(B15,'Laser Recibido'!A:A,FALSE)),INDIRECT("'Laser Recibido'!G"&amp;MATCH(B15,'Laser Recibido'!A:A,FALSE))," ")</f>
        <v>45318</v>
      </c>
      <c r="I15" s="21" t="str">
        <f>IF(ISNUMBER(MATCH(B15,'Nasal Enviado'!A:A,FALSE)),INDIRECT("'Nasal Enviado'!c"&amp;MATCH(B15,'Nasal Enviado'!A:A,FALSE))," ")</f>
        <v>Joaco</v>
      </c>
      <c r="J15" s="31">
        <f>IF(ISNUMBER(MATCH(B15,'Nasal Enviado'!A:A,FALSE)),INDIRECT("'Nasal Enviado'!H"&amp;MATCH(B15,'Nasal Enviado'!A:A,FALSE))," ")</f>
        <v>45319</v>
      </c>
      <c r="K15" s="31">
        <f>IF(ISNUMBER(MATCH(B15,'Nasal Entregado'!A:A,FALSE)),INDIRECT("'Nasal Entregado'!H"&amp;MATCH(B15,'Nasal Entregado'!A:A,FALSE))," ")</f>
        <v>45320</v>
      </c>
      <c r="L15" s="32">
        <f>IF(ISNUMBER(MATCH(B15,Lentillas!A:A,FALSE)),INDIRECT("'Lentillas'!G"&amp;MATCH(B15,Lentillas!A:A,FALSE))," ")</f>
        <v>45321</v>
      </c>
      <c r="M15" s="29">
        <f>IF(ISNUMBER(MATCH(B15,'Ensamblado Enviado'!A:A,FALSE)),INDIRECT("'Ensamblado Enviado'!H"&amp;MATCH(B15,'Ensamblado Enviado'!A:A,FALSE))," ")</f>
        <v>45323</v>
      </c>
      <c r="N15" s="21" t="str">
        <f>IF(ISNUMBER(MATCH(B15,'Ensamblado Enviado'!A:A,FALSE)),INDIRECT("'Ensamblado Enviado'!C"&amp;MATCH(B15,'Ensamblado Enviado'!A:A,FALSE))," ")</f>
        <v>Sofia</v>
      </c>
      <c r="O15" s="19">
        <v>45323.0</v>
      </c>
      <c r="P15" s="33" t="s">
        <v>16</v>
      </c>
      <c r="Q15" s="29" t="str">
        <f t="shared" si="3"/>
        <v> </v>
      </c>
      <c r="R15" s="26" t="str">
        <f t="shared" si="1"/>
        <v>002</v>
      </c>
    </row>
    <row r="16" ht="15.75" customHeight="1">
      <c r="A16" s="15">
        <f t="shared" si="2"/>
        <v>409</v>
      </c>
      <c r="B16" s="27" t="s">
        <v>29</v>
      </c>
      <c r="C16" s="28">
        <v>105.0</v>
      </c>
      <c r="D16" s="29">
        <f>IF(ISNUMBER(MATCH(B16,Frentes!A:A,FALSE)),INDIRECT("Frentes!G"&amp;MATCH(B16,Frentes!A:A,FALSE))," ")</f>
        <v>45306</v>
      </c>
      <c r="E16" s="30">
        <f>IF(ISNUMBER(MATCH(B16,Patillas!A:A,FALSE)),INDIRECT("Patillas!g"&amp;MATCH(B16,Patillas!A:A,FALSE))," ")</f>
        <v>45311</v>
      </c>
      <c r="F16" s="29">
        <f>IF(ISNUMBER(MATCH(B16,Calibrado!A:A,FALSE)),INDIRECT("Calibrado!g"&amp;MATCH(B16,Calibrado!A:A,FALSE))," ")</f>
        <v>45316</v>
      </c>
      <c r="G16" s="29">
        <f>IF(ISNUMBER(MATCH(B16,'Laser Enviado'!A:A,FALSE)),INDIRECT("'Laser Enviado'!G"&amp;MATCH(B16,'Laser Enviado'!A:A,FALSE))," ")</f>
        <v>45317</v>
      </c>
      <c r="H16" s="31">
        <f>IF(ISNUMBER(MATCH(B16,'Laser Recibido'!A:A,FALSE)),INDIRECT("'Laser Recibido'!G"&amp;MATCH(B16,'Laser Recibido'!A:A,FALSE))," ")</f>
        <v>45318</v>
      </c>
      <c r="I16" s="21" t="str">
        <f>IF(ISNUMBER(MATCH(B16,'Nasal Enviado'!A:A,FALSE)),INDIRECT("'Nasal Enviado'!c"&amp;MATCH(B16,'Nasal Enviado'!A:A,FALSE))," ")</f>
        <v>Joaco</v>
      </c>
      <c r="J16" s="31">
        <f>IF(ISNUMBER(MATCH(B16,'Nasal Enviado'!A:A,FALSE)),INDIRECT("'Nasal Enviado'!H"&amp;MATCH(B16,'Nasal Enviado'!A:A,FALSE))," ")</f>
        <v>45319</v>
      </c>
      <c r="K16" s="31">
        <f>IF(ISNUMBER(MATCH(B16,'Nasal Entregado'!A:A,FALSE)),INDIRECT("'Nasal Entregado'!H"&amp;MATCH(B16,'Nasal Entregado'!A:A,FALSE))," ")</f>
        <v>45320</v>
      </c>
      <c r="L16" s="32">
        <f>IF(ISNUMBER(MATCH(B16,Lentillas!A:A,FALSE)),INDIRECT("'Lentillas'!G"&amp;MATCH(B16,Lentillas!A:A,FALSE))," ")</f>
        <v>45321</v>
      </c>
      <c r="M16" s="29">
        <f>IF(ISNUMBER(MATCH(B16,'Ensamblado Enviado'!A:A,FALSE)),INDIRECT("'Ensamblado Enviado'!H"&amp;MATCH(B16,'Ensamblado Enviado'!A:A,FALSE))," ")</f>
        <v>45323</v>
      </c>
      <c r="N16" s="21" t="str">
        <f>IF(ISNUMBER(MATCH(B16,'Ensamblado Enviado'!A:A,FALSE)),INDIRECT("'Ensamblado Enviado'!C"&amp;MATCH(B16,'Ensamblado Enviado'!A:A,FALSE))," ")</f>
        <v>Alejandra</v>
      </c>
      <c r="O16" s="19">
        <v>45317.0</v>
      </c>
      <c r="P16" s="33" t="s">
        <v>16</v>
      </c>
      <c r="Q16" s="29" t="str">
        <f t="shared" si="3"/>
        <v> </v>
      </c>
      <c r="R16" s="26" t="str">
        <f t="shared" si="1"/>
        <v>002</v>
      </c>
    </row>
    <row r="17" ht="15.75" customHeight="1">
      <c r="A17" s="15">
        <f t="shared" si="2"/>
        <v>409</v>
      </c>
      <c r="B17" s="27" t="s">
        <v>30</v>
      </c>
      <c r="C17" s="28">
        <v>135.0</v>
      </c>
      <c r="D17" s="29">
        <f>IF(ISNUMBER(MATCH(B17,Frentes!A:A,FALSE)),INDIRECT("Frentes!G"&amp;MATCH(B17,Frentes!A:A,FALSE))," ")</f>
        <v>45306</v>
      </c>
      <c r="E17" s="30">
        <f>IF(ISNUMBER(MATCH(B17,Patillas!A:A,FALSE)),INDIRECT("Patillas!g"&amp;MATCH(B17,Patillas!A:A,FALSE))," ")</f>
        <v>45311</v>
      </c>
      <c r="F17" s="29">
        <f>IF(ISNUMBER(MATCH(B17,Calibrado!A:A,FALSE)),INDIRECT("Calibrado!g"&amp;MATCH(B17,Calibrado!A:A,FALSE))," ")</f>
        <v>45316</v>
      </c>
      <c r="G17" s="29">
        <f>IF(ISNUMBER(MATCH(B17,'Laser Enviado'!A:A,FALSE)),INDIRECT("'Laser Enviado'!G"&amp;MATCH(B17,'Laser Enviado'!A:A,FALSE))," ")</f>
        <v>45317</v>
      </c>
      <c r="H17" s="31">
        <f>IF(ISNUMBER(MATCH(B17,'Laser Recibido'!A:A,FALSE)),INDIRECT("'Laser Recibido'!G"&amp;MATCH(B17,'Laser Recibido'!A:A,FALSE))," ")</f>
        <v>45318</v>
      </c>
      <c r="I17" s="21" t="str">
        <f>IF(ISNUMBER(MATCH(B17,'Nasal Enviado'!A:A,FALSE)),INDIRECT("'Nasal Enviado'!c"&amp;MATCH(B17,'Nasal Enviado'!A:A,FALSE))," ")</f>
        <v>Joaco</v>
      </c>
      <c r="J17" s="31">
        <f>IF(ISNUMBER(MATCH(B17,'Nasal Enviado'!A:A,FALSE)),INDIRECT("'Nasal Enviado'!H"&amp;MATCH(B17,'Nasal Enviado'!A:A,FALSE))," ")</f>
        <v>45319</v>
      </c>
      <c r="K17" s="31">
        <f>IF(ISNUMBER(MATCH(B17,'Nasal Entregado'!A:A,FALSE)),INDIRECT("'Nasal Entregado'!H"&amp;MATCH(B17,'Nasal Entregado'!A:A,FALSE))," ")</f>
        <v>45320</v>
      </c>
      <c r="L17" s="32">
        <f>IF(ISNUMBER(MATCH(B17,Lentillas!A:A,FALSE)),INDIRECT("'Lentillas'!G"&amp;MATCH(B17,Lentillas!A:A,FALSE))," ")</f>
        <v>45321</v>
      </c>
      <c r="M17" s="29">
        <f>IF(ISNUMBER(MATCH(B17,'Ensamblado Enviado'!A:A,FALSE)),INDIRECT("'Ensamblado Enviado'!H"&amp;MATCH(B17,'Ensamblado Enviado'!A:A,FALSE))," ")</f>
        <v>45323</v>
      </c>
      <c r="N17" s="21" t="str">
        <f>IF(ISNUMBER(MATCH(B17,'Ensamblado Enviado'!A:A,FALSE)),INDIRECT("'Ensamblado Enviado'!C"&amp;MATCH(B17,'Ensamblado Enviado'!A:A,FALSE))," ")</f>
        <v>Angel</v>
      </c>
      <c r="O17" s="29">
        <f>IF(ISNUMBER(MATCH(B17,'Ensamblado Recibido'!A:A,FALSE)),INDIRECT("'Ensamblado Recibido'!H"&amp;MATCH(B17,'Ensamblado Recibido'!A:A,FALSE))," ")</f>
        <v>45324</v>
      </c>
      <c r="P17" s="33" t="s">
        <v>16</v>
      </c>
      <c r="Q17" s="29" t="str">
        <f t="shared" si="3"/>
        <v> </v>
      </c>
      <c r="R17" s="26" t="str">
        <f t="shared" si="1"/>
        <v>002</v>
      </c>
    </row>
    <row r="18" ht="15.75" customHeight="1">
      <c r="A18" s="15">
        <f t="shared" si="2"/>
        <v>409</v>
      </c>
      <c r="B18" s="27" t="s">
        <v>31</v>
      </c>
      <c r="C18" s="28">
        <v>140.0</v>
      </c>
      <c r="D18" s="29">
        <f>IF(ISNUMBER(MATCH(B18,Frentes!A:A,FALSE)),INDIRECT("Frentes!G"&amp;MATCH(B18,Frentes!A:A,FALSE))," ")</f>
        <v>45306</v>
      </c>
      <c r="E18" s="30">
        <f>IF(ISNUMBER(MATCH(B18,Patillas!A:A,FALSE)),INDIRECT("Patillas!g"&amp;MATCH(B18,Patillas!A:A,FALSE))," ")</f>
        <v>45311</v>
      </c>
      <c r="F18" s="29">
        <f>IF(ISNUMBER(MATCH(B18,Calibrado!A:A,FALSE)),INDIRECT("Calibrado!g"&amp;MATCH(B18,Calibrado!A:A,FALSE))," ")</f>
        <v>45316</v>
      </c>
      <c r="G18" s="29">
        <f>IF(ISNUMBER(MATCH(B18,'Laser Enviado'!A:A,FALSE)),INDIRECT("'Laser Enviado'!G"&amp;MATCH(B18,'Laser Enviado'!A:A,FALSE))," ")</f>
        <v>45317</v>
      </c>
      <c r="H18" s="31">
        <f>IF(ISNUMBER(MATCH(B18,'Laser Recibido'!A:A,FALSE)),INDIRECT("'Laser Recibido'!G"&amp;MATCH(B18,'Laser Recibido'!A:A,FALSE))," ")</f>
        <v>45318</v>
      </c>
      <c r="I18" s="21" t="str">
        <f>IF(ISNUMBER(MATCH(B18,'Nasal Enviado'!A:A,FALSE)),INDIRECT("'Nasal Enviado'!c"&amp;MATCH(B18,'Nasal Enviado'!A:A,FALSE))," ")</f>
        <v>Joaco</v>
      </c>
      <c r="J18" s="31">
        <f>IF(ISNUMBER(MATCH(B18,'Nasal Enviado'!A:A,FALSE)),INDIRECT("'Nasal Enviado'!H"&amp;MATCH(B18,'Nasal Enviado'!A:A,FALSE))," ")</f>
        <v>45319</v>
      </c>
      <c r="K18" s="31">
        <f>IF(ISNUMBER(MATCH(B18,'Nasal Entregado'!A:A,FALSE)),INDIRECT("'Nasal Entregado'!H"&amp;MATCH(B18,'Nasal Entregado'!A:A,FALSE))," ")</f>
        <v>45320</v>
      </c>
      <c r="L18" s="32">
        <f>IF(ISNUMBER(MATCH(B18,Lentillas!A:A,FALSE)),INDIRECT("'Lentillas'!G"&amp;MATCH(B18,Lentillas!A:A,FALSE))," ")</f>
        <v>45321</v>
      </c>
      <c r="M18" s="29">
        <f>IF(ISNUMBER(MATCH(B18,'Ensamblado Enviado'!A:A,FALSE)),INDIRECT("'Ensamblado Enviado'!H"&amp;MATCH(B18,'Ensamblado Enviado'!A:A,FALSE))," ")</f>
        <v>45323</v>
      </c>
      <c r="N18" s="21" t="str">
        <f>IF(ISNUMBER(MATCH(B18,'Ensamblado Enviado'!A:A,FALSE)),INDIRECT("'Ensamblado Enviado'!C"&amp;MATCH(B18,'Ensamblado Enviado'!A:A,FALSE))," ")</f>
        <v>Angel</v>
      </c>
      <c r="O18" s="29">
        <f>IF(ISNUMBER(MATCH(B18,'Ensamblado Recibido'!A:A,FALSE)),INDIRECT("'Ensamblado Recibido'!H"&amp;MATCH(B18,'Ensamblado Recibido'!A:A,FALSE))," ")</f>
        <v>45324</v>
      </c>
      <c r="P18" s="33" t="s">
        <v>16</v>
      </c>
      <c r="Q18" s="29" t="str">
        <f t="shared" si="3"/>
        <v> </v>
      </c>
      <c r="R18" s="26" t="str">
        <f t="shared" si="1"/>
        <v>002</v>
      </c>
    </row>
    <row r="19" ht="15.75" customHeight="1">
      <c r="A19" s="15">
        <f t="shared" si="2"/>
        <v>409</v>
      </c>
      <c r="B19" s="27" t="s">
        <v>32</v>
      </c>
      <c r="C19" s="28">
        <v>65.0</v>
      </c>
      <c r="D19" s="29">
        <f>IF(ISNUMBER(MATCH(B19,Frentes!A:A,FALSE)),INDIRECT("Frentes!G"&amp;MATCH(B19,Frentes!A:A,FALSE))," ")</f>
        <v>45306</v>
      </c>
      <c r="E19" s="30">
        <f>IF(ISNUMBER(MATCH(B19,Patillas!A:A,FALSE)),INDIRECT("Patillas!g"&amp;MATCH(B19,Patillas!A:A,FALSE))," ")</f>
        <v>45311</v>
      </c>
      <c r="F19" s="29">
        <f>IF(ISNUMBER(MATCH(B19,Calibrado!A:A,FALSE)),INDIRECT("Calibrado!g"&amp;MATCH(B19,Calibrado!A:A,FALSE))," ")</f>
        <v>45316</v>
      </c>
      <c r="G19" s="29">
        <f>IF(ISNUMBER(MATCH(B19,'Laser Enviado'!A:A,FALSE)),INDIRECT("'Laser Enviado'!G"&amp;MATCH(B19,'Laser Enviado'!A:A,FALSE))," ")</f>
        <v>45317</v>
      </c>
      <c r="H19" s="31">
        <f>IF(ISNUMBER(MATCH(B19,'Laser Recibido'!A:A,FALSE)),INDIRECT("'Laser Recibido'!G"&amp;MATCH(B19,'Laser Recibido'!A:A,FALSE))," ")</f>
        <v>45318</v>
      </c>
      <c r="I19" s="21" t="str">
        <f>IF(ISNUMBER(MATCH(B19,'Nasal Enviado'!A:A,FALSE)),INDIRECT("'Nasal Enviado'!c"&amp;MATCH(B19,'Nasal Enviado'!A:A,FALSE))," ")</f>
        <v>Joaco</v>
      </c>
      <c r="J19" s="31">
        <f>IF(ISNUMBER(MATCH(B19,'Nasal Enviado'!A:A,FALSE)),INDIRECT("'Nasal Enviado'!H"&amp;MATCH(B19,'Nasal Enviado'!A:A,FALSE))," ")</f>
        <v>45319</v>
      </c>
      <c r="K19" s="31">
        <f>IF(ISNUMBER(MATCH(B19,'Nasal Entregado'!A:A,FALSE)),INDIRECT("'Nasal Entregado'!H"&amp;MATCH(B19,'Nasal Entregado'!A:A,FALSE))," ")</f>
        <v>45320</v>
      </c>
      <c r="L19" s="32">
        <f>IF(ISNUMBER(MATCH(B19,Lentillas!A:A,FALSE)),INDIRECT("'Lentillas'!G"&amp;MATCH(B19,Lentillas!A:A,FALSE))," ")</f>
        <v>45321</v>
      </c>
      <c r="M19" s="29">
        <f>IF(ISNUMBER(MATCH(B19,'Ensamblado Enviado'!A:A,FALSE)),INDIRECT("'Ensamblado Enviado'!H"&amp;MATCH(B19,'Ensamblado Enviado'!A:A,FALSE))," ")</f>
        <v>45323</v>
      </c>
      <c r="N19" s="21" t="str">
        <f>IF(ISNUMBER(MATCH(B19,'Ensamblado Enviado'!A:A,FALSE)),INDIRECT("'Ensamblado Enviado'!C"&amp;MATCH(B19,'Ensamblado Enviado'!A:A,FALSE))," ")</f>
        <v>Angel</v>
      </c>
      <c r="O19" s="29">
        <f>IF(ISNUMBER(MATCH(B19,'Ensamblado Recibido'!A:A,FALSE)),INDIRECT("'Ensamblado Recibido'!H"&amp;MATCH(B19,'Ensamblado Recibido'!A:A,FALSE))," ")</f>
        <v>45324</v>
      </c>
      <c r="P19" s="33" t="s">
        <v>16</v>
      </c>
      <c r="Q19" s="29" t="str">
        <f t="shared" si="3"/>
        <v> </v>
      </c>
      <c r="R19" s="26" t="str">
        <f t="shared" si="1"/>
        <v>002</v>
      </c>
    </row>
    <row r="20" ht="15.75" customHeight="1">
      <c r="A20" s="15">
        <f t="shared" si="2"/>
        <v>409</v>
      </c>
      <c r="B20" s="27" t="s">
        <v>33</v>
      </c>
      <c r="C20" s="28">
        <v>70.0</v>
      </c>
      <c r="D20" s="29">
        <f>IF(ISNUMBER(MATCH(B20,Frentes!A:A,FALSE)),INDIRECT("Frentes!G"&amp;MATCH(B20,Frentes!A:A,FALSE))," ")</f>
        <v>45306</v>
      </c>
      <c r="E20" s="30">
        <f>IF(ISNUMBER(MATCH(B20,Patillas!A:A,FALSE)),INDIRECT("Patillas!g"&amp;MATCH(B20,Patillas!A:A,FALSE))," ")</f>
        <v>45311</v>
      </c>
      <c r="F20" s="29">
        <f>IF(ISNUMBER(MATCH(B20,Calibrado!A:A,FALSE)),INDIRECT("Calibrado!g"&amp;MATCH(B20,Calibrado!A:A,FALSE))," ")</f>
        <v>45316</v>
      </c>
      <c r="G20" s="29">
        <f>IF(ISNUMBER(MATCH(B20,'Laser Enviado'!A:A,FALSE)),INDIRECT("'Laser Enviado'!G"&amp;MATCH(B20,'Laser Enviado'!A:A,FALSE))," ")</f>
        <v>45317</v>
      </c>
      <c r="H20" s="31">
        <f>IF(ISNUMBER(MATCH(B20,'Laser Recibido'!A:A,FALSE)),INDIRECT("'Laser Recibido'!G"&amp;MATCH(B20,'Laser Recibido'!A:A,FALSE))," ")</f>
        <v>45318</v>
      </c>
      <c r="I20" s="21" t="str">
        <f>IF(ISNUMBER(MATCH(B20,'Nasal Enviado'!A:A,FALSE)),INDIRECT("'Nasal Enviado'!c"&amp;MATCH(B20,'Nasal Enviado'!A:A,FALSE))," ")</f>
        <v>Joaco</v>
      </c>
      <c r="J20" s="31">
        <f>IF(ISNUMBER(MATCH(B20,'Nasal Enviado'!A:A,FALSE)),INDIRECT("'Nasal Enviado'!H"&amp;MATCH(B20,'Nasal Enviado'!A:A,FALSE))," ")</f>
        <v>45319</v>
      </c>
      <c r="K20" s="31">
        <f>IF(ISNUMBER(MATCH(B20,'Nasal Entregado'!A:A,FALSE)),INDIRECT("'Nasal Entregado'!H"&amp;MATCH(B20,'Nasal Entregado'!A:A,FALSE))," ")</f>
        <v>45320</v>
      </c>
      <c r="L20" s="32">
        <f>IF(ISNUMBER(MATCH(B20,Lentillas!A:A,FALSE)),INDIRECT("'Lentillas'!G"&amp;MATCH(B20,Lentillas!A:A,FALSE))," ")</f>
        <v>45321</v>
      </c>
      <c r="M20" s="29">
        <f>IF(ISNUMBER(MATCH(B20,'Ensamblado Enviado'!A:A,FALSE)),INDIRECT("'Ensamblado Enviado'!H"&amp;MATCH(B20,'Ensamblado Enviado'!A:A,FALSE))," ")</f>
        <v>45323</v>
      </c>
      <c r="N20" s="21" t="str">
        <f>IF(ISNUMBER(MATCH(B20,'Ensamblado Enviado'!A:A,FALSE)),INDIRECT("'Ensamblado Enviado'!C"&amp;MATCH(B20,'Ensamblado Enviado'!A:A,FALSE))," ")</f>
        <v>Nacho</v>
      </c>
      <c r="O20" s="29">
        <f>IF(ISNUMBER(MATCH(B20,'Ensamblado Recibido'!A:A,FALSE)),INDIRECT("'Ensamblado Recibido'!H"&amp;MATCH(B20,'Ensamblado Recibido'!A:A,FALSE))," ")</f>
        <v>45324</v>
      </c>
      <c r="P20" s="33" t="s">
        <v>16</v>
      </c>
      <c r="Q20" s="29" t="str">
        <f t="shared" si="3"/>
        <v> </v>
      </c>
      <c r="R20" s="26" t="str">
        <f t="shared" si="1"/>
        <v>002</v>
      </c>
    </row>
    <row r="21" ht="15.75" customHeight="1">
      <c r="A21" s="15">
        <f t="shared" si="2"/>
        <v>409</v>
      </c>
      <c r="B21" s="27" t="s">
        <v>34</v>
      </c>
      <c r="C21" s="28">
        <v>110.0</v>
      </c>
      <c r="D21" s="29">
        <f>IF(ISNUMBER(MATCH(B21,Frentes!A:A,FALSE)),INDIRECT("Frentes!G"&amp;MATCH(B21,Frentes!A:A,FALSE))," ")</f>
        <v>45306</v>
      </c>
      <c r="E21" s="30">
        <f>IF(ISNUMBER(MATCH(B21,Patillas!A:A,FALSE)),INDIRECT("Patillas!g"&amp;MATCH(B21,Patillas!A:A,FALSE))," ")</f>
        <v>45311</v>
      </c>
      <c r="F21" s="29">
        <f>IF(ISNUMBER(MATCH(B21,Calibrado!A:A,FALSE)),INDIRECT("Calibrado!g"&amp;MATCH(B21,Calibrado!A:A,FALSE))," ")</f>
        <v>45316</v>
      </c>
      <c r="G21" s="29">
        <f>IF(ISNUMBER(MATCH(B21,'Laser Enviado'!A:A,FALSE)),INDIRECT("'Laser Enviado'!G"&amp;MATCH(B21,'Laser Enviado'!A:A,FALSE))," ")</f>
        <v>45317</v>
      </c>
      <c r="H21" s="31">
        <f>IF(ISNUMBER(MATCH(B21,'Laser Recibido'!A:A,FALSE)),INDIRECT("'Laser Recibido'!G"&amp;MATCH(B21,'Laser Recibido'!A:A,FALSE))," ")</f>
        <v>45318</v>
      </c>
      <c r="I21" s="21" t="str">
        <f>IF(ISNUMBER(MATCH(B21,'Nasal Enviado'!A:A,FALSE)),INDIRECT("'Nasal Enviado'!c"&amp;MATCH(B21,'Nasal Enviado'!A:A,FALSE))," ")</f>
        <v>Joaco</v>
      </c>
      <c r="J21" s="31">
        <f>IF(ISNUMBER(MATCH(B21,'Nasal Enviado'!A:A,FALSE)),INDIRECT("'Nasal Enviado'!H"&amp;MATCH(B21,'Nasal Enviado'!A:A,FALSE))," ")</f>
        <v>45319</v>
      </c>
      <c r="K21" s="31">
        <f>IF(ISNUMBER(MATCH(B21,'Nasal Entregado'!A:A,FALSE)),INDIRECT("'Nasal Entregado'!H"&amp;MATCH(B21,'Nasal Entregado'!A:A,FALSE))," ")</f>
        <v>45320</v>
      </c>
      <c r="L21" s="32">
        <f>IF(ISNUMBER(MATCH(B21,Lentillas!A:A,FALSE)),INDIRECT("'Lentillas'!G"&amp;MATCH(B21,Lentillas!A:A,FALSE))," ")</f>
        <v>45321</v>
      </c>
      <c r="M21" s="29">
        <f>IF(ISNUMBER(MATCH(B21,'Ensamblado Enviado'!A:A,FALSE)),INDIRECT("'Ensamblado Enviado'!H"&amp;MATCH(B21,'Ensamblado Enviado'!A:A,FALSE))," ")</f>
        <v>45323</v>
      </c>
      <c r="N21" s="21" t="str">
        <f>IF(ISNUMBER(MATCH(B21,'Ensamblado Enviado'!A:A,FALSE)),INDIRECT("'Ensamblado Enviado'!C"&amp;MATCH(B21,'Ensamblado Enviado'!A:A,FALSE))," ")</f>
        <v>Nacho</v>
      </c>
      <c r="O21" s="29">
        <f>IF(ISNUMBER(MATCH(B21,'Ensamblado Recibido'!A:A,FALSE)),INDIRECT("'Ensamblado Recibido'!H"&amp;MATCH(B21,'Ensamblado Recibido'!A:A,FALSE))," ")</f>
        <v>45324</v>
      </c>
      <c r="P21" s="33" t="s">
        <v>16</v>
      </c>
      <c r="Q21" s="29" t="str">
        <f t="shared" si="3"/>
        <v> </v>
      </c>
      <c r="R21" s="26" t="str">
        <f t="shared" si="1"/>
        <v>002</v>
      </c>
    </row>
    <row r="22" ht="15.75" customHeight="1">
      <c r="A22" s="15">
        <f t="shared" si="2"/>
        <v>409</v>
      </c>
      <c r="B22" s="27" t="s">
        <v>35</v>
      </c>
      <c r="C22" s="28">
        <v>125.0</v>
      </c>
      <c r="D22" s="29">
        <f>IF(ISNUMBER(MATCH(B22,Frentes!A:A,FALSE)),INDIRECT("Frentes!G"&amp;MATCH(B22,Frentes!A:A,FALSE))," ")</f>
        <v>45306</v>
      </c>
      <c r="E22" s="30">
        <f>IF(ISNUMBER(MATCH(B22,Patillas!A:A,FALSE)),INDIRECT("Patillas!g"&amp;MATCH(B22,Patillas!A:A,FALSE))," ")</f>
        <v>45311</v>
      </c>
      <c r="F22" s="29">
        <f>IF(ISNUMBER(MATCH(B22,Calibrado!A:A,FALSE)),INDIRECT("Calibrado!g"&amp;MATCH(B22,Calibrado!A:A,FALSE))," ")</f>
        <v>45316</v>
      </c>
      <c r="G22" s="29">
        <f>IF(ISNUMBER(MATCH(B22,'Laser Enviado'!A:A,FALSE)),INDIRECT("'Laser Enviado'!G"&amp;MATCH(B22,'Laser Enviado'!A:A,FALSE))," ")</f>
        <v>45317</v>
      </c>
      <c r="H22" s="31">
        <f>IF(ISNUMBER(MATCH(B22,'Laser Recibido'!A:A,FALSE)),INDIRECT("'Laser Recibido'!G"&amp;MATCH(B22,'Laser Recibido'!A:A,FALSE))," ")</f>
        <v>45318</v>
      </c>
      <c r="I22" s="21" t="str">
        <f>IF(ISNUMBER(MATCH(B22,'Nasal Enviado'!A:A,FALSE)),INDIRECT("'Nasal Enviado'!c"&amp;MATCH(B22,'Nasal Enviado'!A:A,FALSE))," ")</f>
        <v>Joaco</v>
      </c>
      <c r="J22" s="31">
        <f>IF(ISNUMBER(MATCH(B22,'Nasal Enviado'!A:A,FALSE)),INDIRECT("'Nasal Enviado'!H"&amp;MATCH(B22,'Nasal Enviado'!A:A,FALSE))," ")</f>
        <v>45319</v>
      </c>
      <c r="K22" s="31">
        <f>IF(ISNUMBER(MATCH(B22,'Nasal Entregado'!A:A,FALSE)),INDIRECT("'Nasal Entregado'!H"&amp;MATCH(B22,'Nasal Entregado'!A:A,FALSE))," ")</f>
        <v>45320</v>
      </c>
      <c r="L22" s="32">
        <f>IF(ISNUMBER(MATCH(B22,Lentillas!A:A,FALSE)),INDIRECT("'Lentillas'!G"&amp;MATCH(B22,Lentillas!A:A,FALSE))," ")</f>
        <v>45321</v>
      </c>
      <c r="M22" s="29">
        <f>IF(ISNUMBER(MATCH(B22,'Ensamblado Enviado'!A:A,FALSE)),INDIRECT("'Ensamblado Enviado'!H"&amp;MATCH(B22,'Ensamblado Enviado'!A:A,FALSE))," ")</f>
        <v>45323</v>
      </c>
      <c r="N22" s="21" t="str">
        <f>IF(ISNUMBER(MATCH(B22,'Ensamblado Enviado'!A:A,FALSE)),INDIRECT("'Ensamblado Enviado'!C"&amp;MATCH(B22,'Ensamblado Enviado'!A:A,FALSE))," ")</f>
        <v>Angel</v>
      </c>
      <c r="O22" s="29">
        <f>IF(ISNUMBER(MATCH(B22,'Ensamblado Recibido'!A:A,FALSE)),INDIRECT("'Ensamblado Recibido'!H"&amp;MATCH(B22,'Ensamblado Recibido'!A:A,FALSE))," ")</f>
        <v>45324</v>
      </c>
      <c r="P22" s="33" t="s">
        <v>16</v>
      </c>
      <c r="Q22" s="29" t="str">
        <f t="shared" si="3"/>
        <v> </v>
      </c>
      <c r="R22" s="26" t="str">
        <f t="shared" si="1"/>
        <v>002</v>
      </c>
    </row>
    <row r="23" ht="15.75" customHeight="1">
      <c r="A23" s="15">
        <f t="shared" si="2"/>
        <v>409</v>
      </c>
      <c r="B23" s="27" t="s">
        <v>36</v>
      </c>
      <c r="C23" s="28">
        <v>130.0</v>
      </c>
      <c r="D23" s="29">
        <f>IF(ISNUMBER(MATCH(B23,Frentes!A:A,FALSE)),INDIRECT("Frentes!G"&amp;MATCH(B23,Frentes!A:A,FALSE))," ")</f>
        <v>45306</v>
      </c>
      <c r="E23" s="30">
        <f>IF(ISNUMBER(MATCH(B23,Patillas!A:A,FALSE)),INDIRECT("Patillas!g"&amp;MATCH(B23,Patillas!A:A,FALSE))," ")</f>
        <v>45311</v>
      </c>
      <c r="F23" s="29">
        <f>IF(ISNUMBER(MATCH(B23,Calibrado!A:A,FALSE)),INDIRECT("Calibrado!g"&amp;MATCH(B23,Calibrado!A:A,FALSE))," ")</f>
        <v>45316</v>
      </c>
      <c r="G23" s="29">
        <f>IF(ISNUMBER(MATCH(B23,'Laser Enviado'!A:A,FALSE)),INDIRECT("'Laser Enviado'!G"&amp;MATCH(B23,'Laser Enviado'!A:A,FALSE))," ")</f>
        <v>45317</v>
      </c>
      <c r="H23" s="31">
        <f>IF(ISNUMBER(MATCH(B23,'Laser Recibido'!A:A,FALSE)),INDIRECT("'Laser Recibido'!G"&amp;MATCH(B23,'Laser Recibido'!A:A,FALSE))," ")</f>
        <v>45318</v>
      </c>
      <c r="I23" s="21" t="str">
        <f>IF(ISNUMBER(MATCH(B23,'Nasal Enviado'!A:A,FALSE)),INDIRECT("'Nasal Enviado'!c"&amp;MATCH(B23,'Nasal Enviado'!A:A,FALSE))," ")</f>
        <v>Joaco</v>
      </c>
      <c r="J23" s="31">
        <f>IF(ISNUMBER(MATCH(B23,'Nasal Enviado'!A:A,FALSE)),INDIRECT("'Nasal Enviado'!H"&amp;MATCH(B23,'Nasal Enviado'!A:A,FALSE))," ")</f>
        <v>45319</v>
      </c>
      <c r="K23" s="31">
        <f>IF(ISNUMBER(MATCH(B23,'Nasal Entregado'!A:A,FALSE)),INDIRECT("'Nasal Entregado'!H"&amp;MATCH(B23,'Nasal Entregado'!A:A,FALSE))," ")</f>
        <v>45320</v>
      </c>
      <c r="L23" s="32">
        <f>IF(ISNUMBER(MATCH(B23,Lentillas!A:A,FALSE)),INDIRECT("'Lentillas'!G"&amp;MATCH(B23,Lentillas!A:A,FALSE))," ")</f>
        <v>45321</v>
      </c>
      <c r="M23" s="29">
        <f>IF(ISNUMBER(MATCH(B23,'Ensamblado Enviado'!A:A,FALSE)),INDIRECT("'Ensamblado Enviado'!H"&amp;MATCH(B23,'Ensamblado Enviado'!A:A,FALSE))," ")</f>
        <v>45323</v>
      </c>
      <c r="N23" s="21" t="str">
        <f>IF(ISNUMBER(MATCH(B23,'Ensamblado Enviado'!A:A,FALSE)),INDIRECT("'Ensamblado Enviado'!C"&amp;MATCH(B23,'Ensamblado Enviado'!A:A,FALSE))," ")</f>
        <v>Victoria</v>
      </c>
      <c r="O23" s="29">
        <f>IF(ISNUMBER(MATCH(B23,'Ensamblado Recibido'!A:A,FALSE)),INDIRECT("'Ensamblado Recibido'!H"&amp;MATCH(B23,'Ensamblado Recibido'!A:A,FALSE))," ")</f>
        <v>45324</v>
      </c>
      <c r="P23" s="33" t="s">
        <v>16</v>
      </c>
      <c r="Q23" s="29" t="str">
        <f t="shared" si="3"/>
        <v> </v>
      </c>
      <c r="R23" s="26" t="str">
        <f t="shared" si="1"/>
        <v>002</v>
      </c>
    </row>
    <row r="24" ht="15.75" customHeight="1">
      <c r="A24" s="15">
        <f t="shared" si="2"/>
        <v>409</v>
      </c>
      <c r="B24" s="27" t="s">
        <v>37</v>
      </c>
      <c r="C24" s="28">
        <v>105.0</v>
      </c>
      <c r="D24" s="29">
        <f>IF(ISNUMBER(MATCH(B24,Frentes!A:A,FALSE)),INDIRECT("Frentes!G"&amp;MATCH(B24,Frentes!A:A,FALSE))," ")</f>
        <v>45306</v>
      </c>
      <c r="E24" s="30">
        <f>IF(ISNUMBER(MATCH(B24,Patillas!A:A,FALSE)),INDIRECT("Patillas!g"&amp;MATCH(B24,Patillas!A:A,FALSE))," ")</f>
        <v>45311</v>
      </c>
      <c r="F24" s="29">
        <f>IF(ISNUMBER(MATCH(B24,Calibrado!A:A,FALSE)),INDIRECT("Calibrado!g"&amp;MATCH(B24,Calibrado!A:A,FALSE))," ")</f>
        <v>45316</v>
      </c>
      <c r="G24" s="29">
        <f>IF(ISNUMBER(MATCH(B24,'Laser Enviado'!A:A,FALSE)),INDIRECT("'Laser Enviado'!G"&amp;MATCH(B24,'Laser Enviado'!A:A,FALSE))," ")</f>
        <v>45317</v>
      </c>
      <c r="H24" s="31">
        <f>IF(ISNUMBER(MATCH(B24,'Laser Recibido'!A:A,FALSE)),INDIRECT("'Laser Recibido'!G"&amp;MATCH(B24,'Laser Recibido'!A:A,FALSE))," ")</f>
        <v>45318</v>
      </c>
      <c r="I24" s="21" t="str">
        <f>IF(ISNUMBER(MATCH(B24,'Nasal Enviado'!A:A,FALSE)),INDIRECT("'Nasal Enviado'!c"&amp;MATCH(B24,'Nasal Enviado'!A:A,FALSE))," ")</f>
        <v>Joaco</v>
      </c>
      <c r="J24" s="31">
        <f>IF(ISNUMBER(MATCH(B24,'Nasal Enviado'!A:A,FALSE)),INDIRECT("'Nasal Enviado'!H"&amp;MATCH(B24,'Nasal Enviado'!A:A,FALSE))," ")</f>
        <v>45319</v>
      </c>
      <c r="K24" s="31">
        <f>IF(ISNUMBER(MATCH(B24,'Nasal Entregado'!A:A,FALSE)),INDIRECT("'Nasal Entregado'!H"&amp;MATCH(B24,'Nasal Entregado'!A:A,FALSE))," ")</f>
        <v>45320</v>
      </c>
      <c r="L24" s="32">
        <f>IF(ISNUMBER(MATCH(B24,Lentillas!A:A,FALSE)),INDIRECT("'Lentillas'!G"&amp;MATCH(B24,Lentillas!A:A,FALSE))," ")</f>
        <v>45321</v>
      </c>
      <c r="M24" s="29">
        <f>IF(ISNUMBER(MATCH(B24,'Ensamblado Enviado'!A:A,FALSE)),INDIRECT("'Ensamblado Enviado'!H"&amp;MATCH(B24,'Ensamblado Enviado'!A:A,FALSE))," ")</f>
        <v>45323</v>
      </c>
      <c r="N24" s="21" t="str">
        <f>IF(ISNUMBER(MATCH(B24,'Ensamblado Enviado'!A:A,FALSE)),INDIRECT("'Ensamblado Enviado'!C"&amp;MATCH(B24,'Ensamblado Enviado'!A:A,FALSE))," ")</f>
        <v>Sofia</v>
      </c>
      <c r="O24" s="29">
        <f>IF(ISNUMBER(MATCH(B24,'Ensamblado Recibido'!A:A,FALSE)),INDIRECT("'Ensamblado Recibido'!H"&amp;MATCH(B24,'Ensamblado Recibido'!A:A,FALSE))," ")</f>
        <v>45324</v>
      </c>
      <c r="P24" s="33" t="s">
        <v>16</v>
      </c>
      <c r="Q24" s="29" t="str">
        <f t="shared" si="3"/>
        <v> </v>
      </c>
      <c r="R24" s="26" t="str">
        <f t="shared" si="1"/>
        <v>002</v>
      </c>
    </row>
    <row r="25" ht="15.75" customHeight="1">
      <c r="A25" s="15">
        <f t="shared" si="2"/>
        <v>409</v>
      </c>
      <c r="B25" s="27" t="s">
        <v>38</v>
      </c>
      <c r="C25" s="28">
        <v>105.0</v>
      </c>
      <c r="D25" s="29">
        <f>IF(ISNUMBER(MATCH(B25,Frentes!A:A,FALSE)),INDIRECT("Frentes!G"&amp;MATCH(B25,Frentes!A:A,FALSE))," ")</f>
        <v>45306</v>
      </c>
      <c r="E25" s="30">
        <f>IF(ISNUMBER(MATCH(B25,Patillas!A:A,FALSE)),INDIRECT("Patillas!g"&amp;MATCH(B25,Patillas!A:A,FALSE))," ")</f>
        <v>45311</v>
      </c>
      <c r="F25" s="29">
        <f>IF(ISNUMBER(MATCH(B25,Calibrado!A:A,FALSE)),INDIRECT("Calibrado!g"&amp;MATCH(B25,Calibrado!A:A,FALSE))," ")</f>
        <v>45316</v>
      </c>
      <c r="G25" s="29">
        <f>IF(ISNUMBER(MATCH(B25,'Laser Enviado'!A:A,FALSE)),INDIRECT("'Laser Enviado'!G"&amp;MATCH(B25,'Laser Enviado'!A:A,FALSE))," ")</f>
        <v>45317</v>
      </c>
      <c r="H25" s="31">
        <f>IF(ISNUMBER(MATCH(B25,'Laser Recibido'!A:A,FALSE)),INDIRECT("'Laser Recibido'!G"&amp;MATCH(B25,'Laser Recibido'!A:A,FALSE))," ")</f>
        <v>45318</v>
      </c>
      <c r="I25" s="21" t="str">
        <f>IF(ISNUMBER(MATCH(B25,'Nasal Enviado'!A:A,FALSE)),INDIRECT("'Nasal Enviado'!c"&amp;MATCH(B25,'Nasal Enviado'!A:A,FALSE))," ")</f>
        <v>Joaco</v>
      </c>
      <c r="J25" s="31">
        <f>IF(ISNUMBER(MATCH(B25,'Nasal Enviado'!A:A,FALSE)),INDIRECT("'Nasal Enviado'!H"&amp;MATCH(B25,'Nasal Enviado'!A:A,FALSE))," ")</f>
        <v>45319</v>
      </c>
      <c r="K25" s="31">
        <f>IF(ISNUMBER(MATCH(B25,'Nasal Entregado'!A:A,FALSE)),INDIRECT("'Nasal Entregado'!H"&amp;MATCH(B25,'Nasal Entregado'!A:A,FALSE))," ")</f>
        <v>45320</v>
      </c>
      <c r="L25" s="32">
        <f>IF(ISNUMBER(MATCH(B25,Lentillas!A:A,FALSE)),INDIRECT("'Lentillas'!G"&amp;MATCH(B25,Lentillas!A:A,FALSE))," ")</f>
        <v>45321</v>
      </c>
      <c r="M25" s="29">
        <f>IF(ISNUMBER(MATCH(B25,'Ensamblado Enviado'!A:A,FALSE)),INDIRECT("'Ensamblado Enviado'!H"&amp;MATCH(B25,'Ensamblado Enviado'!A:A,FALSE))," ")</f>
        <v>45323</v>
      </c>
      <c r="N25" s="21" t="str">
        <f>IF(ISNUMBER(MATCH(B25,'Ensamblado Enviado'!A:A,FALSE)),INDIRECT("'Ensamblado Enviado'!C"&amp;MATCH(B25,'Ensamblado Enviado'!A:A,FALSE))," ")</f>
        <v>Sofia</v>
      </c>
      <c r="O25" s="29">
        <f>IF(ISNUMBER(MATCH(B25,'Ensamblado Recibido'!A:A,FALSE)),INDIRECT("'Ensamblado Recibido'!H"&amp;MATCH(B25,'Ensamblado Recibido'!A:A,FALSE))," ")</f>
        <v>45324</v>
      </c>
      <c r="P25" s="33" t="s">
        <v>16</v>
      </c>
      <c r="Q25" s="29" t="str">
        <f t="shared" si="3"/>
        <v> </v>
      </c>
      <c r="R25" s="26" t="str">
        <f t="shared" si="1"/>
        <v>002</v>
      </c>
    </row>
    <row r="26" ht="15.75" customHeight="1">
      <c r="A26" s="15"/>
      <c r="B26" s="34"/>
      <c r="C26" s="35"/>
      <c r="D26" s="36"/>
      <c r="E26" s="37"/>
      <c r="F26" s="36"/>
      <c r="G26" s="38"/>
      <c r="H26" s="39"/>
      <c r="I26" s="38"/>
      <c r="J26" s="39"/>
      <c r="K26" s="40"/>
      <c r="L26" s="41"/>
      <c r="M26" s="36"/>
      <c r="N26" s="38"/>
      <c r="O26" s="36"/>
      <c r="P26" s="42"/>
      <c r="Q26" s="36"/>
    </row>
    <row r="27" ht="15.75" customHeight="1">
      <c r="A27" s="15"/>
      <c r="B27" s="34"/>
      <c r="C27" s="35"/>
      <c r="D27" s="36"/>
      <c r="E27" s="37"/>
      <c r="F27" s="36"/>
      <c r="G27" s="38"/>
      <c r="H27" s="39"/>
      <c r="I27" s="38"/>
      <c r="J27" s="39"/>
      <c r="K27" s="40"/>
      <c r="L27" s="41"/>
      <c r="M27" s="36"/>
      <c r="N27" s="38"/>
      <c r="O27" s="36"/>
      <c r="P27" s="42"/>
      <c r="Q27" s="36"/>
    </row>
    <row r="28" ht="15.75" customHeight="1">
      <c r="A28" s="15"/>
      <c r="B28" s="34"/>
      <c r="C28" s="35"/>
      <c r="D28" s="36"/>
      <c r="E28" s="37"/>
      <c r="F28" s="36"/>
      <c r="G28" s="38"/>
      <c r="H28" s="39"/>
      <c r="I28" s="38"/>
      <c r="J28" s="39"/>
      <c r="K28" s="40"/>
      <c r="L28" s="41"/>
      <c r="M28" s="36"/>
      <c r="N28" s="38"/>
      <c r="O28" s="36"/>
      <c r="P28" s="42"/>
      <c r="Q28" s="36"/>
    </row>
    <row r="29" ht="15.75" customHeight="1">
      <c r="A29" s="15"/>
      <c r="B29" s="34"/>
      <c r="C29" s="35"/>
      <c r="D29" s="36"/>
      <c r="E29" s="37"/>
      <c r="F29" s="36"/>
      <c r="G29" s="38"/>
      <c r="H29" s="39"/>
      <c r="I29" s="38"/>
      <c r="J29" s="39"/>
      <c r="K29" s="40"/>
      <c r="L29" s="41"/>
      <c r="M29" s="36"/>
      <c r="N29" s="38"/>
      <c r="O29" s="36"/>
      <c r="P29" s="42"/>
      <c r="Q29" s="36"/>
    </row>
    <row r="30" ht="15.75" customHeight="1">
      <c r="A30" s="15"/>
      <c r="B30" s="34"/>
      <c r="C30" s="35"/>
      <c r="D30" s="36"/>
      <c r="E30" s="37"/>
      <c r="F30" s="36"/>
      <c r="G30" s="38"/>
      <c r="H30" s="39"/>
      <c r="I30" s="38"/>
      <c r="J30" s="39"/>
      <c r="K30" s="40"/>
      <c r="L30" s="41"/>
      <c r="M30" s="36"/>
      <c r="N30" s="38"/>
      <c r="O30" s="36"/>
      <c r="P30" s="42"/>
      <c r="Q30" s="36"/>
    </row>
    <row r="31" ht="15.75" customHeight="1">
      <c r="A31" s="15"/>
      <c r="B31" s="34"/>
      <c r="C31" s="35"/>
      <c r="D31" s="36"/>
      <c r="E31" s="37"/>
      <c r="F31" s="36"/>
      <c r="G31" s="38"/>
      <c r="H31" s="39"/>
      <c r="I31" s="38"/>
      <c r="J31" s="39"/>
      <c r="K31" s="40"/>
      <c r="L31" s="41"/>
      <c r="M31" s="36"/>
      <c r="N31" s="38"/>
      <c r="O31" s="36"/>
      <c r="P31" s="42"/>
      <c r="Q31" s="36"/>
    </row>
    <row r="32" ht="15.75" customHeight="1">
      <c r="A32" s="15"/>
      <c r="B32" s="34"/>
      <c r="C32" s="35"/>
      <c r="D32" s="36"/>
      <c r="E32" s="37"/>
      <c r="F32" s="36"/>
      <c r="G32" s="38"/>
      <c r="H32" s="39"/>
      <c r="I32" s="38"/>
      <c r="J32" s="39"/>
      <c r="K32" s="40"/>
      <c r="L32" s="41"/>
      <c r="M32" s="36"/>
      <c r="N32" s="38"/>
      <c r="O32" s="36"/>
      <c r="P32" s="42"/>
      <c r="Q32" s="36"/>
    </row>
    <row r="33" ht="15.75" customHeight="1">
      <c r="A33" s="15"/>
      <c r="B33" s="34"/>
      <c r="C33" s="35"/>
      <c r="D33" s="36"/>
      <c r="E33" s="37"/>
      <c r="F33" s="36"/>
      <c r="G33" s="38"/>
      <c r="H33" s="39"/>
      <c r="I33" s="38"/>
      <c r="J33" s="39"/>
      <c r="K33" s="40"/>
      <c r="L33" s="41"/>
      <c r="M33" s="36"/>
      <c r="N33" s="38"/>
      <c r="O33" s="36"/>
      <c r="P33" s="42"/>
      <c r="Q33" s="36"/>
    </row>
    <row r="34" ht="15.75" customHeight="1">
      <c r="A34" s="15"/>
      <c r="B34" s="34"/>
      <c r="C34" s="35"/>
      <c r="D34" s="36"/>
      <c r="E34" s="37"/>
      <c r="F34" s="36"/>
      <c r="G34" s="38"/>
      <c r="H34" s="39"/>
      <c r="I34" s="38"/>
      <c r="J34" s="39"/>
      <c r="K34" s="40"/>
      <c r="L34" s="41"/>
      <c r="M34" s="36"/>
      <c r="N34" s="38"/>
      <c r="O34" s="36"/>
      <c r="P34" s="42"/>
      <c r="Q34" s="36"/>
    </row>
    <row r="35" ht="15.75" customHeight="1">
      <c r="A35" s="15"/>
      <c r="B35" s="34"/>
      <c r="C35" s="35"/>
      <c r="D35" s="36"/>
      <c r="E35" s="37"/>
      <c r="F35" s="36"/>
      <c r="G35" s="38"/>
      <c r="H35" s="39"/>
      <c r="I35" s="38"/>
      <c r="J35" s="39"/>
      <c r="K35" s="40"/>
      <c r="L35" s="41"/>
      <c r="M35" s="36"/>
      <c r="N35" s="38"/>
      <c r="O35" s="36"/>
      <c r="P35" s="42"/>
      <c r="Q35" s="36"/>
    </row>
    <row r="36" ht="15.75" customHeight="1">
      <c r="A36" s="15"/>
      <c r="B36" s="34"/>
      <c r="C36" s="35"/>
      <c r="D36" s="36"/>
      <c r="E36" s="37"/>
      <c r="F36" s="36"/>
      <c r="G36" s="38"/>
      <c r="H36" s="39"/>
      <c r="I36" s="38"/>
      <c r="J36" s="39"/>
      <c r="K36" s="40"/>
      <c r="L36" s="41"/>
      <c r="M36" s="36"/>
      <c r="N36" s="38"/>
      <c r="O36" s="36"/>
      <c r="P36" s="42"/>
      <c r="Q36" s="36"/>
    </row>
    <row r="37" ht="15.75" customHeight="1">
      <c r="A37" s="15"/>
      <c r="B37" s="34"/>
      <c r="C37" s="35"/>
      <c r="D37" s="36"/>
      <c r="E37" s="37"/>
      <c r="F37" s="36"/>
      <c r="G37" s="38"/>
      <c r="H37" s="39"/>
      <c r="I37" s="38"/>
      <c r="J37" s="39"/>
      <c r="K37" s="40"/>
      <c r="L37" s="41"/>
      <c r="M37" s="36"/>
      <c r="N37" s="38"/>
      <c r="O37" s="36"/>
      <c r="P37" s="42"/>
      <c r="Q37" s="36"/>
    </row>
    <row r="38" ht="15.75" customHeight="1">
      <c r="A38" s="15"/>
      <c r="B38" s="34"/>
      <c r="C38" s="35"/>
      <c r="D38" s="36"/>
      <c r="E38" s="37"/>
      <c r="F38" s="36"/>
      <c r="G38" s="38"/>
      <c r="H38" s="39"/>
      <c r="I38" s="38"/>
      <c r="J38" s="39"/>
      <c r="K38" s="40"/>
      <c r="L38" s="41"/>
      <c r="M38" s="36"/>
      <c r="N38" s="38"/>
      <c r="O38" s="36"/>
      <c r="P38" s="42"/>
      <c r="Q38" s="36"/>
    </row>
    <row r="39" ht="15.75" customHeight="1">
      <c r="A39" s="15"/>
      <c r="B39" s="34"/>
      <c r="C39" s="35"/>
      <c r="D39" s="36"/>
      <c r="E39" s="37"/>
      <c r="F39" s="36"/>
      <c r="G39" s="38"/>
      <c r="H39" s="39"/>
      <c r="I39" s="38"/>
      <c r="J39" s="39"/>
      <c r="K39" s="40"/>
      <c r="L39" s="41"/>
      <c r="M39" s="36"/>
      <c r="N39" s="38"/>
      <c r="O39" s="36"/>
      <c r="P39" s="42"/>
      <c r="Q39" s="36"/>
    </row>
    <row r="40" ht="15.75" customHeight="1">
      <c r="A40" s="15"/>
      <c r="B40" s="34"/>
      <c r="C40" s="35"/>
      <c r="D40" s="36"/>
      <c r="E40" s="37"/>
      <c r="F40" s="36"/>
      <c r="G40" s="38"/>
      <c r="H40" s="39"/>
      <c r="I40" s="38"/>
      <c r="J40" s="39"/>
      <c r="K40" s="40"/>
      <c r="L40" s="41"/>
      <c r="M40" s="36"/>
      <c r="N40" s="38"/>
      <c r="O40" s="36"/>
      <c r="P40" s="42"/>
      <c r="Q40" s="36"/>
    </row>
    <row r="41" ht="15.75" customHeight="1">
      <c r="A41" s="15"/>
      <c r="B41" s="34"/>
      <c r="C41" s="35"/>
      <c r="D41" s="36"/>
      <c r="E41" s="37"/>
      <c r="F41" s="36"/>
      <c r="G41" s="38"/>
      <c r="H41" s="39"/>
      <c r="I41" s="38"/>
      <c r="J41" s="39"/>
      <c r="K41" s="40"/>
      <c r="L41" s="41"/>
      <c r="M41" s="36"/>
      <c r="N41" s="38"/>
      <c r="O41" s="36"/>
      <c r="P41" s="42"/>
      <c r="Q41" s="36"/>
    </row>
    <row r="42" ht="15.75" customHeight="1">
      <c r="A42" s="15"/>
      <c r="B42" s="34"/>
      <c r="C42" s="35"/>
      <c r="D42" s="36"/>
      <c r="E42" s="37"/>
      <c r="F42" s="36"/>
      <c r="G42" s="38"/>
      <c r="H42" s="39"/>
      <c r="I42" s="38"/>
      <c r="J42" s="39"/>
      <c r="K42" s="40"/>
      <c r="L42" s="41"/>
      <c r="M42" s="36"/>
      <c r="N42" s="38"/>
      <c r="O42" s="36"/>
      <c r="P42" s="42"/>
      <c r="Q42" s="36"/>
    </row>
    <row r="43" ht="15.75" customHeight="1">
      <c r="A43" s="15"/>
      <c r="B43" s="34"/>
      <c r="C43" s="35"/>
      <c r="D43" s="36"/>
      <c r="E43" s="37"/>
      <c r="F43" s="36"/>
      <c r="G43" s="38"/>
      <c r="H43" s="39"/>
      <c r="I43" s="38"/>
      <c r="J43" s="39"/>
      <c r="K43" s="40"/>
      <c r="L43" s="41"/>
      <c r="M43" s="36"/>
      <c r="N43" s="38"/>
      <c r="O43" s="36"/>
      <c r="P43" s="42"/>
      <c r="Q43" s="36"/>
    </row>
    <row r="44" ht="15.75" customHeight="1">
      <c r="A44" s="15"/>
      <c r="B44" s="34"/>
      <c r="C44" s="35"/>
      <c r="D44" s="36"/>
      <c r="E44" s="37"/>
      <c r="F44" s="36"/>
      <c r="G44" s="38"/>
      <c r="H44" s="39"/>
      <c r="I44" s="38"/>
      <c r="J44" s="39"/>
      <c r="K44" s="40"/>
      <c r="L44" s="41"/>
      <c r="M44" s="36"/>
      <c r="N44" s="38"/>
      <c r="O44" s="36"/>
      <c r="P44" s="42"/>
      <c r="Q44" s="36"/>
    </row>
    <row r="45" ht="15.75" customHeight="1">
      <c r="A45" s="15"/>
      <c r="B45" s="34"/>
      <c r="C45" s="35"/>
      <c r="D45" s="36"/>
      <c r="E45" s="37"/>
      <c r="F45" s="36"/>
      <c r="G45" s="38"/>
      <c r="H45" s="39"/>
      <c r="I45" s="38"/>
      <c r="J45" s="39"/>
      <c r="K45" s="40"/>
      <c r="L45" s="41"/>
      <c r="M45" s="36"/>
      <c r="N45" s="38"/>
      <c r="O45" s="36"/>
      <c r="P45" s="42"/>
      <c r="Q45" s="36"/>
    </row>
    <row r="46" ht="15.75" customHeight="1">
      <c r="A46" s="15"/>
      <c r="B46" s="34"/>
      <c r="C46" s="35"/>
      <c r="D46" s="36"/>
      <c r="E46" s="37"/>
      <c r="F46" s="36"/>
      <c r="G46" s="38"/>
      <c r="H46" s="39"/>
      <c r="I46" s="38"/>
      <c r="J46" s="39"/>
      <c r="K46" s="40"/>
      <c r="L46" s="41"/>
      <c r="M46" s="36"/>
      <c r="N46" s="38"/>
      <c r="O46" s="36"/>
      <c r="P46" s="42"/>
      <c r="Q46" s="36"/>
    </row>
    <row r="47" ht="15.75" customHeight="1">
      <c r="A47" s="15"/>
      <c r="B47" s="34"/>
      <c r="C47" s="35"/>
      <c r="D47" s="36"/>
      <c r="E47" s="37"/>
      <c r="F47" s="36"/>
      <c r="G47" s="38"/>
      <c r="H47" s="39"/>
      <c r="I47" s="38"/>
      <c r="J47" s="39"/>
      <c r="K47" s="40"/>
      <c r="L47" s="41"/>
      <c r="M47" s="36"/>
      <c r="N47" s="38"/>
      <c r="O47" s="36"/>
      <c r="P47" s="42"/>
      <c r="Q47" s="36"/>
    </row>
    <row r="48" ht="15.75" customHeight="1">
      <c r="A48" s="15"/>
      <c r="B48" s="34"/>
      <c r="C48" s="35"/>
      <c r="D48" s="36"/>
      <c r="E48" s="37"/>
      <c r="F48" s="36"/>
      <c r="G48" s="38"/>
      <c r="H48" s="39"/>
      <c r="I48" s="38"/>
      <c r="J48" s="39"/>
      <c r="K48" s="40"/>
      <c r="L48" s="41"/>
      <c r="M48" s="36"/>
      <c r="N48" s="38"/>
      <c r="O48" s="36"/>
      <c r="P48" s="42"/>
      <c r="Q48" s="36"/>
    </row>
    <row r="49" ht="15.75" customHeight="1">
      <c r="A49" s="15"/>
      <c r="B49" s="34"/>
      <c r="C49" s="35"/>
      <c r="D49" s="36"/>
      <c r="E49" s="37"/>
      <c r="F49" s="36"/>
      <c r="G49" s="38"/>
      <c r="H49" s="39"/>
      <c r="I49" s="38"/>
      <c r="J49" s="39"/>
      <c r="K49" s="40"/>
      <c r="L49" s="41"/>
      <c r="M49" s="36"/>
      <c r="N49" s="38"/>
      <c r="O49" s="36"/>
      <c r="P49" s="42"/>
      <c r="Q49" s="36"/>
    </row>
    <row r="50" ht="15.75" customHeight="1">
      <c r="A50" s="15"/>
      <c r="B50" s="34"/>
      <c r="C50" s="35"/>
      <c r="D50" s="36"/>
      <c r="E50" s="37"/>
      <c r="F50" s="36"/>
      <c r="G50" s="38"/>
      <c r="H50" s="39"/>
      <c r="I50" s="38"/>
      <c r="J50" s="39"/>
      <c r="K50" s="40"/>
      <c r="L50" s="41"/>
      <c r="M50" s="36"/>
      <c r="N50" s="38"/>
      <c r="O50" s="36"/>
      <c r="P50" s="42"/>
      <c r="Q50" s="36"/>
    </row>
    <row r="51" ht="15.75" customHeight="1">
      <c r="A51" s="15"/>
      <c r="B51" s="34"/>
      <c r="C51" s="35"/>
      <c r="D51" s="36"/>
      <c r="E51" s="37"/>
      <c r="F51" s="36"/>
      <c r="G51" s="38"/>
      <c r="H51" s="39"/>
      <c r="I51" s="38"/>
      <c r="J51" s="39"/>
      <c r="K51" s="40"/>
      <c r="L51" s="41"/>
      <c r="M51" s="36"/>
      <c r="N51" s="38"/>
      <c r="O51" s="36"/>
      <c r="P51" s="42"/>
      <c r="Q51" s="36"/>
    </row>
    <row r="52" ht="15.75" customHeight="1">
      <c r="A52" s="15"/>
      <c r="B52" s="34"/>
      <c r="C52" s="35"/>
      <c r="D52" s="36"/>
      <c r="E52" s="37"/>
      <c r="F52" s="36"/>
      <c r="G52" s="38"/>
      <c r="H52" s="39"/>
      <c r="I52" s="38"/>
      <c r="J52" s="39"/>
      <c r="K52" s="40"/>
      <c r="L52" s="41"/>
      <c r="M52" s="36"/>
      <c r="N52" s="38"/>
      <c r="O52" s="36"/>
      <c r="P52" s="42"/>
      <c r="Q52" s="36"/>
    </row>
    <row r="53" ht="15.75" customHeight="1">
      <c r="A53" s="15"/>
      <c r="B53" s="34"/>
      <c r="C53" s="35"/>
      <c r="D53" s="36"/>
      <c r="E53" s="37"/>
      <c r="F53" s="36"/>
      <c r="G53" s="38"/>
      <c r="H53" s="39"/>
      <c r="I53" s="38"/>
      <c r="J53" s="39"/>
      <c r="K53" s="40"/>
      <c r="L53" s="41"/>
      <c r="M53" s="36"/>
      <c r="N53" s="38"/>
      <c r="O53" s="36"/>
      <c r="P53" s="42"/>
      <c r="Q53" s="36"/>
    </row>
    <row r="54" ht="15.75" customHeight="1">
      <c r="A54" s="15"/>
      <c r="B54" s="34"/>
      <c r="C54" s="35"/>
      <c r="D54" s="36"/>
      <c r="E54" s="37"/>
      <c r="F54" s="36"/>
      <c r="G54" s="38"/>
      <c r="H54" s="39"/>
      <c r="I54" s="38"/>
      <c r="J54" s="39"/>
      <c r="K54" s="40"/>
      <c r="L54" s="41"/>
      <c r="M54" s="36"/>
      <c r="N54" s="38"/>
      <c r="O54" s="36"/>
      <c r="P54" s="42"/>
      <c r="Q54" s="36"/>
    </row>
    <row r="55" ht="15.75" customHeight="1">
      <c r="A55" s="15"/>
      <c r="B55" s="34"/>
      <c r="C55" s="35"/>
      <c r="D55" s="36"/>
      <c r="E55" s="37"/>
      <c r="F55" s="36"/>
      <c r="G55" s="38"/>
      <c r="H55" s="39"/>
      <c r="I55" s="38"/>
      <c r="J55" s="39"/>
      <c r="K55" s="40"/>
      <c r="L55" s="41"/>
      <c r="M55" s="36"/>
      <c r="N55" s="38"/>
      <c r="O55" s="36"/>
      <c r="P55" s="42"/>
      <c r="Q55" s="36"/>
    </row>
    <row r="56" ht="15.75" customHeight="1">
      <c r="A56" s="15"/>
      <c r="B56" s="34"/>
      <c r="C56" s="35"/>
      <c r="D56" s="36"/>
      <c r="E56" s="37"/>
      <c r="F56" s="36"/>
      <c r="G56" s="38"/>
      <c r="H56" s="39"/>
      <c r="I56" s="38"/>
      <c r="J56" s="39"/>
      <c r="K56" s="40"/>
      <c r="L56" s="41"/>
      <c r="M56" s="36"/>
      <c r="N56" s="38"/>
      <c r="O56" s="36"/>
      <c r="P56" s="42"/>
      <c r="Q56" s="36"/>
    </row>
    <row r="57" ht="15.75" customHeight="1">
      <c r="A57" s="15"/>
      <c r="B57" s="34"/>
      <c r="C57" s="35"/>
      <c r="D57" s="36"/>
      <c r="E57" s="37"/>
      <c r="F57" s="36"/>
      <c r="G57" s="38"/>
      <c r="H57" s="39"/>
      <c r="I57" s="38"/>
      <c r="J57" s="39"/>
      <c r="K57" s="40"/>
      <c r="L57" s="41"/>
      <c r="M57" s="36"/>
      <c r="N57" s="38"/>
      <c r="O57" s="36"/>
      <c r="P57" s="42"/>
      <c r="Q57" s="36"/>
    </row>
    <row r="58" ht="15.75" customHeight="1">
      <c r="A58" s="15"/>
      <c r="B58" s="34"/>
      <c r="C58" s="35"/>
      <c r="D58" s="36"/>
      <c r="E58" s="37"/>
      <c r="F58" s="36"/>
      <c r="G58" s="38"/>
      <c r="H58" s="39"/>
      <c r="I58" s="38"/>
      <c r="J58" s="39"/>
      <c r="K58" s="40"/>
      <c r="L58" s="41"/>
      <c r="M58" s="36"/>
      <c r="N58" s="38"/>
      <c r="O58" s="36"/>
      <c r="P58" s="42"/>
      <c r="Q58" s="36"/>
    </row>
    <row r="59" ht="15.75" customHeight="1">
      <c r="A59" s="15"/>
      <c r="B59" s="34"/>
      <c r="C59" s="35"/>
      <c r="D59" s="36"/>
      <c r="E59" s="37"/>
      <c r="F59" s="36"/>
      <c r="G59" s="38"/>
      <c r="H59" s="39"/>
      <c r="I59" s="38"/>
      <c r="J59" s="39"/>
      <c r="K59" s="40"/>
      <c r="L59" s="41"/>
      <c r="M59" s="36"/>
      <c r="N59" s="38"/>
      <c r="O59" s="36"/>
      <c r="P59" s="42"/>
      <c r="Q59" s="36"/>
    </row>
    <row r="60" ht="15.75" customHeight="1">
      <c r="A60" s="15"/>
      <c r="B60" s="34"/>
      <c r="C60" s="35"/>
      <c r="D60" s="36"/>
      <c r="E60" s="37"/>
      <c r="F60" s="36"/>
      <c r="G60" s="38"/>
      <c r="H60" s="39"/>
      <c r="I60" s="38"/>
      <c r="J60" s="39"/>
      <c r="K60" s="40"/>
      <c r="L60" s="41"/>
      <c r="M60" s="36"/>
      <c r="N60" s="38"/>
      <c r="O60" s="36"/>
      <c r="P60" s="42"/>
      <c r="Q60" s="36"/>
    </row>
    <row r="61" ht="15.75" customHeight="1">
      <c r="A61" s="15"/>
      <c r="B61" s="34"/>
      <c r="C61" s="35"/>
      <c r="D61" s="36"/>
      <c r="E61" s="37"/>
      <c r="F61" s="36"/>
      <c r="G61" s="38"/>
      <c r="H61" s="39"/>
      <c r="I61" s="38"/>
      <c r="J61" s="39"/>
      <c r="K61" s="40"/>
      <c r="L61" s="41"/>
      <c r="M61" s="36"/>
      <c r="N61" s="38"/>
      <c r="O61" s="36"/>
      <c r="P61" s="42"/>
      <c r="Q61" s="36"/>
    </row>
    <row r="62" ht="15.75" customHeight="1">
      <c r="A62" s="15"/>
      <c r="B62" s="34"/>
      <c r="C62" s="35"/>
      <c r="D62" s="36"/>
      <c r="E62" s="37"/>
      <c r="F62" s="36"/>
      <c r="G62" s="38"/>
      <c r="H62" s="39"/>
      <c r="I62" s="38"/>
      <c r="J62" s="39"/>
      <c r="K62" s="40"/>
      <c r="L62" s="41"/>
      <c r="M62" s="36"/>
      <c r="N62" s="38"/>
      <c r="O62" s="36"/>
      <c r="P62" s="42"/>
      <c r="Q62" s="36"/>
    </row>
    <row r="63" ht="15.75" customHeight="1">
      <c r="A63" s="15"/>
      <c r="B63" s="34"/>
      <c r="C63" s="35"/>
      <c r="D63" s="36"/>
      <c r="E63" s="37"/>
      <c r="F63" s="36"/>
      <c r="G63" s="38"/>
      <c r="H63" s="39"/>
      <c r="I63" s="38"/>
      <c r="J63" s="39"/>
      <c r="K63" s="40"/>
      <c r="L63" s="41"/>
      <c r="M63" s="36"/>
      <c r="N63" s="38"/>
      <c r="O63" s="36"/>
      <c r="P63" s="42"/>
      <c r="Q63" s="36"/>
    </row>
    <row r="64" ht="15.75" customHeight="1">
      <c r="A64" s="15"/>
      <c r="B64" s="34"/>
      <c r="C64" s="35"/>
      <c r="D64" s="36"/>
      <c r="E64" s="37"/>
      <c r="F64" s="36"/>
      <c r="G64" s="38"/>
      <c r="H64" s="39"/>
      <c r="I64" s="38"/>
      <c r="J64" s="39"/>
      <c r="K64" s="40"/>
      <c r="L64" s="41"/>
      <c r="M64" s="36"/>
      <c r="N64" s="38"/>
      <c r="O64" s="36"/>
      <c r="P64" s="42"/>
      <c r="Q64" s="36"/>
    </row>
    <row r="65" ht="15.75" customHeight="1">
      <c r="A65" s="15"/>
      <c r="B65" s="34"/>
      <c r="C65" s="35"/>
      <c r="D65" s="36"/>
      <c r="E65" s="37"/>
      <c r="F65" s="36"/>
      <c r="G65" s="38"/>
      <c r="H65" s="39"/>
      <c r="I65" s="38"/>
      <c r="J65" s="39"/>
      <c r="K65" s="40"/>
      <c r="L65" s="41"/>
      <c r="M65" s="36"/>
      <c r="N65" s="38"/>
      <c r="O65" s="36"/>
      <c r="P65" s="42"/>
      <c r="Q65" s="36"/>
    </row>
    <row r="66" ht="15.75" customHeight="1">
      <c r="A66" s="15"/>
      <c r="B66" s="34"/>
      <c r="C66" s="35"/>
      <c r="D66" s="36"/>
      <c r="E66" s="37"/>
      <c r="F66" s="36"/>
      <c r="G66" s="38"/>
      <c r="H66" s="39"/>
      <c r="I66" s="38"/>
      <c r="J66" s="39"/>
      <c r="K66" s="40"/>
      <c r="L66" s="41"/>
      <c r="M66" s="36"/>
      <c r="N66" s="38"/>
      <c r="O66" s="36"/>
      <c r="P66" s="42"/>
      <c r="Q66" s="36"/>
    </row>
    <row r="67" ht="15.75" customHeight="1">
      <c r="A67" s="15"/>
      <c r="B67" s="34"/>
      <c r="C67" s="35"/>
      <c r="D67" s="36"/>
      <c r="E67" s="37"/>
      <c r="F67" s="36"/>
      <c r="G67" s="38"/>
      <c r="H67" s="39"/>
      <c r="I67" s="38"/>
      <c r="J67" s="39"/>
      <c r="K67" s="40"/>
      <c r="L67" s="41"/>
      <c r="M67" s="36"/>
      <c r="N67" s="38"/>
      <c r="O67" s="36"/>
      <c r="P67" s="42"/>
      <c r="Q67" s="36"/>
    </row>
    <row r="68" ht="15.75" customHeight="1">
      <c r="A68" s="15"/>
      <c r="B68" s="34"/>
      <c r="C68" s="35"/>
      <c r="D68" s="36"/>
      <c r="E68" s="37"/>
      <c r="F68" s="36"/>
      <c r="G68" s="38"/>
      <c r="H68" s="39"/>
      <c r="I68" s="38"/>
      <c r="J68" s="39"/>
      <c r="K68" s="40"/>
      <c r="L68" s="41"/>
      <c r="M68" s="36"/>
      <c r="N68" s="38"/>
      <c r="O68" s="36"/>
      <c r="P68" s="42"/>
      <c r="Q68" s="36"/>
    </row>
    <row r="69" ht="15.75" customHeight="1">
      <c r="A69" s="15"/>
      <c r="B69" s="34"/>
      <c r="C69" s="35"/>
      <c r="D69" s="36"/>
      <c r="E69" s="37"/>
      <c r="F69" s="36"/>
      <c r="G69" s="38"/>
      <c r="H69" s="39"/>
      <c r="I69" s="38"/>
      <c r="J69" s="39"/>
      <c r="K69" s="40"/>
      <c r="L69" s="41"/>
      <c r="M69" s="36"/>
      <c r="N69" s="38"/>
      <c r="O69" s="36"/>
      <c r="P69" s="42"/>
      <c r="Q69" s="36"/>
    </row>
    <row r="70" ht="15.75" customHeight="1">
      <c r="A70" s="15"/>
      <c r="B70" s="34"/>
      <c r="C70" s="35"/>
      <c r="D70" s="36"/>
      <c r="E70" s="37"/>
      <c r="F70" s="36"/>
      <c r="G70" s="38"/>
      <c r="H70" s="39"/>
      <c r="I70" s="38"/>
      <c r="J70" s="39"/>
      <c r="K70" s="40"/>
      <c r="L70" s="41"/>
      <c r="M70" s="36"/>
      <c r="N70" s="38"/>
      <c r="O70" s="36"/>
      <c r="P70" s="42"/>
      <c r="Q70" s="36"/>
    </row>
    <row r="71" ht="15.75" customHeight="1">
      <c r="A71" s="15"/>
      <c r="B71" s="34"/>
      <c r="C71" s="35"/>
      <c r="D71" s="36"/>
      <c r="E71" s="37"/>
      <c r="F71" s="36"/>
      <c r="G71" s="38"/>
      <c r="H71" s="39"/>
      <c r="I71" s="38"/>
      <c r="J71" s="39"/>
      <c r="K71" s="40"/>
      <c r="L71" s="41"/>
      <c r="M71" s="36"/>
      <c r="N71" s="38"/>
      <c r="O71" s="36"/>
      <c r="P71" s="42"/>
      <c r="Q71" s="36"/>
    </row>
    <row r="72" ht="15.75" customHeight="1">
      <c r="A72" s="15"/>
      <c r="B72" s="34"/>
      <c r="C72" s="35"/>
      <c r="D72" s="36"/>
      <c r="E72" s="37"/>
      <c r="F72" s="36"/>
      <c r="G72" s="38"/>
      <c r="H72" s="39"/>
      <c r="I72" s="38"/>
      <c r="J72" s="39"/>
      <c r="K72" s="40"/>
      <c r="L72" s="41"/>
      <c r="M72" s="36"/>
      <c r="N72" s="38"/>
      <c r="O72" s="36"/>
      <c r="P72" s="42"/>
      <c r="Q72" s="36"/>
    </row>
    <row r="73" ht="15.75" customHeight="1">
      <c r="A73" s="15"/>
      <c r="B73" s="34"/>
      <c r="C73" s="35"/>
      <c r="D73" s="36"/>
      <c r="E73" s="37"/>
      <c r="F73" s="36"/>
      <c r="G73" s="38"/>
      <c r="H73" s="39"/>
      <c r="I73" s="38"/>
      <c r="J73" s="39"/>
      <c r="K73" s="40"/>
      <c r="L73" s="41"/>
      <c r="M73" s="36"/>
      <c r="N73" s="38"/>
      <c r="O73" s="36"/>
      <c r="P73" s="42"/>
      <c r="Q73" s="36"/>
    </row>
    <row r="74" ht="15.75" customHeight="1">
      <c r="A74" s="15"/>
      <c r="B74" s="34"/>
      <c r="C74" s="35"/>
      <c r="D74" s="36"/>
      <c r="E74" s="37"/>
      <c r="F74" s="36"/>
      <c r="G74" s="38"/>
      <c r="H74" s="39"/>
      <c r="I74" s="38"/>
      <c r="J74" s="39"/>
      <c r="K74" s="40"/>
      <c r="L74" s="41"/>
      <c r="M74" s="36"/>
      <c r="N74" s="38"/>
      <c r="O74" s="36"/>
      <c r="P74" s="42"/>
      <c r="Q74" s="36"/>
    </row>
    <row r="75" ht="15.75" customHeight="1">
      <c r="A75" s="15"/>
      <c r="B75" s="34"/>
      <c r="C75" s="35"/>
      <c r="D75" s="36"/>
      <c r="E75" s="37"/>
      <c r="F75" s="36"/>
      <c r="G75" s="38"/>
      <c r="H75" s="39"/>
      <c r="I75" s="38"/>
      <c r="J75" s="39"/>
      <c r="K75" s="40"/>
      <c r="L75" s="41"/>
      <c r="M75" s="36"/>
      <c r="N75" s="38"/>
      <c r="O75" s="36"/>
      <c r="P75" s="42"/>
      <c r="Q75" s="36"/>
    </row>
    <row r="76" ht="15.75" customHeight="1">
      <c r="A76" s="15"/>
      <c r="B76" s="34"/>
      <c r="C76" s="35"/>
      <c r="D76" s="36"/>
      <c r="E76" s="37"/>
      <c r="F76" s="36"/>
      <c r="G76" s="38"/>
      <c r="H76" s="39"/>
      <c r="I76" s="38"/>
      <c r="J76" s="39"/>
      <c r="K76" s="40"/>
      <c r="L76" s="41"/>
      <c r="M76" s="36"/>
      <c r="N76" s="38"/>
      <c r="O76" s="36"/>
      <c r="P76" s="42"/>
      <c r="Q76" s="36"/>
    </row>
    <row r="77" ht="15.75" customHeight="1">
      <c r="A77" s="15"/>
      <c r="B77" s="34"/>
      <c r="C77" s="35"/>
      <c r="D77" s="36"/>
      <c r="E77" s="37"/>
      <c r="F77" s="36"/>
      <c r="G77" s="38"/>
      <c r="H77" s="39"/>
      <c r="I77" s="38"/>
      <c r="J77" s="39"/>
      <c r="K77" s="40"/>
      <c r="L77" s="41"/>
      <c r="M77" s="36"/>
      <c r="N77" s="38"/>
      <c r="O77" s="36"/>
      <c r="P77" s="42"/>
      <c r="Q77" s="36"/>
    </row>
    <row r="78" ht="15.75" customHeight="1">
      <c r="A78" s="15"/>
      <c r="B78" s="34"/>
      <c r="C78" s="35"/>
      <c r="D78" s="36"/>
      <c r="E78" s="37"/>
      <c r="F78" s="36"/>
      <c r="G78" s="38"/>
      <c r="H78" s="39"/>
      <c r="I78" s="38"/>
      <c r="J78" s="39"/>
      <c r="K78" s="40"/>
      <c r="L78" s="41"/>
      <c r="M78" s="36"/>
      <c r="N78" s="38"/>
      <c r="O78" s="36"/>
      <c r="P78" s="42"/>
      <c r="Q78" s="36"/>
    </row>
    <row r="79" ht="15.75" customHeight="1">
      <c r="A79" s="15"/>
      <c r="B79" s="34"/>
      <c r="C79" s="35"/>
      <c r="D79" s="36"/>
      <c r="E79" s="37"/>
      <c r="F79" s="36"/>
      <c r="G79" s="38"/>
      <c r="H79" s="39"/>
      <c r="I79" s="38"/>
      <c r="J79" s="39"/>
      <c r="K79" s="40"/>
      <c r="L79" s="41"/>
      <c r="M79" s="36"/>
      <c r="N79" s="38"/>
      <c r="O79" s="36"/>
      <c r="P79" s="42"/>
      <c r="Q79" s="36"/>
    </row>
    <row r="80" ht="15.75" customHeight="1">
      <c r="A80" s="15"/>
      <c r="B80" s="34"/>
      <c r="C80" s="35"/>
      <c r="D80" s="36"/>
      <c r="E80" s="37"/>
      <c r="F80" s="36"/>
      <c r="G80" s="38"/>
      <c r="H80" s="39"/>
      <c r="I80" s="38"/>
      <c r="J80" s="39"/>
      <c r="K80" s="40"/>
      <c r="L80" s="41"/>
      <c r="M80" s="36"/>
      <c r="N80" s="38"/>
      <c r="O80" s="36"/>
      <c r="P80" s="42"/>
      <c r="Q80" s="36"/>
    </row>
    <row r="81" ht="15.75" customHeight="1">
      <c r="A81" s="15"/>
      <c r="B81" s="34"/>
      <c r="C81" s="35"/>
      <c r="D81" s="36"/>
      <c r="E81" s="37"/>
      <c r="F81" s="36"/>
      <c r="G81" s="38"/>
      <c r="H81" s="39"/>
      <c r="I81" s="38"/>
      <c r="J81" s="39"/>
      <c r="K81" s="40"/>
      <c r="L81" s="41"/>
      <c r="M81" s="36"/>
      <c r="N81" s="38"/>
      <c r="O81" s="36"/>
      <c r="P81" s="42"/>
      <c r="Q81" s="36"/>
    </row>
    <row r="82" ht="15.75" customHeight="1">
      <c r="A82" s="15"/>
      <c r="B82" s="34"/>
      <c r="C82" s="35"/>
      <c r="D82" s="36"/>
      <c r="E82" s="37"/>
      <c r="F82" s="36"/>
      <c r="G82" s="38"/>
      <c r="H82" s="39"/>
      <c r="I82" s="38"/>
      <c r="J82" s="39"/>
      <c r="K82" s="40"/>
      <c r="L82" s="41"/>
      <c r="M82" s="36"/>
      <c r="N82" s="38"/>
      <c r="O82" s="36"/>
      <c r="P82" s="42"/>
      <c r="Q82" s="36"/>
    </row>
    <row r="83" ht="15.75" customHeight="1">
      <c r="A83" s="15"/>
      <c r="B83" s="34"/>
      <c r="C83" s="35"/>
      <c r="D83" s="36"/>
      <c r="E83" s="37"/>
      <c r="F83" s="36"/>
      <c r="G83" s="38"/>
      <c r="H83" s="39"/>
      <c r="I83" s="38"/>
      <c r="J83" s="39"/>
      <c r="K83" s="40"/>
      <c r="L83" s="41"/>
      <c r="M83" s="36"/>
      <c r="N83" s="38"/>
      <c r="O83" s="36"/>
      <c r="P83" s="42"/>
      <c r="Q83" s="36"/>
    </row>
    <row r="84" ht="15.75" customHeight="1">
      <c r="A84" s="15"/>
      <c r="B84" s="34"/>
      <c r="C84" s="35"/>
      <c r="D84" s="36"/>
      <c r="E84" s="37"/>
      <c r="F84" s="36"/>
      <c r="G84" s="38"/>
      <c r="H84" s="39"/>
      <c r="I84" s="38"/>
      <c r="J84" s="39"/>
      <c r="K84" s="40"/>
      <c r="L84" s="41"/>
      <c r="M84" s="36"/>
      <c r="N84" s="38"/>
      <c r="O84" s="36"/>
      <c r="P84" s="42"/>
      <c r="Q84" s="36"/>
    </row>
    <row r="85" ht="15.75" customHeight="1">
      <c r="A85" s="15"/>
      <c r="B85" s="34"/>
      <c r="C85" s="35"/>
      <c r="D85" s="36"/>
      <c r="E85" s="37"/>
      <c r="F85" s="36"/>
      <c r="G85" s="38"/>
      <c r="H85" s="39"/>
      <c r="I85" s="38"/>
      <c r="J85" s="39"/>
      <c r="K85" s="40"/>
      <c r="L85" s="41"/>
      <c r="M85" s="36"/>
      <c r="N85" s="38"/>
      <c r="O85" s="36"/>
      <c r="P85" s="42"/>
      <c r="Q85" s="36"/>
    </row>
    <row r="86" ht="15.75" customHeight="1">
      <c r="A86" s="15"/>
      <c r="B86" s="34"/>
      <c r="C86" s="35"/>
      <c r="D86" s="36"/>
      <c r="E86" s="37"/>
      <c r="F86" s="36"/>
      <c r="G86" s="38"/>
      <c r="H86" s="39"/>
      <c r="I86" s="38"/>
      <c r="J86" s="39"/>
      <c r="K86" s="40"/>
      <c r="L86" s="41"/>
      <c r="M86" s="36"/>
      <c r="N86" s="38"/>
      <c r="O86" s="36"/>
      <c r="P86" s="42"/>
      <c r="Q86" s="36"/>
    </row>
    <row r="87" ht="15.75" customHeight="1">
      <c r="A87" s="15"/>
      <c r="B87" s="34"/>
      <c r="C87" s="35"/>
      <c r="D87" s="36"/>
      <c r="E87" s="37"/>
      <c r="F87" s="36"/>
      <c r="G87" s="38"/>
      <c r="H87" s="39"/>
      <c r="I87" s="38"/>
      <c r="J87" s="39"/>
      <c r="K87" s="40"/>
      <c r="L87" s="41"/>
      <c r="M87" s="36"/>
      <c r="N87" s="38"/>
      <c r="O87" s="36"/>
      <c r="P87" s="42"/>
      <c r="Q87" s="36"/>
    </row>
    <row r="88" ht="15.75" customHeight="1">
      <c r="A88" s="15"/>
      <c r="B88" s="34"/>
      <c r="C88" s="35"/>
      <c r="D88" s="36"/>
      <c r="E88" s="37"/>
      <c r="F88" s="36"/>
      <c r="G88" s="38"/>
      <c r="H88" s="39"/>
      <c r="I88" s="38"/>
      <c r="J88" s="39"/>
      <c r="K88" s="40"/>
      <c r="L88" s="41"/>
      <c r="M88" s="36"/>
      <c r="N88" s="38"/>
      <c r="O88" s="36"/>
      <c r="P88" s="42"/>
      <c r="Q88" s="36"/>
    </row>
    <row r="89" ht="15.75" customHeight="1">
      <c r="A89" s="15"/>
      <c r="B89" s="34"/>
      <c r="C89" s="35"/>
      <c r="D89" s="36"/>
      <c r="E89" s="37"/>
      <c r="F89" s="36"/>
      <c r="G89" s="38"/>
      <c r="H89" s="39"/>
      <c r="I89" s="38"/>
      <c r="J89" s="39"/>
      <c r="K89" s="40"/>
      <c r="L89" s="41"/>
      <c r="M89" s="36"/>
      <c r="N89" s="38"/>
      <c r="O89" s="36"/>
      <c r="P89" s="42"/>
      <c r="Q89" s="36"/>
    </row>
    <row r="90" ht="15.75" customHeight="1">
      <c r="A90" s="15"/>
      <c r="B90" s="34"/>
      <c r="C90" s="35"/>
      <c r="D90" s="36"/>
      <c r="E90" s="37"/>
      <c r="F90" s="36"/>
      <c r="G90" s="38"/>
      <c r="H90" s="39"/>
      <c r="I90" s="38"/>
      <c r="J90" s="39"/>
      <c r="K90" s="40"/>
      <c r="L90" s="41"/>
      <c r="M90" s="36"/>
      <c r="N90" s="38"/>
      <c r="O90" s="36"/>
      <c r="P90" s="42"/>
      <c r="Q90" s="36"/>
    </row>
    <row r="91" ht="15.75" customHeight="1">
      <c r="A91" s="15"/>
      <c r="B91" s="34"/>
      <c r="C91" s="35"/>
      <c r="D91" s="36"/>
      <c r="E91" s="37"/>
      <c r="F91" s="36"/>
      <c r="G91" s="38"/>
      <c r="H91" s="39"/>
      <c r="I91" s="38"/>
      <c r="J91" s="39"/>
      <c r="K91" s="40"/>
      <c r="L91" s="41"/>
      <c r="M91" s="36"/>
      <c r="N91" s="38"/>
      <c r="O91" s="36"/>
      <c r="P91" s="42"/>
      <c r="Q91" s="36"/>
    </row>
    <row r="92" ht="15.75" customHeight="1">
      <c r="A92" s="15"/>
      <c r="B92" s="34"/>
      <c r="C92" s="35"/>
      <c r="D92" s="36"/>
      <c r="E92" s="37"/>
      <c r="F92" s="36"/>
      <c r="G92" s="38"/>
      <c r="H92" s="39"/>
      <c r="I92" s="38"/>
      <c r="J92" s="39"/>
      <c r="K92" s="40"/>
      <c r="L92" s="41"/>
      <c r="M92" s="36"/>
      <c r="N92" s="38"/>
      <c r="O92" s="36"/>
      <c r="P92" s="42"/>
      <c r="Q92" s="36"/>
    </row>
    <row r="93" ht="15.75" customHeight="1">
      <c r="A93" s="15"/>
      <c r="B93" s="34"/>
      <c r="C93" s="35"/>
      <c r="D93" s="36"/>
      <c r="E93" s="37"/>
      <c r="F93" s="36"/>
      <c r="G93" s="38"/>
      <c r="H93" s="39"/>
      <c r="I93" s="38"/>
      <c r="J93" s="39"/>
      <c r="K93" s="40"/>
      <c r="L93" s="41"/>
      <c r="M93" s="36"/>
      <c r="N93" s="38"/>
      <c r="O93" s="36"/>
      <c r="P93" s="42"/>
      <c r="Q93" s="36"/>
    </row>
    <row r="94" ht="15.75" customHeight="1">
      <c r="A94" s="15"/>
      <c r="B94" s="34"/>
      <c r="C94" s="35"/>
      <c r="D94" s="36"/>
      <c r="E94" s="37"/>
      <c r="F94" s="36"/>
      <c r="G94" s="38"/>
      <c r="H94" s="39"/>
      <c r="I94" s="38"/>
      <c r="J94" s="39"/>
      <c r="K94" s="40"/>
      <c r="L94" s="41"/>
      <c r="M94" s="36"/>
      <c r="N94" s="38"/>
      <c r="O94" s="36"/>
      <c r="P94" s="42"/>
      <c r="Q94" s="36"/>
    </row>
    <row r="95" ht="15.75" customHeight="1">
      <c r="A95" s="15"/>
      <c r="B95" s="34"/>
      <c r="C95" s="35"/>
      <c r="D95" s="36"/>
      <c r="E95" s="37"/>
      <c r="F95" s="36"/>
      <c r="G95" s="38"/>
      <c r="H95" s="39"/>
      <c r="I95" s="38"/>
      <c r="J95" s="39"/>
      <c r="K95" s="40"/>
      <c r="L95" s="41"/>
      <c r="M95" s="36"/>
      <c r="N95" s="38"/>
      <c r="O95" s="36"/>
      <c r="P95" s="42"/>
      <c r="Q95" s="36"/>
    </row>
    <row r="96" ht="15.75" customHeight="1">
      <c r="A96" s="15"/>
      <c r="B96" s="34"/>
      <c r="C96" s="35"/>
      <c r="D96" s="36"/>
      <c r="E96" s="37"/>
      <c r="F96" s="36"/>
      <c r="G96" s="38"/>
      <c r="H96" s="39"/>
      <c r="I96" s="38"/>
      <c r="J96" s="39"/>
      <c r="K96" s="40"/>
      <c r="L96" s="41"/>
      <c r="M96" s="36"/>
      <c r="N96" s="38"/>
      <c r="O96" s="36"/>
      <c r="P96" s="42"/>
      <c r="Q96" s="36"/>
    </row>
    <row r="97" ht="15.75" customHeight="1">
      <c r="A97" s="15"/>
      <c r="B97" s="34"/>
      <c r="C97" s="35"/>
      <c r="D97" s="36"/>
      <c r="E97" s="37"/>
      <c r="F97" s="36"/>
      <c r="G97" s="38"/>
      <c r="H97" s="39"/>
      <c r="I97" s="38"/>
      <c r="J97" s="39"/>
      <c r="K97" s="40"/>
      <c r="L97" s="41"/>
      <c r="M97" s="36"/>
      <c r="N97" s="38"/>
      <c r="O97" s="36"/>
      <c r="P97" s="42"/>
      <c r="Q97" s="36"/>
    </row>
    <row r="98" ht="15.75" customHeight="1">
      <c r="A98" s="15"/>
      <c r="B98" s="34"/>
      <c r="C98" s="35"/>
      <c r="D98" s="36"/>
      <c r="E98" s="37"/>
      <c r="F98" s="36"/>
      <c r="G98" s="38"/>
      <c r="H98" s="39"/>
      <c r="I98" s="38"/>
      <c r="J98" s="39"/>
      <c r="K98" s="40"/>
      <c r="L98" s="41"/>
      <c r="M98" s="36"/>
      <c r="N98" s="38"/>
      <c r="O98" s="36"/>
      <c r="P98" s="42"/>
      <c r="Q98" s="36"/>
    </row>
    <row r="99" ht="15.75" customHeight="1">
      <c r="A99" s="15"/>
      <c r="B99" s="34"/>
      <c r="C99" s="35"/>
      <c r="D99" s="36"/>
      <c r="E99" s="37"/>
      <c r="F99" s="36"/>
      <c r="G99" s="38"/>
      <c r="H99" s="39"/>
      <c r="I99" s="38"/>
      <c r="J99" s="39"/>
      <c r="K99" s="40"/>
      <c r="L99" s="41"/>
      <c r="M99" s="36"/>
      <c r="N99" s="38"/>
      <c r="O99" s="36"/>
      <c r="P99" s="42"/>
      <c r="Q99" s="36"/>
    </row>
    <row r="100" ht="15.75" customHeight="1">
      <c r="A100" s="15"/>
      <c r="B100" s="34"/>
      <c r="C100" s="35"/>
      <c r="D100" s="36"/>
      <c r="E100" s="37"/>
      <c r="F100" s="36"/>
      <c r="G100" s="38"/>
      <c r="H100" s="39"/>
      <c r="I100" s="38"/>
      <c r="J100" s="39"/>
      <c r="K100" s="40"/>
      <c r="L100" s="41"/>
      <c r="M100" s="36"/>
      <c r="N100" s="38"/>
      <c r="O100" s="36"/>
      <c r="P100" s="42"/>
      <c r="Q100" s="36"/>
    </row>
    <row r="101" ht="15.75" customHeight="1">
      <c r="A101" s="15"/>
      <c r="B101" s="34"/>
      <c r="C101" s="35"/>
      <c r="D101" s="36"/>
      <c r="E101" s="37"/>
      <c r="F101" s="36"/>
      <c r="G101" s="38"/>
      <c r="H101" s="39"/>
      <c r="I101" s="38"/>
      <c r="J101" s="39"/>
      <c r="K101" s="40"/>
      <c r="L101" s="41"/>
      <c r="M101" s="36"/>
      <c r="N101" s="38"/>
      <c r="O101" s="36"/>
      <c r="P101" s="42"/>
      <c r="Q101" s="36"/>
    </row>
    <row r="102" ht="15.75" customHeight="1">
      <c r="A102" s="15"/>
      <c r="B102" s="34"/>
      <c r="C102" s="35"/>
      <c r="D102" s="36"/>
      <c r="E102" s="37"/>
      <c r="F102" s="36"/>
      <c r="G102" s="38"/>
      <c r="H102" s="39"/>
      <c r="I102" s="38"/>
      <c r="J102" s="39"/>
      <c r="K102" s="40"/>
      <c r="L102" s="41"/>
      <c r="M102" s="36"/>
      <c r="N102" s="38"/>
      <c r="O102" s="36"/>
      <c r="P102" s="42"/>
      <c r="Q102" s="36"/>
    </row>
    <row r="103" ht="15.75" customHeight="1">
      <c r="A103" s="15"/>
      <c r="B103" s="34"/>
      <c r="C103" s="35"/>
      <c r="D103" s="36"/>
      <c r="E103" s="37"/>
      <c r="F103" s="36"/>
      <c r="G103" s="38"/>
      <c r="H103" s="39"/>
      <c r="I103" s="38"/>
      <c r="J103" s="39"/>
      <c r="K103" s="40"/>
      <c r="L103" s="41"/>
      <c r="M103" s="36"/>
      <c r="N103" s="38"/>
      <c r="O103" s="36"/>
      <c r="P103" s="42"/>
      <c r="Q103" s="36"/>
    </row>
    <row r="104" ht="15.75" customHeight="1">
      <c r="A104" s="15"/>
      <c r="B104" s="34"/>
      <c r="C104" s="35"/>
      <c r="D104" s="36"/>
      <c r="E104" s="37"/>
      <c r="F104" s="36"/>
      <c r="G104" s="38"/>
      <c r="H104" s="39"/>
      <c r="I104" s="38"/>
      <c r="J104" s="39"/>
      <c r="K104" s="40"/>
      <c r="L104" s="41"/>
      <c r="M104" s="36"/>
      <c r="N104" s="38"/>
      <c r="O104" s="36"/>
      <c r="P104" s="42"/>
      <c r="Q104" s="36"/>
    </row>
    <row r="105" ht="15.75" customHeight="1">
      <c r="A105" s="15"/>
      <c r="B105" s="34"/>
      <c r="C105" s="35"/>
      <c r="D105" s="36"/>
      <c r="E105" s="37"/>
      <c r="F105" s="36"/>
      <c r="G105" s="38"/>
      <c r="H105" s="39"/>
      <c r="I105" s="38"/>
      <c r="J105" s="39"/>
      <c r="K105" s="40"/>
      <c r="L105" s="41"/>
      <c r="M105" s="36"/>
      <c r="N105" s="38"/>
      <c r="O105" s="36"/>
      <c r="P105" s="42"/>
      <c r="Q105" s="36"/>
    </row>
    <row r="106" ht="15.75" customHeight="1">
      <c r="A106" s="15"/>
      <c r="B106" s="34"/>
      <c r="C106" s="35"/>
      <c r="D106" s="36"/>
      <c r="E106" s="37"/>
      <c r="F106" s="36"/>
      <c r="G106" s="38"/>
      <c r="H106" s="39"/>
      <c r="I106" s="38"/>
      <c r="J106" s="39"/>
      <c r="K106" s="40"/>
      <c r="L106" s="41"/>
      <c r="M106" s="36"/>
      <c r="N106" s="38"/>
      <c r="O106" s="36"/>
      <c r="P106" s="42"/>
      <c r="Q106" s="36"/>
    </row>
    <row r="107" ht="15.75" customHeight="1">
      <c r="A107" s="15"/>
      <c r="B107" s="34"/>
      <c r="C107" s="35"/>
      <c r="D107" s="36"/>
      <c r="E107" s="37"/>
      <c r="F107" s="36"/>
      <c r="G107" s="38"/>
      <c r="H107" s="39"/>
      <c r="I107" s="38"/>
      <c r="J107" s="39"/>
      <c r="K107" s="40"/>
      <c r="L107" s="41"/>
      <c r="M107" s="36"/>
      <c r="N107" s="38"/>
      <c r="O107" s="36"/>
      <c r="P107" s="42"/>
      <c r="Q107" s="36"/>
    </row>
    <row r="108" ht="15.75" customHeight="1">
      <c r="A108" s="15"/>
      <c r="B108" s="34"/>
      <c r="C108" s="35"/>
      <c r="D108" s="36"/>
      <c r="E108" s="37"/>
      <c r="F108" s="36"/>
      <c r="G108" s="38"/>
      <c r="H108" s="39"/>
      <c r="I108" s="38"/>
      <c r="J108" s="39"/>
      <c r="K108" s="40"/>
      <c r="L108" s="41"/>
      <c r="M108" s="36"/>
      <c r="N108" s="38"/>
      <c r="O108" s="36"/>
      <c r="P108" s="42"/>
      <c r="Q108" s="36"/>
    </row>
    <row r="109" ht="15.75" customHeight="1">
      <c r="A109" s="15"/>
      <c r="B109" s="34"/>
      <c r="C109" s="35"/>
      <c r="D109" s="36"/>
      <c r="E109" s="37"/>
      <c r="F109" s="36"/>
      <c r="G109" s="38"/>
      <c r="H109" s="39"/>
      <c r="I109" s="38"/>
      <c r="J109" s="39"/>
      <c r="K109" s="40"/>
      <c r="L109" s="41"/>
      <c r="M109" s="36"/>
      <c r="N109" s="38"/>
      <c r="O109" s="36"/>
      <c r="P109" s="42"/>
      <c r="Q109" s="36"/>
    </row>
    <row r="110" ht="15.75" customHeight="1">
      <c r="A110" s="15"/>
      <c r="B110" s="34"/>
      <c r="C110" s="35"/>
      <c r="D110" s="36"/>
      <c r="E110" s="37"/>
      <c r="F110" s="36"/>
      <c r="G110" s="38"/>
      <c r="H110" s="39"/>
      <c r="I110" s="38"/>
      <c r="J110" s="39"/>
      <c r="K110" s="40"/>
      <c r="L110" s="41"/>
      <c r="M110" s="36"/>
      <c r="N110" s="38"/>
      <c r="O110" s="36"/>
      <c r="P110" s="42"/>
      <c r="Q110" s="36"/>
    </row>
    <row r="111" ht="15.75" customHeight="1">
      <c r="A111" s="15"/>
      <c r="B111" s="34"/>
      <c r="C111" s="35"/>
      <c r="D111" s="36"/>
      <c r="E111" s="37"/>
      <c r="F111" s="36"/>
      <c r="G111" s="38"/>
      <c r="H111" s="39"/>
      <c r="I111" s="38"/>
      <c r="J111" s="39"/>
      <c r="K111" s="40"/>
      <c r="L111" s="41"/>
      <c r="M111" s="36"/>
      <c r="N111" s="38"/>
      <c r="O111" s="36"/>
      <c r="P111" s="42"/>
      <c r="Q111" s="36"/>
    </row>
    <row r="112" ht="15.75" customHeight="1">
      <c r="A112" s="15"/>
      <c r="B112" s="34"/>
      <c r="C112" s="35"/>
      <c r="D112" s="36"/>
      <c r="E112" s="37"/>
      <c r="F112" s="36"/>
      <c r="G112" s="38"/>
      <c r="H112" s="39"/>
      <c r="I112" s="38"/>
      <c r="J112" s="39"/>
      <c r="K112" s="40"/>
      <c r="L112" s="41"/>
      <c r="M112" s="36"/>
      <c r="N112" s="38"/>
      <c r="O112" s="36"/>
      <c r="P112" s="42"/>
      <c r="Q112" s="36"/>
    </row>
    <row r="113" ht="15.75" customHeight="1">
      <c r="A113" s="15"/>
      <c r="B113" s="34"/>
      <c r="C113" s="35"/>
      <c r="D113" s="36"/>
      <c r="E113" s="37"/>
      <c r="F113" s="36"/>
      <c r="G113" s="38"/>
      <c r="H113" s="39"/>
      <c r="I113" s="38"/>
      <c r="J113" s="39"/>
      <c r="K113" s="40"/>
      <c r="L113" s="41"/>
      <c r="M113" s="36"/>
      <c r="N113" s="38"/>
      <c r="O113" s="36"/>
      <c r="P113" s="42"/>
      <c r="Q113" s="36"/>
    </row>
    <row r="114" ht="15.75" customHeight="1">
      <c r="A114" s="15"/>
      <c r="B114" s="34"/>
      <c r="C114" s="35"/>
      <c r="D114" s="36"/>
      <c r="E114" s="37"/>
      <c r="F114" s="36"/>
      <c r="G114" s="38"/>
      <c r="H114" s="39"/>
      <c r="I114" s="38"/>
      <c r="J114" s="39"/>
      <c r="K114" s="40"/>
      <c r="L114" s="41"/>
      <c r="M114" s="36"/>
      <c r="N114" s="38"/>
      <c r="O114" s="36"/>
      <c r="P114" s="42"/>
      <c r="Q114" s="36"/>
    </row>
    <row r="115" ht="15.75" customHeight="1">
      <c r="A115" s="15"/>
      <c r="B115" s="34"/>
      <c r="C115" s="35"/>
      <c r="D115" s="36"/>
      <c r="E115" s="37"/>
      <c r="F115" s="36"/>
      <c r="G115" s="38"/>
      <c r="H115" s="39"/>
      <c r="I115" s="38"/>
      <c r="J115" s="39"/>
      <c r="K115" s="40"/>
      <c r="L115" s="41"/>
      <c r="M115" s="36"/>
      <c r="N115" s="38"/>
      <c r="O115" s="36"/>
      <c r="P115" s="42"/>
      <c r="Q115" s="36"/>
    </row>
    <row r="116" ht="15.75" customHeight="1">
      <c r="A116" s="15"/>
      <c r="B116" s="34"/>
      <c r="C116" s="35"/>
      <c r="D116" s="36"/>
      <c r="E116" s="37"/>
      <c r="F116" s="36"/>
      <c r="G116" s="38"/>
      <c r="H116" s="39"/>
      <c r="I116" s="38"/>
      <c r="J116" s="39"/>
      <c r="K116" s="40"/>
      <c r="L116" s="41"/>
      <c r="M116" s="36"/>
      <c r="N116" s="38"/>
      <c r="O116" s="36"/>
      <c r="P116" s="42"/>
      <c r="Q116" s="36"/>
    </row>
    <row r="117" ht="15.75" customHeight="1">
      <c r="A117" s="15"/>
      <c r="B117" s="34"/>
      <c r="C117" s="35"/>
      <c r="D117" s="36"/>
      <c r="E117" s="37"/>
      <c r="F117" s="36"/>
      <c r="G117" s="38"/>
      <c r="H117" s="39"/>
      <c r="I117" s="38"/>
      <c r="J117" s="39"/>
      <c r="K117" s="40"/>
      <c r="L117" s="41"/>
      <c r="M117" s="36"/>
      <c r="N117" s="38"/>
      <c r="O117" s="36"/>
      <c r="P117" s="42"/>
      <c r="Q117" s="36"/>
    </row>
    <row r="118" ht="15.75" customHeight="1">
      <c r="A118" s="15"/>
      <c r="B118" s="34"/>
      <c r="C118" s="35"/>
      <c r="D118" s="36"/>
      <c r="E118" s="37"/>
      <c r="F118" s="36"/>
      <c r="G118" s="38"/>
      <c r="H118" s="39"/>
      <c r="I118" s="38"/>
      <c r="J118" s="39"/>
      <c r="K118" s="40"/>
      <c r="L118" s="41"/>
      <c r="M118" s="36"/>
      <c r="N118" s="38"/>
      <c r="O118" s="36"/>
      <c r="P118" s="42"/>
      <c r="Q118" s="36"/>
    </row>
    <row r="119" ht="15.75" customHeight="1">
      <c r="A119" s="15"/>
      <c r="B119" s="34"/>
      <c r="C119" s="35"/>
      <c r="D119" s="36"/>
      <c r="E119" s="37"/>
      <c r="F119" s="36"/>
      <c r="G119" s="38"/>
      <c r="H119" s="39"/>
      <c r="I119" s="38"/>
      <c r="J119" s="39"/>
      <c r="K119" s="40"/>
      <c r="L119" s="41"/>
      <c r="M119" s="36"/>
      <c r="N119" s="38"/>
      <c r="O119" s="36"/>
      <c r="P119" s="42"/>
      <c r="Q119" s="36"/>
    </row>
    <row r="120" ht="15.75" customHeight="1">
      <c r="A120" s="15"/>
      <c r="B120" s="34"/>
      <c r="C120" s="35"/>
      <c r="D120" s="36"/>
      <c r="E120" s="37"/>
      <c r="F120" s="36"/>
      <c r="G120" s="38"/>
      <c r="H120" s="39"/>
      <c r="I120" s="38"/>
      <c r="J120" s="39"/>
      <c r="K120" s="40"/>
      <c r="L120" s="41"/>
      <c r="M120" s="36"/>
      <c r="N120" s="38"/>
      <c r="O120" s="36"/>
      <c r="P120" s="42"/>
      <c r="Q120" s="36"/>
    </row>
    <row r="121" ht="15.75" customHeight="1">
      <c r="A121" s="15"/>
      <c r="B121" s="34"/>
      <c r="C121" s="35"/>
      <c r="D121" s="36"/>
      <c r="E121" s="37"/>
      <c r="F121" s="36"/>
      <c r="G121" s="38"/>
      <c r="H121" s="39"/>
      <c r="I121" s="38"/>
      <c r="J121" s="39"/>
      <c r="K121" s="40"/>
      <c r="L121" s="41"/>
      <c r="M121" s="36"/>
      <c r="N121" s="38"/>
      <c r="O121" s="36"/>
      <c r="P121" s="42"/>
      <c r="Q121" s="36"/>
    </row>
    <row r="122" ht="15.75" customHeight="1">
      <c r="A122" s="15"/>
      <c r="B122" s="34"/>
      <c r="C122" s="35"/>
      <c r="D122" s="36"/>
      <c r="E122" s="37"/>
      <c r="F122" s="36"/>
      <c r="G122" s="38"/>
      <c r="H122" s="39"/>
      <c r="I122" s="38"/>
      <c r="J122" s="39"/>
      <c r="K122" s="40"/>
      <c r="L122" s="41"/>
      <c r="M122" s="36"/>
      <c r="N122" s="38"/>
      <c r="O122" s="36"/>
      <c r="P122" s="42"/>
      <c r="Q122" s="36"/>
    </row>
    <row r="123" ht="15.75" customHeight="1">
      <c r="A123" s="15"/>
      <c r="B123" s="34"/>
      <c r="C123" s="35"/>
      <c r="D123" s="36"/>
      <c r="E123" s="37"/>
      <c r="F123" s="36"/>
      <c r="G123" s="38"/>
      <c r="H123" s="39"/>
      <c r="I123" s="38"/>
      <c r="J123" s="39"/>
      <c r="K123" s="40"/>
      <c r="L123" s="41"/>
      <c r="M123" s="36"/>
      <c r="N123" s="38"/>
      <c r="O123" s="36"/>
      <c r="P123" s="42"/>
      <c r="Q123" s="36"/>
    </row>
    <row r="124" ht="15.75" customHeight="1">
      <c r="A124" s="15"/>
      <c r="B124" s="34"/>
      <c r="C124" s="35"/>
      <c r="D124" s="36"/>
      <c r="E124" s="37"/>
      <c r="F124" s="36"/>
      <c r="G124" s="38"/>
      <c r="H124" s="39"/>
      <c r="I124" s="38"/>
      <c r="J124" s="39"/>
      <c r="K124" s="40"/>
      <c r="L124" s="41"/>
      <c r="M124" s="36"/>
      <c r="N124" s="38"/>
      <c r="O124" s="36"/>
      <c r="P124" s="42"/>
      <c r="Q124" s="36"/>
    </row>
    <row r="125" ht="15.75" customHeight="1">
      <c r="A125" s="15"/>
      <c r="B125" s="34"/>
      <c r="C125" s="35"/>
      <c r="D125" s="36"/>
      <c r="E125" s="37"/>
      <c r="F125" s="36"/>
      <c r="G125" s="38"/>
      <c r="H125" s="39"/>
      <c r="I125" s="38"/>
      <c r="J125" s="39"/>
      <c r="K125" s="40"/>
      <c r="L125" s="41"/>
      <c r="M125" s="36"/>
      <c r="N125" s="38"/>
      <c r="O125" s="36"/>
      <c r="P125" s="42"/>
      <c r="Q125" s="36"/>
    </row>
    <row r="126" ht="15.75" customHeight="1">
      <c r="A126" s="15"/>
      <c r="B126" s="34"/>
      <c r="C126" s="35"/>
      <c r="D126" s="36"/>
      <c r="E126" s="37"/>
      <c r="F126" s="36"/>
      <c r="G126" s="38"/>
      <c r="H126" s="39"/>
      <c r="I126" s="38"/>
      <c r="J126" s="39"/>
      <c r="K126" s="40"/>
      <c r="L126" s="41"/>
      <c r="M126" s="36"/>
      <c r="N126" s="38"/>
      <c r="O126" s="36"/>
      <c r="P126" s="42"/>
      <c r="Q126" s="36"/>
    </row>
    <row r="127" ht="15.75" customHeight="1">
      <c r="A127" s="15"/>
      <c r="B127" s="34"/>
      <c r="C127" s="35"/>
      <c r="D127" s="36"/>
      <c r="E127" s="37"/>
      <c r="F127" s="36"/>
      <c r="G127" s="38"/>
      <c r="H127" s="39"/>
      <c r="I127" s="38"/>
      <c r="J127" s="39"/>
      <c r="K127" s="40"/>
      <c r="L127" s="41"/>
      <c r="M127" s="36"/>
      <c r="N127" s="38"/>
      <c r="O127" s="36"/>
      <c r="P127" s="42"/>
      <c r="Q127" s="36"/>
    </row>
    <row r="128" ht="15.75" customHeight="1">
      <c r="A128" s="15"/>
      <c r="B128" s="34"/>
      <c r="C128" s="35"/>
      <c r="D128" s="36"/>
      <c r="E128" s="37"/>
      <c r="F128" s="36"/>
      <c r="G128" s="38"/>
      <c r="H128" s="39"/>
      <c r="I128" s="38"/>
      <c r="J128" s="39"/>
      <c r="K128" s="40"/>
      <c r="L128" s="41"/>
      <c r="M128" s="36"/>
      <c r="N128" s="38"/>
      <c r="O128" s="36"/>
      <c r="P128" s="42"/>
      <c r="Q128" s="36"/>
    </row>
    <row r="129" ht="15.75" customHeight="1">
      <c r="A129" s="15"/>
      <c r="B129" s="34"/>
      <c r="C129" s="35"/>
      <c r="D129" s="36"/>
      <c r="E129" s="37"/>
      <c r="F129" s="36"/>
      <c r="G129" s="38"/>
      <c r="H129" s="39"/>
      <c r="I129" s="38"/>
      <c r="J129" s="39"/>
      <c r="K129" s="40"/>
      <c r="L129" s="41"/>
      <c r="M129" s="36"/>
      <c r="N129" s="38"/>
      <c r="O129" s="36"/>
      <c r="P129" s="42"/>
      <c r="Q129" s="36"/>
    </row>
    <row r="130" ht="15.75" customHeight="1">
      <c r="A130" s="15"/>
      <c r="B130" s="34"/>
      <c r="C130" s="35"/>
      <c r="D130" s="36"/>
      <c r="E130" s="37"/>
      <c r="F130" s="36"/>
      <c r="G130" s="38"/>
      <c r="H130" s="39"/>
      <c r="I130" s="38"/>
      <c r="J130" s="39"/>
      <c r="K130" s="40"/>
      <c r="L130" s="41"/>
      <c r="M130" s="36"/>
      <c r="N130" s="38"/>
      <c r="O130" s="36"/>
      <c r="P130" s="42"/>
      <c r="Q130" s="36"/>
    </row>
    <row r="131" ht="15.75" customHeight="1">
      <c r="A131" s="15"/>
      <c r="B131" s="34"/>
      <c r="C131" s="35"/>
      <c r="D131" s="36"/>
      <c r="E131" s="37"/>
      <c r="F131" s="36"/>
      <c r="G131" s="38"/>
      <c r="H131" s="39"/>
      <c r="I131" s="38"/>
      <c r="J131" s="39"/>
      <c r="K131" s="40"/>
      <c r="L131" s="41"/>
      <c r="M131" s="36"/>
      <c r="N131" s="38"/>
      <c r="O131" s="36"/>
      <c r="P131" s="42"/>
      <c r="Q131" s="36"/>
    </row>
    <row r="132" ht="15.75" customHeight="1">
      <c r="A132" s="15"/>
      <c r="B132" s="34"/>
      <c r="C132" s="35"/>
      <c r="D132" s="36"/>
      <c r="E132" s="37"/>
      <c r="F132" s="36"/>
      <c r="G132" s="38"/>
      <c r="H132" s="39"/>
      <c r="I132" s="38"/>
      <c r="J132" s="39"/>
      <c r="K132" s="40"/>
      <c r="L132" s="41"/>
      <c r="M132" s="36"/>
      <c r="N132" s="38"/>
      <c r="O132" s="36"/>
      <c r="P132" s="42"/>
      <c r="Q132" s="36"/>
    </row>
    <row r="133" ht="15.75" customHeight="1">
      <c r="A133" s="15"/>
      <c r="B133" s="34"/>
      <c r="C133" s="35"/>
      <c r="D133" s="36"/>
      <c r="E133" s="37"/>
      <c r="F133" s="36"/>
      <c r="G133" s="38"/>
      <c r="H133" s="39"/>
      <c r="I133" s="38"/>
      <c r="J133" s="39"/>
      <c r="K133" s="40"/>
      <c r="L133" s="41"/>
      <c r="M133" s="36"/>
      <c r="N133" s="38"/>
      <c r="O133" s="36"/>
      <c r="P133" s="42"/>
      <c r="Q133" s="36"/>
    </row>
    <row r="134" ht="15.75" customHeight="1">
      <c r="A134" s="15"/>
      <c r="B134" s="34"/>
      <c r="C134" s="35"/>
      <c r="D134" s="36"/>
      <c r="E134" s="37"/>
      <c r="F134" s="36"/>
      <c r="G134" s="38"/>
      <c r="H134" s="39"/>
      <c r="I134" s="38"/>
      <c r="J134" s="39"/>
      <c r="K134" s="40"/>
      <c r="L134" s="41"/>
      <c r="M134" s="36"/>
      <c r="N134" s="38"/>
      <c r="O134" s="36"/>
      <c r="P134" s="42"/>
      <c r="Q134" s="36"/>
    </row>
    <row r="135" ht="15.75" customHeight="1">
      <c r="A135" s="15"/>
      <c r="B135" s="34"/>
      <c r="C135" s="35"/>
      <c r="D135" s="36"/>
      <c r="E135" s="37"/>
      <c r="F135" s="36"/>
      <c r="G135" s="38"/>
      <c r="H135" s="39"/>
      <c r="I135" s="38"/>
      <c r="J135" s="39"/>
      <c r="K135" s="40"/>
      <c r="L135" s="41"/>
      <c r="M135" s="36"/>
      <c r="N135" s="38"/>
      <c r="O135" s="36"/>
      <c r="P135" s="42"/>
      <c r="Q135" s="36"/>
    </row>
    <row r="136" ht="15.75" customHeight="1">
      <c r="A136" s="15"/>
      <c r="B136" s="34"/>
      <c r="C136" s="35"/>
      <c r="D136" s="36"/>
      <c r="E136" s="37"/>
      <c r="F136" s="36"/>
      <c r="G136" s="38"/>
      <c r="H136" s="39"/>
      <c r="I136" s="38"/>
      <c r="J136" s="39"/>
      <c r="K136" s="40"/>
      <c r="L136" s="41"/>
      <c r="M136" s="36"/>
      <c r="N136" s="38"/>
      <c r="O136" s="36"/>
      <c r="P136" s="42"/>
      <c r="Q136" s="36"/>
    </row>
    <row r="137" ht="15.75" customHeight="1">
      <c r="A137" s="15"/>
      <c r="B137" s="34"/>
      <c r="C137" s="35"/>
      <c r="D137" s="36"/>
      <c r="E137" s="37"/>
      <c r="F137" s="36"/>
      <c r="G137" s="38"/>
      <c r="H137" s="39"/>
      <c r="I137" s="38"/>
      <c r="J137" s="39"/>
      <c r="K137" s="40"/>
      <c r="L137" s="41"/>
      <c r="M137" s="36"/>
      <c r="N137" s="38"/>
      <c r="O137" s="36"/>
      <c r="P137" s="42"/>
      <c r="Q137" s="36"/>
    </row>
    <row r="138" ht="15.75" customHeight="1">
      <c r="A138" s="15"/>
      <c r="B138" s="34"/>
      <c r="C138" s="35"/>
      <c r="D138" s="36"/>
      <c r="E138" s="37"/>
      <c r="F138" s="36"/>
      <c r="G138" s="38"/>
      <c r="H138" s="39"/>
      <c r="I138" s="38"/>
      <c r="J138" s="39"/>
      <c r="K138" s="40"/>
      <c r="L138" s="41"/>
      <c r="M138" s="36"/>
      <c r="N138" s="38"/>
      <c r="O138" s="36"/>
      <c r="P138" s="42"/>
      <c r="Q138" s="36"/>
    </row>
    <row r="139" ht="15.75" customHeight="1">
      <c r="A139" s="15"/>
      <c r="B139" s="34"/>
      <c r="C139" s="35"/>
      <c r="D139" s="36"/>
      <c r="E139" s="37"/>
      <c r="F139" s="36"/>
      <c r="G139" s="38"/>
      <c r="H139" s="39"/>
      <c r="I139" s="38"/>
      <c r="J139" s="39"/>
      <c r="K139" s="40"/>
      <c r="L139" s="41"/>
      <c r="M139" s="36"/>
      <c r="N139" s="38"/>
      <c r="O139" s="36"/>
      <c r="P139" s="42"/>
      <c r="Q139" s="36"/>
    </row>
    <row r="140" ht="15.75" customHeight="1">
      <c r="A140" s="15"/>
      <c r="B140" s="34"/>
      <c r="C140" s="35"/>
      <c r="D140" s="36"/>
      <c r="E140" s="37"/>
      <c r="F140" s="36"/>
      <c r="G140" s="38"/>
      <c r="H140" s="39"/>
      <c r="I140" s="38"/>
      <c r="J140" s="39"/>
      <c r="K140" s="40"/>
      <c r="L140" s="41"/>
      <c r="M140" s="36"/>
      <c r="N140" s="38"/>
      <c r="O140" s="36"/>
      <c r="P140" s="42"/>
      <c r="Q140" s="36"/>
    </row>
    <row r="141" ht="15.75" customHeight="1">
      <c r="A141" s="15"/>
      <c r="B141" s="34"/>
      <c r="C141" s="35"/>
      <c r="D141" s="36"/>
      <c r="E141" s="37"/>
      <c r="F141" s="36"/>
      <c r="G141" s="38"/>
      <c r="H141" s="39"/>
      <c r="I141" s="38"/>
      <c r="J141" s="39"/>
      <c r="K141" s="40"/>
      <c r="L141" s="41"/>
      <c r="M141" s="36"/>
      <c r="N141" s="38"/>
      <c r="O141" s="36"/>
      <c r="P141" s="42"/>
      <c r="Q141" s="36"/>
    </row>
  </sheetData>
  <customSheetViews>
    <customSheetView guid="{1C2BD774-711F-416A-B5DF-4F8611888F43}" filter="1" showAutoFilter="1">
      <autoFilter ref="$A$1:$Z$25"/>
    </customSheetView>
  </customSheetViews>
  <conditionalFormatting sqref="P2:P141 B12">
    <cfRule type="containsText" dxfId="0" priority="1" operator="containsText" text="Pago">
      <formula>NOT(ISERROR(SEARCH(("Pago"),(P2))))</formula>
    </cfRule>
  </conditionalFormatting>
  <conditionalFormatting sqref="B2:B141">
    <cfRule type="beginsWith" dxfId="1" priority="2" operator="beginsWith" text="01-">
      <formula>LEFT((B2),LEN("01-"))=("01-")</formula>
    </cfRule>
  </conditionalFormatting>
  <conditionalFormatting sqref="B2:B141">
    <cfRule type="beginsWith" dxfId="2" priority="3" operator="beginsWith" text="02-">
      <formula>LEFT((B2),LEN("02-"))=("02-")</formula>
    </cfRule>
  </conditionalFormatting>
  <conditionalFormatting sqref="B2:B141">
    <cfRule type="beginsWith" dxfId="3" priority="4" operator="beginsWith" text="03-">
      <formula>LEFT((B2),LEN("03-"))=("03-")</formula>
    </cfRule>
  </conditionalFormatting>
  <conditionalFormatting sqref="B2:B141">
    <cfRule type="beginsWith" dxfId="4" priority="5" operator="beginsWith" text="04-">
      <formula>LEFT((B2),LEN("04-"))=("04-")</formula>
    </cfRule>
  </conditionalFormatting>
  <conditionalFormatting sqref="B2:B141">
    <cfRule type="beginsWith" dxfId="5" priority="6" operator="beginsWith" text="06-">
      <formula>LEFT((B2),LEN("06-"))=("06-")</formula>
    </cfRule>
  </conditionalFormatting>
  <conditionalFormatting sqref="B2">
    <cfRule type="beginsWith" dxfId="5" priority="7" operator="beginsWith" text="8">
      <formula>LEFT((B2),LEN("8"))=("8")</formula>
    </cfRule>
  </conditionalFormatting>
  <conditionalFormatting sqref="D1:D141">
    <cfRule type="expression" dxfId="6" priority="8">
      <formula>AND(D1=" ",A1&gt;$D$2)</formula>
    </cfRule>
  </conditionalFormatting>
  <conditionalFormatting sqref="F1:G141 E2">
    <cfRule type="expression" dxfId="6" priority="9">
      <formula>AND(D1=" ",A1&gt;$L$2)</formula>
    </cfRule>
  </conditionalFormatting>
  <conditionalFormatting sqref="H1:H141">
    <cfRule type="expression" dxfId="6" priority="10">
      <formula>AND(D1=" ",A1&gt;$H$2)</formula>
    </cfRule>
  </conditionalFormatting>
  <conditionalFormatting sqref="J1:J141">
    <cfRule type="expression" dxfId="6" priority="11">
      <formula>AND(D1=" ",A1&gt;$J$2)</formula>
    </cfRule>
  </conditionalFormatting>
  <conditionalFormatting sqref="K1:K141">
    <cfRule type="expression" dxfId="6" priority="12">
      <formula>AND(D1=" ",A1&gt;$K$2)</formula>
    </cfRule>
  </conditionalFormatting>
  <conditionalFormatting sqref="L1:L141">
    <cfRule type="expression" dxfId="7" priority="13">
      <formula>AND(D1=" ",A1&gt;$L$2)</formula>
    </cfRule>
  </conditionalFormatting>
  <conditionalFormatting sqref="M1:M141">
    <cfRule type="expression" dxfId="7" priority="14">
      <formula>AND(D1=" ",A1&gt;$M$2)</formula>
    </cfRule>
  </conditionalFormatting>
  <conditionalFormatting sqref="B2:B141">
    <cfRule type="beginsWith" dxfId="8" priority="15" operator="beginsWith" text="00-">
      <formula>LEFT((B2),LEN("00-"))=("00-")</formula>
    </cfRule>
  </conditionalFormatting>
  <conditionalFormatting sqref="B26:B141">
    <cfRule type="containsText" dxfId="8" priority="16" operator="containsText" text="0S-">
      <formula>NOT(ISERROR(SEARCH(("0S-"),(B26))))</formula>
    </cfRule>
  </conditionalFormatting>
  <conditionalFormatting sqref="B3:B141">
    <cfRule type="beginsWith" dxfId="1" priority="17" operator="beginsWith" text="S1">
      <formula>LEFT((B3),LEN("S1"))=("S1")</formula>
    </cfRule>
  </conditionalFormatting>
  <conditionalFormatting sqref="B3:B141">
    <cfRule type="beginsWith" dxfId="2" priority="18" operator="beginsWith" text="S2-">
      <formula>LEFT((B3),LEN("S2-"))=("S2-")</formula>
    </cfRule>
  </conditionalFormatting>
  <conditionalFormatting sqref="B3:B25">
    <cfRule type="beginsWith" dxfId="9" priority="19" operator="beginsWith" text="S3-">
      <formula>LEFT((B3),LEN("S3-"))=("S3-")</formula>
    </cfRule>
  </conditionalFormatting>
  <conditionalFormatting sqref="B3:B141">
    <cfRule type="beginsWith" dxfId="10" priority="20" operator="beginsWith" text="S4-">
      <formula>LEFT((B3),LEN("S4-"))=("S4-")</formula>
    </cfRule>
  </conditionalFormatting>
  <conditionalFormatting sqref="B3:B141">
    <cfRule type="beginsWith" dxfId="5" priority="21" operator="beginsWith" text="15-">
      <formula>LEFT((B3),LEN("15-"))=("15-")</formula>
    </cfRule>
  </conditionalFormatting>
  <conditionalFormatting sqref="B26:B141">
    <cfRule type="beginsWith" dxfId="9" priority="22" operator="beginsWith" text="S3-">
      <formula>LEFT((B26),LEN("S3-"))=("S3-")</formula>
    </cfRule>
  </conditionalFormatting>
  <conditionalFormatting sqref="B26:B141">
    <cfRule type="beginsWith" dxfId="9" priority="23" operator="beginsWith" text="S3-">
      <formula>LEFT((B26),LEN("S3-"))=("S3-")</formula>
    </cfRule>
  </conditionalFormatting>
  <conditionalFormatting sqref="B2:B141">
    <cfRule type="beginsWith" dxfId="11" priority="24" operator="beginsWith" text="0Z">
      <formula>LEFT((B2),LEN("0Z"))=("0Z")</formula>
    </cfRule>
  </conditionalFormatting>
  <conditionalFormatting sqref="B3:B141">
    <cfRule type="beginsWith" dxfId="5" priority="25" operator="beginsWith" text="08-">
      <formula>LEFT((B3),LEN("08-"))=("08-")</formula>
    </cfRule>
  </conditionalFormatting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A9999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2.0"/>
    <col customWidth="1" min="2" max="2" width="16.38"/>
    <col customWidth="1" min="3" max="7" width="12.63"/>
  </cols>
  <sheetData>
    <row r="1" ht="15.75" customHeight="1">
      <c r="A1" s="43" t="s">
        <v>39</v>
      </c>
      <c r="B1" s="43" t="s">
        <v>40</v>
      </c>
      <c r="C1" s="44" t="s">
        <v>41</v>
      </c>
      <c r="D1" s="44" t="s">
        <v>42</v>
      </c>
      <c r="E1" s="44" t="s">
        <v>14</v>
      </c>
      <c r="F1" s="44" t="s">
        <v>43</v>
      </c>
      <c r="G1" s="45" t="s">
        <v>44</v>
      </c>
      <c r="H1" s="46"/>
    </row>
    <row r="2" ht="15.75" customHeight="1">
      <c r="A2" s="27" t="s">
        <v>15</v>
      </c>
      <c r="B2" s="47">
        <f>IF(ISNUMBER(MATCH(A2,Procesos!B:B,FALSE)),INDIRECT("Procesos!C"&amp;MATCH(A2,Procesos!B:B,FALSE)),"No")</f>
        <v>185</v>
      </c>
      <c r="C2" s="47" t="str">
        <f t="shared" ref="C2:C25" si="1">LEFT(A2,2)</f>
        <v>00</v>
      </c>
      <c r="D2" s="47" t="str">
        <f t="shared" ref="D2:D25" si="2">MID(A2,4,8)</f>
        <v>20240103</v>
      </c>
      <c r="E2" s="47" t="str">
        <f t="shared" ref="E2:E25" si="3">MID(A2,13,3)</f>
        <v>002</v>
      </c>
      <c r="F2" s="47" t="str">
        <f t="shared" ref="F2:F25" si="4">RIGHT(A2,1)</f>
        <v>1</v>
      </c>
      <c r="G2" s="48">
        <v>45304.0</v>
      </c>
      <c r="H2" s="46"/>
    </row>
    <row r="3" ht="15.75" customHeight="1">
      <c r="A3" s="27" t="s">
        <v>17</v>
      </c>
      <c r="B3" s="47">
        <f>IF(ISNUMBER(MATCH(A3,Procesos!B:B,FALSE)),INDIRECT("Procesos!C"&amp;MATCH(A3,Procesos!B:B,FALSE)),"No")</f>
        <v>165</v>
      </c>
      <c r="C3" s="47" t="str">
        <f t="shared" si="1"/>
        <v>00</v>
      </c>
      <c r="D3" s="47" t="str">
        <f t="shared" si="2"/>
        <v>20240103</v>
      </c>
      <c r="E3" s="47" t="str">
        <f t="shared" si="3"/>
        <v>002</v>
      </c>
      <c r="F3" s="47" t="str">
        <f t="shared" si="4"/>
        <v>2</v>
      </c>
      <c r="G3" s="48">
        <v>45304.0</v>
      </c>
      <c r="H3" s="46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47" t="str">
        <f t="shared" si="1"/>
        <v>00</v>
      </c>
      <c r="D4" s="47" t="str">
        <f t="shared" si="2"/>
        <v>20240103</v>
      </c>
      <c r="E4" s="47" t="str">
        <f t="shared" si="3"/>
        <v>002</v>
      </c>
      <c r="F4" s="47" t="str">
        <f t="shared" si="4"/>
        <v>3</v>
      </c>
      <c r="G4" s="48">
        <v>45304.0</v>
      </c>
      <c r="H4" s="46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47" t="str">
        <f t="shared" si="1"/>
        <v>00</v>
      </c>
      <c r="D5" s="47" t="str">
        <f t="shared" si="2"/>
        <v>20240103</v>
      </c>
      <c r="E5" s="47" t="str">
        <f t="shared" si="3"/>
        <v>002</v>
      </c>
      <c r="F5" s="47" t="str">
        <f t="shared" si="4"/>
        <v>4</v>
      </c>
      <c r="G5" s="48">
        <v>45304.0</v>
      </c>
      <c r="H5" s="46"/>
    </row>
    <row r="6" ht="15.75" customHeight="1">
      <c r="A6" s="27" t="s">
        <v>20</v>
      </c>
      <c r="B6" s="47">
        <f>IF(ISNUMBER(MATCH(A6,Procesos!B:B,FALSE)),INDIRECT("Procesos!C"&amp;MATCH(A6,Procesos!B:B,FALSE)),"No")</f>
        <v>110</v>
      </c>
      <c r="C6" s="47" t="str">
        <f t="shared" si="1"/>
        <v>00</v>
      </c>
      <c r="D6" s="47" t="str">
        <f t="shared" si="2"/>
        <v>20240103</v>
      </c>
      <c r="E6" s="47" t="str">
        <f t="shared" si="3"/>
        <v>002</v>
      </c>
      <c r="F6" s="47" t="str">
        <f t="shared" si="4"/>
        <v>5</v>
      </c>
      <c r="G6" s="48">
        <v>45304.0</v>
      </c>
      <c r="H6" s="46"/>
    </row>
    <row r="7" ht="15.75" customHeight="1">
      <c r="A7" s="27" t="s">
        <v>21</v>
      </c>
      <c r="B7" s="47">
        <f>IF(ISNUMBER(MATCH(A7,Procesos!B:B,FALSE)),INDIRECT("Procesos!C"&amp;MATCH(A7,Procesos!B:B,FALSE)),"No")</f>
        <v>115</v>
      </c>
      <c r="C7" s="47" t="str">
        <f t="shared" si="1"/>
        <v>00</v>
      </c>
      <c r="D7" s="47" t="str">
        <f t="shared" si="2"/>
        <v>20240103</v>
      </c>
      <c r="E7" s="47" t="str">
        <f t="shared" si="3"/>
        <v>002</v>
      </c>
      <c r="F7" s="47" t="str">
        <f t="shared" si="4"/>
        <v>6</v>
      </c>
      <c r="G7" s="48">
        <v>45304.0</v>
      </c>
      <c r="H7" s="46"/>
    </row>
    <row r="8" ht="15.75" customHeight="1">
      <c r="A8" s="27" t="s">
        <v>22</v>
      </c>
      <c r="B8" s="47">
        <f>IF(ISNUMBER(MATCH(A8,Procesos!B:B,FALSE)),INDIRECT("Procesos!C"&amp;MATCH(A8,Procesos!B:B,FALSE)),"No")</f>
        <v>150</v>
      </c>
      <c r="C8" s="47" t="str">
        <f t="shared" si="1"/>
        <v>00</v>
      </c>
      <c r="D8" s="47" t="str">
        <f t="shared" si="2"/>
        <v>20240103</v>
      </c>
      <c r="E8" s="47" t="str">
        <f t="shared" si="3"/>
        <v>002</v>
      </c>
      <c r="F8" s="47" t="str">
        <f t="shared" si="4"/>
        <v>7</v>
      </c>
      <c r="G8" s="48">
        <v>45304.0</v>
      </c>
      <c r="H8" s="46"/>
    </row>
    <row r="9" ht="15.75" customHeight="1">
      <c r="A9" s="27" t="s">
        <v>23</v>
      </c>
      <c r="B9" s="47">
        <f>IF(ISNUMBER(MATCH(A9,Procesos!B:B,FALSE)),INDIRECT("Procesos!C"&amp;MATCH(A9,Procesos!B:B,FALSE)),"No")</f>
        <v>145</v>
      </c>
      <c r="C9" s="47" t="str">
        <f t="shared" si="1"/>
        <v>00</v>
      </c>
      <c r="D9" s="47" t="str">
        <f t="shared" si="2"/>
        <v>20240103</v>
      </c>
      <c r="E9" s="47" t="str">
        <f t="shared" si="3"/>
        <v>002</v>
      </c>
      <c r="F9" s="47" t="str">
        <f t="shared" si="4"/>
        <v>8</v>
      </c>
      <c r="G9" s="48">
        <v>45306.0</v>
      </c>
      <c r="H9" s="46"/>
    </row>
    <row r="10" ht="15.75" customHeight="1">
      <c r="A10" s="27" t="s">
        <v>24</v>
      </c>
      <c r="B10" s="47">
        <f>IF(ISNUMBER(MATCH(A10,Procesos!B:B,FALSE)),INDIRECT("Procesos!C"&amp;MATCH(A10,Procesos!B:B,FALSE)),"No")</f>
        <v>130</v>
      </c>
      <c r="C10" s="47" t="str">
        <f t="shared" si="1"/>
        <v>00</v>
      </c>
      <c r="D10" s="47" t="str">
        <f t="shared" si="2"/>
        <v>20240103</v>
      </c>
      <c r="E10" s="47" t="str">
        <f t="shared" si="3"/>
        <v>002</v>
      </c>
      <c r="F10" s="47" t="str">
        <f t="shared" si="4"/>
        <v>9</v>
      </c>
      <c r="G10" s="48">
        <v>45306.0</v>
      </c>
      <c r="H10" s="46"/>
    </row>
    <row r="11" ht="15.75" customHeight="1">
      <c r="A11" s="27" t="s">
        <v>25</v>
      </c>
      <c r="B11" s="47">
        <f>IF(ISNUMBER(MATCH(A11,Procesos!B:B,FALSE)),INDIRECT("Procesos!C"&amp;MATCH(A11,Procesos!B:B,FALSE)),"No")</f>
        <v>145</v>
      </c>
      <c r="C11" s="47" t="str">
        <f t="shared" si="1"/>
        <v>00</v>
      </c>
      <c r="D11" s="47" t="str">
        <f t="shared" si="2"/>
        <v>20240103</v>
      </c>
      <c r="E11" s="47" t="str">
        <f t="shared" si="3"/>
        <v>002</v>
      </c>
      <c r="F11" s="47" t="str">
        <f t="shared" si="4"/>
        <v>0</v>
      </c>
      <c r="G11" s="48">
        <v>45306.0</v>
      </c>
      <c r="H11" s="46"/>
    </row>
    <row r="12" ht="15.75" customHeight="1">
      <c r="A12" s="27" t="s">
        <v>26</v>
      </c>
      <c r="B12" s="47">
        <f>IF(ISNUMBER(MATCH(A12,Procesos!B:B,FALSE)),INDIRECT("Procesos!C"&amp;MATCH(A12,Procesos!B:B,FALSE)),"No")</f>
        <v>100</v>
      </c>
      <c r="C12" s="47" t="str">
        <f t="shared" si="1"/>
        <v>00</v>
      </c>
      <c r="D12" s="47" t="str">
        <f t="shared" si="2"/>
        <v>20240103</v>
      </c>
      <c r="E12" s="47" t="str">
        <f t="shared" si="3"/>
        <v>002</v>
      </c>
      <c r="F12" s="47" t="str">
        <f t="shared" si="4"/>
        <v>1</v>
      </c>
      <c r="G12" s="48">
        <v>45306.0</v>
      </c>
      <c r="H12" s="46"/>
    </row>
    <row r="13" ht="15.75" customHeight="1">
      <c r="A13" s="27" t="s">
        <v>27</v>
      </c>
      <c r="B13" s="47">
        <f>IF(ISNUMBER(MATCH(A13,Procesos!B:B,FALSE)),INDIRECT("Procesos!C"&amp;MATCH(A13,Procesos!B:B,FALSE)),"No")</f>
        <v>60</v>
      </c>
      <c r="C13" s="47" t="str">
        <f t="shared" si="1"/>
        <v>00</v>
      </c>
      <c r="D13" s="47" t="str">
        <f t="shared" si="2"/>
        <v>20240103</v>
      </c>
      <c r="E13" s="47" t="str">
        <f t="shared" si="3"/>
        <v>002</v>
      </c>
      <c r="F13" s="47" t="str">
        <f t="shared" si="4"/>
        <v>2</v>
      </c>
      <c r="G13" s="48">
        <v>45306.0</v>
      </c>
      <c r="H13" s="46"/>
    </row>
    <row r="14" ht="15.75" customHeight="1">
      <c r="A14" s="27" t="s">
        <v>28</v>
      </c>
      <c r="B14" s="47">
        <f>IF(ISNUMBER(MATCH(A14,Procesos!B:B,FALSE)),INDIRECT("Procesos!C"&amp;MATCH(A14,Procesos!B:B,FALSE)),"No")</f>
        <v>115</v>
      </c>
      <c r="C14" s="47" t="str">
        <f t="shared" si="1"/>
        <v>00</v>
      </c>
      <c r="D14" s="47" t="str">
        <f t="shared" si="2"/>
        <v>20240103</v>
      </c>
      <c r="E14" s="47" t="str">
        <f t="shared" si="3"/>
        <v>002</v>
      </c>
      <c r="F14" s="47" t="str">
        <f t="shared" si="4"/>
        <v>3</v>
      </c>
      <c r="G14" s="48">
        <v>45306.0</v>
      </c>
      <c r="H14" s="46"/>
    </row>
    <row r="15" ht="15.75" customHeight="1">
      <c r="A15" s="27" t="s">
        <v>29</v>
      </c>
      <c r="B15" s="47">
        <f>IF(ISNUMBER(MATCH(A15,Procesos!B:B,FALSE)),INDIRECT("Procesos!C"&amp;MATCH(A15,Procesos!B:B,FALSE)),"No")</f>
        <v>105</v>
      </c>
      <c r="C15" s="47" t="str">
        <f t="shared" si="1"/>
        <v>00</v>
      </c>
      <c r="D15" s="47" t="str">
        <f t="shared" si="2"/>
        <v>20240103</v>
      </c>
      <c r="E15" s="47" t="str">
        <f t="shared" si="3"/>
        <v>002</v>
      </c>
      <c r="F15" s="47" t="str">
        <f t="shared" si="4"/>
        <v>4</v>
      </c>
      <c r="G15" s="48">
        <v>45306.0</v>
      </c>
      <c r="H15" s="46"/>
    </row>
    <row r="16" ht="15.75" customHeight="1">
      <c r="A16" s="27" t="s">
        <v>30</v>
      </c>
      <c r="B16" s="47">
        <f>IF(ISNUMBER(MATCH(A16,Procesos!B:B,FALSE)),INDIRECT("Procesos!C"&amp;MATCH(A16,Procesos!B:B,FALSE)),"No")</f>
        <v>135</v>
      </c>
      <c r="C16" s="47" t="str">
        <f t="shared" si="1"/>
        <v>00</v>
      </c>
      <c r="D16" s="47" t="str">
        <f t="shared" si="2"/>
        <v>20240103</v>
      </c>
      <c r="E16" s="47" t="str">
        <f t="shared" si="3"/>
        <v>002</v>
      </c>
      <c r="F16" s="47" t="str">
        <f t="shared" si="4"/>
        <v>5</v>
      </c>
      <c r="G16" s="48">
        <v>45306.0</v>
      </c>
      <c r="H16" s="46"/>
    </row>
    <row r="17" ht="15.75" customHeight="1">
      <c r="A17" s="27" t="s">
        <v>31</v>
      </c>
      <c r="B17" s="47">
        <f>IF(ISNUMBER(MATCH(A17,Procesos!B:B,FALSE)),INDIRECT("Procesos!C"&amp;MATCH(A17,Procesos!B:B,FALSE)),"No")</f>
        <v>140</v>
      </c>
      <c r="C17" s="47" t="str">
        <f t="shared" si="1"/>
        <v>00</v>
      </c>
      <c r="D17" s="47" t="str">
        <f t="shared" si="2"/>
        <v>20240103</v>
      </c>
      <c r="E17" s="47" t="str">
        <f t="shared" si="3"/>
        <v>002</v>
      </c>
      <c r="F17" s="47" t="str">
        <f t="shared" si="4"/>
        <v>6</v>
      </c>
      <c r="G17" s="48">
        <v>45306.0</v>
      </c>
      <c r="H17" s="46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47" t="str">
        <f t="shared" si="1"/>
        <v>00</v>
      </c>
      <c r="D18" s="47" t="str">
        <f t="shared" si="2"/>
        <v>20240103</v>
      </c>
      <c r="E18" s="47" t="str">
        <f t="shared" si="3"/>
        <v>002</v>
      </c>
      <c r="F18" s="47" t="str">
        <f t="shared" si="4"/>
        <v>7</v>
      </c>
      <c r="G18" s="48">
        <v>45306.0</v>
      </c>
      <c r="H18" s="46"/>
    </row>
    <row r="19" ht="15.75" customHeight="1">
      <c r="A19" s="27" t="s">
        <v>33</v>
      </c>
      <c r="B19" s="47">
        <f>IF(ISNUMBER(MATCH(A19,Procesos!B:B,FALSE)),INDIRECT("Procesos!C"&amp;MATCH(A19,Procesos!B:B,FALSE)),"No")</f>
        <v>70</v>
      </c>
      <c r="C19" s="47" t="str">
        <f t="shared" si="1"/>
        <v>00</v>
      </c>
      <c r="D19" s="47" t="str">
        <f t="shared" si="2"/>
        <v>20240103</v>
      </c>
      <c r="E19" s="47" t="str">
        <f t="shared" si="3"/>
        <v>002</v>
      </c>
      <c r="F19" s="47" t="str">
        <f t="shared" si="4"/>
        <v>8</v>
      </c>
      <c r="G19" s="48">
        <v>45306.0</v>
      </c>
      <c r="H19" s="46"/>
    </row>
    <row r="20" ht="15.75" customHeight="1">
      <c r="A20" s="27" t="s">
        <v>34</v>
      </c>
      <c r="B20" s="47">
        <f>IF(ISNUMBER(MATCH(A20,Procesos!B:B,FALSE)),INDIRECT("Procesos!C"&amp;MATCH(A20,Procesos!B:B,FALSE)),"No")</f>
        <v>110</v>
      </c>
      <c r="C20" s="47" t="str">
        <f t="shared" si="1"/>
        <v>00</v>
      </c>
      <c r="D20" s="47" t="str">
        <f t="shared" si="2"/>
        <v>20240103</v>
      </c>
      <c r="E20" s="47" t="str">
        <f t="shared" si="3"/>
        <v>002</v>
      </c>
      <c r="F20" s="47" t="str">
        <f t="shared" si="4"/>
        <v>9</v>
      </c>
      <c r="G20" s="48">
        <v>45306.0</v>
      </c>
      <c r="H20" s="46"/>
    </row>
    <row r="21" ht="15.75" customHeight="1">
      <c r="A21" s="27" t="s">
        <v>35</v>
      </c>
      <c r="B21" s="47">
        <f>IF(ISNUMBER(MATCH(A21,Procesos!B:B,FALSE)),INDIRECT("Procesos!C"&amp;MATCH(A21,Procesos!B:B,FALSE)),"No")</f>
        <v>125</v>
      </c>
      <c r="C21" s="47" t="str">
        <f t="shared" si="1"/>
        <v>00</v>
      </c>
      <c r="D21" s="47" t="str">
        <f t="shared" si="2"/>
        <v>20240103</v>
      </c>
      <c r="E21" s="47" t="str">
        <f t="shared" si="3"/>
        <v>002</v>
      </c>
      <c r="F21" s="47" t="str">
        <f t="shared" si="4"/>
        <v>0</v>
      </c>
      <c r="G21" s="48">
        <v>45306.0</v>
      </c>
      <c r="H21" s="46"/>
    </row>
    <row r="22" ht="15.75" customHeight="1">
      <c r="A22" s="27" t="s">
        <v>36</v>
      </c>
      <c r="B22" s="47">
        <f>IF(ISNUMBER(MATCH(A22,Procesos!B:B,FALSE)),INDIRECT("Procesos!C"&amp;MATCH(A22,Procesos!B:B,FALSE)),"No")</f>
        <v>130</v>
      </c>
      <c r="C22" s="47" t="str">
        <f t="shared" si="1"/>
        <v>00</v>
      </c>
      <c r="D22" s="47" t="str">
        <f t="shared" si="2"/>
        <v>20240103</v>
      </c>
      <c r="E22" s="47" t="str">
        <f t="shared" si="3"/>
        <v>002</v>
      </c>
      <c r="F22" s="47" t="str">
        <f t="shared" si="4"/>
        <v>1</v>
      </c>
      <c r="G22" s="48">
        <v>45306.0</v>
      </c>
      <c r="H22" s="46"/>
    </row>
    <row r="23" ht="15.75" customHeight="1">
      <c r="A23" s="27" t="s">
        <v>37</v>
      </c>
      <c r="B23" s="47">
        <f>IF(ISNUMBER(MATCH(A23,Procesos!B:B,FALSE)),INDIRECT("Procesos!C"&amp;MATCH(A23,Procesos!B:B,FALSE)),"No")</f>
        <v>105</v>
      </c>
      <c r="C23" s="47" t="str">
        <f t="shared" si="1"/>
        <v>00</v>
      </c>
      <c r="D23" s="47" t="str">
        <f t="shared" si="2"/>
        <v>20240103</v>
      </c>
      <c r="E23" s="47" t="str">
        <f t="shared" si="3"/>
        <v>002</v>
      </c>
      <c r="F23" s="47" t="str">
        <f t="shared" si="4"/>
        <v>2</v>
      </c>
      <c r="G23" s="48">
        <v>45306.0</v>
      </c>
      <c r="H23" s="46"/>
    </row>
    <row r="24" ht="15.75" customHeight="1">
      <c r="A24" s="27" t="s">
        <v>38</v>
      </c>
      <c r="B24" s="47">
        <f>IF(ISNUMBER(MATCH(A24,Procesos!B:B,FALSE)),INDIRECT("Procesos!C"&amp;MATCH(A24,Procesos!B:B,FALSE)),"No")</f>
        <v>105</v>
      </c>
      <c r="C24" s="47" t="str">
        <f t="shared" si="1"/>
        <v>00</v>
      </c>
      <c r="D24" s="47" t="str">
        <f t="shared" si="2"/>
        <v>20240103</v>
      </c>
      <c r="E24" s="47" t="str">
        <f t="shared" si="3"/>
        <v>002</v>
      </c>
      <c r="F24" s="47" t="str">
        <f t="shared" si="4"/>
        <v>3</v>
      </c>
      <c r="G24" s="48">
        <v>45306.0</v>
      </c>
      <c r="H24" s="46"/>
    </row>
    <row r="25" ht="15.75" customHeight="1">
      <c r="A25" s="49"/>
      <c r="B25" s="47" t="str">
        <f>IF(ISNUMBER(MATCH(A25,Procesos!B:B,FALSE)),INDIRECT("Procesos!C"&amp;MATCH(A25,Procesos!B:B,FALSE)),"No")</f>
        <v>No</v>
      </c>
      <c r="C25" s="47" t="str">
        <f t="shared" si="1"/>
        <v/>
      </c>
      <c r="D25" s="47" t="str">
        <f t="shared" si="2"/>
        <v/>
      </c>
      <c r="E25" s="47" t="str">
        <f t="shared" si="3"/>
        <v/>
      </c>
      <c r="F25" s="47" t="str">
        <f t="shared" si="4"/>
        <v/>
      </c>
      <c r="G25" s="48"/>
      <c r="H25" s="46"/>
    </row>
    <row r="26" ht="15.75" customHeight="1">
      <c r="A26" s="50"/>
      <c r="B26" s="51"/>
      <c r="C26" s="51"/>
      <c r="D26" s="51"/>
      <c r="E26" s="51"/>
      <c r="F26" s="51"/>
      <c r="G26" s="52"/>
      <c r="H26" s="46"/>
    </row>
    <row r="27" ht="15.75" customHeight="1">
      <c r="A27" s="50"/>
      <c r="B27" s="51"/>
      <c r="C27" s="51"/>
      <c r="D27" s="51"/>
      <c r="E27" s="51"/>
      <c r="F27" s="51"/>
      <c r="G27" s="52"/>
      <c r="H27" s="46"/>
    </row>
    <row r="28" ht="15.75" customHeight="1">
      <c r="A28" s="50"/>
      <c r="B28" s="51"/>
      <c r="C28" s="51"/>
      <c r="D28" s="51"/>
      <c r="E28" s="51"/>
      <c r="F28" s="51"/>
      <c r="G28" s="48"/>
      <c r="H28" s="46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4" priority="2" operator="beginsWith" text="04-">
      <formula>LEFT((A2),LEN("04-"))=("04-")</formula>
    </cfRule>
  </conditionalFormatting>
  <conditionalFormatting sqref="A2:A24">
    <cfRule type="beginsWith" dxfId="2" priority="3" operator="beginsWith" text="S2-">
      <formula>LEFT((A2),LEN("S2-"))=("S2-")</formula>
    </cfRule>
  </conditionalFormatting>
  <conditionalFormatting sqref="A2:A24">
    <cfRule type="beginsWith" dxfId="9" priority="4" operator="beginsWith" text="S3-">
      <formula>LEFT((A2),LEN("S3-"))=("S3-")</formula>
    </cfRule>
  </conditionalFormatting>
  <conditionalFormatting sqref="A2:A24">
    <cfRule type="beginsWith" dxfId="10" priority="5" operator="beginsWith" text="S4-">
      <formula>LEFT((A2),LEN("S4-"))=("S4-")</formula>
    </cfRule>
  </conditionalFormatting>
  <conditionalFormatting sqref="A2:A24">
    <cfRule type="beginsWith" dxfId="11" priority="6" operator="beginsWith" text="0Z">
      <formula>LEFT((A2),LEN("0Z"))=("0Z")</formula>
    </cfRule>
  </conditionalFormatting>
  <conditionalFormatting sqref="A2:A24">
    <cfRule type="beginsWith" dxfId="5" priority="7" operator="beginsWith" text="08-">
      <formula>LEFT((A2),LEN("08-"))=("08-")</formula>
    </cfRule>
  </conditionalFormatting>
  <conditionalFormatting sqref="A2:A28">
    <cfRule type="beginsWith" dxfId="1" priority="8" operator="beginsWith" text="01-">
      <formula>LEFT((A2),LEN("01-"))=("01-")</formula>
    </cfRule>
  </conditionalFormatting>
  <conditionalFormatting sqref="A2:A28">
    <cfRule type="beginsWith" dxfId="2" priority="9" operator="beginsWith" text="02-">
      <formula>LEFT((A2),LEN("02-"))=("02-")</formula>
    </cfRule>
  </conditionalFormatting>
  <conditionalFormatting sqref="A2:A28">
    <cfRule type="beginsWith" dxfId="3" priority="10" operator="beginsWith" text="03-">
      <formula>LEFT((A2),LEN("03-"))=("03-")</formula>
    </cfRule>
  </conditionalFormatting>
  <conditionalFormatting sqref="A2:A28">
    <cfRule type="beginsWith" dxfId="10" priority="11" operator="beginsWith" text="04-">
      <formula>LEFT((A2),LEN("04-"))=("04-")</formula>
    </cfRule>
  </conditionalFormatting>
  <conditionalFormatting sqref="A2:A28">
    <cfRule type="beginsWith" dxfId="5" priority="12" operator="beginsWith" text="06-">
      <formula>LEFT((A2),LEN("06-"))=("06-")</formula>
    </cfRule>
  </conditionalFormatting>
  <conditionalFormatting sqref="A2:A28">
    <cfRule type="beginsWith" dxfId="8" priority="13" operator="beginsWith" text="00-">
      <formula>LEFT((A2),LEN("00-"))=("00-")</formula>
    </cfRule>
  </conditionalFormatting>
  <conditionalFormatting sqref="A2:A28">
    <cfRule type="beginsWith" dxfId="1" priority="14" operator="beginsWith" text="S1">
      <formula>LEFT((A2),LEN("S1"))=("S1")</formula>
    </cfRule>
  </conditionalFormatting>
  <conditionalFormatting sqref="A2:A28">
    <cfRule type="beginsWith" dxfId="2" priority="15" operator="beginsWith" text="S2">
      <formula>LEFT((A2),LEN("S2"))=("S2")</formula>
    </cfRule>
  </conditionalFormatting>
  <conditionalFormatting sqref="A2:A28">
    <cfRule type="beginsWith" dxfId="9" priority="16" operator="beginsWith" text="S3">
      <formula>LEFT((A2),LEN("S3"))=("S3")</formula>
    </cfRule>
  </conditionalFormatting>
  <conditionalFormatting sqref="A2:A28">
    <cfRule type="beginsWith" dxfId="10" priority="17" operator="beginsWith" text="S4">
      <formula>LEFT((A2),LEN("S4"))=("S4")</formula>
    </cfRule>
  </conditionalFormatting>
  <conditionalFormatting sqref="A3:A28">
    <cfRule type="beginsWith" dxfId="8" priority="18" operator="beginsWith" text="S0-">
      <formula>LEFT((A3),LEN("S0-"))=("S0-")</formula>
    </cfRule>
  </conditionalFormatting>
  <conditionalFormatting sqref="A2:A28">
    <cfRule type="beginsWith" dxfId="5" priority="19" operator="beginsWith" text="15-">
      <formula>LEFT((A2),LEN("15-"))=("15-")</formula>
    </cfRule>
  </conditionalFormatting>
  <conditionalFormatting sqref="A1:A28">
    <cfRule type="beginsWith" dxfId="9" priority="20" operator="beginsWith" text="31-">
      <formula>LEFT((A1),LEN("31-"))=("31-")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9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</cols>
  <sheetData>
    <row r="1" ht="15.75" customHeight="1">
      <c r="A1" s="53" t="s">
        <v>45</v>
      </c>
      <c r="B1" s="53" t="s">
        <v>40</v>
      </c>
      <c r="C1" s="54" t="s">
        <v>41</v>
      </c>
      <c r="D1" s="54" t="s">
        <v>42</v>
      </c>
      <c r="E1" s="54" t="s">
        <v>14</v>
      </c>
      <c r="F1" s="54" t="s">
        <v>43</v>
      </c>
      <c r="G1" s="55" t="s">
        <v>44</v>
      </c>
      <c r="H1" s="56"/>
    </row>
    <row r="2" ht="15.75" customHeight="1">
      <c r="A2" s="27" t="s">
        <v>15</v>
      </c>
      <c r="B2" s="47">
        <f>IF(ISNUMBER(MATCH(A2,Procesos!B:B,FALSE)),INDIRECT("Procesos!C"&amp;MATCH(A2,Procesos!B:B,FALSE)),"No")</f>
        <v>185</v>
      </c>
      <c r="C2" s="47" t="str">
        <f t="shared" ref="C2:C24" si="1">LEFT(A2,2)</f>
        <v>00</v>
      </c>
      <c r="D2" s="47" t="str">
        <f t="shared" ref="D2:D24" si="2">MID(A2,4,8)</f>
        <v>20240103</v>
      </c>
      <c r="E2" s="47" t="str">
        <f t="shared" ref="E2:E24" si="3">MID(A2,13,3)</f>
        <v>002</v>
      </c>
      <c r="F2" s="47" t="str">
        <f t="shared" ref="F2:F24" si="4">RIGHT(A2,1)</f>
        <v>1</v>
      </c>
      <c r="G2" s="48">
        <v>45311.0</v>
      </c>
      <c r="H2" s="56"/>
    </row>
    <row r="3" ht="15.75" customHeight="1">
      <c r="A3" s="27" t="s">
        <v>17</v>
      </c>
      <c r="B3" s="47">
        <f>IF(ISNUMBER(MATCH(A3,Procesos!B:B,FALSE)),INDIRECT("Procesos!C"&amp;MATCH(A3,Procesos!B:B,FALSE)),"No")</f>
        <v>165</v>
      </c>
      <c r="C3" s="47" t="str">
        <f t="shared" si="1"/>
        <v>00</v>
      </c>
      <c r="D3" s="47" t="str">
        <f t="shared" si="2"/>
        <v>20240103</v>
      </c>
      <c r="E3" s="47" t="str">
        <f t="shared" si="3"/>
        <v>002</v>
      </c>
      <c r="F3" s="47" t="str">
        <f t="shared" si="4"/>
        <v>2</v>
      </c>
      <c r="G3" s="48">
        <v>45311.0</v>
      </c>
      <c r="H3" s="56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47" t="str">
        <f t="shared" si="1"/>
        <v>00</v>
      </c>
      <c r="D4" s="47" t="str">
        <f t="shared" si="2"/>
        <v>20240103</v>
      </c>
      <c r="E4" s="47" t="str">
        <f t="shared" si="3"/>
        <v>002</v>
      </c>
      <c r="F4" s="47" t="str">
        <f t="shared" si="4"/>
        <v>3</v>
      </c>
      <c r="G4" s="48">
        <v>45311.0</v>
      </c>
      <c r="H4" s="56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47" t="str">
        <f t="shared" si="1"/>
        <v>00</v>
      </c>
      <c r="D5" s="47" t="str">
        <f t="shared" si="2"/>
        <v>20240103</v>
      </c>
      <c r="E5" s="47" t="str">
        <f t="shared" si="3"/>
        <v>002</v>
      </c>
      <c r="F5" s="47" t="str">
        <f t="shared" si="4"/>
        <v>4</v>
      </c>
      <c r="G5" s="48">
        <v>45311.0</v>
      </c>
      <c r="H5" s="56"/>
    </row>
    <row r="6" ht="15.75" customHeight="1">
      <c r="A6" s="27" t="s">
        <v>20</v>
      </c>
      <c r="B6" s="47">
        <f>IF(ISNUMBER(MATCH(A6,Procesos!B:B,FALSE)),INDIRECT("Procesos!C"&amp;MATCH(A6,Procesos!B:B,FALSE)),"No")</f>
        <v>110</v>
      </c>
      <c r="C6" s="47" t="str">
        <f t="shared" si="1"/>
        <v>00</v>
      </c>
      <c r="D6" s="47" t="str">
        <f t="shared" si="2"/>
        <v>20240103</v>
      </c>
      <c r="E6" s="47" t="str">
        <f t="shared" si="3"/>
        <v>002</v>
      </c>
      <c r="F6" s="47" t="str">
        <f t="shared" si="4"/>
        <v>5</v>
      </c>
      <c r="G6" s="48">
        <v>45311.0</v>
      </c>
      <c r="H6" s="56"/>
    </row>
    <row r="7" ht="15.75" customHeight="1">
      <c r="A7" s="27" t="s">
        <v>21</v>
      </c>
      <c r="B7" s="57">
        <f>IF(ISNUMBER(MATCH(A7,Procesos!B:B,FALSE)),INDIRECT("Procesos!C"&amp;MATCH(A7,Procesos!B:B,FALSE)),"No")</f>
        <v>115</v>
      </c>
      <c r="C7" s="47" t="str">
        <f t="shared" si="1"/>
        <v>00</v>
      </c>
      <c r="D7" s="47" t="str">
        <f t="shared" si="2"/>
        <v>20240103</v>
      </c>
      <c r="E7" s="47" t="str">
        <f t="shared" si="3"/>
        <v>002</v>
      </c>
      <c r="F7" s="47" t="str">
        <f t="shared" si="4"/>
        <v>6</v>
      </c>
      <c r="G7" s="48">
        <v>45311.0</v>
      </c>
      <c r="H7" s="56"/>
    </row>
    <row r="8" ht="15.75" customHeight="1">
      <c r="A8" s="27" t="s">
        <v>22</v>
      </c>
      <c r="B8" s="57">
        <f>IF(ISNUMBER(MATCH(A8,Procesos!B:B,FALSE)),INDIRECT("Procesos!C"&amp;MATCH(A8,Procesos!B:B,FALSE)),"No")</f>
        <v>150</v>
      </c>
      <c r="C8" s="47" t="str">
        <f t="shared" si="1"/>
        <v>00</v>
      </c>
      <c r="D8" s="47" t="str">
        <f t="shared" si="2"/>
        <v>20240103</v>
      </c>
      <c r="E8" s="47" t="str">
        <f t="shared" si="3"/>
        <v>002</v>
      </c>
      <c r="F8" s="47" t="str">
        <f t="shared" si="4"/>
        <v>7</v>
      </c>
      <c r="G8" s="48">
        <v>45311.0</v>
      </c>
      <c r="H8" s="56"/>
    </row>
    <row r="9" ht="15.75" customHeight="1">
      <c r="A9" s="27" t="s">
        <v>23</v>
      </c>
      <c r="B9" s="57">
        <f>IF(ISNUMBER(MATCH(A9,Procesos!B:B,FALSE)),INDIRECT("Procesos!C"&amp;MATCH(A9,Procesos!B:B,FALSE)),"No")</f>
        <v>145</v>
      </c>
      <c r="C9" s="47" t="str">
        <f t="shared" si="1"/>
        <v>00</v>
      </c>
      <c r="D9" s="47" t="str">
        <f t="shared" si="2"/>
        <v>20240103</v>
      </c>
      <c r="E9" s="47" t="str">
        <f t="shared" si="3"/>
        <v>002</v>
      </c>
      <c r="F9" s="47" t="str">
        <f t="shared" si="4"/>
        <v>8</v>
      </c>
      <c r="G9" s="48">
        <v>45311.0</v>
      </c>
      <c r="H9" s="56"/>
    </row>
    <row r="10" ht="15.75" customHeight="1">
      <c r="A10" s="27" t="s">
        <v>24</v>
      </c>
      <c r="B10" s="57">
        <f>IF(ISNUMBER(MATCH(A10,Procesos!B:B,FALSE)),INDIRECT("Procesos!C"&amp;MATCH(A10,Procesos!B:B,FALSE)),"No")</f>
        <v>130</v>
      </c>
      <c r="C10" s="47" t="str">
        <f t="shared" si="1"/>
        <v>00</v>
      </c>
      <c r="D10" s="47" t="str">
        <f t="shared" si="2"/>
        <v>20240103</v>
      </c>
      <c r="E10" s="47" t="str">
        <f t="shared" si="3"/>
        <v>002</v>
      </c>
      <c r="F10" s="47" t="str">
        <f t="shared" si="4"/>
        <v>9</v>
      </c>
      <c r="G10" s="48">
        <v>45311.0</v>
      </c>
      <c r="H10" s="56"/>
    </row>
    <row r="11" ht="15.75" customHeight="1">
      <c r="A11" s="27" t="s">
        <v>25</v>
      </c>
      <c r="B11" s="57">
        <f>IF(ISNUMBER(MATCH(A11,Procesos!B:B,FALSE)),INDIRECT("Procesos!C"&amp;MATCH(A11,Procesos!B:B,FALSE)),"No")</f>
        <v>145</v>
      </c>
      <c r="C11" s="47" t="str">
        <f t="shared" si="1"/>
        <v>00</v>
      </c>
      <c r="D11" s="47" t="str">
        <f t="shared" si="2"/>
        <v>20240103</v>
      </c>
      <c r="E11" s="47" t="str">
        <f t="shared" si="3"/>
        <v>002</v>
      </c>
      <c r="F11" s="47" t="str">
        <f t="shared" si="4"/>
        <v>0</v>
      </c>
      <c r="G11" s="48">
        <v>45311.0</v>
      </c>
      <c r="H11" s="56"/>
    </row>
    <row r="12" ht="15.75" customHeight="1">
      <c r="A12" s="27" t="s">
        <v>26</v>
      </c>
      <c r="B12" s="57">
        <f>IF(ISNUMBER(MATCH(A12,Procesos!B:B,FALSE)),INDIRECT("Procesos!C"&amp;MATCH(A12,Procesos!B:B,FALSE)),"No")</f>
        <v>100</v>
      </c>
      <c r="C12" s="47" t="str">
        <f t="shared" si="1"/>
        <v>00</v>
      </c>
      <c r="D12" s="47" t="str">
        <f t="shared" si="2"/>
        <v>20240103</v>
      </c>
      <c r="E12" s="47" t="str">
        <f t="shared" si="3"/>
        <v>002</v>
      </c>
      <c r="F12" s="47" t="str">
        <f t="shared" si="4"/>
        <v>1</v>
      </c>
      <c r="G12" s="48">
        <v>45311.0</v>
      </c>
      <c r="H12" s="56"/>
    </row>
    <row r="13" ht="15.75" customHeight="1">
      <c r="A13" s="27" t="s">
        <v>27</v>
      </c>
      <c r="B13" s="57">
        <f>IF(ISNUMBER(MATCH(A13,Procesos!B:B,FALSE)),INDIRECT("Procesos!C"&amp;MATCH(A13,Procesos!B:B,FALSE)),"No")</f>
        <v>60</v>
      </c>
      <c r="C13" s="47" t="str">
        <f t="shared" si="1"/>
        <v>00</v>
      </c>
      <c r="D13" s="47" t="str">
        <f t="shared" si="2"/>
        <v>20240103</v>
      </c>
      <c r="E13" s="47" t="str">
        <f t="shared" si="3"/>
        <v>002</v>
      </c>
      <c r="F13" s="47" t="str">
        <f t="shared" si="4"/>
        <v>2</v>
      </c>
      <c r="G13" s="48">
        <v>45311.0</v>
      </c>
      <c r="H13" s="56"/>
    </row>
    <row r="14" ht="15.75" customHeight="1">
      <c r="A14" s="27" t="s">
        <v>28</v>
      </c>
      <c r="B14" s="57">
        <f>IF(ISNUMBER(MATCH(A14,Procesos!B:B,FALSE)),INDIRECT("Procesos!C"&amp;MATCH(A14,Procesos!B:B,FALSE)),"No")</f>
        <v>115</v>
      </c>
      <c r="C14" s="47" t="str">
        <f t="shared" si="1"/>
        <v>00</v>
      </c>
      <c r="D14" s="47" t="str">
        <f t="shared" si="2"/>
        <v>20240103</v>
      </c>
      <c r="E14" s="47" t="str">
        <f t="shared" si="3"/>
        <v>002</v>
      </c>
      <c r="F14" s="47" t="str">
        <f t="shared" si="4"/>
        <v>3</v>
      </c>
      <c r="G14" s="48">
        <v>45311.0</v>
      </c>
      <c r="H14" s="56"/>
    </row>
    <row r="15" ht="15.75" customHeight="1">
      <c r="A15" s="27" t="s">
        <v>29</v>
      </c>
      <c r="B15" s="57">
        <f>IF(ISNUMBER(MATCH(A15,Procesos!B:B,FALSE)),INDIRECT("Procesos!C"&amp;MATCH(A15,Procesos!B:B,FALSE)),"No")</f>
        <v>105</v>
      </c>
      <c r="C15" s="47" t="str">
        <f t="shared" si="1"/>
        <v>00</v>
      </c>
      <c r="D15" s="47" t="str">
        <f t="shared" si="2"/>
        <v>20240103</v>
      </c>
      <c r="E15" s="47" t="str">
        <f t="shared" si="3"/>
        <v>002</v>
      </c>
      <c r="F15" s="47" t="str">
        <f t="shared" si="4"/>
        <v>4</v>
      </c>
      <c r="G15" s="48">
        <v>45311.0</v>
      </c>
      <c r="H15" s="56"/>
    </row>
    <row r="16" ht="15.75" customHeight="1">
      <c r="A16" s="27" t="s">
        <v>30</v>
      </c>
      <c r="B16" s="57">
        <f>IF(ISNUMBER(MATCH(A16,Procesos!B:B,FALSE)),INDIRECT("Procesos!C"&amp;MATCH(A16,Procesos!B:B,FALSE)),"No")</f>
        <v>135</v>
      </c>
      <c r="C16" s="47" t="str">
        <f t="shared" si="1"/>
        <v>00</v>
      </c>
      <c r="D16" s="47" t="str">
        <f t="shared" si="2"/>
        <v>20240103</v>
      </c>
      <c r="E16" s="47" t="str">
        <f t="shared" si="3"/>
        <v>002</v>
      </c>
      <c r="F16" s="47" t="str">
        <f t="shared" si="4"/>
        <v>5</v>
      </c>
      <c r="G16" s="48">
        <v>45311.0</v>
      </c>
      <c r="H16" s="56"/>
    </row>
    <row r="17" ht="15.75" customHeight="1">
      <c r="A17" s="27" t="s">
        <v>31</v>
      </c>
      <c r="B17" s="57">
        <f>IF(ISNUMBER(MATCH(A17,Procesos!B:B,FALSE)),INDIRECT("Procesos!C"&amp;MATCH(A17,Procesos!B:B,FALSE)),"No")</f>
        <v>140</v>
      </c>
      <c r="C17" s="47" t="str">
        <f t="shared" si="1"/>
        <v>00</v>
      </c>
      <c r="D17" s="47" t="str">
        <f t="shared" si="2"/>
        <v>20240103</v>
      </c>
      <c r="E17" s="47" t="str">
        <f t="shared" si="3"/>
        <v>002</v>
      </c>
      <c r="F17" s="47" t="str">
        <f t="shared" si="4"/>
        <v>6</v>
      </c>
      <c r="G17" s="48">
        <v>45311.0</v>
      </c>
      <c r="H17" s="56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47" t="str">
        <f t="shared" si="1"/>
        <v>00</v>
      </c>
      <c r="D18" s="47" t="str">
        <f t="shared" si="2"/>
        <v>20240103</v>
      </c>
      <c r="E18" s="47" t="str">
        <f t="shared" si="3"/>
        <v>002</v>
      </c>
      <c r="F18" s="47" t="str">
        <f t="shared" si="4"/>
        <v>7</v>
      </c>
      <c r="G18" s="48">
        <v>45311.0</v>
      </c>
      <c r="H18" s="56"/>
    </row>
    <row r="19" ht="15.75" customHeight="1">
      <c r="A19" s="27" t="s">
        <v>33</v>
      </c>
      <c r="B19" s="47">
        <f>IF(ISNUMBER(MATCH(A19,Procesos!B:B,FALSE)),INDIRECT("Procesos!C"&amp;MATCH(A19,Procesos!B:B,FALSE)),"No")</f>
        <v>70</v>
      </c>
      <c r="C19" s="47" t="str">
        <f t="shared" si="1"/>
        <v>00</v>
      </c>
      <c r="D19" s="47" t="str">
        <f t="shared" si="2"/>
        <v>20240103</v>
      </c>
      <c r="E19" s="47" t="str">
        <f t="shared" si="3"/>
        <v>002</v>
      </c>
      <c r="F19" s="47" t="str">
        <f t="shared" si="4"/>
        <v>8</v>
      </c>
      <c r="G19" s="48">
        <v>45311.0</v>
      </c>
      <c r="H19" s="56"/>
    </row>
    <row r="20" ht="15.75" customHeight="1">
      <c r="A20" s="27" t="s">
        <v>34</v>
      </c>
      <c r="B20" s="47">
        <f>IF(ISNUMBER(MATCH(A20,Procesos!B:B,FALSE)),INDIRECT("Procesos!C"&amp;MATCH(A20,Procesos!B:B,FALSE)),"No")</f>
        <v>110</v>
      </c>
      <c r="C20" s="47" t="str">
        <f t="shared" si="1"/>
        <v>00</v>
      </c>
      <c r="D20" s="47" t="str">
        <f t="shared" si="2"/>
        <v>20240103</v>
      </c>
      <c r="E20" s="47" t="str">
        <f t="shared" si="3"/>
        <v>002</v>
      </c>
      <c r="F20" s="47" t="str">
        <f t="shared" si="4"/>
        <v>9</v>
      </c>
      <c r="G20" s="48">
        <v>45311.0</v>
      </c>
      <c r="H20" s="56"/>
    </row>
    <row r="21" ht="15.75" customHeight="1">
      <c r="A21" s="27" t="s">
        <v>35</v>
      </c>
      <c r="B21" s="47">
        <f>IF(ISNUMBER(MATCH(A21,Procesos!B:B,FALSE)),INDIRECT("Procesos!C"&amp;MATCH(A21,Procesos!B:B,FALSE)),"No")</f>
        <v>125</v>
      </c>
      <c r="C21" s="47" t="str">
        <f t="shared" si="1"/>
        <v>00</v>
      </c>
      <c r="D21" s="47" t="str">
        <f t="shared" si="2"/>
        <v>20240103</v>
      </c>
      <c r="E21" s="47" t="str">
        <f t="shared" si="3"/>
        <v>002</v>
      </c>
      <c r="F21" s="47" t="str">
        <f t="shared" si="4"/>
        <v>0</v>
      </c>
      <c r="G21" s="48">
        <v>45311.0</v>
      </c>
      <c r="H21" s="56"/>
    </row>
    <row r="22" ht="15.75" customHeight="1">
      <c r="A22" s="27" t="s">
        <v>36</v>
      </c>
      <c r="B22" s="47">
        <f>IF(ISNUMBER(MATCH(A22,Procesos!B:B,FALSE)),INDIRECT("Procesos!C"&amp;MATCH(A22,Procesos!B:B,FALSE)),"No")</f>
        <v>130</v>
      </c>
      <c r="C22" s="47" t="str">
        <f t="shared" si="1"/>
        <v>00</v>
      </c>
      <c r="D22" s="47" t="str">
        <f t="shared" si="2"/>
        <v>20240103</v>
      </c>
      <c r="E22" s="47" t="str">
        <f t="shared" si="3"/>
        <v>002</v>
      </c>
      <c r="F22" s="47" t="str">
        <f t="shared" si="4"/>
        <v>1</v>
      </c>
      <c r="G22" s="48">
        <v>45311.0</v>
      </c>
      <c r="H22" s="56"/>
    </row>
    <row r="23" ht="15.75" customHeight="1">
      <c r="A23" s="27" t="s">
        <v>37</v>
      </c>
      <c r="B23" s="47">
        <f>IF(ISNUMBER(MATCH(A23,Procesos!B:B,FALSE)),INDIRECT("Procesos!C"&amp;MATCH(A23,Procesos!B:B,FALSE)),"No")</f>
        <v>105</v>
      </c>
      <c r="C23" s="47" t="str">
        <f t="shared" si="1"/>
        <v>00</v>
      </c>
      <c r="D23" s="47" t="str">
        <f t="shared" si="2"/>
        <v>20240103</v>
      </c>
      <c r="E23" s="47" t="str">
        <f t="shared" si="3"/>
        <v>002</v>
      </c>
      <c r="F23" s="47" t="str">
        <f t="shared" si="4"/>
        <v>2</v>
      </c>
      <c r="G23" s="48">
        <v>45311.0</v>
      </c>
      <c r="H23" s="56"/>
    </row>
    <row r="24" ht="15.75" customHeight="1">
      <c r="A24" s="27" t="s">
        <v>38</v>
      </c>
      <c r="B24" s="47">
        <f>IF(ISNUMBER(MATCH(A24,Procesos!B:B,FALSE)),INDIRECT("Procesos!C"&amp;MATCH(A24,Procesos!B:B,FALSE)),"No")</f>
        <v>105</v>
      </c>
      <c r="C24" s="47" t="str">
        <f t="shared" si="1"/>
        <v>00</v>
      </c>
      <c r="D24" s="47" t="str">
        <f t="shared" si="2"/>
        <v>20240103</v>
      </c>
      <c r="E24" s="47" t="str">
        <f t="shared" si="3"/>
        <v>002</v>
      </c>
      <c r="F24" s="47" t="str">
        <f t="shared" si="4"/>
        <v>3</v>
      </c>
      <c r="G24" s="48">
        <v>45311.0</v>
      </c>
      <c r="H24" s="56"/>
    </row>
  </sheetData>
  <conditionalFormatting sqref="A11 A22">
    <cfRule type="containsText" dxfId="0" priority="1" operator="containsText" text="Pago">
      <formula>NOT(ISERROR(SEARCH(("Pago"),(A11))))</formula>
    </cfRule>
  </conditionalFormatting>
  <conditionalFormatting sqref="A2:A24">
    <cfRule type="beginsWith" dxfId="4" priority="2" operator="beginsWith" text="04-">
      <formula>LEFT((A2),LEN("04-"))=("04-")</formula>
    </cfRule>
  </conditionalFormatting>
  <conditionalFormatting sqref="A2:A24">
    <cfRule type="beginsWith" dxfId="2" priority="3" operator="beginsWith" text="S2-">
      <formula>LEFT((A2),LEN("S2-"))=("S2-")</formula>
    </cfRule>
  </conditionalFormatting>
  <conditionalFormatting sqref="A2:A24">
    <cfRule type="beginsWith" dxfId="9" priority="4" operator="beginsWith" text="S3-">
      <formula>LEFT((A2),LEN("S3-"))=("S3-")</formula>
    </cfRule>
  </conditionalFormatting>
  <conditionalFormatting sqref="A2:A24">
    <cfRule type="beginsWith" dxfId="10" priority="5" operator="beginsWith" text="S4-">
      <formula>LEFT((A2),LEN("S4-"))=("S4-")</formula>
    </cfRule>
  </conditionalFormatting>
  <conditionalFormatting sqref="A2:A24">
    <cfRule type="beginsWith" dxfId="11" priority="6" operator="beginsWith" text="0Z">
      <formula>LEFT((A2),LEN("0Z"))=("0Z")</formula>
    </cfRule>
  </conditionalFormatting>
  <conditionalFormatting sqref="A2:A24">
    <cfRule type="beginsWith" dxfId="5" priority="7" operator="beginsWith" text="08-">
      <formula>LEFT((A2),LEN("08-"))=("08-")</formula>
    </cfRule>
  </conditionalFormatting>
  <conditionalFormatting sqref="A2:A24">
    <cfRule type="beginsWith" dxfId="9" priority="8" operator="beginsWith" text="31-">
      <formula>LEFT((A2),LEN("31-"))=("31-")</formula>
    </cfRule>
  </conditionalFormatting>
  <conditionalFormatting sqref="A2:A24">
    <cfRule type="beginsWith" dxfId="1" priority="9" operator="beginsWith" text="01">
      <formula>LEFT((A2),LEN("01"))=("01")</formula>
    </cfRule>
  </conditionalFormatting>
  <conditionalFormatting sqref="A2:A24">
    <cfRule type="beginsWith" dxfId="2" priority="10" operator="beginsWith" text="02">
      <formula>LEFT((A2),LEN("02"))=("02")</formula>
    </cfRule>
  </conditionalFormatting>
  <conditionalFormatting sqref="A2:A24">
    <cfRule type="beginsWith" dxfId="3" priority="11" operator="beginsWith" text="03">
      <formula>LEFT((A2),LEN("03"))=("03")</formula>
    </cfRule>
  </conditionalFormatting>
  <conditionalFormatting sqref="A2:A24">
    <cfRule type="beginsWith" dxfId="1" priority="12" operator="beginsWith" text="s1">
      <formula>LEFT((A2),LEN("s1"))=("s1")</formula>
    </cfRule>
  </conditionalFormatting>
  <conditionalFormatting sqref="A2:A24">
    <cfRule type="beginsWith" dxfId="2" priority="13" operator="beginsWith" text="s2">
      <formula>LEFT((A2),LEN("s2"))=("s2")</formula>
    </cfRule>
  </conditionalFormatting>
  <conditionalFormatting sqref="A2:A24">
    <cfRule type="beginsWith" dxfId="12" priority="14" operator="beginsWith" text="s3">
      <formula>LEFT((A2),LEN("s3"))=("s3")</formula>
    </cfRule>
  </conditionalFormatting>
  <conditionalFormatting sqref="A2:A24">
    <cfRule type="beginsWith" dxfId="10" priority="15" operator="beginsWith" text="s4">
      <formula>LEFT((A2),LEN("s4"))=("s4")</formula>
    </cfRule>
  </conditionalFormatting>
  <conditionalFormatting sqref="A2:A24">
    <cfRule type="beginsWith" dxfId="8" priority="16" operator="beginsWith" text="S0">
      <formula>LEFT((A2),LEN("S0"))=("S0")</formula>
    </cfRule>
  </conditionalFormatting>
  <conditionalFormatting sqref="A5">
    <cfRule type="beginsWith" dxfId="5" priority="17" operator="beginsWith" text="8">
      <formula>LEFT((A5),LEN("8"))=("8")</formula>
    </cfRule>
  </conditionalFormatting>
  <conditionalFormatting sqref="A2:A24">
    <cfRule type="beginsWith" dxfId="1" priority="18" operator="beginsWith" text="01-">
      <formula>LEFT((A2),LEN("01-"))=("01-")</formula>
    </cfRule>
  </conditionalFormatting>
  <conditionalFormatting sqref="A2:A24">
    <cfRule type="beginsWith" dxfId="2" priority="19" operator="beginsWith" text="02-">
      <formula>LEFT((A2),LEN("02-"))=("02-")</formula>
    </cfRule>
  </conditionalFormatting>
  <conditionalFormatting sqref="A2:A24">
    <cfRule type="beginsWith" dxfId="3" priority="20" operator="beginsWith" text="03-">
      <formula>LEFT((A2),LEN("03-"))=("03-")</formula>
    </cfRule>
  </conditionalFormatting>
  <conditionalFormatting sqref="A2:A24">
    <cfRule type="beginsWith" dxfId="10" priority="21" operator="beginsWith" text="04-">
      <formula>LEFT((A2),LEN("04-"))=("04-")</formula>
    </cfRule>
  </conditionalFormatting>
  <conditionalFormatting sqref="A2:A24">
    <cfRule type="beginsWith" dxfId="5" priority="22" operator="beginsWith" text="06-">
      <formula>LEFT((A2),LEN("06-"))=("06-")</formula>
    </cfRule>
  </conditionalFormatting>
  <conditionalFormatting sqref="A2:A24">
    <cfRule type="beginsWith" dxfId="8" priority="23" operator="beginsWith" text="00-">
      <formula>LEFT((A2),LEN("00-"))=("00-")</formula>
    </cfRule>
  </conditionalFormatting>
  <conditionalFormatting sqref="A2:A24">
    <cfRule type="beginsWith" dxfId="1" priority="24" operator="beginsWith" text="S1">
      <formula>LEFT((A2),LEN("S1"))=("S1")</formula>
    </cfRule>
  </conditionalFormatting>
  <conditionalFormatting sqref="A2:A24">
    <cfRule type="beginsWith" dxfId="2" priority="25" operator="beginsWith" text="S2">
      <formula>LEFT((A2),LEN("S2"))=("S2")</formula>
    </cfRule>
  </conditionalFormatting>
  <conditionalFormatting sqref="A2:A24">
    <cfRule type="beginsWith" dxfId="9" priority="26" operator="beginsWith" text="S3">
      <formula>LEFT((A2),LEN("S3"))=("S3")</formula>
    </cfRule>
  </conditionalFormatting>
  <conditionalFormatting sqref="A2:A24">
    <cfRule type="beginsWith" dxfId="10" priority="27" operator="beginsWith" text="S4">
      <formula>LEFT((A2),LEN("S4"))=("S4")</formula>
    </cfRule>
  </conditionalFormatting>
  <conditionalFormatting sqref="A2:A24">
    <cfRule type="beginsWith" dxfId="8" priority="28" operator="beginsWith" text="S0-">
      <formula>LEFT((A2),LEN("S0-"))=("S0-")</formula>
    </cfRule>
  </conditionalFormatting>
  <conditionalFormatting sqref="A2:A24">
    <cfRule type="beginsWith" dxfId="1" priority="29" operator="beginsWith" text="01">
      <formula>LEFT((A2),LEN("01"))=("01")</formula>
    </cfRule>
  </conditionalFormatting>
  <conditionalFormatting sqref="A2:A24">
    <cfRule type="beginsWith" dxfId="5" priority="30" operator="beginsWith" text="15-">
      <formula>LEFT((A2),LEN("15-"))=("15-")</formula>
    </cfRule>
  </conditionalFormatting>
  <conditionalFormatting sqref="A1:A24">
    <cfRule type="beginsWith" dxfId="3" priority="31" operator="beginsWith" text="31-">
      <formula>LEFT((A1),LEN("31-"))=("31-")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  <col customWidth="1" min="3" max="7" width="12.63"/>
  </cols>
  <sheetData>
    <row r="1">
      <c r="A1" s="58" t="s">
        <v>45</v>
      </c>
      <c r="B1" s="58" t="s">
        <v>40</v>
      </c>
      <c r="C1" s="59" t="s">
        <v>41</v>
      </c>
      <c r="D1" s="59" t="s">
        <v>42</v>
      </c>
      <c r="E1" s="59" t="s">
        <v>14</v>
      </c>
      <c r="F1" s="59" t="s">
        <v>43</v>
      </c>
      <c r="G1" s="60" t="s">
        <v>44</v>
      </c>
      <c r="H1" s="61"/>
    </row>
    <row r="2" ht="15.75" customHeight="1">
      <c r="A2" s="27" t="s">
        <v>15</v>
      </c>
      <c r="B2" s="62">
        <f>IF(ISNUMBER(MATCH(A2,Procesos!B:B,FALSE)),INDIRECT("Procesos!C"&amp;MATCH(A2,Procesos!B:B,FALSE)),"No")</f>
        <v>185</v>
      </c>
      <c r="C2" s="62" t="str">
        <f t="shared" ref="C2:C29" si="1">LEFT(A2,2)</f>
        <v>00</v>
      </c>
      <c r="D2" s="62" t="str">
        <f t="shared" ref="D2:D29" si="2">MID(A2,4,8)</f>
        <v>20240103</v>
      </c>
      <c r="E2" s="62" t="str">
        <f t="shared" ref="E2:E29" si="3">MID(A2,13,3)</f>
        <v>002</v>
      </c>
      <c r="F2" s="62" t="str">
        <f t="shared" ref="F2:F29" si="4">RIGHT(A2,1)</f>
        <v>1</v>
      </c>
      <c r="G2" s="63">
        <v>45316.0</v>
      </c>
      <c r="H2" s="61"/>
    </row>
    <row r="3" ht="15.75" customHeight="1">
      <c r="A3" s="27" t="s">
        <v>17</v>
      </c>
      <c r="B3" s="62">
        <f>IF(ISNUMBER(MATCH(A3,Procesos!B:B,FALSE)),INDIRECT("Procesos!C"&amp;MATCH(A3,Procesos!B:B,FALSE)),"No")</f>
        <v>165</v>
      </c>
      <c r="C3" s="62" t="str">
        <f t="shared" si="1"/>
        <v>00</v>
      </c>
      <c r="D3" s="62" t="str">
        <f t="shared" si="2"/>
        <v>20240103</v>
      </c>
      <c r="E3" s="62" t="str">
        <f t="shared" si="3"/>
        <v>002</v>
      </c>
      <c r="F3" s="62" t="str">
        <f t="shared" si="4"/>
        <v>2</v>
      </c>
      <c r="G3" s="63">
        <v>45316.0</v>
      </c>
      <c r="H3" s="61"/>
    </row>
    <row r="4" ht="15.75" customHeight="1">
      <c r="A4" s="27" t="s">
        <v>18</v>
      </c>
      <c r="B4" s="62">
        <f>IF(ISNUMBER(MATCH(A4,Procesos!B:B,FALSE)),INDIRECT("Procesos!C"&amp;MATCH(A4,Procesos!B:B,FALSE)),"No")</f>
        <v>200</v>
      </c>
      <c r="C4" s="62" t="str">
        <f t="shared" si="1"/>
        <v>00</v>
      </c>
      <c r="D4" s="62" t="str">
        <f t="shared" si="2"/>
        <v>20240103</v>
      </c>
      <c r="E4" s="62" t="str">
        <f t="shared" si="3"/>
        <v>002</v>
      </c>
      <c r="F4" s="62" t="str">
        <f t="shared" si="4"/>
        <v>3</v>
      </c>
      <c r="G4" s="63">
        <v>45316.0</v>
      </c>
      <c r="H4" s="61"/>
    </row>
    <row r="5" ht="15.75" customHeight="1">
      <c r="A5" s="27" t="s">
        <v>19</v>
      </c>
      <c r="B5" s="62">
        <f>IF(ISNUMBER(MATCH(A5,Procesos!B:B,FALSE)),INDIRECT("Procesos!C"&amp;MATCH(A5,Procesos!B:B,FALSE)),"No")</f>
        <v>180</v>
      </c>
      <c r="C5" s="62" t="str">
        <f t="shared" si="1"/>
        <v>00</v>
      </c>
      <c r="D5" s="62" t="str">
        <f t="shared" si="2"/>
        <v>20240103</v>
      </c>
      <c r="E5" s="62" t="str">
        <f t="shared" si="3"/>
        <v>002</v>
      </c>
      <c r="F5" s="62" t="str">
        <f t="shared" si="4"/>
        <v>4</v>
      </c>
      <c r="G5" s="63">
        <v>45316.0</v>
      </c>
      <c r="H5" s="61"/>
    </row>
    <row r="6" ht="15.75" customHeight="1">
      <c r="A6" s="27" t="s">
        <v>20</v>
      </c>
      <c r="B6" s="62">
        <f>IF(ISNUMBER(MATCH(A6,Procesos!B:B,FALSE)),INDIRECT("Procesos!C"&amp;MATCH(A6,Procesos!B:B,FALSE)),"No")</f>
        <v>110</v>
      </c>
      <c r="C6" s="62" t="str">
        <f t="shared" si="1"/>
        <v>00</v>
      </c>
      <c r="D6" s="62" t="str">
        <f t="shared" si="2"/>
        <v>20240103</v>
      </c>
      <c r="E6" s="62" t="str">
        <f t="shared" si="3"/>
        <v>002</v>
      </c>
      <c r="F6" s="62" t="str">
        <f t="shared" si="4"/>
        <v>5</v>
      </c>
      <c r="G6" s="63">
        <v>45316.0</v>
      </c>
      <c r="H6" s="61"/>
    </row>
    <row r="7" ht="15.75" customHeight="1">
      <c r="A7" s="27" t="s">
        <v>21</v>
      </c>
      <c r="B7" s="62">
        <f>IF(ISNUMBER(MATCH(A7,Procesos!B:B,FALSE)),INDIRECT("Procesos!C"&amp;MATCH(A7,Procesos!B:B,FALSE)),"No")</f>
        <v>115</v>
      </c>
      <c r="C7" s="62" t="str">
        <f t="shared" si="1"/>
        <v>00</v>
      </c>
      <c r="D7" s="62" t="str">
        <f t="shared" si="2"/>
        <v>20240103</v>
      </c>
      <c r="E7" s="62" t="str">
        <f t="shared" si="3"/>
        <v>002</v>
      </c>
      <c r="F7" s="62" t="str">
        <f t="shared" si="4"/>
        <v>6</v>
      </c>
      <c r="G7" s="63">
        <v>45316.0</v>
      </c>
      <c r="H7" s="61"/>
    </row>
    <row r="8" ht="15.75" customHeight="1">
      <c r="A8" s="27" t="s">
        <v>22</v>
      </c>
      <c r="B8" s="62">
        <f>IF(ISNUMBER(MATCH(A8,Procesos!B:B,FALSE)),INDIRECT("Procesos!C"&amp;MATCH(A8,Procesos!B:B,FALSE)),"No")</f>
        <v>150</v>
      </c>
      <c r="C8" s="62" t="str">
        <f t="shared" si="1"/>
        <v>00</v>
      </c>
      <c r="D8" s="62" t="str">
        <f t="shared" si="2"/>
        <v>20240103</v>
      </c>
      <c r="E8" s="62" t="str">
        <f t="shared" si="3"/>
        <v>002</v>
      </c>
      <c r="F8" s="62" t="str">
        <f t="shared" si="4"/>
        <v>7</v>
      </c>
      <c r="G8" s="63">
        <v>45316.0</v>
      </c>
      <c r="H8" s="61"/>
    </row>
    <row r="9" ht="15.75" customHeight="1">
      <c r="A9" s="27" t="s">
        <v>23</v>
      </c>
      <c r="B9" s="62">
        <f>IF(ISNUMBER(MATCH(A9,Procesos!B:B,FALSE)),INDIRECT("Procesos!C"&amp;MATCH(A9,Procesos!B:B,FALSE)),"No")</f>
        <v>145</v>
      </c>
      <c r="C9" s="62" t="str">
        <f t="shared" si="1"/>
        <v>00</v>
      </c>
      <c r="D9" s="62" t="str">
        <f t="shared" si="2"/>
        <v>20240103</v>
      </c>
      <c r="E9" s="62" t="str">
        <f t="shared" si="3"/>
        <v>002</v>
      </c>
      <c r="F9" s="62" t="str">
        <f t="shared" si="4"/>
        <v>8</v>
      </c>
      <c r="G9" s="63">
        <v>45316.0</v>
      </c>
      <c r="H9" s="61"/>
    </row>
    <row r="10" ht="15.75" customHeight="1">
      <c r="A10" s="27" t="s">
        <v>24</v>
      </c>
      <c r="B10" s="62">
        <f>IF(ISNUMBER(MATCH(A10,Procesos!B:B,FALSE)),INDIRECT("Procesos!C"&amp;MATCH(A10,Procesos!B:B,FALSE)),"No")</f>
        <v>130</v>
      </c>
      <c r="C10" s="62" t="str">
        <f t="shared" si="1"/>
        <v>00</v>
      </c>
      <c r="D10" s="62" t="str">
        <f t="shared" si="2"/>
        <v>20240103</v>
      </c>
      <c r="E10" s="62" t="str">
        <f t="shared" si="3"/>
        <v>002</v>
      </c>
      <c r="F10" s="62" t="str">
        <f t="shared" si="4"/>
        <v>9</v>
      </c>
      <c r="G10" s="63">
        <v>45316.0</v>
      </c>
      <c r="H10" s="61"/>
    </row>
    <row r="11" ht="15.75" customHeight="1">
      <c r="A11" s="27" t="s">
        <v>25</v>
      </c>
      <c r="B11" s="62">
        <f>IF(ISNUMBER(MATCH(A11,Procesos!B:B,FALSE)),INDIRECT("Procesos!C"&amp;MATCH(A11,Procesos!B:B,FALSE)),"No")</f>
        <v>145</v>
      </c>
      <c r="C11" s="62" t="str">
        <f t="shared" si="1"/>
        <v>00</v>
      </c>
      <c r="D11" s="62" t="str">
        <f t="shared" si="2"/>
        <v>20240103</v>
      </c>
      <c r="E11" s="62" t="str">
        <f t="shared" si="3"/>
        <v>002</v>
      </c>
      <c r="F11" s="62" t="str">
        <f t="shared" si="4"/>
        <v>0</v>
      </c>
      <c r="G11" s="63">
        <v>45316.0</v>
      </c>
      <c r="H11" s="61"/>
    </row>
    <row r="12" ht="15.75" customHeight="1">
      <c r="A12" s="27" t="s">
        <v>26</v>
      </c>
      <c r="B12" s="62">
        <f>IF(ISNUMBER(MATCH(A12,Procesos!B:B,FALSE)),INDIRECT("Procesos!C"&amp;MATCH(A12,Procesos!B:B,FALSE)),"No")</f>
        <v>100</v>
      </c>
      <c r="C12" s="62" t="str">
        <f t="shared" si="1"/>
        <v>00</v>
      </c>
      <c r="D12" s="62" t="str">
        <f t="shared" si="2"/>
        <v>20240103</v>
      </c>
      <c r="E12" s="62" t="str">
        <f t="shared" si="3"/>
        <v>002</v>
      </c>
      <c r="F12" s="62" t="str">
        <f t="shared" si="4"/>
        <v>1</v>
      </c>
      <c r="G12" s="63">
        <v>45316.0</v>
      </c>
      <c r="H12" s="61"/>
    </row>
    <row r="13" ht="15.75" customHeight="1">
      <c r="A13" s="27" t="s">
        <v>27</v>
      </c>
      <c r="B13" s="62">
        <f>IF(ISNUMBER(MATCH(A13,Procesos!B:B,FALSE)),INDIRECT("Procesos!C"&amp;MATCH(A13,Procesos!B:B,FALSE)),"No")</f>
        <v>60</v>
      </c>
      <c r="C13" s="62" t="str">
        <f t="shared" si="1"/>
        <v>00</v>
      </c>
      <c r="D13" s="62" t="str">
        <f t="shared" si="2"/>
        <v>20240103</v>
      </c>
      <c r="E13" s="62" t="str">
        <f t="shared" si="3"/>
        <v>002</v>
      </c>
      <c r="F13" s="62" t="str">
        <f t="shared" si="4"/>
        <v>2</v>
      </c>
      <c r="G13" s="63">
        <v>45316.0</v>
      </c>
      <c r="H13" s="61"/>
    </row>
    <row r="14" ht="15.75" customHeight="1">
      <c r="A14" s="27" t="s">
        <v>28</v>
      </c>
      <c r="B14" s="62">
        <f>IF(ISNUMBER(MATCH(A14,Procesos!B:B,FALSE)),INDIRECT("Procesos!C"&amp;MATCH(A14,Procesos!B:B,FALSE)),"No")</f>
        <v>115</v>
      </c>
      <c r="C14" s="62" t="str">
        <f t="shared" si="1"/>
        <v>00</v>
      </c>
      <c r="D14" s="62" t="str">
        <f t="shared" si="2"/>
        <v>20240103</v>
      </c>
      <c r="E14" s="62" t="str">
        <f t="shared" si="3"/>
        <v>002</v>
      </c>
      <c r="F14" s="62" t="str">
        <f t="shared" si="4"/>
        <v>3</v>
      </c>
      <c r="G14" s="63">
        <v>45316.0</v>
      </c>
      <c r="H14" s="61"/>
    </row>
    <row r="15" ht="15.75" customHeight="1">
      <c r="A15" s="27" t="s">
        <v>29</v>
      </c>
      <c r="B15" s="62" t="str">
        <f>IF(ISNUMBER(MATCH(#REF!,Procesos!B:B,FALSE)),INDIRECT("Procesos!C"&amp;MATCH(#REF!,Procesos!B:B,FALSE)),"No")</f>
        <v>No</v>
      </c>
      <c r="C15" s="62" t="str">
        <f t="shared" si="1"/>
        <v>00</v>
      </c>
      <c r="D15" s="62" t="str">
        <f t="shared" si="2"/>
        <v>20240103</v>
      </c>
      <c r="E15" s="62" t="str">
        <f t="shared" si="3"/>
        <v>002</v>
      </c>
      <c r="F15" s="62" t="str">
        <f t="shared" si="4"/>
        <v>4</v>
      </c>
      <c r="G15" s="63">
        <v>45316.0</v>
      </c>
      <c r="H15" s="61"/>
    </row>
    <row r="16" ht="15.75" customHeight="1">
      <c r="A16" s="27" t="s">
        <v>30</v>
      </c>
      <c r="B16" s="62">
        <f>IF(ISNUMBER(MATCH(A16,Procesos!B:B,FALSE)),INDIRECT("Procesos!C"&amp;MATCH(A16,Procesos!B:B,FALSE)),"No")</f>
        <v>135</v>
      </c>
      <c r="C16" s="62" t="str">
        <f t="shared" si="1"/>
        <v>00</v>
      </c>
      <c r="D16" s="62" t="str">
        <f t="shared" si="2"/>
        <v>20240103</v>
      </c>
      <c r="E16" s="62" t="str">
        <f t="shared" si="3"/>
        <v>002</v>
      </c>
      <c r="F16" s="62" t="str">
        <f t="shared" si="4"/>
        <v>5</v>
      </c>
      <c r="G16" s="63">
        <v>45316.0</v>
      </c>
      <c r="H16" s="61"/>
    </row>
    <row r="17" ht="15.75" customHeight="1">
      <c r="A17" s="27" t="s">
        <v>31</v>
      </c>
      <c r="B17" s="62">
        <f>IF(ISNUMBER(MATCH(A17,Procesos!B:B,FALSE)),INDIRECT("Procesos!C"&amp;MATCH(A17,Procesos!B:B,FALSE)),"No")</f>
        <v>140</v>
      </c>
      <c r="C17" s="62" t="str">
        <f t="shared" si="1"/>
        <v>00</v>
      </c>
      <c r="D17" s="62" t="str">
        <f t="shared" si="2"/>
        <v>20240103</v>
      </c>
      <c r="E17" s="62" t="str">
        <f t="shared" si="3"/>
        <v>002</v>
      </c>
      <c r="F17" s="62" t="str">
        <f t="shared" si="4"/>
        <v>6</v>
      </c>
      <c r="G17" s="63">
        <v>45316.0</v>
      </c>
      <c r="H17" s="61"/>
    </row>
    <row r="18" ht="15.75" customHeight="1">
      <c r="A18" s="27" t="s">
        <v>32</v>
      </c>
      <c r="B18" s="62">
        <f>IF(ISNUMBER(MATCH(A18,Procesos!B:B,FALSE)),INDIRECT("Procesos!C"&amp;MATCH(A18,Procesos!B:B,FALSE)),"No")</f>
        <v>65</v>
      </c>
      <c r="C18" s="62" t="str">
        <f t="shared" si="1"/>
        <v>00</v>
      </c>
      <c r="D18" s="62" t="str">
        <f t="shared" si="2"/>
        <v>20240103</v>
      </c>
      <c r="E18" s="62" t="str">
        <f t="shared" si="3"/>
        <v>002</v>
      </c>
      <c r="F18" s="62" t="str">
        <f t="shared" si="4"/>
        <v>7</v>
      </c>
      <c r="G18" s="63">
        <v>45316.0</v>
      </c>
      <c r="H18" s="64"/>
    </row>
    <row r="19" ht="15.75" customHeight="1">
      <c r="A19" s="27" t="s">
        <v>33</v>
      </c>
      <c r="B19" s="62">
        <f>IF(ISNUMBER(MATCH(A19,Procesos!B:B,FALSE)),INDIRECT("Procesos!C"&amp;MATCH(A19,Procesos!B:B,FALSE)),"No")</f>
        <v>70</v>
      </c>
      <c r="C19" s="62" t="str">
        <f t="shared" si="1"/>
        <v>00</v>
      </c>
      <c r="D19" s="62" t="str">
        <f t="shared" si="2"/>
        <v>20240103</v>
      </c>
      <c r="E19" s="62" t="str">
        <f t="shared" si="3"/>
        <v>002</v>
      </c>
      <c r="F19" s="62" t="str">
        <f t="shared" si="4"/>
        <v>8</v>
      </c>
      <c r="G19" s="63">
        <v>45316.0</v>
      </c>
      <c r="H19" s="64"/>
    </row>
    <row r="20" ht="15.75" customHeight="1">
      <c r="A20" s="27" t="s">
        <v>34</v>
      </c>
      <c r="B20" s="62">
        <f>IF(ISNUMBER(MATCH(A20,Procesos!B:B,FALSE)),INDIRECT("Procesos!C"&amp;MATCH(A20,Procesos!B:B,FALSE)),"No")</f>
        <v>110</v>
      </c>
      <c r="C20" s="62" t="str">
        <f t="shared" si="1"/>
        <v>00</v>
      </c>
      <c r="D20" s="62" t="str">
        <f t="shared" si="2"/>
        <v>20240103</v>
      </c>
      <c r="E20" s="62" t="str">
        <f t="shared" si="3"/>
        <v>002</v>
      </c>
      <c r="F20" s="62" t="str">
        <f t="shared" si="4"/>
        <v>9</v>
      </c>
      <c r="G20" s="63">
        <v>45316.0</v>
      </c>
      <c r="H20" s="64"/>
    </row>
    <row r="21" ht="15.75" customHeight="1">
      <c r="A21" s="27" t="s">
        <v>35</v>
      </c>
      <c r="B21" s="62">
        <f>IF(ISNUMBER(MATCH(A21,Procesos!B:B,FALSE)),INDIRECT("Procesos!C"&amp;MATCH(A21,Procesos!B:B,FALSE)),"No")</f>
        <v>125</v>
      </c>
      <c r="C21" s="62" t="str">
        <f t="shared" si="1"/>
        <v>00</v>
      </c>
      <c r="D21" s="62" t="str">
        <f t="shared" si="2"/>
        <v>20240103</v>
      </c>
      <c r="E21" s="62" t="str">
        <f t="shared" si="3"/>
        <v>002</v>
      </c>
      <c r="F21" s="62" t="str">
        <f t="shared" si="4"/>
        <v>0</v>
      </c>
      <c r="G21" s="63">
        <v>45316.0</v>
      </c>
      <c r="H21" s="64"/>
    </row>
    <row r="22" ht="15.75" customHeight="1">
      <c r="A22" s="27" t="s">
        <v>36</v>
      </c>
      <c r="B22" s="62">
        <f>IF(ISNUMBER(MATCH(A22,Procesos!B:B,FALSE)),INDIRECT("Procesos!C"&amp;MATCH(A22,Procesos!B:B,FALSE)),"No")</f>
        <v>130</v>
      </c>
      <c r="C22" s="62" t="str">
        <f t="shared" si="1"/>
        <v>00</v>
      </c>
      <c r="D22" s="62" t="str">
        <f t="shared" si="2"/>
        <v>20240103</v>
      </c>
      <c r="E22" s="62" t="str">
        <f t="shared" si="3"/>
        <v>002</v>
      </c>
      <c r="F22" s="62" t="str">
        <f t="shared" si="4"/>
        <v>1</v>
      </c>
      <c r="G22" s="63">
        <v>45316.0</v>
      </c>
      <c r="H22" s="64"/>
    </row>
    <row r="23" ht="15.75" customHeight="1">
      <c r="A23" s="27" t="s">
        <v>37</v>
      </c>
      <c r="B23" s="62">
        <f>IF(ISNUMBER(MATCH(A23,Procesos!B:B,FALSE)),INDIRECT("Procesos!C"&amp;MATCH(A23,Procesos!B:B,FALSE)),"No")</f>
        <v>105</v>
      </c>
      <c r="C23" s="62" t="str">
        <f t="shared" si="1"/>
        <v>00</v>
      </c>
      <c r="D23" s="62" t="str">
        <f t="shared" si="2"/>
        <v>20240103</v>
      </c>
      <c r="E23" s="62" t="str">
        <f t="shared" si="3"/>
        <v>002</v>
      </c>
      <c r="F23" s="62" t="str">
        <f t="shared" si="4"/>
        <v>2</v>
      </c>
      <c r="G23" s="63">
        <v>45316.0</v>
      </c>
      <c r="H23" s="64"/>
    </row>
    <row r="24" ht="15.75" customHeight="1">
      <c r="A24" s="27" t="s">
        <v>38</v>
      </c>
      <c r="B24" s="62">
        <f>IF(ISNUMBER(MATCH(A24,Procesos!B:B,FALSE)),INDIRECT("Procesos!C"&amp;MATCH(A24,Procesos!B:B,FALSE)),"No")</f>
        <v>105</v>
      </c>
      <c r="C24" s="62" t="str">
        <f t="shared" si="1"/>
        <v>00</v>
      </c>
      <c r="D24" s="62" t="str">
        <f t="shared" si="2"/>
        <v>20240103</v>
      </c>
      <c r="E24" s="62" t="str">
        <f t="shared" si="3"/>
        <v>002</v>
      </c>
      <c r="F24" s="62" t="str">
        <f t="shared" si="4"/>
        <v>3</v>
      </c>
      <c r="G24" s="63">
        <v>45316.0</v>
      </c>
      <c r="H24" s="64"/>
    </row>
    <row r="25" ht="15.75" customHeight="1">
      <c r="A25" s="65"/>
      <c r="B25" s="62" t="str">
        <f>IF(ISNUMBER(MATCH(A25,Procesos!B:B,FALSE)),INDIRECT("Procesos!C"&amp;MATCH(A25,Procesos!B:B,FALSE)),"No")</f>
        <v>No</v>
      </c>
      <c r="C25" s="62" t="str">
        <f t="shared" si="1"/>
        <v/>
      </c>
      <c r="D25" s="62" t="str">
        <f t="shared" si="2"/>
        <v/>
      </c>
      <c r="E25" s="62" t="str">
        <f t="shared" si="3"/>
        <v/>
      </c>
      <c r="F25" s="62" t="str">
        <f t="shared" si="4"/>
        <v/>
      </c>
      <c r="G25" s="63"/>
      <c r="H25" s="64"/>
    </row>
    <row r="26" ht="15.75" customHeight="1">
      <c r="A26" s="65"/>
      <c r="B26" s="62" t="str">
        <f>IF(ISNUMBER(MATCH(A26,Procesos!B:B,FALSE)),INDIRECT("Procesos!C"&amp;MATCH(A26,Procesos!B:B,FALSE)),"No")</f>
        <v>No</v>
      </c>
      <c r="C26" s="62" t="str">
        <f t="shared" si="1"/>
        <v/>
      </c>
      <c r="D26" s="62" t="str">
        <f t="shared" si="2"/>
        <v/>
      </c>
      <c r="E26" s="62" t="str">
        <f t="shared" si="3"/>
        <v/>
      </c>
      <c r="F26" s="62" t="str">
        <f t="shared" si="4"/>
        <v/>
      </c>
      <c r="G26" s="63"/>
      <c r="H26" s="64"/>
    </row>
    <row r="27" ht="15.75" customHeight="1">
      <c r="A27" s="65"/>
      <c r="B27" s="62" t="str">
        <f>IF(ISNUMBER(MATCH(A27,Procesos!B:B,FALSE)),INDIRECT("Procesos!C"&amp;MATCH(A27,Procesos!B:B,FALSE)),"No")</f>
        <v>No</v>
      </c>
      <c r="C27" s="62" t="str">
        <f t="shared" si="1"/>
        <v/>
      </c>
      <c r="D27" s="62" t="str">
        <f t="shared" si="2"/>
        <v/>
      </c>
      <c r="E27" s="62" t="str">
        <f t="shared" si="3"/>
        <v/>
      </c>
      <c r="F27" s="62" t="str">
        <f t="shared" si="4"/>
        <v/>
      </c>
      <c r="G27" s="63"/>
      <c r="H27" s="64"/>
    </row>
    <row r="28" ht="15.75" customHeight="1">
      <c r="A28" s="65"/>
      <c r="B28" s="62" t="str">
        <f>IF(ISNUMBER(MATCH(A28,Procesos!B:B,FALSE)),INDIRECT("Procesos!C"&amp;MATCH(A28,Procesos!B:B,FALSE)),"No")</f>
        <v>No</v>
      </c>
      <c r="C28" s="62" t="str">
        <f t="shared" si="1"/>
        <v/>
      </c>
      <c r="D28" s="62" t="str">
        <f t="shared" si="2"/>
        <v/>
      </c>
      <c r="E28" s="62" t="str">
        <f t="shared" si="3"/>
        <v/>
      </c>
      <c r="F28" s="62" t="str">
        <f t="shared" si="4"/>
        <v/>
      </c>
      <c r="G28" s="63"/>
      <c r="H28" s="64"/>
    </row>
    <row r="29" ht="15.75" customHeight="1">
      <c r="A29" s="65"/>
      <c r="B29" s="62" t="str">
        <f>IF(ISNUMBER(MATCH(A29,Procesos!B:B,FALSE)),INDIRECT("Procesos!C"&amp;MATCH(A29,Procesos!B:B,FALSE)),"No")</f>
        <v>No</v>
      </c>
      <c r="C29" s="62" t="str">
        <f t="shared" si="1"/>
        <v/>
      </c>
      <c r="D29" s="62" t="str">
        <f t="shared" si="2"/>
        <v/>
      </c>
      <c r="E29" s="62" t="str">
        <f t="shared" si="3"/>
        <v/>
      </c>
      <c r="F29" s="62" t="str">
        <f t="shared" si="4"/>
        <v/>
      </c>
      <c r="G29" s="63"/>
      <c r="H29" s="61"/>
    </row>
  </sheetData>
  <conditionalFormatting sqref="A2:A24">
    <cfRule type="beginsWith" dxfId="11" priority="1" operator="beginsWith" text="0Z">
      <formula>LEFT((A2),LEN("0Z"))=("0Z")</formula>
    </cfRule>
  </conditionalFormatting>
  <conditionalFormatting sqref="A2:A24">
    <cfRule type="beginsWith" dxfId="5" priority="2" operator="beginsWith" text="08-">
      <formula>LEFT((A2),LEN("08-"))=("08-")</formula>
    </cfRule>
  </conditionalFormatting>
  <conditionalFormatting sqref="A2:A24">
    <cfRule type="beginsWith" dxfId="10" priority="3" operator="beginsWith" text="04-">
      <formula>LEFT((A2),LEN("04-"))=("04-")</formula>
    </cfRule>
  </conditionalFormatting>
  <conditionalFormatting sqref="A2:A24">
    <cfRule type="beginsWith" dxfId="2" priority="4" operator="beginsWith" text="S2">
      <formula>LEFT((A2),LEN("S2"))=("S2")</formula>
    </cfRule>
  </conditionalFormatting>
  <conditionalFormatting sqref="A2:A24">
    <cfRule type="beginsWith" dxfId="9" priority="5" operator="beginsWith" text="S3">
      <formula>LEFT((A2),LEN("S3"))=("S3")</formula>
    </cfRule>
  </conditionalFormatting>
  <conditionalFormatting sqref="A2:A24">
    <cfRule type="beginsWith" dxfId="10" priority="6" operator="beginsWith" text="S4">
      <formula>LEFT((A2),LEN("S4"))=("S4")</formula>
    </cfRule>
  </conditionalFormatting>
  <conditionalFormatting sqref="A3:A24">
    <cfRule type="beginsWith" dxfId="8" priority="7" operator="beginsWith" text="S0-">
      <formula>LEFT((A3),LEN("S0-"))=("S0-")</formula>
    </cfRule>
  </conditionalFormatting>
  <conditionalFormatting sqref="A2:A24">
    <cfRule type="beginsWith" dxfId="9" priority="8" operator="beginsWith" text="31-">
      <formula>LEFT((A2),LEN("31-"))=("31-")</formula>
    </cfRule>
  </conditionalFormatting>
  <conditionalFormatting sqref="A2 A11">
    <cfRule type="containsText" dxfId="0" priority="9" operator="containsText" text="Pago">
      <formula>NOT(ISERROR(SEARCH(("Pago"),(A2))))</formula>
    </cfRule>
  </conditionalFormatting>
  <conditionalFormatting sqref="A2:A29">
    <cfRule type="beginsWith" dxfId="9" priority="10" operator="beginsWith" text="S3-">
      <formula>LEFT((A2),LEN("S3-"))=("S3-")</formula>
    </cfRule>
  </conditionalFormatting>
  <conditionalFormatting sqref="A2:A29">
    <cfRule type="beginsWith" dxfId="1" priority="11" operator="beginsWith" text="01-">
      <formula>LEFT((A2),LEN("01-"))=("01-")</formula>
    </cfRule>
  </conditionalFormatting>
  <conditionalFormatting sqref="A2:A29">
    <cfRule type="beginsWith" dxfId="2" priority="12" operator="beginsWith" text="02-">
      <formula>LEFT((A2),LEN("02-"))=("02-")</formula>
    </cfRule>
  </conditionalFormatting>
  <conditionalFormatting sqref="A2:A29">
    <cfRule type="beginsWith" dxfId="3" priority="13" operator="beginsWith" text="03-">
      <formula>LEFT((A2),LEN("03-"))=("03-")</formula>
    </cfRule>
  </conditionalFormatting>
  <conditionalFormatting sqref="A2:A29">
    <cfRule type="beginsWith" dxfId="4" priority="14" operator="beginsWith" text="04-">
      <formula>LEFT((A2),LEN("04-"))=("04-")</formula>
    </cfRule>
  </conditionalFormatting>
  <conditionalFormatting sqref="A2:A29">
    <cfRule type="beginsWith" dxfId="5" priority="15" operator="beginsWith" text="06-">
      <formula>LEFT((A2),LEN("06-"))=("06-")</formula>
    </cfRule>
  </conditionalFormatting>
  <conditionalFormatting sqref="A2:A29">
    <cfRule type="beginsWith" dxfId="8" priority="16" operator="beginsWith" text="00-">
      <formula>LEFT((A2),LEN("00-"))=("00-")</formula>
    </cfRule>
  </conditionalFormatting>
  <conditionalFormatting sqref="A2:A29">
    <cfRule type="beginsWith" dxfId="1" priority="17" operator="beginsWith" text="S1">
      <formula>LEFT((A2),LEN("S1"))=("S1")</formula>
    </cfRule>
  </conditionalFormatting>
  <conditionalFormatting sqref="A2:A29">
    <cfRule type="beginsWith" dxfId="2" priority="18" operator="beginsWith" text="S2-">
      <formula>LEFT((A2),LEN("S2-"))=("S2-")</formula>
    </cfRule>
  </conditionalFormatting>
  <conditionalFormatting sqref="A2:A29">
    <cfRule type="beginsWith" dxfId="10" priority="19" operator="beginsWith" text="S4-">
      <formula>LEFT((A2),LEN("S4-"))=("S4-")</formula>
    </cfRule>
  </conditionalFormatting>
  <conditionalFormatting sqref="A2:A29">
    <cfRule type="beginsWith" dxfId="5" priority="20" operator="beginsWith" text="15-">
      <formula>LEFT((A2),LEN("15-"))=("15-")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</cols>
  <sheetData>
    <row r="1" ht="15.75" customHeight="1">
      <c r="A1" s="66" t="s">
        <v>45</v>
      </c>
      <c r="B1" s="67" t="s">
        <v>40</v>
      </c>
      <c r="C1" s="66" t="s">
        <v>41</v>
      </c>
      <c r="D1" s="66" t="s">
        <v>42</v>
      </c>
      <c r="E1" s="66" t="s">
        <v>14</v>
      </c>
      <c r="F1" s="66" t="s">
        <v>43</v>
      </c>
      <c r="G1" s="68" t="s">
        <v>44</v>
      </c>
      <c r="H1" s="69"/>
    </row>
    <row r="2" ht="15.75" customHeight="1">
      <c r="A2" s="27" t="s">
        <v>15</v>
      </c>
      <c r="B2" s="47">
        <f>IF(ISNUMBER(MATCH(A2,Procesos!B:B,FALSE)),INDIRECT("Procesos!C"&amp;MATCH(A2,Procesos!B:B,FALSE)),"No")</f>
        <v>185</v>
      </c>
      <c r="C2" s="47" t="str">
        <f t="shared" ref="C2:C29" si="1">LEFT(A2,2)</f>
        <v>00</v>
      </c>
      <c r="D2" s="47" t="str">
        <f t="shared" ref="D2:D29" si="2">MID(A2,4,8)</f>
        <v>20240103</v>
      </c>
      <c r="E2" s="47" t="str">
        <f t="shared" ref="E2:E29" si="3">MID(A2,13,3)</f>
        <v>002</v>
      </c>
      <c r="F2" s="47" t="str">
        <f t="shared" ref="F2:F29" si="4">RIGHT(A2,1)</f>
        <v>1</v>
      </c>
      <c r="G2" s="63">
        <v>45317.0</v>
      </c>
      <c r="H2" s="69"/>
    </row>
    <row r="3" ht="15.75" customHeight="1">
      <c r="A3" s="27" t="s">
        <v>17</v>
      </c>
      <c r="B3" s="47">
        <f>IF(ISNUMBER(MATCH(A3,Procesos!B:B,FALSE)),INDIRECT("Procesos!C"&amp;MATCH(A3,Procesos!B:B,FALSE)),"No")</f>
        <v>165</v>
      </c>
      <c r="C3" s="47" t="str">
        <f t="shared" si="1"/>
        <v>00</v>
      </c>
      <c r="D3" s="47" t="str">
        <f t="shared" si="2"/>
        <v>20240103</v>
      </c>
      <c r="E3" s="47" t="str">
        <f t="shared" si="3"/>
        <v>002</v>
      </c>
      <c r="F3" s="47" t="str">
        <f t="shared" si="4"/>
        <v>2</v>
      </c>
      <c r="G3" s="63">
        <v>45317.0</v>
      </c>
      <c r="H3" s="69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47" t="str">
        <f t="shared" si="1"/>
        <v>00</v>
      </c>
      <c r="D4" s="47" t="str">
        <f t="shared" si="2"/>
        <v>20240103</v>
      </c>
      <c r="E4" s="47" t="str">
        <f t="shared" si="3"/>
        <v>002</v>
      </c>
      <c r="F4" s="47" t="str">
        <f t="shared" si="4"/>
        <v>3</v>
      </c>
      <c r="G4" s="63">
        <v>45317.0</v>
      </c>
      <c r="H4" s="69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47" t="str">
        <f t="shared" si="1"/>
        <v>00</v>
      </c>
      <c r="D5" s="47" t="str">
        <f t="shared" si="2"/>
        <v>20240103</v>
      </c>
      <c r="E5" s="47" t="str">
        <f t="shared" si="3"/>
        <v>002</v>
      </c>
      <c r="F5" s="47" t="str">
        <f t="shared" si="4"/>
        <v>4</v>
      </c>
      <c r="G5" s="63">
        <v>45317.0</v>
      </c>
      <c r="H5" s="69"/>
    </row>
    <row r="6" ht="15.75" customHeight="1">
      <c r="A6" s="27" t="s">
        <v>20</v>
      </c>
      <c r="B6" s="47">
        <f>IF(ISNUMBER(MATCH(A6,Procesos!B:B,FALSE)),INDIRECT("Procesos!C"&amp;MATCH(A6,Procesos!B:B,FALSE)),"No")</f>
        <v>110</v>
      </c>
      <c r="C6" s="47" t="str">
        <f t="shared" si="1"/>
        <v>00</v>
      </c>
      <c r="D6" s="47" t="str">
        <f t="shared" si="2"/>
        <v>20240103</v>
      </c>
      <c r="E6" s="47" t="str">
        <f t="shared" si="3"/>
        <v>002</v>
      </c>
      <c r="F6" s="47" t="str">
        <f t="shared" si="4"/>
        <v>5</v>
      </c>
      <c r="G6" s="63">
        <v>45317.0</v>
      </c>
      <c r="H6" s="70"/>
    </row>
    <row r="7" ht="15.75" customHeight="1">
      <c r="A7" s="27" t="s">
        <v>21</v>
      </c>
      <c r="B7" s="47">
        <f>IF(ISNUMBER(MATCH(A7,Procesos!B:B,FALSE)),INDIRECT("Procesos!C"&amp;MATCH(A7,Procesos!B:B,FALSE)),"No")</f>
        <v>115</v>
      </c>
      <c r="C7" s="47" t="str">
        <f t="shared" si="1"/>
        <v>00</v>
      </c>
      <c r="D7" s="47" t="str">
        <f t="shared" si="2"/>
        <v>20240103</v>
      </c>
      <c r="E7" s="47" t="str">
        <f t="shared" si="3"/>
        <v>002</v>
      </c>
      <c r="F7" s="47" t="str">
        <f t="shared" si="4"/>
        <v>6</v>
      </c>
      <c r="G7" s="63">
        <v>45317.0</v>
      </c>
      <c r="H7" s="70"/>
    </row>
    <row r="8" ht="15.75" customHeight="1">
      <c r="A8" s="27" t="s">
        <v>22</v>
      </c>
      <c r="B8" s="47">
        <f>IF(ISNUMBER(MATCH(A8,Procesos!B:B,FALSE)),INDIRECT("Procesos!C"&amp;MATCH(A8,Procesos!B:B,FALSE)),"No")</f>
        <v>150</v>
      </c>
      <c r="C8" s="47" t="str">
        <f t="shared" si="1"/>
        <v>00</v>
      </c>
      <c r="D8" s="47" t="str">
        <f t="shared" si="2"/>
        <v>20240103</v>
      </c>
      <c r="E8" s="47" t="str">
        <f t="shared" si="3"/>
        <v>002</v>
      </c>
      <c r="F8" s="47" t="str">
        <f t="shared" si="4"/>
        <v>7</v>
      </c>
      <c r="G8" s="63">
        <v>45317.0</v>
      </c>
      <c r="H8" s="70"/>
    </row>
    <row r="9" ht="15.75" customHeight="1">
      <c r="A9" s="27" t="s">
        <v>23</v>
      </c>
      <c r="B9" s="47">
        <f>IF(ISNUMBER(MATCH(A9,Procesos!B:B,FALSE)),INDIRECT("Procesos!C"&amp;MATCH(A9,Procesos!B:B,FALSE)),"No")</f>
        <v>145</v>
      </c>
      <c r="C9" s="47" t="str">
        <f t="shared" si="1"/>
        <v>00</v>
      </c>
      <c r="D9" s="47" t="str">
        <f t="shared" si="2"/>
        <v>20240103</v>
      </c>
      <c r="E9" s="47" t="str">
        <f t="shared" si="3"/>
        <v>002</v>
      </c>
      <c r="F9" s="47" t="str">
        <f t="shared" si="4"/>
        <v>8</v>
      </c>
      <c r="G9" s="63">
        <v>45317.0</v>
      </c>
      <c r="H9" s="70"/>
    </row>
    <row r="10" ht="15.75" customHeight="1">
      <c r="A10" s="27" t="s">
        <v>24</v>
      </c>
      <c r="B10" s="47">
        <f>IF(ISNUMBER(MATCH(A10,Procesos!B:B,FALSE)),INDIRECT("Procesos!C"&amp;MATCH(A10,Procesos!B:B,FALSE)),"No")</f>
        <v>130</v>
      </c>
      <c r="C10" s="47" t="str">
        <f t="shared" si="1"/>
        <v>00</v>
      </c>
      <c r="D10" s="47" t="str">
        <f t="shared" si="2"/>
        <v>20240103</v>
      </c>
      <c r="E10" s="47" t="str">
        <f t="shared" si="3"/>
        <v>002</v>
      </c>
      <c r="F10" s="47" t="str">
        <f t="shared" si="4"/>
        <v>9</v>
      </c>
      <c r="G10" s="63">
        <v>45317.0</v>
      </c>
      <c r="H10" s="69"/>
    </row>
    <row r="11" ht="15.75" customHeight="1">
      <c r="A11" s="27" t="s">
        <v>25</v>
      </c>
      <c r="B11" s="47">
        <f>IF(ISNUMBER(MATCH(A11,Procesos!B:B,FALSE)),INDIRECT("Procesos!C"&amp;MATCH(A11,Procesos!B:B,FALSE)),"No")</f>
        <v>145</v>
      </c>
      <c r="C11" s="47" t="str">
        <f t="shared" si="1"/>
        <v>00</v>
      </c>
      <c r="D11" s="47" t="str">
        <f t="shared" si="2"/>
        <v>20240103</v>
      </c>
      <c r="E11" s="47" t="str">
        <f t="shared" si="3"/>
        <v>002</v>
      </c>
      <c r="F11" s="47" t="str">
        <f t="shared" si="4"/>
        <v>0</v>
      </c>
      <c r="G11" s="63">
        <v>45317.0</v>
      </c>
      <c r="H11" s="69"/>
    </row>
    <row r="12" ht="15.75" customHeight="1">
      <c r="A12" s="27" t="s">
        <v>26</v>
      </c>
      <c r="B12" s="47">
        <f>IF(ISNUMBER(MATCH(A12,Procesos!B:B,FALSE)),INDIRECT("Procesos!C"&amp;MATCH(A12,Procesos!B:B,FALSE)),"No")</f>
        <v>100</v>
      </c>
      <c r="C12" s="47" t="str">
        <f t="shared" si="1"/>
        <v>00</v>
      </c>
      <c r="D12" s="47" t="str">
        <f t="shared" si="2"/>
        <v>20240103</v>
      </c>
      <c r="E12" s="47" t="str">
        <f t="shared" si="3"/>
        <v>002</v>
      </c>
      <c r="F12" s="47" t="str">
        <f t="shared" si="4"/>
        <v>1</v>
      </c>
      <c r="G12" s="63">
        <v>45317.0</v>
      </c>
      <c r="H12" s="69"/>
    </row>
    <row r="13" ht="15.75" customHeight="1">
      <c r="A13" s="27" t="s">
        <v>27</v>
      </c>
      <c r="B13" s="47">
        <f>IF(ISNUMBER(MATCH(A13,Procesos!B:B,FALSE)),INDIRECT("Procesos!C"&amp;MATCH(A13,Procesos!B:B,FALSE)),"No")</f>
        <v>60</v>
      </c>
      <c r="C13" s="47" t="str">
        <f t="shared" si="1"/>
        <v>00</v>
      </c>
      <c r="D13" s="47" t="str">
        <f t="shared" si="2"/>
        <v>20240103</v>
      </c>
      <c r="E13" s="47" t="str">
        <f t="shared" si="3"/>
        <v>002</v>
      </c>
      <c r="F13" s="47" t="str">
        <f t="shared" si="4"/>
        <v>2</v>
      </c>
      <c r="G13" s="63">
        <v>45317.0</v>
      </c>
      <c r="H13" s="69"/>
    </row>
    <row r="14" ht="15.75" customHeight="1">
      <c r="A14" s="27" t="s">
        <v>28</v>
      </c>
      <c r="B14" s="47">
        <f>IF(ISNUMBER(MATCH(A14,Procesos!B:B,FALSE)),INDIRECT("Procesos!C"&amp;MATCH(A14,Procesos!B:B,FALSE)),"No")</f>
        <v>115</v>
      </c>
      <c r="C14" s="47" t="str">
        <f t="shared" si="1"/>
        <v>00</v>
      </c>
      <c r="D14" s="47" t="str">
        <f t="shared" si="2"/>
        <v>20240103</v>
      </c>
      <c r="E14" s="47" t="str">
        <f t="shared" si="3"/>
        <v>002</v>
      </c>
      <c r="F14" s="47" t="str">
        <f t="shared" si="4"/>
        <v>3</v>
      </c>
      <c r="G14" s="63">
        <v>45317.0</v>
      </c>
      <c r="H14" s="69"/>
    </row>
    <row r="15" ht="15.75" customHeight="1">
      <c r="A15" s="27" t="s">
        <v>29</v>
      </c>
      <c r="B15" s="47">
        <f>IF(ISNUMBER(MATCH(A15,Procesos!B:B,FALSE)),INDIRECT("Procesos!C"&amp;MATCH(A15,Procesos!B:B,FALSE)),"No")</f>
        <v>105</v>
      </c>
      <c r="C15" s="47" t="str">
        <f t="shared" si="1"/>
        <v>00</v>
      </c>
      <c r="D15" s="47" t="str">
        <f t="shared" si="2"/>
        <v>20240103</v>
      </c>
      <c r="E15" s="47" t="str">
        <f t="shared" si="3"/>
        <v>002</v>
      </c>
      <c r="F15" s="47" t="str">
        <f t="shared" si="4"/>
        <v>4</v>
      </c>
      <c r="G15" s="63">
        <v>45317.0</v>
      </c>
      <c r="H15" s="69"/>
    </row>
    <row r="16" ht="15.75" customHeight="1">
      <c r="A16" s="27" t="s">
        <v>30</v>
      </c>
      <c r="B16" s="47">
        <f>IF(ISNUMBER(MATCH(A16,Procesos!B:B,FALSE)),INDIRECT("Procesos!C"&amp;MATCH(A16,Procesos!B:B,FALSE)),"No")</f>
        <v>135</v>
      </c>
      <c r="C16" s="47" t="str">
        <f t="shared" si="1"/>
        <v>00</v>
      </c>
      <c r="D16" s="47" t="str">
        <f t="shared" si="2"/>
        <v>20240103</v>
      </c>
      <c r="E16" s="47" t="str">
        <f t="shared" si="3"/>
        <v>002</v>
      </c>
      <c r="F16" s="47" t="str">
        <f t="shared" si="4"/>
        <v>5</v>
      </c>
      <c r="G16" s="63">
        <v>45317.0</v>
      </c>
      <c r="H16" s="69"/>
    </row>
    <row r="17" ht="15.75" customHeight="1">
      <c r="A17" s="27" t="s">
        <v>31</v>
      </c>
      <c r="B17" s="47">
        <f>IF(ISNUMBER(MATCH(A17,Procesos!B:B,FALSE)),INDIRECT("Procesos!C"&amp;MATCH(A17,Procesos!B:B,FALSE)),"No")</f>
        <v>140</v>
      </c>
      <c r="C17" s="47" t="str">
        <f t="shared" si="1"/>
        <v>00</v>
      </c>
      <c r="D17" s="47" t="str">
        <f t="shared" si="2"/>
        <v>20240103</v>
      </c>
      <c r="E17" s="47" t="str">
        <f t="shared" si="3"/>
        <v>002</v>
      </c>
      <c r="F17" s="47" t="str">
        <f t="shared" si="4"/>
        <v>6</v>
      </c>
      <c r="G17" s="63">
        <v>45317.0</v>
      </c>
      <c r="H17" s="69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47" t="str">
        <f t="shared" si="1"/>
        <v>00</v>
      </c>
      <c r="D18" s="47" t="str">
        <f t="shared" si="2"/>
        <v>20240103</v>
      </c>
      <c r="E18" s="47" t="str">
        <f t="shared" si="3"/>
        <v>002</v>
      </c>
      <c r="F18" s="47" t="str">
        <f t="shared" si="4"/>
        <v>7</v>
      </c>
      <c r="G18" s="63">
        <v>45317.0</v>
      </c>
      <c r="H18" s="69"/>
    </row>
    <row r="19" ht="15.75" customHeight="1">
      <c r="A19" s="27" t="s">
        <v>33</v>
      </c>
      <c r="B19" s="47">
        <f>IF(ISNUMBER(MATCH(A19,Procesos!B:B,FALSE)),INDIRECT("Procesos!C"&amp;MATCH(A19,Procesos!B:B,FALSE)),"No")</f>
        <v>70</v>
      </c>
      <c r="C19" s="47" t="str">
        <f t="shared" si="1"/>
        <v>00</v>
      </c>
      <c r="D19" s="47" t="str">
        <f t="shared" si="2"/>
        <v>20240103</v>
      </c>
      <c r="E19" s="47" t="str">
        <f t="shared" si="3"/>
        <v>002</v>
      </c>
      <c r="F19" s="47" t="str">
        <f t="shared" si="4"/>
        <v>8</v>
      </c>
      <c r="G19" s="63">
        <v>45317.0</v>
      </c>
      <c r="H19" s="69"/>
    </row>
    <row r="20" ht="15.75" customHeight="1">
      <c r="A20" s="27" t="s">
        <v>34</v>
      </c>
      <c r="B20" s="47">
        <f>IF(ISNUMBER(MATCH(A20,Procesos!B:B,FALSE)),INDIRECT("Procesos!C"&amp;MATCH(A20,Procesos!B:B,FALSE)),"No")</f>
        <v>110</v>
      </c>
      <c r="C20" s="47" t="str">
        <f t="shared" si="1"/>
        <v>00</v>
      </c>
      <c r="D20" s="47" t="str">
        <f t="shared" si="2"/>
        <v>20240103</v>
      </c>
      <c r="E20" s="47" t="str">
        <f t="shared" si="3"/>
        <v>002</v>
      </c>
      <c r="F20" s="47" t="str">
        <f t="shared" si="4"/>
        <v>9</v>
      </c>
      <c r="G20" s="63">
        <v>45317.0</v>
      </c>
      <c r="H20" s="69"/>
    </row>
    <row r="21" ht="15.75" customHeight="1">
      <c r="A21" s="27" t="s">
        <v>35</v>
      </c>
      <c r="B21" s="47">
        <f>IF(ISNUMBER(MATCH(A21,Procesos!B:B,FALSE)),INDIRECT("Procesos!C"&amp;MATCH(A21,Procesos!B:B,FALSE)),"No")</f>
        <v>125</v>
      </c>
      <c r="C21" s="47" t="str">
        <f t="shared" si="1"/>
        <v>00</v>
      </c>
      <c r="D21" s="47" t="str">
        <f t="shared" si="2"/>
        <v>20240103</v>
      </c>
      <c r="E21" s="47" t="str">
        <f t="shared" si="3"/>
        <v>002</v>
      </c>
      <c r="F21" s="47" t="str">
        <f t="shared" si="4"/>
        <v>0</v>
      </c>
      <c r="G21" s="63">
        <v>45317.0</v>
      </c>
      <c r="H21" s="69"/>
    </row>
    <row r="22" ht="15.75" customHeight="1">
      <c r="A22" s="27" t="s">
        <v>36</v>
      </c>
      <c r="B22" s="47">
        <f>IF(ISNUMBER(MATCH(A22,Procesos!B:B,FALSE)),INDIRECT("Procesos!C"&amp;MATCH(A22,Procesos!B:B,FALSE)),"No")</f>
        <v>130</v>
      </c>
      <c r="C22" s="47" t="str">
        <f t="shared" si="1"/>
        <v>00</v>
      </c>
      <c r="D22" s="47" t="str">
        <f t="shared" si="2"/>
        <v>20240103</v>
      </c>
      <c r="E22" s="47" t="str">
        <f t="shared" si="3"/>
        <v>002</v>
      </c>
      <c r="F22" s="47" t="str">
        <f t="shared" si="4"/>
        <v>1</v>
      </c>
      <c r="G22" s="63">
        <v>45317.0</v>
      </c>
      <c r="H22" s="69"/>
    </row>
    <row r="23" ht="15.75" customHeight="1">
      <c r="A23" s="27" t="s">
        <v>37</v>
      </c>
      <c r="B23" s="47">
        <f>IF(ISNUMBER(MATCH(A23,Procesos!B:B,FALSE)),INDIRECT("Procesos!C"&amp;MATCH(A23,Procesos!B:B,FALSE)),"No")</f>
        <v>105</v>
      </c>
      <c r="C23" s="47" t="str">
        <f t="shared" si="1"/>
        <v>00</v>
      </c>
      <c r="D23" s="47" t="str">
        <f t="shared" si="2"/>
        <v>20240103</v>
      </c>
      <c r="E23" s="47" t="str">
        <f t="shared" si="3"/>
        <v>002</v>
      </c>
      <c r="F23" s="47" t="str">
        <f t="shared" si="4"/>
        <v>2</v>
      </c>
      <c r="G23" s="63">
        <v>45317.0</v>
      </c>
      <c r="H23" s="69"/>
    </row>
    <row r="24" ht="15.75" customHeight="1">
      <c r="A24" s="27" t="s">
        <v>38</v>
      </c>
      <c r="B24" s="47">
        <f>IF(ISNUMBER(MATCH(A24,Procesos!B:B,FALSE)),INDIRECT("Procesos!C"&amp;MATCH(A24,Procesos!B:B,FALSE)),"No")</f>
        <v>105</v>
      </c>
      <c r="C24" s="47" t="str">
        <f t="shared" si="1"/>
        <v>00</v>
      </c>
      <c r="D24" s="47" t="str">
        <f t="shared" si="2"/>
        <v>20240103</v>
      </c>
      <c r="E24" s="47" t="str">
        <f t="shared" si="3"/>
        <v>002</v>
      </c>
      <c r="F24" s="47" t="str">
        <f t="shared" si="4"/>
        <v>3</v>
      </c>
      <c r="G24" s="63">
        <v>45317.0</v>
      </c>
      <c r="H24" s="69"/>
    </row>
    <row r="25" ht="15.75" customHeight="1">
      <c r="A25" s="71"/>
      <c r="B25" s="47" t="str">
        <f>IF(ISNUMBER(MATCH(A25,Procesos!B:B,FALSE)),INDIRECT("Procesos!C"&amp;MATCH(A25,Procesos!B:B,FALSE)),"No")</f>
        <v>No</v>
      </c>
      <c r="C25" s="47" t="str">
        <f t="shared" si="1"/>
        <v/>
      </c>
      <c r="D25" s="47" t="str">
        <f t="shared" si="2"/>
        <v/>
      </c>
      <c r="E25" s="47" t="str">
        <f t="shared" si="3"/>
        <v/>
      </c>
      <c r="F25" s="47" t="str">
        <f t="shared" si="4"/>
        <v/>
      </c>
      <c r="G25" s="48"/>
      <c r="H25" s="69"/>
    </row>
    <row r="26" ht="15.75" customHeight="1">
      <c r="A26" s="72"/>
      <c r="B26" s="47" t="str">
        <f>IF(ISNUMBER(MATCH(A26,Procesos!B:B,FALSE)),INDIRECT("Procesos!C"&amp;MATCH(A26,Procesos!B:B,FALSE)),"No")</f>
        <v>No</v>
      </c>
      <c r="C26" s="47" t="str">
        <f t="shared" si="1"/>
        <v/>
      </c>
      <c r="D26" s="47" t="str">
        <f t="shared" si="2"/>
        <v/>
      </c>
      <c r="E26" s="47" t="str">
        <f t="shared" si="3"/>
        <v/>
      </c>
      <c r="F26" s="47" t="str">
        <f t="shared" si="4"/>
        <v/>
      </c>
      <c r="G26" s="48"/>
      <c r="H26" s="69"/>
    </row>
    <row r="27" ht="15.75" customHeight="1">
      <c r="A27" s="72"/>
      <c r="B27" s="47" t="str">
        <f>IF(ISNUMBER(MATCH(A27,Procesos!B:B,FALSE)),INDIRECT("Procesos!C"&amp;MATCH(A27,Procesos!B:B,FALSE)),"No")</f>
        <v>No</v>
      </c>
      <c r="C27" s="47" t="str">
        <f t="shared" si="1"/>
        <v/>
      </c>
      <c r="D27" s="47" t="str">
        <f t="shared" si="2"/>
        <v/>
      </c>
      <c r="E27" s="47" t="str">
        <f t="shared" si="3"/>
        <v/>
      </c>
      <c r="F27" s="47" t="str">
        <f t="shared" si="4"/>
        <v/>
      </c>
      <c r="G27" s="48"/>
      <c r="H27" s="69"/>
    </row>
    <row r="28" ht="15.75" customHeight="1">
      <c r="A28" s="71"/>
      <c r="B28" s="47" t="str">
        <f>IF(ISNUMBER(MATCH(A28,Procesos!B:B,FALSE)),INDIRECT("Procesos!C"&amp;MATCH(A28,Procesos!B:B,FALSE)),"No")</f>
        <v>No</v>
      </c>
      <c r="C28" s="47" t="str">
        <f t="shared" si="1"/>
        <v/>
      </c>
      <c r="D28" s="47" t="str">
        <f t="shared" si="2"/>
        <v/>
      </c>
      <c r="E28" s="47" t="str">
        <f t="shared" si="3"/>
        <v/>
      </c>
      <c r="F28" s="47" t="str">
        <f t="shared" si="4"/>
        <v/>
      </c>
      <c r="G28" s="48"/>
      <c r="H28" s="69"/>
    </row>
    <row r="29" ht="15.75" customHeight="1">
      <c r="A29" s="72"/>
      <c r="B29" s="47" t="str">
        <f>IF(ISNUMBER(MATCH(A29,Procesos!B:B,FALSE)),INDIRECT("Procesos!C"&amp;MATCH(A29,Procesos!B:B,FALSE)),"No")</f>
        <v>No</v>
      </c>
      <c r="C29" s="47" t="str">
        <f t="shared" si="1"/>
        <v/>
      </c>
      <c r="D29" s="47" t="str">
        <f t="shared" si="2"/>
        <v/>
      </c>
      <c r="E29" s="47" t="str">
        <f t="shared" si="3"/>
        <v/>
      </c>
      <c r="F29" s="47" t="str">
        <f t="shared" si="4"/>
        <v/>
      </c>
      <c r="G29" s="48"/>
      <c r="H29" s="69"/>
    </row>
  </sheetData>
  <autoFilter ref="$A$1:$H$29"/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9" priority="2" operator="beginsWith" text="S3-">
      <formula>LEFT((A2),LEN("S3-"))=("S3-")</formula>
    </cfRule>
  </conditionalFormatting>
  <conditionalFormatting sqref="A2:A24">
    <cfRule type="beginsWith" dxfId="11" priority="3" operator="beginsWith" text="0Z">
      <formula>LEFT((A2),LEN("0Z"))=("0Z")</formula>
    </cfRule>
  </conditionalFormatting>
  <conditionalFormatting sqref="A2:A24">
    <cfRule type="beginsWith" dxfId="5" priority="4" operator="beginsWith" text="08-">
      <formula>LEFT((A2),LEN("08-"))=("08-")</formula>
    </cfRule>
  </conditionalFormatting>
  <conditionalFormatting sqref="A2:A24">
    <cfRule type="beginsWith" dxfId="10" priority="5" operator="beginsWith" text="04-">
      <formula>LEFT((A2),LEN("04-"))=("04-")</formula>
    </cfRule>
  </conditionalFormatting>
  <conditionalFormatting sqref="A3:A24">
    <cfRule type="beginsWith" dxfId="8" priority="6" operator="beginsWith" text="S0-">
      <formula>LEFT((A3),LEN("S0-"))=("S0-")</formula>
    </cfRule>
  </conditionalFormatting>
  <conditionalFormatting sqref="A2:A24">
    <cfRule type="beginsWith" dxfId="9" priority="7" operator="beginsWith" text="31-">
      <formula>LEFT((A2),LEN("31-"))=("31-")</formula>
    </cfRule>
  </conditionalFormatting>
  <conditionalFormatting sqref="A2:A24">
    <cfRule type="beginsWith" dxfId="5" priority="8" operator="beginsWith" text="15-">
      <formula>LEFT((A2),LEN("15-"))=("15-")</formula>
    </cfRule>
  </conditionalFormatting>
  <conditionalFormatting sqref="A2:A24">
    <cfRule type="beginsWith" dxfId="1" priority="9" operator="beginsWith" text="01-">
      <formula>LEFT((A2),LEN("01-"))=("01-")</formula>
    </cfRule>
  </conditionalFormatting>
  <conditionalFormatting sqref="A2:A24">
    <cfRule type="beginsWith" dxfId="2" priority="10" operator="beginsWith" text="02-">
      <formula>LEFT((A2),LEN("02-"))=("02-")</formula>
    </cfRule>
  </conditionalFormatting>
  <conditionalFormatting sqref="A2:A24">
    <cfRule type="beginsWith" dxfId="3" priority="11" operator="beginsWith" text="03-">
      <formula>LEFT((A2),LEN("03-"))=("03-")</formula>
    </cfRule>
  </conditionalFormatting>
  <conditionalFormatting sqref="A2:A24">
    <cfRule type="beginsWith" dxfId="4" priority="12" operator="beginsWith" text="04-">
      <formula>LEFT((A2),LEN("04-"))=("04-")</formula>
    </cfRule>
  </conditionalFormatting>
  <conditionalFormatting sqref="A2:A24">
    <cfRule type="beginsWith" dxfId="5" priority="13" operator="beginsWith" text="06-">
      <formula>LEFT((A2),LEN("06-"))=("06-")</formula>
    </cfRule>
  </conditionalFormatting>
  <conditionalFormatting sqref="A2:A24">
    <cfRule type="beginsWith" dxfId="8" priority="14" operator="beginsWith" text="00-">
      <formula>LEFT((A2),LEN("00-"))=("00-")</formula>
    </cfRule>
  </conditionalFormatting>
  <conditionalFormatting sqref="A2:A24">
    <cfRule type="beginsWith" dxfId="2" priority="15" operator="beginsWith" text="S2-">
      <formula>LEFT((A2),LEN("S2-"))=("S2-")</formula>
    </cfRule>
  </conditionalFormatting>
  <conditionalFormatting sqref="A2:A24">
    <cfRule type="beginsWith" dxfId="10" priority="16" operator="beginsWith" text="S4-">
      <formula>LEFT((A2),LEN("S4-"))=("S4-")</formula>
    </cfRule>
  </conditionalFormatting>
  <conditionalFormatting sqref="A2:A29">
    <cfRule type="beginsWith" dxfId="2" priority="17" operator="beginsWith" text="S2">
      <formula>LEFT((A2),LEN("S2"))=("S2")</formula>
    </cfRule>
  </conditionalFormatting>
  <conditionalFormatting sqref="A2:A29">
    <cfRule type="beginsWith" dxfId="1" priority="18" operator="beginsWith" text="S1">
      <formula>LEFT((A2),LEN("S1"))=("S1")</formula>
    </cfRule>
  </conditionalFormatting>
  <conditionalFormatting sqref="A2:A29">
    <cfRule type="beginsWith" dxfId="9" priority="19" operator="beginsWith" text="S3">
      <formula>LEFT((A2),LEN("S3"))=("S3")</formula>
    </cfRule>
  </conditionalFormatting>
  <conditionalFormatting sqref="A2:A29">
    <cfRule type="beginsWith" dxfId="10" priority="20" operator="beginsWith" text="S4">
      <formula>LEFT((A2),LEN("S4"))=("S4")</formula>
    </cfRule>
  </conditionalFormatting>
  <conditionalFormatting sqref="A2:A29">
    <cfRule type="beginsWith" dxfId="8" priority="21" operator="beginsWith" text="S0">
      <formula>LEFT((A2),LEN("S0"))=("S0")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0E0E3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</cols>
  <sheetData>
    <row r="1" ht="15.75" customHeight="1">
      <c r="A1" s="66" t="s">
        <v>45</v>
      </c>
      <c r="B1" s="67" t="s">
        <v>40</v>
      </c>
      <c r="C1" s="66" t="s">
        <v>41</v>
      </c>
      <c r="D1" s="66" t="s">
        <v>42</v>
      </c>
      <c r="E1" s="66" t="s">
        <v>14</v>
      </c>
      <c r="F1" s="66" t="s">
        <v>43</v>
      </c>
      <c r="G1" s="68" t="s">
        <v>44</v>
      </c>
      <c r="H1" s="69"/>
    </row>
    <row r="2" ht="15.75" customHeight="1">
      <c r="A2" s="27" t="s">
        <v>15</v>
      </c>
      <c r="B2" s="47">
        <f>IF(ISNUMBER(MATCH(A2,Procesos!B:B,FALSE)),INDIRECT("Procesos!C"&amp;MATCH(A2,Procesos!B:B,FALSE)),"No")</f>
        <v>185</v>
      </c>
      <c r="C2" s="47" t="str">
        <f t="shared" ref="C2:C29" si="1">LEFT(A2,2)</f>
        <v>00</v>
      </c>
      <c r="D2" s="47" t="str">
        <f t="shared" ref="D2:D29" si="2">MID(A2,4,8)</f>
        <v>20240103</v>
      </c>
      <c r="E2" s="47" t="str">
        <f t="shared" ref="E2:E29" si="3">MID(A2,13,3)</f>
        <v>002</v>
      </c>
      <c r="F2" s="47" t="str">
        <f t="shared" ref="F2:F29" si="4">RIGHT(A2,1)</f>
        <v>1</v>
      </c>
      <c r="G2" s="63">
        <v>45318.0</v>
      </c>
      <c r="H2" s="69"/>
    </row>
    <row r="3" ht="15.75" customHeight="1">
      <c r="A3" s="27" t="s">
        <v>17</v>
      </c>
      <c r="B3" s="47">
        <f>IF(ISNUMBER(MATCH(A3,Procesos!B:B,FALSE)),INDIRECT("Procesos!C"&amp;MATCH(A3,Procesos!B:B,FALSE)),"No")</f>
        <v>165</v>
      </c>
      <c r="C3" s="47" t="str">
        <f t="shared" si="1"/>
        <v>00</v>
      </c>
      <c r="D3" s="47" t="str">
        <f t="shared" si="2"/>
        <v>20240103</v>
      </c>
      <c r="E3" s="47" t="str">
        <f t="shared" si="3"/>
        <v>002</v>
      </c>
      <c r="F3" s="47" t="str">
        <f t="shared" si="4"/>
        <v>2</v>
      </c>
      <c r="G3" s="63">
        <v>45318.0</v>
      </c>
      <c r="H3" s="69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47" t="str">
        <f t="shared" si="1"/>
        <v>00</v>
      </c>
      <c r="D4" s="47" t="str">
        <f t="shared" si="2"/>
        <v>20240103</v>
      </c>
      <c r="E4" s="47" t="str">
        <f t="shared" si="3"/>
        <v>002</v>
      </c>
      <c r="F4" s="47" t="str">
        <f t="shared" si="4"/>
        <v>3</v>
      </c>
      <c r="G4" s="63">
        <v>45318.0</v>
      </c>
      <c r="H4" s="69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47" t="str">
        <f t="shared" si="1"/>
        <v>00</v>
      </c>
      <c r="D5" s="47" t="str">
        <f t="shared" si="2"/>
        <v>20240103</v>
      </c>
      <c r="E5" s="47" t="str">
        <f t="shared" si="3"/>
        <v>002</v>
      </c>
      <c r="F5" s="47" t="str">
        <f t="shared" si="4"/>
        <v>4</v>
      </c>
      <c r="G5" s="63">
        <v>45318.0</v>
      </c>
      <c r="H5" s="69"/>
    </row>
    <row r="6" ht="15.75" customHeight="1">
      <c r="A6" s="27" t="s">
        <v>20</v>
      </c>
      <c r="B6" s="47">
        <f>IF(ISNUMBER(MATCH(A6,Procesos!B:B,FALSE)),INDIRECT("Procesos!C"&amp;MATCH(A6,Procesos!B:B,FALSE)),"No")</f>
        <v>110</v>
      </c>
      <c r="C6" s="47" t="str">
        <f t="shared" si="1"/>
        <v>00</v>
      </c>
      <c r="D6" s="47" t="str">
        <f t="shared" si="2"/>
        <v>20240103</v>
      </c>
      <c r="E6" s="47" t="str">
        <f t="shared" si="3"/>
        <v>002</v>
      </c>
      <c r="F6" s="47" t="str">
        <f t="shared" si="4"/>
        <v>5</v>
      </c>
      <c r="G6" s="63">
        <v>45318.0</v>
      </c>
      <c r="H6" s="69"/>
    </row>
    <row r="7" ht="15.75" customHeight="1">
      <c r="A7" s="27" t="s">
        <v>21</v>
      </c>
      <c r="B7" s="47">
        <f>IF(ISNUMBER(MATCH(A7,Procesos!B:B,FALSE)),INDIRECT("Procesos!C"&amp;MATCH(A7,Procesos!B:B,FALSE)),"No")</f>
        <v>115</v>
      </c>
      <c r="C7" s="47" t="str">
        <f t="shared" si="1"/>
        <v>00</v>
      </c>
      <c r="D7" s="47" t="str">
        <f t="shared" si="2"/>
        <v>20240103</v>
      </c>
      <c r="E7" s="47" t="str">
        <f t="shared" si="3"/>
        <v>002</v>
      </c>
      <c r="F7" s="47" t="str">
        <f t="shared" si="4"/>
        <v>6</v>
      </c>
      <c r="G7" s="63">
        <v>45318.0</v>
      </c>
      <c r="H7" s="69"/>
    </row>
    <row r="8" ht="15.75" customHeight="1">
      <c r="A8" s="27" t="s">
        <v>22</v>
      </c>
      <c r="B8" s="47">
        <f>IF(ISNUMBER(MATCH(A8,Procesos!B:B,FALSE)),INDIRECT("Procesos!C"&amp;MATCH(A8,Procesos!B:B,FALSE)),"No")</f>
        <v>150</v>
      </c>
      <c r="C8" s="47" t="str">
        <f t="shared" si="1"/>
        <v>00</v>
      </c>
      <c r="D8" s="47" t="str">
        <f t="shared" si="2"/>
        <v>20240103</v>
      </c>
      <c r="E8" s="47" t="str">
        <f t="shared" si="3"/>
        <v>002</v>
      </c>
      <c r="F8" s="47" t="str">
        <f t="shared" si="4"/>
        <v>7</v>
      </c>
      <c r="G8" s="63">
        <v>45318.0</v>
      </c>
      <c r="H8" s="69"/>
    </row>
    <row r="9" ht="15.75" customHeight="1">
      <c r="A9" s="27" t="s">
        <v>23</v>
      </c>
      <c r="B9" s="47">
        <f>IF(ISNUMBER(MATCH(A9,Procesos!B:B,FALSE)),INDIRECT("Procesos!C"&amp;MATCH(A9,Procesos!B:B,FALSE)),"No")</f>
        <v>145</v>
      </c>
      <c r="C9" s="47" t="str">
        <f t="shared" si="1"/>
        <v>00</v>
      </c>
      <c r="D9" s="47" t="str">
        <f t="shared" si="2"/>
        <v>20240103</v>
      </c>
      <c r="E9" s="47" t="str">
        <f t="shared" si="3"/>
        <v>002</v>
      </c>
      <c r="F9" s="47" t="str">
        <f t="shared" si="4"/>
        <v>8</v>
      </c>
      <c r="G9" s="63">
        <v>45318.0</v>
      </c>
      <c r="H9" s="69"/>
    </row>
    <row r="10" ht="15.75" customHeight="1">
      <c r="A10" s="27" t="s">
        <v>24</v>
      </c>
      <c r="B10" s="47">
        <f>IF(ISNUMBER(MATCH(A10,Procesos!B:B,FALSE)),INDIRECT("Procesos!C"&amp;MATCH(A10,Procesos!B:B,FALSE)),"No")</f>
        <v>130</v>
      </c>
      <c r="C10" s="47" t="str">
        <f t="shared" si="1"/>
        <v>00</v>
      </c>
      <c r="D10" s="47" t="str">
        <f t="shared" si="2"/>
        <v>20240103</v>
      </c>
      <c r="E10" s="47" t="str">
        <f t="shared" si="3"/>
        <v>002</v>
      </c>
      <c r="F10" s="47" t="str">
        <f t="shared" si="4"/>
        <v>9</v>
      </c>
      <c r="G10" s="63">
        <v>45318.0</v>
      </c>
      <c r="H10" s="69"/>
    </row>
    <row r="11" ht="15.75" customHeight="1">
      <c r="A11" s="27" t="s">
        <v>25</v>
      </c>
      <c r="B11" s="47">
        <f>IF(ISNUMBER(MATCH(A11,Procesos!B:B,FALSE)),INDIRECT("Procesos!C"&amp;MATCH(A11,Procesos!B:B,FALSE)),"No")</f>
        <v>145</v>
      </c>
      <c r="C11" s="47" t="str">
        <f t="shared" si="1"/>
        <v>00</v>
      </c>
      <c r="D11" s="47" t="str">
        <f t="shared" si="2"/>
        <v>20240103</v>
      </c>
      <c r="E11" s="47" t="str">
        <f t="shared" si="3"/>
        <v>002</v>
      </c>
      <c r="F11" s="47" t="str">
        <f t="shared" si="4"/>
        <v>0</v>
      </c>
      <c r="G11" s="63">
        <v>45318.0</v>
      </c>
      <c r="H11" s="69"/>
    </row>
    <row r="12" ht="15.75" customHeight="1">
      <c r="A12" s="27" t="s">
        <v>26</v>
      </c>
      <c r="B12" s="47">
        <f>IF(ISNUMBER(MATCH(A12,Procesos!B:B,FALSE)),INDIRECT("Procesos!C"&amp;MATCH(A12,Procesos!B:B,FALSE)),"No")</f>
        <v>100</v>
      </c>
      <c r="C12" s="47" t="str">
        <f t="shared" si="1"/>
        <v>00</v>
      </c>
      <c r="D12" s="47" t="str">
        <f t="shared" si="2"/>
        <v>20240103</v>
      </c>
      <c r="E12" s="47" t="str">
        <f t="shared" si="3"/>
        <v>002</v>
      </c>
      <c r="F12" s="47" t="str">
        <f t="shared" si="4"/>
        <v>1</v>
      </c>
      <c r="G12" s="63">
        <v>45318.0</v>
      </c>
      <c r="H12" s="69"/>
    </row>
    <row r="13" ht="15.75" customHeight="1">
      <c r="A13" s="27" t="s">
        <v>27</v>
      </c>
      <c r="B13" s="47">
        <f>IF(ISNUMBER(MATCH(A13,Procesos!B:B,FALSE)),INDIRECT("Procesos!C"&amp;MATCH(A13,Procesos!B:B,FALSE)),"No")</f>
        <v>60</v>
      </c>
      <c r="C13" s="47" t="str">
        <f t="shared" si="1"/>
        <v>00</v>
      </c>
      <c r="D13" s="47" t="str">
        <f t="shared" si="2"/>
        <v>20240103</v>
      </c>
      <c r="E13" s="47" t="str">
        <f t="shared" si="3"/>
        <v>002</v>
      </c>
      <c r="F13" s="47" t="str">
        <f t="shared" si="4"/>
        <v>2</v>
      </c>
      <c r="G13" s="63">
        <v>45318.0</v>
      </c>
      <c r="H13" s="69"/>
    </row>
    <row r="14" ht="15.75" customHeight="1">
      <c r="A14" s="27" t="s">
        <v>28</v>
      </c>
      <c r="B14" s="47">
        <f>IF(ISNUMBER(MATCH(A14,Procesos!B:B,FALSE)),INDIRECT("Procesos!C"&amp;MATCH(A14,Procesos!B:B,FALSE)),"No")</f>
        <v>115</v>
      </c>
      <c r="C14" s="47" t="str">
        <f t="shared" si="1"/>
        <v>00</v>
      </c>
      <c r="D14" s="47" t="str">
        <f t="shared" si="2"/>
        <v>20240103</v>
      </c>
      <c r="E14" s="47" t="str">
        <f t="shared" si="3"/>
        <v>002</v>
      </c>
      <c r="F14" s="47" t="str">
        <f t="shared" si="4"/>
        <v>3</v>
      </c>
      <c r="G14" s="63">
        <v>45318.0</v>
      </c>
      <c r="H14" s="69"/>
    </row>
    <row r="15" ht="15.75" customHeight="1">
      <c r="A15" s="27" t="s">
        <v>29</v>
      </c>
      <c r="B15" s="47">
        <f>IF(ISNUMBER(MATCH(A15,Procesos!B:B,FALSE)),INDIRECT("Procesos!C"&amp;MATCH(A15,Procesos!B:B,FALSE)),"No")</f>
        <v>105</v>
      </c>
      <c r="C15" s="47" t="str">
        <f t="shared" si="1"/>
        <v>00</v>
      </c>
      <c r="D15" s="47" t="str">
        <f t="shared" si="2"/>
        <v>20240103</v>
      </c>
      <c r="E15" s="47" t="str">
        <f t="shared" si="3"/>
        <v>002</v>
      </c>
      <c r="F15" s="47" t="str">
        <f t="shared" si="4"/>
        <v>4</v>
      </c>
      <c r="G15" s="63">
        <v>45318.0</v>
      </c>
      <c r="H15" s="69"/>
    </row>
    <row r="16" ht="15.75" customHeight="1">
      <c r="A16" s="27" t="s">
        <v>30</v>
      </c>
      <c r="B16" s="47">
        <f>IF(ISNUMBER(MATCH(A16,Procesos!B:B,FALSE)),INDIRECT("Procesos!C"&amp;MATCH(A16,Procesos!B:B,FALSE)),"No")</f>
        <v>135</v>
      </c>
      <c r="C16" s="47" t="str">
        <f t="shared" si="1"/>
        <v>00</v>
      </c>
      <c r="D16" s="47" t="str">
        <f t="shared" si="2"/>
        <v>20240103</v>
      </c>
      <c r="E16" s="47" t="str">
        <f t="shared" si="3"/>
        <v>002</v>
      </c>
      <c r="F16" s="47" t="str">
        <f t="shared" si="4"/>
        <v>5</v>
      </c>
      <c r="G16" s="63">
        <v>45318.0</v>
      </c>
      <c r="H16" s="69"/>
    </row>
    <row r="17" ht="15.75" customHeight="1">
      <c r="A17" s="27" t="s">
        <v>31</v>
      </c>
      <c r="B17" s="47">
        <f>IF(ISNUMBER(MATCH(A17,Procesos!B:B,FALSE)),INDIRECT("Procesos!C"&amp;MATCH(A17,Procesos!B:B,FALSE)),"No")</f>
        <v>140</v>
      </c>
      <c r="C17" s="47" t="str">
        <f t="shared" si="1"/>
        <v>00</v>
      </c>
      <c r="D17" s="47" t="str">
        <f t="shared" si="2"/>
        <v>20240103</v>
      </c>
      <c r="E17" s="47" t="str">
        <f t="shared" si="3"/>
        <v>002</v>
      </c>
      <c r="F17" s="47" t="str">
        <f t="shared" si="4"/>
        <v>6</v>
      </c>
      <c r="G17" s="63">
        <v>45318.0</v>
      </c>
      <c r="H17" s="69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47" t="str">
        <f t="shared" si="1"/>
        <v>00</v>
      </c>
      <c r="D18" s="47" t="str">
        <f t="shared" si="2"/>
        <v>20240103</v>
      </c>
      <c r="E18" s="47" t="str">
        <f t="shared" si="3"/>
        <v>002</v>
      </c>
      <c r="F18" s="47" t="str">
        <f t="shared" si="4"/>
        <v>7</v>
      </c>
      <c r="G18" s="63">
        <v>45318.0</v>
      </c>
      <c r="H18" s="69"/>
    </row>
    <row r="19" ht="15.75" customHeight="1">
      <c r="A19" s="27" t="s">
        <v>33</v>
      </c>
      <c r="B19" s="47">
        <f>IF(ISNUMBER(MATCH(A19,Procesos!B:B,FALSE)),INDIRECT("Procesos!C"&amp;MATCH(A19,Procesos!B:B,FALSE)),"No")</f>
        <v>70</v>
      </c>
      <c r="C19" s="47" t="str">
        <f t="shared" si="1"/>
        <v>00</v>
      </c>
      <c r="D19" s="47" t="str">
        <f t="shared" si="2"/>
        <v>20240103</v>
      </c>
      <c r="E19" s="47" t="str">
        <f t="shared" si="3"/>
        <v>002</v>
      </c>
      <c r="F19" s="47" t="str">
        <f t="shared" si="4"/>
        <v>8</v>
      </c>
      <c r="G19" s="63">
        <v>45318.0</v>
      </c>
      <c r="H19" s="69"/>
    </row>
    <row r="20" ht="15.75" customHeight="1">
      <c r="A20" s="27" t="s">
        <v>34</v>
      </c>
      <c r="B20" s="47">
        <f>IF(ISNUMBER(MATCH(A20,Procesos!B:B,FALSE)),INDIRECT("Procesos!C"&amp;MATCH(A20,Procesos!B:B,FALSE)),"No")</f>
        <v>110</v>
      </c>
      <c r="C20" s="47" t="str">
        <f t="shared" si="1"/>
        <v>00</v>
      </c>
      <c r="D20" s="47" t="str">
        <f t="shared" si="2"/>
        <v>20240103</v>
      </c>
      <c r="E20" s="47" t="str">
        <f t="shared" si="3"/>
        <v>002</v>
      </c>
      <c r="F20" s="47" t="str">
        <f t="shared" si="4"/>
        <v>9</v>
      </c>
      <c r="G20" s="63">
        <v>45318.0</v>
      </c>
      <c r="H20" s="69"/>
    </row>
    <row r="21" ht="15.75" customHeight="1">
      <c r="A21" s="27" t="s">
        <v>35</v>
      </c>
      <c r="B21" s="47">
        <f>IF(ISNUMBER(MATCH(A21,Procesos!B:B,FALSE)),INDIRECT("Procesos!C"&amp;MATCH(A21,Procesos!B:B,FALSE)),"No")</f>
        <v>125</v>
      </c>
      <c r="C21" s="47" t="str">
        <f t="shared" si="1"/>
        <v>00</v>
      </c>
      <c r="D21" s="47" t="str">
        <f t="shared" si="2"/>
        <v>20240103</v>
      </c>
      <c r="E21" s="47" t="str">
        <f t="shared" si="3"/>
        <v>002</v>
      </c>
      <c r="F21" s="47" t="str">
        <f t="shared" si="4"/>
        <v>0</v>
      </c>
      <c r="G21" s="63">
        <v>45318.0</v>
      </c>
      <c r="H21" s="69"/>
    </row>
    <row r="22" ht="15.75" customHeight="1">
      <c r="A22" s="27" t="s">
        <v>36</v>
      </c>
      <c r="B22" s="47">
        <f>IF(ISNUMBER(MATCH(A22,Procesos!B:B,FALSE)),INDIRECT("Procesos!C"&amp;MATCH(A22,Procesos!B:B,FALSE)),"No")</f>
        <v>130</v>
      </c>
      <c r="C22" s="47" t="str">
        <f t="shared" si="1"/>
        <v>00</v>
      </c>
      <c r="D22" s="47" t="str">
        <f t="shared" si="2"/>
        <v>20240103</v>
      </c>
      <c r="E22" s="47" t="str">
        <f t="shared" si="3"/>
        <v>002</v>
      </c>
      <c r="F22" s="47" t="str">
        <f t="shared" si="4"/>
        <v>1</v>
      </c>
      <c r="G22" s="63">
        <v>45318.0</v>
      </c>
      <c r="H22" s="69"/>
    </row>
    <row r="23" ht="15.75" customHeight="1">
      <c r="A23" s="27" t="s">
        <v>37</v>
      </c>
      <c r="B23" s="47">
        <f>IF(ISNUMBER(MATCH(A23,Procesos!B:B,FALSE)),INDIRECT("Procesos!C"&amp;MATCH(A23,Procesos!B:B,FALSE)),"No")</f>
        <v>105</v>
      </c>
      <c r="C23" s="47" t="str">
        <f t="shared" si="1"/>
        <v>00</v>
      </c>
      <c r="D23" s="47" t="str">
        <f t="shared" si="2"/>
        <v>20240103</v>
      </c>
      <c r="E23" s="47" t="str">
        <f t="shared" si="3"/>
        <v>002</v>
      </c>
      <c r="F23" s="47" t="str">
        <f t="shared" si="4"/>
        <v>2</v>
      </c>
      <c r="G23" s="63">
        <v>45318.0</v>
      </c>
      <c r="H23" s="69"/>
    </row>
    <row r="24" ht="15.75" customHeight="1">
      <c r="A24" s="27" t="s">
        <v>38</v>
      </c>
      <c r="B24" s="47">
        <f>IF(ISNUMBER(MATCH(A24,Procesos!B:B,FALSE)),INDIRECT("Procesos!C"&amp;MATCH(A24,Procesos!B:B,FALSE)),"No")</f>
        <v>105</v>
      </c>
      <c r="C24" s="47" t="str">
        <f t="shared" si="1"/>
        <v>00</v>
      </c>
      <c r="D24" s="47" t="str">
        <f t="shared" si="2"/>
        <v>20240103</v>
      </c>
      <c r="E24" s="47" t="str">
        <f t="shared" si="3"/>
        <v>002</v>
      </c>
      <c r="F24" s="47" t="str">
        <f t="shared" si="4"/>
        <v>3</v>
      </c>
      <c r="G24" s="63">
        <v>45318.0</v>
      </c>
      <c r="H24" s="69"/>
    </row>
    <row r="25" ht="15.75" customHeight="1">
      <c r="A25" s="33"/>
      <c r="B25" s="47" t="str">
        <f>IF(ISNUMBER(MATCH(A25,Procesos!B:B,FALSE)),INDIRECT("Procesos!C"&amp;MATCH(A25,Procesos!B:B,FALSE)),"No")</f>
        <v>No</v>
      </c>
      <c r="C25" s="47" t="str">
        <f t="shared" si="1"/>
        <v/>
      </c>
      <c r="D25" s="47" t="str">
        <f t="shared" si="2"/>
        <v/>
      </c>
      <c r="E25" s="47" t="str">
        <f t="shared" si="3"/>
        <v/>
      </c>
      <c r="F25" s="47" t="str">
        <f t="shared" si="4"/>
        <v/>
      </c>
      <c r="G25" s="48"/>
      <c r="H25" s="69"/>
    </row>
    <row r="26" ht="15.75" customHeight="1">
      <c r="A26" s="33"/>
      <c r="B26" s="47" t="str">
        <f>IF(ISNUMBER(MATCH(A26,Procesos!B:B,FALSE)),INDIRECT("Procesos!C"&amp;MATCH(A26,Procesos!B:B,FALSE)),"No")</f>
        <v>No</v>
      </c>
      <c r="C26" s="47" t="str">
        <f t="shared" si="1"/>
        <v/>
      </c>
      <c r="D26" s="47" t="str">
        <f t="shared" si="2"/>
        <v/>
      </c>
      <c r="E26" s="47" t="str">
        <f t="shared" si="3"/>
        <v/>
      </c>
      <c r="F26" s="47" t="str">
        <f t="shared" si="4"/>
        <v/>
      </c>
      <c r="G26" s="48"/>
      <c r="H26" s="69"/>
    </row>
    <row r="27" ht="15.75" customHeight="1">
      <c r="A27" s="25"/>
      <c r="B27" s="47" t="str">
        <f>IF(ISNUMBER(MATCH(A27,Procesos!B:B,FALSE)),INDIRECT("Procesos!C"&amp;MATCH(A27,Procesos!B:B,FALSE)),"No")</f>
        <v>No</v>
      </c>
      <c r="C27" s="47" t="str">
        <f t="shared" si="1"/>
        <v/>
      </c>
      <c r="D27" s="47" t="str">
        <f t="shared" si="2"/>
        <v/>
      </c>
      <c r="E27" s="47" t="str">
        <f t="shared" si="3"/>
        <v/>
      </c>
      <c r="F27" s="47" t="str">
        <f t="shared" si="4"/>
        <v/>
      </c>
      <c r="G27" s="48"/>
      <c r="H27" s="69"/>
    </row>
    <row r="28" ht="15.75" customHeight="1">
      <c r="A28" s="73"/>
      <c r="B28" s="47" t="str">
        <f>IF(ISNUMBER(MATCH(A28,Procesos!B:B,FALSE)),INDIRECT("Procesos!C"&amp;MATCH(A28,Procesos!B:B,FALSE)),"No")</f>
        <v>No</v>
      </c>
      <c r="C28" s="47" t="str">
        <f t="shared" si="1"/>
        <v/>
      </c>
      <c r="D28" s="47" t="str">
        <f t="shared" si="2"/>
        <v/>
      </c>
      <c r="E28" s="47" t="str">
        <f t="shared" si="3"/>
        <v/>
      </c>
      <c r="F28" s="47" t="str">
        <f t="shared" si="4"/>
        <v/>
      </c>
      <c r="G28" s="48"/>
      <c r="H28" s="69"/>
    </row>
    <row r="29" ht="15.75" customHeight="1">
      <c r="A29" s="73"/>
      <c r="B29" s="47" t="str">
        <f>IF(ISNUMBER(MATCH(A29,Procesos!B:B,FALSE)),INDIRECT("Procesos!C"&amp;MATCH(A29,Procesos!B:B,FALSE)),"No")</f>
        <v>No</v>
      </c>
      <c r="C29" s="47" t="str">
        <f t="shared" si="1"/>
        <v/>
      </c>
      <c r="D29" s="47" t="str">
        <f t="shared" si="2"/>
        <v/>
      </c>
      <c r="E29" s="47" t="str">
        <f t="shared" si="3"/>
        <v/>
      </c>
      <c r="F29" s="47" t="str">
        <f t="shared" si="4"/>
        <v/>
      </c>
      <c r="G29" s="48"/>
      <c r="H29" s="69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9" priority="2" operator="beginsWith" text="S3-">
      <formula>LEFT((A2),LEN("S3-"))=("S3-")</formula>
    </cfRule>
  </conditionalFormatting>
  <conditionalFormatting sqref="A2:A24">
    <cfRule type="beginsWith" dxfId="11" priority="3" operator="beginsWith" text="0Z">
      <formula>LEFT((A2),LEN("0Z"))=("0Z")</formula>
    </cfRule>
  </conditionalFormatting>
  <conditionalFormatting sqref="A2:A24">
    <cfRule type="beginsWith" dxfId="5" priority="4" operator="beginsWith" text="08-">
      <formula>LEFT((A2),LEN("08-"))=("08-")</formula>
    </cfRule>
  </conditionalFormatting>
  <conditionalFormatting sqref="A2:A24">
    <cfRule type="beginsWith" dxfId="10" priority="5" operator="beginsWith" text="04-">
      <formula>LEFT((A2),LEN("04-"))=("04-")</formula>
    </cfRule>
  </conditionalFormatting>
  <conditionalFormatting sqref="A3:A24">
    <cfRule type="beginsWith" dxfId="8" priority="6" operator="beginsWith" text="S0-">
      <formula>LEFT((A3),LEN("S0-"))=("S0-")</formula>
    </cfRule>
  </conditionalFormatting>
  <conditionalFormatting sqref="A2:A24">
    <cfRule type="beginsWith" dxfId="9" priority="7" operator="beginsWith" text="31-">
      <formula>LEFT((A2),LEN("31-"))=("31-")</formula>
    </cfRule>
  </conditionalFormatting>
  <conditionalFormatting sqref="A2:A24">
    <cfRule type="beginsWith" dxfId="4" priority="8" operator="beginsWith" text="04-">
      <formula>LEFT((A2),LEN("04-"))=("04-")</formula>
    </cfRule>
  </conditionalFormatting>
  <conditionalFormatting sqref="A2:A24">
    <cfRule type="beginsWith" dxfId="5" priority="9" operator="beginsWith" text="06-">
      <formula>LEFT((A2),LEN("06-"))=("06-")</formula>
    </cfRule>
  </conditionalFormatting>
  <conditionalFormatting sqref="A2:A24">
    <cfRule type="beginsWith" dxfId="2" priority="10" operator="beginsWith" text="S2-">
      <formula>LEFT((A2),LEN("S2-"))=("S2-")</formula>
    </cfRule>
  </conditionalFormatting>
  <conditionalFormatting sqref="A2:A24">
    <cfRule type="beginsWith" dxfId="10" priority="11" operator="beginsWith" text="S4-">
      <formula>LEFT((A2),LEN("S4-"))=("S4-")</formula>
    </cfRule>
  </conditionalFormatting>
  <conditionalFormatting sqref="A2:A24">
    <cfRule type="beginsWith" dxfId="5" priority="12" operator="beginsWith" text="15-">
      <formula>LEFT((A2),LEN("15-"))=("15-")</formula>
    </cfRule>
  </conditionalFormatting>
  <conditionalFormatting sqref="A2:A24 A26:A28">
    <cfRule type="beginsWith" dxfId="1" priority="13" operator="beginsWith" text="01-">
      <formula>LEFT((A2),LEN("01-"))=("01-")</formula>
    </cfRule>
  </conditionalFormatting>
  <conditionalFormatting sqref="A2:A24 A26:A28">
    <cfRule type="beginsWith" dxfId="2" priority="14" operator="beginsWith" text="02-">
      <formula>LEFT((A2),LEN("02-"))=("02-")</formula>
    </cfRule>
  </conditionalFormatting>
  <conditionalFormatting sqref="A2:A24 A26:A28">
    <cfRule type="beginsWith" dxfId="3" priority="15" operator="beginsWith" text="03-">
      <formula>LEFT((A2),LEN("03-"))=("03-")</formula>
    </cfRule>
  </conditionalFormatting>
  <conditionalFormatting sqref="A23 A26:A28">
    <cfRule type="beginsWith" dxfId="13" priority="16" operator="beginsWith" text="04-">
      <formula>LEFT((A23),LEN("04-"))=("04-")</formula>
    </cfRule>
  </conditionalFormatting>
  <conditionalFormatting sqref="A23 A26:A28">
    <cfRule type="beginsWith" dxfId="14" priority="17" operator="beginsWith" text="05-">
      <formula>LEFT((A23),LEN("05-"))=("05-")</formula>
    </cfRule>
  </conditionalFormatting>
  <conditionalFormatting sqref="A23 A26:A28">
    <cfRule type="beginsWith" dxfId="5" priority="18" operator="beginsWith" text="17-">
      <formula>LEFT((A23),LEN("17-"))=("17-")</formula>
    </cfRule>
  </conditionalFormatting>
  <conditionalFormatting sqref="A23 A26:A28">
    <cfRule type="beginsWith" dxfId="8" priority="19" operator="beginsWith" text="00">
      <formula>LEFT((A23),LEN("00"))=("00")</formula>
    </cfRule>
  </conditionalFormatting>
  <conditionalFormatting sqref="A2:A24 A26:A28">
    <cfRule type="beginsWith" dxfId="8" priority="20" operator="beginsWith" text="00-">
      <formula>LEFT((A2),LEN("00-"))=("00-")</formula>
    </cfRule>
  </conditionalFormatting>
  <conditionalFormatting sqref="A2:A29">
    <cfRule type="beginsWith" dxfId="1" priority="21" operator="beginsWith" text="S1">
      <formula>LEFT((A2),LEN("S1"))=("S1")</formula>
    </cfRule>
  </conditionalFormatting>
  <conditionalFormatting sqref="A2:A29">
    <cfRule type="beginsWith" dxfId="2" priority="22" operator="beginsWith" text="S2">
      <formula>LEFT((A2),LEN("S2"))=("S2")</formula>
    </cfRule>
  </conditionalFormatting>
  <conditionalFormatting sqref="A2:A29">
    <cfRule type="beginsWith" dxfId="9" priority="23" operator="beginsWith" text="S3">
      <formula>LEFT((A2),LEN("S3"))=("S3")</formula>
    </cfRule>
  </conditionalFormatting>
  <conditionalFormatting sqref="A2:A29">
    <cfRule type="beginsWith" dxfId="8" priority="24" operator="beginsWith" text="S0">
      <formula>LEFT((A2),LEN("S0"))=("S0")</formula>
    </cfRule>
  </conditionalFormatting>
  <conditionalFormatting sqref="A2:A29">
    <cfRule type="beginsWith" dxfId="10" priority="25" operator="beginsWith" text="S4">
      <formula>LEFT((A2),LEN("S4"))=("S4")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  <col customWidth="1" min="3" max="3" width="13.5"/>
  </cols>
  <sheetData>
    <row r="1" ht="15.75" customHeight="1">
      <c r="A1" s="74" t="s">
        <v>46</v>
      </c>
      <c r="B1" s="75" t="s">
        <v>40</v>
      </c>
      <c r="C1" s="75" t="s">
        <v>7</v>
      </c>
      <c r="D1" s="76" t="s">
        <v>41</v>
      </c>
      <c r="E1" s="76" t="s">
        <v>42</v>
      </c>
      <c r="F1" s="76" t="s">
        <v>14</v>
      </c>
      <c r="G1" s="76" t="s">
        <v>43</v>
      </c>
      <c r="H1" s="77" t="s">
        <v>44</v>
      </c>
      <c r="I1" s="78"/>
    </row>
    <row r="2" ht="15.75" customHeight="1">
      <c r="A2" s="27" t="s">
        <v>15</v>
      </c>
      <c r="B2" s="79">
        <f>IF(ISNUMBER(MATCH(A2,Procesos!B:B,FALSE)),INDIRECT("Procesos!C"&amp;MATCH(A2,Procesos!B:B,FALSE)),"No")</f>
        <v>185</v>
      </c>
      <c r="C2" s="25" t="s">
        <v>47</v>
      </c>
      <c r="D2" s="47" t="str">
        <f t="shared" ref="D2:D24" si="1">LEFT(A2,2)</f>
        <v>00</v>
      </c>
      <c r="E2" s="47" t="str">
        <f t="shared" ref="E2:E24" si="2">MID(A2,4,8)</f>
        <v>20240103</v>
      </c>
      <c r="F2" s="47" t="str">
        <f t="shared" ref="F2:F24" si="3">MID(A2,13,3)</f>
        <v>002</v>
      </c>
      <c r="G2" s="47" t="str">
        <f t="shared" ref="G2:G24" si="4">RIGHT(A2,2)</f>
        <v>01</v>
      </c>
      <c r="H2" s="63">
        <v>45319.0</v>
      </c>
      <c r="I2" s="78"/>
    </row>
    <row r="3" ht="15.75" customHeight="1">
      <c r="A3" s="27" t="s">
        <v>17</v>
      </c>
      <c r="B3" s="79">
        <f>IF(ISNUMBER(MATCH(A3,Procesos!B:B,FALSE)),INDIRECT("Procesos!C"&amp;MATCH(A3,Procesos!B:B,FALSE)),"No")</f>
        <v>165</v>
      </c>
      <c r="C3" s="25" t="s">
        <v>47</v>
      </c>
      <c r="D3" s="47" t="str">
        <f t="shared" si="1"/>
        <v>00</v>
      </c>
      <c r="E3" s="47" t="str">
        <f t="shared" si="2"/>
        <v>20240103</v>
      </c>
      <c r="F3" s="47" t="str">
        <f t="shared" si="3"/>
        <v>002</v>
      </c>
      <c r="G3" s="47" t="str">
        <f t="shared" si="4"/>
        <v>02</v>
      </c>
      <c r="H3" s="63">
        <v>45319.0</v>
      </c>
      <c r="I3" s="78"/>
    </row>
    <row r="4" ht="15.75" customHeight="1">
      <c r="A4" s="27" t="s">
        <v>18</v>
      </c>
      <c r="B4" s="79">
        <f>IF(ISNUMBER(MATCH(A4,Procesos!B:B,FALSE)),INDIRECT("Procesos!C"&amp;MATCH(A4,Procesos!B:B,FALSE)),"No")</f>
        <v>200</v>
      </c>
      <c r="C4" s="25" t="s">
        <v>47</v>
      </c>
      <c r="D4" s="47" t="str">
        <f t="shared" si="1"/>
        <v>00</v>
      </c>
      <c r="E4" s="47" t="str">
        <f t="shared" si="2"/>
        <v>20240103</v>
      </c>
      <c r="F4" s="47" t="str">
        <f t="shared" si="3"/>
        <v>002</v>
      </c>
      <c r="G4" s="47" t="str">
        <f t="shared" si="4"/>
        <v>03</v>
      </c>
      <c r="H4" s="63">
        <v>45319.0</v>
      </c>
      <c r="I4" s="78"/>
    </row>
    <row r="5" ht="15.75" customHeight="1">
      <c r="A5" s="27" t="s">
        <v>19</v>
      </c>
      <c r="B5" s="79">
        <f>IF(ISNUMBER(MATCH(A5,Procesos!B:B,FALSE)),INDIRECT("Procesos!C"&amp;MATCH(A5,Procesos!B:B,FALSE)),"No")</f>
        <v>180</v>
      </c>
      <c r="C5" s="25" t="s">
        <v>47</v>
      </c>
      <c r="D5" s="47" t="str">
        <f t="shared" si="1"/>
        <v>00</v>
      </c>
      <c r="E5" s="47" t="str">
        <f t="shared" si="2"/>
        <v>20240103</v>
      </c>
      <c r="F5" s="47" t="str">
        <f t="shared" si="3"/>
        <v>002</v>
      </c>
      <c r="G5" s="47" t="str">
        <f t="shared" si="4"/>
        <v>04</v>
      </c>
      <c r="H5" s="63">
        <v>45319.0</v>
      </c>
      <c r="I5" s="78"/>
    </row>
    <row r="6" ht="15.75" customHeight="1">
      <c r="A6" s="27" t="s">
        <v>20</v>
      </c>
      <c r="B6" s="79">
        <f>IF(ISNUMBER(MATCH(A6,Procesos!B:B,FALSE)),INDIRECT("Procesos!C"&amp;MATCH(A6,Procesos!B:B,FALSE)),"No")</f>
        <v>110</v>
      </c>
      <c r="C6" s="25" t="s">
        <v>47</v>
      </c>
      <c r="D6" s="47" t="str">
        <f t="shared" si="1"/>
        <v>00</v>
      </c>
      <c r="E6" s="47" t="str">
        <f t="shared" si="2"/>
        <v>20240103</v>
      </c>
      <c r="F6" s="47" t="str">
        <f t="shared" si="3"/>
        <v>002</v>
      </c>
      <c r="G6" s="47" t="str">
        <f t="shared" si="4"/>
        <v>05</v>
      </c>
      <c r="H6" s="63">
        <v>45319.0</v>
      </c>
      <c r="I6" s="78"/>
    </row>
    <row r="7" ht="15.75" customHeight="1">
      <c r="A7" s="27" t="s">
        <v>21</v>
      </c>
      <c r="B7" s="79">
        <f>IF(ISNUMBER(MATCH(A7,Procesos!B:B,FALSE)),INDIRECT("Procesos!C"&amp;MATCH(A7,Procesos!B:B,FALSE)),"No")</f>
        <v>115</v>
      </c>
      <c r="C7" s="25" t="s">
        <v>47</v>
      </c>
      <c r="D7" s="47" t="str">
        <f t="shared" si="1"/>
        <v>00</v>
      </c>
      <c r="E7" s="47" t="str">
        <f t="shared" si="2"/>
        <v>20240103</v>
      </c>
      <c r="F7" s="47" t="str">
        <f t="shared" si="3"/>
        <v>002</v>
      </c>
      <c r="G7" s="47" t="str">
        <f t="shared" si="4"/>
        <v>06</v>
      </c>
      <c r="H7" s="63">
        <v>45319.0</v>
      </c>
      <c r="I7" s="78"/>
    </row>
    <row r="8" ht="15.75" customHeight="1">
      <c r="A8" s="27" t="s">
        <v>22</v>
      </c>
      <c r="B8" s="79">
        <f>IF(ISNUMBER(MATCH(A8,Procesos!B:B,FALSE)),INDIRECT("Procesos!C"&amp;MATCH(A8,Procesos!B:B,FALSE)),"No")</f>
        <v>150</v>
      </c>
      <c r="C8" s="25" t="s">
        <v>47</v>
      </c>
      <c r="D8" s="47" t="str">
        <f t="shared" si="1"/>
        <v>00</v>
      </c>
      <c r="E8" s="47" t="str">
        <f t="shared" si="2"/>
        <v>20240103</v>
      </c>
      <c r="F8" s="47" t="str">
        <f t="shared" si="3"/>
        <v>002</v>
      </c>
      <c r="G8" s="47" t="str">
        <f t="shared" si="4"/>
        <v>07</v>
      </c>
      <c r="H8" s="63">
        <v>45319.0</v>
      </c>
      <c r="I8" s="78"/>
    </row>
    <row r="9" ht="15.75" customHeight="1">
      <c r="A9" s="27" t="s">
        <v>23</v>
      </c>
      <c r="B9" s="79">
        <f>IF(ISNUMBER(MATCH(A9,Procesos!B:B,FALSE)),INDIRECT("Procesos!C"&amp;MATCH(A9,Procesos!B:B,FALSE)),"No")</f>
        <v>145</v>
      </c>
      <c r="C9" s="25" t="s">
        <v>47</v>
      </c>
      <c r="D9" s="47" t="str">
        <f t="shared" si="1"/>
        <v>00</v>
      </c>
      <c r="E9" s="47" t="str">
        <f t="shared" si="2"/>
        <v>20240103</v>
      </c>
      <c r="F9" s="47" t="str">
        <f t="shared" si="3"/>
        <v>002</v>
      </c>
      <c r="G9" s="47" t="str">
        <f t="shared" si="4"/>
        <v>08</v>
      </c>
      <c r="H9" s="63">
        <v>45319.0</v>
      </c>
      <c r="I9" s="78"/>
    </row>
    <row r="10" ht="15.75" customHeight="1">
      <c r="A10" s="27" t="s">
        <v>24</v>
      </c>
      <c r="B10" s="79">
        <f>IF(ISNUMBER(MATCH(A10,Procesos!B:B,FALSE)),INDIRECT("Procesos!C"&amp;MATCH(A10,Procesos!B:B,FALSE)),"No")</f>
        <v>130</v>
      </c>
      <c r="C10" s="25" t="s">
        <v>48</v>
      </c>
      <c r="D10" s="47" t="str">
        <f t="shared" si="1"/>
        <v>00</v>
      </c>
      <c r="E10" s="47" t="str">
        <f t="shared" si="2"/>
        <v>20240103</v>
      </c>
      <c r="F10" s="47" t="str">
        <f t="shared" si="3"/>
        <v>002</v>
      </c>
      <c r="G10" s="47" t="str">
        <f t="shared" si="4"/>
        <v>09</v>
      </c>
      <c r="H10" s="63">
        <v>45319.0</v>
      </c>
      <c r="I10" s="78"/>
    </row>
    <row r="11" ht="15.75" customHeight="1">
      <c r="A11" s="27" t="s">
        <v>25</v>
      </c>
      <c r="B11" s="79">
        <f>IF(ISNUMBER(MATCH(A11,Procesos!B:B,FALSE)),INDIRECT("Procesos!C"&amp;MATCH(A11,Procesos!B:B,FALSE)),"No")</f>
        <v>145</v>
      </c>
      <c r="C11" s="25" t="s">
        <v>48</v>
      </c>
      <c r="D11" s="47" t="str">
        <f t="shared" si="1"/>
        <v>00</v>
      </c>
      <c r="E11" s="47" t="str">
        <f t="shared" si="2"/>
        <v>20240103</v>
      </c>
      <c r="F11" s="47" t="str">
        <f t="shared" si="3"/>
        <v>002</v>
      </c>
      <c r="G11" s="47" t="str">
        <f t="shared" si="4"/>
        <v>10</v>
      </c>
      <c r="H11" s="63">
        <v>45319.0</v>
      </c>
      <c r="I11" s="78"/>
    </row>
    <row r="12" ht="15.75" customHeight="1">
      <c r="A12" s="27" t="s">
        <v>26</v>
      </c>
      <c r="B12" s="79">
        <f>IF(ISNUMBER(MATCH(A12,Procesos!B:B,FALSE)),INDIRECT("Procesos!C"&amp;MATCH(A12,Procesos!B:B,FALSE)),"No")</f>
        <v>100</v>
      </c>
      <c r="C12" s="25" t="s">
        <v>48</v>
      </c>
      <c r="D12" s="47" t="str">
        <f t="shared" si="1"/>
        <v>00</v>
      </c>
      <c r="E12" s="47" t="str">
        <f t="shared" si="2"/>
        <v>20240103</v>
      </c>
      <c r="F12" s="47" t="str">
        <f t="shared" si="3"/>
        <v>002</v>
      </c>
      <c r="G12" s="47" t="str">
        <f t="shared" si="4"/>
        <v>11</v>
      </c>
      <c r="H12" s="63">
        <v>45319.0</v>
      </c>
      <c r="I12" s="78"/>
    </row>
    <row r="13" ht="15.75" customHeight="1">
      <c r="A13" s="27" t="s">
        <v>27</v>
      </c>
      <c r="B13" s="79">
        <f>IF(ISNUMBER(MATCH(A13,Procesos!B:B,FALSE)),INDIRECT("Procesos!C"&amp;MATCH(A13,Procesos!B:B,FALSE)),"No")</f>
        <v>60</v>
      </c>
      <c r="C13" s="25" t="s">
        <v>48</v>
      </c>
      <c r="D13" s="47" t="str">
        <f t="shared" si="1"/>
        <v>00</v>
      </c>
      <c r="E13" s="47" t="str">
        <f t="shared" si="2"/>
        <v>20240103</v>
      </c>
      <c r="F13" s="47" t="str">
        <f t="shared" si="3"/>
        <v>002</v>
      </c>
      <c r="G13" s="47" t="str">
        <f t="shared" si="4"/>
        <v>12</v>
      </c>
      <c r="H13" s="63">
        <v>45319.0</v>
      </c>
      <c r="I13" s="78"/>
    </row>
    <row r="14" ht="15.75" customHeight="1">
      <c r="A14" s="27" t="s">
        <v>28</v>
      </c>
      <c r="B14" s="79">
        <f>IF(ISNUMBER(MATCH(A14,Procesos!B:B,FALSE)),INDIRECT("Procesos!C"&amp;MATCH(A14,Procesos!B:B,FALSE)),"No")</f>
        <v>115</v>
      </c>
      <c r="C14" s="25" t="s">
        <v>48</v>
      </c>
      <c r="D14" s="47" t="str">
        <f t="shared" si="1"/>
        <v>00</v>
      </c>
      <c r="E14" s="47" t="str">
        <f t="shared" si="2"/>
        <v>20240103</v>
      </c>
      <c r="F14" s="47" t="str">
        <f t="shared" si="3"/>
        <v>002</v>
      </c>
      <c r="G14" s="47" t="str">
        <f t="shared" si="4"/>
        <v>13</v>
      </c>
      <c r="H14" s="63">
        <v>45319.0</v>
      </c>
      <c r="I14" s="78"/>
    </row>
    <row r="15" ht="15.75" customHeight="1">
      <c r="A15" s="27" t="s">
        <v>29</v>
      </c>
      <c r="B15" s="79">
        <f>IF(ISNUMBER(MATCH(A15,Procesos!B:B,FALSE)),INDIRECT("Procesos!C"&amp;MATCH(A15,Procesos!B:B,FALSE)),"No")</f>
        <v>105</v>
      </c>
      <c r="C15" s="25" t="s">
        <v>48</v>
      </c>
      <c r="D15" s="47" t="str">
        <f t="shared" si="1"/>
        <v>00</v>
      </c>
      <c r="E15" s="47" t="str">
        <f t="shared" si="2"/>
        <v>20240103</v>
      </c>
      <c r="F15" s="47" t="str">
        <f t="shared" si="3"/>
        <v>002</v>
      </c>
      <c r="G15" s="47" t="str">
        <f t="shared" si="4"/>
        <v>14</v>
      </c>
      <c r="H15" s="63">
        <v>45319.0</v>
      </c>
      <c r="I15" s="78"/>
    </row>
    <row r="16" ht="15.75" customHeight="1">
      <c r="A16" s="27" t="s">
        <v>30</v>
      </c>
      <c r="B16" s="79">
        <f>IF(ISNUMBER(MATCH(A16,Procesos!B:B,FALSE)),INDIRECT("Procesos!C"&amp;MATCH(A16,Procesos!B:B,FALSE)),"No")</f>
        <v>135</v>
      </c>
      <c r="C16" s="25" t="s">
        <v>48</v>
      </c>
      <c r="D16" s="47" t="str">
        <f t="shared" si="1"/>
        <v>00</v>
      </c>
      <c r="E16" s="47" t="str">
        <f t="shared" si="2"/>
        <v>20240103</v>
      </c>
      <c r="F16" s="47" t="str">
        <f t="shared" si="3"/>
        <v>002</v>
      </c>
      <c r="G16" s="47" t="str">
        <f t="shared" si="4"/>
        <v>15</v>
      </c>
      <c r="H16" s="63">
        <v>45319.0</v>
      </c>
      <c r="I16" s="78"/>
    </row>
    <row r="17" ht="15.75" customHeight="1">
      <c r="A17" s="27" t="s">
        <v>31</v>
      </c>
      <c r="B17" s="79">
        <f>IF(ISNUMBER(MATCH(A17,Procesos!B:B,FALSE)),INDIRECT("Procesos!C"&amp;MATCH(A17,Procesos!B:B,FALSE)),"No")</f>
        <v>140</v>
      </c>
      <c r="C17" s="25" t="s">
        <v>48</v>
      </c>
      <c r="D17" s="47" t="str">
        <f t="shared" si="1"/>
        <v>00</v>
      </c>
      <c r="E17" s="47" t="str">
        <f t="shared" si="2"/>
        <v>20240103</v>
      </c>
      <c r="F17" s="47" t="str">
        <f t="shared" si="3"/>
        <v>002</v>
      </c>
      <c r="G17" s="47" t="str">
        <f t="shared" si="4"/>
        <v>16</v>
      </c>
      <c r="H17" s="63">
        <v>45319.0</v>
      </c>
      <c r="I17" s="78"/>
    </row>
    <row r="18" ht="15.75" customHeight="1">
      <c r="A18" s="27" t="s">
        <v>32</v>
      </c>
      <c r="B18" s="79">
        <f>IF(ISNUMBER(MATCH(A18,Procesos!B:B,FALSE)),INDIRECT("Procesos!C"&amp;MATCH(A18,Procesos!B:B,FALSE)),"No")</f>
        <v>65</v>
      </c>
      <c r="C18" s="25" t="s">
        <v>48</v>
      </c>
      <c r="D18" s="47" t="str">
        <f t="shared" si="1"/>
        <v>00</v>
      </c>
      <c r="E18" s="47" t="str">
        <f t="shared" si="2"/>
        <v>20240103</v>
      </c>
      <c r="F18" s="47" t="str">
        <f t="shared" si="3"/>
        <v>002</v>
      </c>
      <c r="G18" s="47" t="str">
        <f t="shared" si="4"/>
        <v>17</v>
      </c>
      <c r="H18" s="63">
        <v>45319.0</v>
      </c>
      <c r="I18" s="78"/>
    </row>
    <row r="19" ht="15.75" customHeight="1">
      <c r="A19" s="27" t="s">
        <v>33</v>
      </c>
      <c r="B19" s="79">
        <f>IF(ISNUMBER(MATCH(A19,Procesos!B:B,FALSE)),INDIRECT("Procesos!C"&amp;MATCH(A19,Procesos!B:B,FALSE)),"No")</f>
        <v>70</v>
      </c>
      <c r="C19" s="25" t="s">
        <v>48</v>
      </c>
      <c r="D19" s="47" t="str">
        <f t="shared" si="1"/>
        <v>00</v>
      </c>
      <c r="E19" s="47" t="str">
        <f t="shared" si="2"/>
        <v>20240103</v>
      </c>
      <c r="F19" s="47" t="str">
        <f t="shared" si="3"/>
        <v>002</v>
      </c>
      <c r="G19" s="47" t="str">
        <f t="shared" si="4"/>
        <v>18</v>
      </c>
      <c r="H19" s="63">
        <v>45319.0</v>
      </c>
      <c r="I19" s="78"/>
    </row>
    <row r="20" ht="15.75" customHeight="1">
      <c r="A20" s="27" t="s">
        <v>34</v>
      </c>
      <c r="B20" s="79">
        <f>IF(ISNUMBER(MATCH(A20,Procesos!B:B,FALSE)),INDIRECT("Procesos!C"&amp;MATCH(A20,Procesos!B:B,FALSE)),"No")</f>
        <v>110</v>
      </c>
      <c r="C20" s="25" t="s">
        <v>48</v>
      </c>
      <c r="D20" s="47" t="str">
        <f t="shared" si="1"/>
        <v>00</v>
      </c>
      <c r="E20" s="47" t="str">
        <f t="shared" si="2"/>
        <v>20240103</v>
      </c>
      <c r="F20" s="47" t="str">
        <f t="shared" si="3"/>
        <v>002</v>
      </c>
      <c r="G20" s="47" t="str">
        <f t="shared" si="4"/>
        <v>19</v>
      </c>
      <c r="H20" s="63">
        <v>45319.0</v>
      </c>
      <c r="I20" s="78"/>
    </row>
    <row r="21" ht="15.75" customHeight="1">
      <c r="A21" s="27" t="s">
        <v>35</v>
      </c>
      <c r="B21" s="79">
        <f>IF(ISNUMBER(MATCH(A21,Procesos!B:B,FALSE)),INDIRECT("Procesos!C"&amp;MATCH(A21,Procesos!B:B,FALSE)),"No")</f>
        <v>125</v>
      </c>
      <c r="C21" s="25" t="s">
        <v>48</v>
      </c>
      <c r="D21" s="47" t="str">
        <f t="shared" si="1"/>
        <v>00</v>
      </c>
      <c r="E21" s="47" t="str">
        <f t="shared" si="2"/>
        <v>20240103</v>
      </c>
      <c r="F21" s="47" t="str">
        <f t="shared" si="3"/>
        <v>002</v>
      </c>
      <c r="G21" s="47" t="str">
        <f t="shared" si="4"/>
        <v>20</v>
      </c>
      <c r="H21" s="63">
        <v>45319.0</v>
      </c>
      <c r="I21" s="78"/>
    </row>
    <row r="22" ht="15.75" customHeight="1">
      <c r="A22" s="27" t="s">
        <v>36</v>
      </c>
      <c r="B22" s="79">
        <f>IF(ISNUMBER(MATCH(A22,Procesos!B:B,FALSE)),INDIRECT("Procesos!C"&amp;MATCH(A22,Procesos!B:B,FALSE)),"No")</f>
        <v>130</v>
      </c>
      <c r="C22" s="25" t="s">
        <v>48</v>
      </c>
      <c r="D22" s="47" t="str">
        <f t="shared" si="1"/>
        <v>00</v>
      </c>
      <c r="E22" s="47" t="str">
        <f t="shared" si="2"/>
        <v>20240103</v>
      </c>
      <c r="F22" s="47" t="str">
        <f t="shared" si="3"/>
        <v>002</v>
      </c>
      <c r="G22" s="47" t="str">
        <f t="shared" si="4"/>
        <v>21</v>
      </c>
      <c r="H22" s="63">
        <v>45319.0</v>
      </c>
      <c r="I22" s="78"/>
    </row>
    <row r="23" ht="15.75" customHeight="1">
      <c r="A23" s="27" t="s">
        <v>37</v>
      </c>
      <c r="B23" s="79">
        <f>IF(ISNUMBER(MATCH(A23,Procesos!B:B,FALSE)),INDIRECT("Procesos!C"&amp;MATCH(A23,Procesos!B:B,FALSE)),"No")</f>
        <v>105</v>
      </c>
      <c r="C23" s="25" t="s">
        <v>48</v>
      </c>
      <c r="D23" s="47" t="str">
        <f t="shared" si="1"/>
        <v>00</v>
      </c>
      <c r="E23" s="47" t="str">
        <f t="shared" si="2"/>
        <v>20240103</v>
      </c>
      <c r="F23" s="47" t="str">
        <f t="shared" si="3"/>
        <v>002</v>
      </c>
      <c r="G23" s="47" t="str">
        <f t="shared" si="4"/>
        <v>22</v>
      </c>
      <c r="H23" s="63">
        <v>45319.0</v>
      </c>
      <c r="I23" s="78"/>
    </row>
    <row r="24" ht="15.75" customHeight="1">
      <c r="A24" s="27" t="s">
        <v>38</v>
      </c>
      <c r="B24" s="79">
        <f>IF(ISNUMBER(MATCH(A24,Procesos!B:B,FALSE)),INDIRECT("Procesos!C"&amp;MATCH(A24,Procesos!B:B,FALSE)),"No")</f>
        <v>105</v>
      </c>
      <c r="C24" s="25" t="s">
        <v>48</v>
      </c>
      <c r="D24" s="47" t="str">
        <f t="shared" si="1"/>
        <v>00</v>
      </c>
      <c r="E24" s="47" t="str">
        <f t="shared" si="2"/>
        <v>20240103</v>
      </c>
      <c r="F24" s="47" t="str">
        <f t="shared" si="3"/>
        <v>002</v>
      </c>
      <c r="G24" s="47" t="str">
        <f t="shared" si="4"/>
        <v>23</v>
      </c>
      <c r="H24" s="63">
        <v>45319.0</v>
      </c>
      <c r="I24" s="78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2" priority="2" operator="beginsWith" text="S2-">
      <formula>LEFT((A2),LEN("S2-"))=("S2-")</formula>
    </cfRule>
  </conditionalFormatting>
  <conditionalFormatting sqref="A2:A24">
    <cfRule type="beginsWith" dxfId="9" priority="3" operator="beginsWith" text="S3-">
      <formula>LEFT((A2),LEN("S3-"))=("S3-")</formula>
    </cfRule>
  </conditionalFormatting>
  <conditionalFormatting sqref="A2:A24">
    <cfRule type="beginsWith" dxfId="10" priority="4" operator="beginsWith" text="S4-">
      <formula>LEFT((A2),LEN("S4-"))=("S4-")</formula>
    </cfRule>
  </conditionalFormatting>
  <conditionalFormatting sqref="A2:A24">
    <cfRule type="beginsWith" dxfId="11" priority="5" operator="beginsWith" text="0Z">
      <formula>LEFT((A2),LEN("0Z"))=("0Z")</formula>
    </cfRule>
  </conditionalFormatting>
  <conditionalFormatting sqref="A2:A24">
    <cfRule type="beginsWith" dxfId="5" priority="6" operator="beginsWith" text="08-">
      <formula>LEFT((A2),LEN("08-"))=("08-")</formula>
    </cfRule>
  </conditionalFormatting>
  <conditionalFormatting sqref="A2:A24">
    <cfRule type="beginsWith" dxfId="5" priority="7" operator="beginsWith" text="15-">
      <formula>LEFT((A2),LEN("15-"))=("15-")</formula>
    </cfRule>
  </conditionalFormatting>
  <conditionalFormatting sqref="A2:A24">
    <cfRule type="beginsWith" dxfId="9" priority="8" operator="beginsWith" text="31-">
      <formula>LEFT((A2),LEN("31-"))=("31-")</formula>
    </cfRule>
  </conditionalFormatting>
  <conditionalFormatting sqref="A2:A24">
    <cfRule type="beginsWith" dxfId="10" priority="9" operator="beginsWith" text="04-">
      <formula>LEFT((A2),LEN("04-"))=("04-")</formula>
    </cfRule>
  </conditionalFormatting>
  <conditionalFormatting sqref="A2:A24">
    <cfRule type="beginsWith" dxfId="1" priority="10" operator="beginsWith" text="01-">
      <formula>LEFT((A2),LEN("01-"))=("01-")</formula>
    </cfRule>
  </conditionalFormatting>
  <conditionalFormatting sqref="A2:A24">
    <cfRule type="beginsWith" dxfId="2" priority="11" operator="beginsWith" text="02-">
      <formula>LEFT((A2),LEN("02-"))=("02-")</formula>
    </cfRule>
  </conditionalFormatting>
  <conditionalFormatting sqref="A2:A24">
    <cfRule type="beginsWith" dxfId="3" priority="12" operator="beginsWith" text="03-">
      <formula>LEFT((A2),LEN("03-"))=("03-")</formula>
    </cfRule>
  </conditionalFormatting>
  <conditionalFormatting sqref="A2:A24">
    <cfRule type="beginsWith" dxfId="4" priority="13" operator="beginsWith" text="04-">
      <formula>LEFT((A2),LEN("04-"))=("04-")</formula>
    </cfRule>
  </conditionalFormatting>
  <conditionalFormatting sqref="A2:A24">
    <cfRule type="beginsWith" dxfId="5" priority="14" operator="beginsWith" text="06-">
      <formula>LEFT((A2),LEN("06-"))=("06-")</formula>
    </cfRule>
  </conditionalFormatting>
  <conditionalFormatting sqref="A2:A24">
    <cfRule type="beginsWith" dxfId="8" priority="15" operator="beginsWith" text="00-">
      <formula>LEFT((A2),LEN("00-"))=("00-")</formula>
    </cfRule>
  </conditionalFormatting>
  <conditionalFormatting sqref="A2:A24">
    <cfRule type="beginsWith" dxfId="1" priority="16" operator="beginsWith" text="S1">
      <formula>LEFT((A2),LEN("S1"))=("S1")</formula>
    </cfRule>
  </conditionalFormatting>
  <conditionalFormatting sqref="A2:A24">
    <cfRule type="beginsWith" dxfId="2" priority="17" operator="beginsWith" text="S2">
      <formula>LEFT((A2),LEN("S2"))=("S2")</formula>
    </cfRule>
  </conditionalFormatting>
  <conditionalFormatting sqref="A2:A24">
    <cfRule type="beginsWith" dxfId="9" priority="18" operator="beginsWith" text="S3">
      <formula>LEFT((A2),LEN("S3"))=("S3")</formula>
    </cfRule>
  </conditionalFormatting>
  <conditionalFormatting sqref="A2:A24">
    <cfRule type="beginsWith" dxfId="10" priority="19" operator="beginsWith" text="S4">
      <formula>LEFT((A2),LEN("S4"))=("S4")</formula>
    </cfRule>
  </conditionalFormatting>
  <conditionalFormatting sqref="A2:A24">
    <cfRule type="beginsWith" dxfId="8" priority="20" operator="beginsWith" text="S0-">
      <formula>LEFT((A2),LEN("S0-"))=("S0-")</formula>
    </cfRule>
  </conditionalFormatting>
  <conditionalFormatting sqref="A2:A24">
    <cfRule type="beginsWith" dxfId="3" priority="21" operator="beginsWith" text="31-">
      <formula>LEFT((A2),LEN("31-"))=("31-")</formula>
    </cfRule>
  </conditionalFormatting>
  <dataValidations>
    <dataValidation type="list" allowBlank="1" showErrorMessage="1" sqref="C2:C24">
      <formula1>"Ivan,Joaco,Nicolas,Fede"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  <col customWidth="1" min="3" max="3" width="14.0"/>
    <col customWidth="1" min="4" max="4" width="9.25"/>
    <col customWidth="1" min="5" max="5" width="11.5"/>
    <col customWidth="1" min="6" max="6" width="11.13"/>
    <col customWidth="1" min="7" max="7" width="10.13"/>
    <col customWidth="1" min="8" max="8" width="12.0"/>
  </cols>
  <sheetData>
    <row r="1" ht="15.75" customHeight="1">
      <c r="A1" s="80" t="s">
        <v>45</v>
      </c>
      <c r="B1" s="81" t="s">
        <v>40</v>
      </c>
      <c r="C1" s="81" t="s">
        <v>7</v>
      </c>
      <c r="D1" s="82" t="s">
        <v>41</v>
      </c>
      <c r="E1" s="82" t="s">
        <v>42</v>
      </c>
      <c r="F1" s="82" t="s">
        <v>14</v>
      </c>
      <c r="G1" s="82" t="s">
        <v>43</v>
      </c>
      <c r="H1" s="83" t="s">
        <v>44</v>
      </c>
      <c r="I1" s="84"/>
    </row>
    <row r="2" ht="15.75" customHeight="1">
      <c r="A2" s="27" t="s">
        <v>15</v>
      </c>
      <c r="B2" s="85">
        <f>IF(ISNUMBER(MATCH(A2,Procesos!B:B,FALSE)),INDIRECT("Procesos!C"&amp;MATCH(A2,Procesos!B:B,FALSE)),"No")</f>
        <v>185</v>
      </c>
      <c r="C2" s="85" t="str">
        <f>IF(ISNUMBER(MATCH(A2,'Nasal Enviado'!A:A,FALSE)),INDIRECT("'Nasal Enviado'!c"&amp;MATCH(A2,'Nasal Enviado'!A:A,FALSE))," ")</f>
        <v>Ivan</v>
      </c>
      <c r="D2" s="85" t="str">
        <f t="shared" ref="D2:D24" si="1">LEFT(A2,2)</f>
        <v>00</v>
      </c>
      <c r="E2" s="85" t="str">
        <f t="shared" ref="E2:E24" si="2">MID(A2,4,8)</f>
        <v>20240103</v>
      </c>
      <c r="F2" s="85" t="str">
        <f t="shared" ref="F2:F24" si="3">MID(A2,13,3)</f>
        <v>002</v>
      </c>
      <c r="G2" s="85" t="str">
        <f t="shared" ref="G2:G24" si="4">RIGHT(A2,2)</f>
        <v>01</v>
      </c>
      <c r="H2" s="63">
        <v>45320.0</v>
      </c>
      <c r="I2" s="84"/>
    </row>
    <row r="3" ht="15.75" customHeight="1">
      <c r="A3" s="27" t="s">
        <v>17</v>
      </c>
      <c r="B3" s="85">
        <f>IF(ISNUMBER(MATCH(A3,Procesos!B:B,FALSE)),INDIRECT("Procesos!C"&amp;MATCH(A3,Procesos!B:B,FALSE)),"No")</f>
        <v>165</v>
      </c>
      <c r="C3" s="85" t="str">
        <f>IF(ISNUMBER(MATCH(A3,'Nasal Enviado'!A:A,FALSE)),INDIRECT("'Nasal Enviado'!c"&amp;MATCH(A3,'Nasal Enviado'!A:A,FALSE))," ")</f>
        <v>Ivan</v>
      </c>
      <c r="D3" s="85" t="str">
        <f t="shared" si="1"/>
        <v>00</v>
      </c>
      <c r="E3" s="85" t="str">
        <f t="shared" si="2"/>
        <v>20240103</v>
      </c>
      <c r="F3" s="85" t="str">
        <f t="shared" si="3"/>
        <v>002</v>
      </c>
      <c r="G3" s="85" t="str">
        <f t="shared" si="4"/>
        <v>02</v>
      </c>
      <c r="H3" s="63">
        <v>45320.0</v>
      </c>
      <c r="I3" s="84"/>
    </row>
    <row r="4" ht="15.75" customHeight="1">
      <c r="A4" s="27" t="s">
        <v>18</v>
      </c>
      <c r="B4" s="86">
        <v>20.0</v>
      </c>
      <c r="C4" s="85" t="str">
        <f>IF(ISNUMBER(MATCH(A4,'Nasal Enviado'!A:A,FALSE)),INDIRECT("'Nasal Enviado'!c"&amp;MATCH(A4,'Nasal Enviado'!A:A,FALSE))," ")</f>
        <v>Ivan</v>
      </c>
      <c r="D4" s="85" t="str">
        <f t="shared" si="1"/>
        <v>00</v>
      </c>
      <c r="E4" s="85" t="str">
        <f t="shared" si="2"/>
        <v>20240103</v>
      </c>
      <c r="F4" s="85" t="str">
        <f t="shared" si="3"/>
        <v>002</v>
      </c>
      <c r="G4" s="85" t="str">
        <f t="shared" si="4"/>
        <v>03</v>
      </c>
      <c r="H4" s="63">
        <v>45320.0</v>
      </c>
      <c r="I4" s="84"/>
    </row>
    <row r="5" ht="15.75" customHeight="1">
      <c r="A5" s="27" t="s">
        <v>19</v>
      </c>
      <c r="B5" s="86">
        <v>20.0</v>
      </c>
      <c r="C5" s="85" t="str">
        <f>IF(ISNUMBER(MATCH(A5,'Nasal Enviado'!A:A,FALSE)),INDIRECT("'Nasal Enviado'!c"&amp;MATCH(A5,'Nasal Enviado'!A:A,FALSE))," ")</f>
        <v>Ivan</v>
      </c>
      <c r="D5" s="85" t="str">
        <f t="shared" si="1"/>
        <v>00</v>
      </c>
      <c r="E5" s="85" t="str">
        <f t="shared" si="2"/>
        <v>20240103</v>
      </c>
      <c r="F5" s="85" t="str">
        <f t="shared" si="3"/>
        <v>002</v>
      </c>
      <c r="G5" s="85" t="str">
        <f t="shared" si="4"/>
        <v>04</v>
      </c>
      <c r="H5" s="63">
        <v>45320.0</v>
      </c>
      <c r="I5" s="84"/>
    </row>
    <row r="6" ht="15.75" customHeight="1">
      <c r="A6" s="27" t="s">
        <v>20</v>
      </c>
      <c r="B6" s="85">
        <f>IF(ISNUMBER(MATCH(A6,Procesos!B:B,FALSE)),INDIRECT("Procesos!C"&amp;MATCH(A6,Procesos!B:B,FALSE)),"No")</f>
        <v>110</v>
      </c>
      <c r="C6" s="85" t="str">
        <f>IF(ISNUMBER(MATCH(A6,'Nasal Enviado'!A:A,FALSE)),INDIRECT("'Nasal Enviado'!c"&amp;MATCH(A6,'Nasal Enviado'!A:A,FALSE))," ")</f>
        <v>Ivan</v>
      </c>
      <c r="D6" s="85" t="str">
        <f t="shared" si="1"/>
        <v>00</v>
      </c>
      <c r="E6" s="85" t="str">
        <f t="shared" si="2"/>
        <v>20240103</v>
      </c>
      <c r="F6" s="85" t="str">
        <f t="shared" si="3"/>
        <v>002</v>
      </c>
      <c r="G6" s="85" t="str">
        <f t="shared" si="4"/>
        <v>05</v>
      </c>
      <c r="H6" s="63">
        <v>45320.0</v>
      </c>
      <c r="I6" s="84"/>
    </row>
    <row r="7" ht="15.75" customHeight="1">
      <c r="A7" s="27" t="s">
        <v>21</v>
      </c>
      <c r="B7" s="85">
        <f>IF(ISNUMBER(MATCH(A7,Procesos!B:B,FALSE)),INDIRECT("Procesos!C"&amp;MATCH(A7,Procesos!B:B,FALSE)),"No")</f>
        <v>115</v>
      </c>
      <c r="C7" s="85" t="str">
        <f>IF(ISNUMBER(MATCH(A7,'Nasal Enviado'!A:A,FALSE)),INDIRECT("'Nasal Enviado'!c"&amp;MATCH(A7,'Nasal Enviado'!A:A,FALSE))," ")</f>
        <v>Ivan</v>
      </c>
      <c r="D7" s="85" t="str">
        <f t="shared" si="1"/>
        <v>00</v>
      </c>
      <c r="E7" s="85" t="str">
        <f t="shared" si="2"/>
        <v>20240103</v>
      </c>
      <c r="F7" s="85" t="str">
        <f t="shared" si="3"/>
        <v>002</v>
      </c>
      <c r="G7" s="85" t="str">
        <f t="shared" si="4"/>
        <v>06</v>
      </c>
      <c r="H7" s="63">
        <v>45320.0</v>
      </c>
      <c r="I7" s="84"/>
    </row>
    <row r="8" ht="15.75" customHeight="1">
      <c r="A8" s="27" t="s">
        <v>22</v>
      </c>
      <c r="B8" s="85">
        <f>IF(ISNUMBER(MATCH(A8,Procesos!B:B,FALSE)),INDIRECT("Procesos!C"&amp;MATCH(A8,Procesos!B:B,FALSE)),"No")</f>
        <v>150</v>
      </c>
      <c r="C8" s="85" t="str">
        <f>IF(ISNUMBER(MATCH(A8,'Nasal Enviado'!A:A,FALSE)),INDIRECT("'Nasal Enviado'!c"&amp;MATCH(A8,'Nasal Enviado'!A:A,FALSE))," ")</f>
        <v>Ivan</v>
      </c>
      <c r="D8" s="85" t="str">
        <f t="shared" si="1"/>
        <v>00</v>
      </c>
      <c r="E8" s="85" t="str">
        <f t="shared" si="2"/>
        <v>20240103</v>
      </c>
      <c r="F8" s="85" t="str">
        <f t="shared" si="3"/>
        <v>002</v>
      </c>
      <c r="G8" s="85" t="str">
        <f t="shared" si="4"/>
        <v>07</v>
      </c>
      <c r="H8" s="63">
        <v>45320.0</v>
      </c>
      <c r="I8" s="84"/>
    </row>
    <row r="9" ht="15.75" customHeight="1">
      <c r="A9" s="27" t="s">
        <v>23</v>
      </c>
      <c r="B9" s="85">
        <f>IF(ISNUMBER(MATCH(A9,Procesos!B:B,FALSE)),INDIRECT("Procesos!C"&amp;MATCH(A9,Procesos!B:B,FALSE)),"No")</f>
        <v>145</v>
      </c>
      <c r="C9" s="85" t="str">
        <f>IF(ISNUMBER(MATCH(A9,'Nasal Enviado'!A:A,FALSE)),INDIRECT("'Nasal Enviado'!c"&amp;MATCH(A9,'Nasal Enviado'!A:A,FALSE))," ")</f>
        <v>Ivan</v>
      </c>
      <c r="D9" s="85" t="str">
        <f t="shared" si="1"/>
        <v>00</v>
      </c>
      <c r="E9" s="85" t="str">
        <f t="shared" si="2"/>
        <v>20240103</v>
      </c>
      <c r="F9" s="85" t="str">
        <f t="shared" si="3"/>
        <v>002</v>
      </c>
      <c r="G9" s="85" t="str">
        <f t="shared" si="4"/>
        <v>08</v>
      </c>
      <c r="H9" s="63">
        <v>45320.0</v>
      </c>
      <c r="I9" s="84"/>
    </row>
    <row r="10" ht="15.75" customHeight="1">
      <c r="A10" s="27" t="s">
        <v>24</v>
      </c>
      <c r="B10" s="85">
        <f>IF(ISNUMBER(MATCH(A10,Procesos!B:B,FALSE)),INDIRECT("Procesos!C"&amp;MATCH(A10,Procesos!B:B,FALSE)),"No")</f>
        <v>130</v>
      </c>
      <c r="C10" s="85" t="str">
        <f>IF(ISNUMBER(MATCH(A10,'Nasal Enviado'!A:A,FALSE)),INDIRECT("'Nasal Enviado'!c"&amp;MATCH(A10,'Nasal Enviado'!A:A,FALSE))," ")</f>
        <v>Joaco</v>
      </c>
      <c r="D10" s="85" t="str">
        <f t="shared" si="1"/>
        <v>00</v>
      </c>
      <c r="E10" s="85" t="str">
        <f t="shared" si="2"/>
        <v>20240103</v>
      </c>
      <c r="F10" s="85" t="str">
        <f t="shared" si="3"/>
        <v>002</v>
      </c>
      <c r="G10" s="85" t="str">
        <f t="shared" si="4"/>
        <v>09</v>
      </c>
      <c r="H10" s="63">
        <v>45320.0</v>
      </c>
      <c r="I10" s="84"/>
    </row>
    <row r="11" ht="15.75" customHeight="1">
      <c r="A11" s="27" t="s">
        <v>25</v>
      </c>
      <c r="B11" s="85">
        <f>IF(ISNUMBER(MATCH(A11,Procesos!B:B,FALSE)),INDIRECT("Procesos!C"&amp;MATCH(A11,Procesos!B:B,FALSE)),"No")</f>
        <v>145</v>
      </c>
      <c r="C11" s="85" t="str">
        <f>IF(ISNUMBER(MATCH(A11,'Nasal Enviado'!A:A,FALSE)),INDIRECT("'Nasal Enviado'!c"&amp;MATCH(A11,'Nasal Enviado'!A:A,FALSE))," ")</f>
        <v>Joaco</v>
      </c>
      <c r="D11" s="85" t="str">
        <f t="shared" si="1"/>
        <v>00</v>
      </c>
      <c r="E11" s="85" t="str">
        <f t="shared" si="2"/>
        <v>20240103</v>
      </c>
      <c r="F11" s="85" t="str">
        <f t="shared" si="3"/>
        <v>002</v>
      </c>
      <c r="G11" s="85" t="str">
        <f t="shared" si="4"/>
        <v>10</v>
      </c>
      <c r="H11" s="63">
        <v>45320.0</v>
      </c>
      <c r="I11" s="84"/>
    </row>
    <row r="12" ht="15.75" customHeight="1">
      <c r="A12" s="27" t="s">
        <v>26</v>
      </c>
      <c r="B12" s="85">
        <f>IF(ISNUMBER(MATCH(A12,Procesos!B:B,FALSE)),INDIRECT("Procesos!C"&amp;MATCH(A12,Procesos!B:B,FALSE)),"No")</f>
        <v>100</v>
      </c>
      <c r="C12" s="85" t="str">
        <f>IF(ISNUMBER(MATCH(A12,'Nasal Enviado'!A:A,FALSE)),INDIRECT("'Nasal Enviado'!c"&amp;MATCH(A12,'Nasal Enviado'!A:A,FALSE))," ")</f>
        <v>Joaco</v>
      </c>
      <c r="D12" s="85" t="str">
        <f t="shared" si="1"/>
        <v>00</v>
      </c>
      <c r="E12" s="85" t="str">
        <f t="shared" si="2"/>
        <v>20240103</v>
      </c>
      <c r="F12" s="85" t="str">
        <f t="shared" si="3"/>
        <v>002</v>
      </c>
      <c r="G12" s="85" t="str">
        <f t="shared" si="4"/>
        <v>11</v>
      </c>
      <c r="H12" s="63">
        <v>45320.0</v>
      </c>
      <c r="I12" s="84"/>
    </row>
    <row r="13" ht="15.75" customHeight="1">
      <c r="A13" s="27" t="s">
        <v>27</v>
      </c>
      <c r="B13" s="85">
        <f>IF(ISNUMBER(MATCH(A13,Procesos!B:B,FALSE)),INDIRECT("Procesos!C"&amp;MATCH(A13,Procesos!B:B,FALSE)),"No")</f>
        <v>60</v>
      </c>
      <c r="C13" s="85" t="str">
        <f>IF(ISNUMBER(MATCH(A13,'Nasal Enviado'!A:A,FALSE)),INDIRECT("'Nasal Enviado'!c"&amp;MATCH(A13,'Nasal Enviado'!A:A,FALSE))," ")</f>
        <v>Joaco</v>
      </c>
      <c r="D13" s="85" t="str">
        <f t="shared" si="1"/>
        <v>00</v>
      </c>
      <c r="E13" s="85" t="str">
        <f t="shared" si="2"/>
        <v>20240103</v>
      </c>
      <c r="F13" s="85" t="str">
        <f t="shared" si="3"/>
        <v>002</v>
      </c>
      <c r="G13" s="85" t="str">
        <f t="shared" si="4"/>
        <v>12</v>
      </c>
      <c r="H13" s="63">
        <v>45320.0</v>
      </c>
      <c r="I13" s="84"/>
    </row>
    <row r="14" ht="15.75" customHeight="1">
      <c r="A14" s="27" t="s">
        <v>28</v>
      </c>
      <c r="B14" s="85">
        <f>IF(ISNUMBER(MATCH(A14,Procesos!B:B,FALSE)),INDIRECT("Procesos!C"&amp;MATCH(A14,Procesos!B:B,FALSE)),"No")</f>
        <v>115</v>
      </c>
      <c r="C14" s="85" t="str">
        <f>IF(ISNUMBER(MATCH(A14,'Nasal Enviado'!A:A,FALSE)),INDIRECT("'Nasal Enviado'!c"&amp;MATCH(A14,'Nasal Enviado'!A:A,FALSE))," ")</f>
        <v>Joaco</v>
      </c>
      <c r="D14" s="85" t="str">
        <f t="shared" si="1"/>
        <v>00</v>
      </c>
      <c r="E14" s="85" t="str">
        <f t="shared" si="2"/>
        <v>20240103</v>
      </c>
      <c r="F14" s="85" t="str">
        <f t="shared" si="3"/>
        <v>002</v>
      </c>
      <c r="G14" s="85" t="str">
        <f t="shared" si="4"/>
        <v>13</v>
      </c>
      <c r="H14" s="63">
        <v>45320.0</v>
      </c>
      <c r="I14" s="84"/>
    </row>
    <row r="15" ht="15.75" customHeight="1">
      <c r="A15" s="27" t="s">
        <v>29</v>
      </c>
      <c r="B15" s="85">
        <f>IF(ISNUMBER(MATCH(A15,Procesos!B:B,FALSE)),INDIRECT("Procesos!C"&amp;MATCH(A15,Procesos!B:B,FALSE)),"No")</f>
        <v>105</v>
      </c>
      <c r="C15" s="85" t="str">
        <f>IF(ISNUMBER(MATCH(A15,'Nasal Enviado'!A:A,FALSE)),INDIRECT("'Nasal Enviado'!c"&amp;MATCH(A15,'Nasal Enviado'!A:A,FALSE))," ")</f>
        <v>Joaco</v>
      </c>
      <c r="D15" s="85" t="str">
        <f t="shared" si="1"/>
        <v>00</v>
      </c>
      <c r="E15" s="85" t="str">
        <f t="shared" si="2"/>
        <v>20240103</v>
      </c>
      <c r="F15" s="85" t="str">
        <f t="shared" si="3"/>
        <v>002</v>
      </c>
      <c r="G15" s="85" t="str">
        <f t="shared" si="4"/>
        <v>14</v>
      </c>
      <c r="H15" s="63">
        <v>45320.0</v>
      </c>
      <c r="I15" s="84"/>
    </row>
    <row r="16" ht="15.75" customHeight="1">
      <c r="A16" s="27" t="s">
        <v>30</v>
      </c>
      <c r="B16" s="85">
        <f>IF(ISNUMBER(MATCH(A16,Procesos!B:B,FALSE)),INDIRECT("Procesos!C"&amp;MATCH(A16,Procesos!B:B,FALSE)),"No")</f>
        <v>135</v>
      </c>
      <c r="C16" s="85" t="str">
        <f>IF(ISNUMBER(MATCH(A16,'Nasal Enviado'!A:A,FALSE)),INDIRECT("'Nasal Enviado'!c"&amp;MATCH(A16,'Nasal Enviado'!A:A,FALSE))," ")</f>
        <v>Joaco</v>
      </c>
      <c r="D16" s="85" t="str">
        <f t="shared" si="1"/>
        <v>00</v>
      </c>
      <c r="E16" s="85" t="str">
        <f t="shared" si="2"/>
        <v>20240103</v>
      </c>
      <c r="F16" s="85" t="str">
        <f t="shared" si="3"/>
        <v>002</v>
      </c>
      <c r="G16" s="85" t="str">
        <f t="shared" si="4"/>
        <v>15</v>
      </c>
      <c r="H16" s="63">
        <v>45320.0</v>
      </c>
      <c r="I16" s="84"/>
    </row>
    <row r="17" ht="15.75" customHeight="1">
      <c r="A17" s="27" t="s">
        <v>31</v>
      </c>
      <c r="B17" s="85">
        <f>IF(ISNUMBER(MATCH(A17,Procesos!B:B,FALSE)),INDIRECT("Procesos!C"&amp;MATCH(A17,Procesos!B:B,FALSE)),"No")</f>
        <v>140</v>
      </c>
      <c r="C17" s="85" t="str">
        <f>IF(ISNUMBER(MATCH(A17,'Nasal Enviado'!A:A,FALSE)),INDIRECT("'Nasal Enviado'!c"&amp;MATCH(A17,'Nasal Enviado'!A:A,FALSE))," ")</f>
        <v>Joaco</v>
      </c>
      <c r="D17" s="85" t="str">
        <f t="shared" si="1"/>
        <v>00</v>
      </c>
      <c r="E17" s="85" t="str">
        <f t="shared" si="2"/>
        <v>20240103</v>
      </c>
      <c r="F17" s="85" t="str">
        <f t="shared" si="3"/>
        <v>002</v>
      </c>
      <c r="G17" s="85" t="str">
        <f t="shared" si="4"/>
        <v>16</v>
      </c>
      <c r="H17" s="63">
        <v>45320.0</v>
      </c>
      <c r="I17" s="84"/>
    </row>
    <row r="18" ht="15.75" customHeight="1">
      <c r="A18" s="27" t="s">
        <v>32</v>
      </c>
      <c r="B18" s="85">
        <f>IF(ISNUMBER(MATCH(A18,Procesos!B:B,FALSE)),INDIRECT("Procesos!C"&amp;MATCH(A18,Procesos!B:B,FALSE)),"No")</f>
        <v>65</v>
      </c>
      <c r="C18" s="85" t="str">
        <f>IF(ISNUMBER(MATCH(A18,'Nasal Enviado'!A:A,FALSE)),INDIRECT("'Nasal Enviado'!c"&amp;MATCH(A18,'Nasal Enviado'!A:A,FALSE))," ")</f>
        <v>Joaco</v>
      </c>
      <c r="D18" s="85" t="str">
        <f t="shared" si="1"/>
        <v>00</v>
      </c>
      <c r="E18" s="85" t="str">
        <f t="shared" si="2"/>
        <v>20240103</v>
      </c>
      <c r="F18" s="85" t="str">
        <f t="shared" si="3"/>
        <v>002</v>
      </c>
      <c r="G18" s="85" t="str">
        <f t="shared" si="4"/>
        <v>17</v>
      </c>
      <c r="H18" s="63">
        <v>45320.0</v>
      </c>
      <c r="I18" s="84"/>
    </row>
    <row r="19" ht="15.75" customHeight="1">
      <c r="A19" s="27" t="s">
        <v>33</v>
      </c>
      <c r="B19" s="85">
        <f>IF(ISNUMBER(MATCH(A19,Procesos!B:B,FALSE)),INDIRECT("Procesos!C"&amp;MATCH(A19,Procesos!B:B,FALSE)),"No")</f>
        <v>70</v>
      </c>
      <c r="C19" s="85" t="str">
        <f>IF(ISNUMBER(MATCH(A19,'Nasal Enviado'!A:A,FALSE)),INDIRECT("'Nasal Enviado'!c"&amp;MATCH(A19,'Nasal Enviado'!A:A,FALSE))," ")</f>
        <v>Joaco</v>
      </c>
      <c r="D19" s="85" t="str">
        <f t="shared" si="1"/>
        <v>00</v>
      </c>
      <c r="E19" s="85" t="str">
        <f t="shared" si="2"/>
        <v>20240103</v>
      </c>
      <c r="F19" s="85" t="str">
        <f t="shared" si="3"/>
        <v>002</v>
      </c>
      <c r="G19" s="85" t="str">
        <f t="shared" si="4"/>
        <v>18</v>
      </c>
      <c r="H19" s="63">
        <v>45320.0</v>
      </c>
      <c r="I19" s="84"/>
    </row>
    <row r="20" ht="15.75" customHeight="1">
      <c r="A20" s="27" t="s">
        <v>34</v>
      </c>
      <c r="B20" s="85">
        <f>IF(ISNUMBER(MATCH(A20,Procesos!B:B,FALSE)),INDIRECT("Procesos!C"&amp;MATCH(A20,Procesos!B:B,FALSE)),"No")</f>
        <v>110</v>
      </c>
      <c r="C20" s="85" t="str">
        <f>IF(ISNUMBER(MATCH(A20,'Nasal Enviado'!A:A,FALSE)),INDIRECT("'Nasal Enviado'!c"&amp;MATCH(A20,'Nasal Enviado'!A:A,FALSE))," ")</f>
        <v>Joaco</v>
      </c>
      <c r="D20" s="85" t="str">
        <f t="shared" si="1"/>
        <v>00</v>
      </c>
      <c r="E20" s="85" t="str">
        <f t="shared" si="2"/>
        <v>20240103</v>
      </c>
      <c r="F20" s="85" t="str">
        <f t="shared" si="3"/>
        <v>002</v>
      </c>
      <c r="G20" s="85" t="str">
        <f t="shared" si="4"/>
        <v>19</v>
      </c>
      <c r="H20" s="63">
        <v>45320.0</v>
      </c>
      <c r="I20" s="84"/>
    </row>
    <row r="21" ht="15.75" customHeight="1">
      <c r="A21" s="27" t="s">
        <v>35</v>
      </c>
      <c r="B21" s="85">
        <f>IF(ISNUMBER(MATCH(A21,Procesos!B:B,FALSE)),INDIRECT("Procesos!C"&amp;MATCH(A21,Procesos!B:B,FALSE)),"No")</f>
        <v>125</v>
      </c>
      <c r="C21" s="85" t="str">
        <f>IF(ISNUMBER(MATCH(A21,'Nasal Enviado'!A:A,FALSE)),INDIRECT("'Nasal Enviado'!c"&amp;MATCH(A21,'Nasal Enviado'!A:A,FALSE))," ")</f>
        <v>Joaco</v>
      </c>
      <c r="D21" s="85" t="str">
        <f t="shared" si="1"/>
        <v>00</v>
      </c>
      <c r="E21" s="85" t="str">
        <f t="shared" si="2"/>
        <v>20240103</v>
      </c>
      <c r="F21" s="85" t="str">
        <f t="shared" si="3"/>
        <v>002</v>
      </c>
      <c r="G21" s="85" t="str">
        <f t="shared" si="4"/>
        <v>20</v>
      </c>
      <c r="H21" s="63">
        <v>45320.0</v>
      </c>
      <c r="I21" s="84"/>
    </row>
    <row r="22" ht="15.75" customHeight="1">
      <c r="A22" s="27" t="s">
        <v>36</v>
      </c>
      <c r="B22" s="85">
        <f>IF(ISNUMBER(MATCH(A22,Procesos!B:B,FALSE)),INDIRECT("Procesos!C"&amp;MATCH(A22,Procesos!B:B,FALSE)),"No")</f>
        <v>130</v>
      </c>
      <c r="C22" s="85" t="str">
        <f>IF(ISNUMBER(MATCH(A22,'Nasal Enviado'!A:A,FALSE)),INDIRECT("'Nasal Enviado'!c"&amp;MATCH(A22,'Nasal Enviado'!A:A,FALSE))," ")</f>
        <v>Joaco</v>
      </c>
      <c r="D22" s="85" t="str">
        <f t="shared" si="1"/>
        <v>00</v>
      </c>
      <c r="E22" s="85" t="str">
        <f t="shared" si="2"/>
        <v>20240103</v>
      </c>
      <c r="F22" s="85" t="str">
        <f t="shared" si="3"/>
        <v>002</v>
      </c>
      <c r="G22" s="85" t="str">
        <f t="shared" si="4"/>
        <v>21</v>
      </c>
      <c r="H22" s="63">
        <v>45320.0</v>
      </c>
      <c r="I22" s="84"/>
    </row>
    <row r="23" ht="15.75" customHeight="1">
      <c r="A23" s="27" t="s">
        <v>37</v>
      </c>
      <c r="B23" s="85">
        <f>IF(ISNUMBER(MATCH(A23,Procesos!B:B,FALSE)),INDIRECT("Procesos!C"&amp;MATCH(A23,Procesos!B:B,FALSE)),"No")</f>
        <v>105</v>
      </c>
      <c r="C23" s="85" t="str">
        <f>IF(ISNUMBER(MATCH(A23,'Nasal Enviado'!A:A,FALSE)),INDIRECT("'Nasal Enviado'!c"&amp;MATCH(A23,'Nasal Enviado'!A:A,FALSE))," ")</f>
        <v>Joaco</v>
      </c>
      <c r="D23" s="85" t="str">
        <f t="shared" si="1"/>
        <v>00</v>
      </c>
      <c r="E23" s="85" t="str">
        <f t="shared" si="2"/>
        <v>20240103</v>
      </c>
      <c r="F23" s="85" t="str">
        <f t="shared" si="3"/>
        <v>002</v>
      </c>
      <c r="G23" s="85" t="str">
        <f t="shared" si="4"/>
        <v>22</v>
      </c>
      <c r="H23" s="63">
        <v>45320.0</v>
      </c>
      <c r="I23" s="84"/>
    </row>
    <row r="24" ht="15.75" customHeight="1">
      <c r="A24" s="27" t="s">
        <v>38</v>
      </c>
      <c r="B24" s="85">
        <f>IF(ISNUMBER(MATCH(A24,Procesos!B:B,FALSE)),INDIRECT("Procesos!C"&amp;MATCH(A24,Procesos!B:B,FALSE)),"No")</f>
        <v>105</v>
      </c>
      <c r="C24" s="85" t="str">
        <f>IF(ISNUMBER(MATCH(A24,'Nasal Enviado'!A:A,FALSE)),INDIRECT("'Nasal Enviado'!c"&amp;MATCH(A24,'Nasal Enviado'!A:A,FALSE))," ")</f>
        <v>Joaco</v>
      </c>
      <c r="D24" s="85" t="str">
        <f t="shared" si="1"/>
        <v>00</v>
      </c>
      <c r="E24" s="85" t="str">
        <f t="shared" si="2"/>
        <v>20240103</v>
      </c>
      <c r="F24" s="85" t="str">
        <f t="shared" si="3"/>
        <v>002</v>
      </c>
      <c r="G24" s="85" t="str">
        <f t="shared" si="4"/>
        <v>23</v>
      </c>
      <c r="H24" s="63">
        <v>45320.0</v>
      </c>
      <c r="I24" s="84"/>
    </row>
  </sheetData>
  <autoFilter ref="$A$1:$A$24"/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2" priority="2" operator="beginsWith" text="S2-">
      <formula>LEFT((A2),LEN("S2-"))=("S2-")</formula>
    </cfRule>
  </conditionalFormatting>
  <conditionalFormatting sqref="A2:A24">
    <cfRule type="beginsWith" dxfId="9" priority="3" operator="beginsWith" text="S3-">
      <formula>LEFT((A2),LEN("S3-"))=("S3-")</formula>
    </cfRule>
  </conditionalFormatting>
  <conditionalFormatting sqref="A2:A24">
    <cfRule type="beginsWith" dxfId="10" priority="4" operator="beginsWith" text="S4-">
      <formula>LEFT((A2),LEN("S4-"))=("S4-")</formula>
    </cfRule>
  </conditionalFormatting>
  <conditionalFormatting sqref="A2:A24">
    <cfRule type="beginsWith" dxfId="11" priority="5" operator="beginsWith" text="0Z">
      <formula>LEFT((A2),LEN("0Z"))=("0Z")</formula>
    </cfRule>
  </conditionalFormatting>
  <conditionalFormatting sqref="A2:A24">
    <cfRule type="beginsWith" dxfId="5" priority="6" operator="beginsWith" text="08-">
      <formula>LEFT((A2),LEN("08-"))=("08-")</formula>
    </cfRule>
  </conditionalFormatting>
  <conditionalFormatting sqref="A2:A24">
    <cfRule type="beginsWith" dxfId="5" priority="7" operator="beginsWith" text="15-">
      <formula>LEFT((A2),LEN("15-"))=("15-")</formula>
    </cfRule>
  </conditionalFormatting>
  <conditionalFormatting sqref="A2:A24">
    <cfRule type="beginsWith" dxfId="9" priority="8" operator="beginsWith" text="31-">
      <formula>LEFT((A2),LEN("31-"))=("31-")</formula>
    </cfRule>
  </conditionalFormatting>
  <conditionalFormatting sqref="A2:A24">
    <cfRule type="beginsWith" dxfId="4" priority="9" operator="beginsWith" text="04-">
      <formula>LEFT((A2),LEN("04-"))=("04-")</formula>
    </cfRule>
  </conditionalFormatting>
  <conditionalFormatting sqref="A2:A24">
    <cfRule type="beginsWith" dxfId="1" priority="10" operator="beginsWith" text="01-">
      <formula>LEFT((A2),LEN("01-"))=("01-")</formula>
    </cfRule>
  </conditionalFormatting>
  <conditionalFormatting sqref="A2:A24">
    <cfRule type="beginsWith" dxfId="2" priority="11" operator="beginsWith" text="02-">
      <formula>LEFT((A2),LEN("02-"))=("02-")</formula>
    </cfRule>
  </conditionalFormatting>
  <conditionalFormatting sqref="A2:A24">
    <cfRule type="beginsWith" dxfId="3" priority="12" operator="beginsWith" text="03-">
      <formula>LEFT((A2),LEN("03-"))=("03-")</formula>
    </cfRule>
  </conditionalFormatting>
  <conditionalFormatting sqref="A2:A24">
    <cfRule type="beginsWith" dxfId="10" priority="13" operator="beginsWith" text="04-">
      <formula>LEFT((A2),LEN("04-"))=("04-")</formula>
    </cfRule>
  </conditionalFormatting>
  <conditionalFormatting sqref="A2:A24">
    <cfRule type="beginsWith" dxfId="5" priority="14" operator="beginsWith" text="06-">
      <formula>LEFT((A2),LEN("06-"))=("06-")</formula>
    </cfRule>
  </conditionalFormatting>
  <conditionalFormatting sqref="A12:A24">
    <cfRule type="beginsWith" dxfId="8" priority="15" operator="beginsWith" text="0">
      <formula>LEFT((A12),LEN("0"))=("0")</formula>
    </cfRule>
  </conditionalFormatting>
  <conditionalFormatting sqref="A2:A24">
    <cfRule type="beginsWith" dxfId="1" priority="16" operator="beginsWith" text="S1">
      <formula>LEFT((A2),LEN("S1"))=("S1")</formula>
    </cfRule>
  </conditionalFormatting>
  <conditionalFormatting sqref="A2:A24">
    <cfRule type="beginsWith" dxfId="2" priority="17" operator="beginsWith" text="S2">
      <formula>LEFT((A2),LEN("S2"))=("S2")</formula>
    </cfRule>
  </conditionalFormatting>
  <conditionalFormatting sqref="A2:A24">
    <cfRule type="beginsWith" dxfId="9" priority="18" operator="beginsWith" text="S3">
      <formula>LEFT((A2),LEN("S3"))=("S3")</formula>
    </cfRule>
  </conditionalFormatting>
  <conditionalFormatting sqref="A2:A24">
    <cfRule type="beginsWith" dxfId="10" priority="19" operator="beginsWith" text="S4">
      <formula>LEFT((A2),LEN("S4"))=("S4")</formula>
    </cfRule>
  </conditionalFormatting>
  <conditionalFormatting sqref="A2:A24">
    <cfRule type="beginsWith" dxfId="8" priority="20" operator="beginsWith" text="00-">
      <formula>LEFT((A2),LEN("00-"))=("00-")</formula>
    </cfRule>
  </conditionalFormatting>
  <conditionalFormatting sqref="A2:A24">
    <cfRule type="beginsWith" dxfId="8" priority="21" operator="beginsWith" text="S0-">
      <formula>LEFT((A2),LEN("S0-"))=("S0-")</formula>
    </cfRule>
  </conditionalFormatting>
  <conditionalFormatting sqref="A2:A24">
    <cfRule type="beginsWith" dxfId="3" priority="22" operator="beginsWith" text="31-">
      <formula>LEFT((A2),LEN("31-"))=("31-")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</cols>
  <sheetData>
    <row r="1">
      <c r="A1" s="87" t="s">
        <v>45</v>
      </c>
      <c r="B1" s="88" t="s">
        <v>40</v>
      </c>
      <c r="C1" s="89" t="s">
        <v>41</v>
      </c>
      <c r="D1" s="89" t="s">
        <v>42</v>
      </c>
      <c r="E1" s="89" t="s">
        <v>14</v>
      </c>
      <c r="F1" s="89" t="s">
        <v>43</v>
      </c>
      <c r="G1" s="90" t="s">
        <v>44</v>
      </c>
      <c r="H1" s="91"/>
      <c r="I1" s="91"/>
      <c r="J1" s="91"/>
      <c r="K1" s="91"/>
    </row>
    <row r="2" ht="15.75" customHeight="1">
      <c r="A2" s="27" t="s">
        <v>15</v>
      </c>
      <c r="B2" s="47">
        <f>IF(ISNUMBER(MATCH(A2,Procesos!B:B,FALSE)),INDIRECT("Procesos!C"&amp;MATCH(A2,Procesos!B:B,FALSE)),"No")</f>
        <v>185</v>
      </c>
      <c r="C2" s="47" t="str">
        <f t="shared" ref="C2:C26" si="1">LEFT(A2,2)</f>
        <v>00</v>
      </c>
      <c r="D2" s="47" t="str">
        <f t="shared" ref="D2:D26" si="2">MID(A2,4,8)</f>
        <v>20240103</v>
      </c>
      <c r="E2" s="47" t="str">
        <f t="shared" ref="E2:E26" si="3">MID(A2,13,3)</f>
        <v>002</v>
      </c>
      <c r="F2" s="47" t="str">
        <f t="shared" ref="F2:F26" si="4">RIGHT(A2,1)</f>
        <v>1</v>
      </c>
      <c r="G2" s="63">
        <v>45321.0</v>
      </c>
      <c r="H2" s="92"/>
      <c r="I2" s="92"/>
      <c r="J2" s="92"/>
      <c r="K2" s="92"/>
    </row>
    <row r="3" ht="15.75" customHeight="1">
      <c r="A3" s="27" t="s">
        <v>17</v>
      </c>
      <c r="B3" s="47">
        <f>IF(ISNUMBER(MATCH(A3,Procesos!B:B,FALSE)),INDIRECT("Procesos!C"&amp;MATCH(A3,Procesos!B:B,FALSE)),"No")</f>
        <v>165</v>
      </c>
      <c r="C3" s="47" t="str">
        <f t="shared" si="1"/>
        <v>00</v>
      </c>
      <c r="D3" s="47" t="str">
        <f t="shared" si="2"/>
        <v>20240103</v>
      </c>
      <c r="E3" s="47" t="str">
        <f t="shared" si="3"/>
        <v>002</v>
      </c>
      <c r="F3" s="47" t="str">
        <f t="shared" si="4"/>
        <v>2</v>
      </c>
      <c r="G3" s="63">
        <v>45321.0</v>
      </c>
      <c r="H3" s="92"/>
      <c r="I3" s="92"/>
      <c r="J3" s="92"/>
      <c r="K3" s="92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47" t="str">
        <f t="shared" si="1"/>
        <v>00</v>
      </c>
      <c r="D4" s="47" t="str">
        <f t="shared" si="2"/>
        <v>20240103</v>
      </c>
      <c r="E4" s="47" t="str">
        <f t="shared" si="3"/>
        <v>002</v>
      </c>
      <c r="F4" s="47" t="str">
        <f t="shared" si="4"/>
        <v>3</v>
      </c>
      <c r="G4" s="63">
        <v>45321.0</v>
      </c>
      <c r="H4" s="92"/>
      <c r="I4" s="92"/>
      <c r="J4" s="92"/>
      <c r="K4" s="92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47" t="str">
        <f t="shared" si="1"/>
        <v>00</v>
      </c>
      <c r="D5" s="47" t="str">
        <f t="shared" si="2"/>
        <v>20240103</v>
      </c>
      <c r="E5" s="47" t="str">
        <f t="shared" si="3"/>
        <v>002</v>
      </c>
      <c r="F5" s="47" t="str">
        <f t="shared" si="4"/>
        <v>4</v>
      </c>
      <c r="G5" s="63">
        <v>45321.0</v>
      </c>
      <c r="H5" s="92"/>
      <c r="I5" s="92"/>
      <c r="J5" s="92"/>
      <c r="K5" s="92"/>
    </row>
    <row r="6" ht="15.75" customHeight="1">
      <c r="A6" s="27" t="s">
        <v>20</v>
      </c>
      <c r="B6" s="47">
        <f>IF(ISNUMBER(MATCH(A6,Procesos!B:B,FALSE)),INDIRECT("Procesos!C"&amp;MATCH(A6,Procesos!B:B,FALSE)),"No")</f>
        <v>110</v>
      </c>
      <c r="C6" s="47" t="str">
        <f t="shared" si="1"/>
        <v>00</v>
      </c>
      <c r="D6" s="47" t="str">
        <f t="shared" si="2"/>
        <v>20240103</v>
      </c>
      <c r="E6" s="47" t="str">
        <f t="shared" si="3"/>
        <v>002</v>
      </c>
      <c r="F6" s="47" t="str">
        <f t="shared" si="4"/>
        <v>5</v>
      </c>
      <c r="G6" s="63">
        <v>45321.0</v>
      </c>
      <c r="H6" s="92"/>
      <c r="I6" s="92"/>
      <c r="J6" s="92"/>
      <c r="K6" s="92"/>
    </row>
    <row r="7" ht="15.75" customHeight="1">
      <c r="A7" s="27" t="s">
        <v>21</v>
      </c>
      <c r="B7" s="47">
        <f>IF(ISNUMBER(MATCH(A7,Procesos!B:B,FALSE)),INDIRECT("Procesos!C"&amp;MATCH(A7,Procesos!B:B,FALSE)),"No")</f>
        <v>115</v>
      </c>
      <c r="C7" s="47" t="str">
        <f t="shared" si="1"/>
        <v>00</v>
      </c>
      <c r="D7" s="47" t="str">
        <f t="shared" si="2"/>
        <v>20240103</v>
      </c>
      <c r="E7" s="47" t="str">
        <f t="shared" si="3"/>
        <v>002</v>
      </c>
      <c r="F7" s="47" t="str">
        <f t="shared" si="4"/>
        <v>6</v>
      </c>
      <c r="G7" s="63">
        <v>45321.0</v>
      </c>
      <c r="H7" s="92"/>
      <c r="I7" s="92"/>
      <c r="J7" s="92"/>
      <c r="K7" s="92"/>
    </row>
    <row r="8" ht="15.75" customHeight="1">
      <c r="A8" s="27" t="s">
        <v>22</v>
      </c>
      <c r="B8" s="47">
        <f>IF(ISNUMBER(MATCH(A8,Procesos!B:B,FALSE)),INDIRECT("Procesos!C"&amp;MATCH(A8,Procesos!B:B,FALSE)),"No")</f>
        <v>150</v>
      </c>
      <c r="C8" s="47" t="str">
        <f t="shared" si="1"/>
        <v>00</v>
      </c>
      <c r="D8" s="47" t="str">
        <f t="shared" si="2"/>
        <v>20240103</v>
      </c>
      <c r="E8" s="47" t="str">
        <f t="shared" si="3"/>
        <v>002</v>
      </c>
      <c r="F8" s="47" t="str">
        <f t="shared" si="4"/>
        <v>7</v>
      </c>
      <c r="G8" s="63">
        <v>45321.0</v>
      </c>
      <c r="H8" s="92"/>
      <c r="I8" s="92"/>
      <c r="J8" s="92"/>
      <c r="K8" s="92"/>
    </row>
    <row r="9" ht="15.75" customHeight="1">
      <c r="A9" s="27" t="s">
        <v>23</v>
      </c>
      <c r="B9" s="47">
        <f>IF(ISNUMBER(MATCH(A9,Procesos!B:B,FALSE)),INDIRECT("Procesos!C"&amp;MATCH(A9,Procesos!B:B,FALSE)),"No")</f>
        <v>145</v>
      </c>
      <c r="C9" s="47" t="str">
        <f t="shared" si="1"/>
        <v>00</v>
      </c>
      <c r="D9" s="47" t="str">
        <f t="shared" si="2"/>
        <v>20240103</v>
      </c>
      <c r="E9" s="47" t="str">
        <f t="shared" si="3"/>
        <v>002</v>
      </c>
      <c r="F9" s="47" t="str">
        <f t="shared" si="4"/>
        <v>8</v>
      </c>
      <c r="G9" s="63">
        <v>45321.0</v>
      </c>
      <c r="H9" s="92"/>
      <c r="I9" s="92"/>
      <c r="J9" s="92"/>
      <c r="K9" s="92"/>
    </row>
    <row r="10" ht="15.75" customHeight="1">
      <c r="A10" s="27" t="s">
        <v>24</v>
      </c>
      <c r="B10" s="47">
        <f>IF(ISNUMBER(MATCH(A10,Procesos!B:B,FALSE)),INDIRECT("Procesos!C"&amp;MATCH(A10,Procesos!B:B,FALSE)),"No")</f>
        <v>130</v>
      </c>
      <c r="C10" s="47" t="str">
        <f t="shared" si="1"/>
        <v>00</v>
      </c>
      <c r="D10" s="47" t="str">
        <f t="shared" si="2"/>
        <v>20240103</v>
      </c>
      <c r="E10" s="47" t="str">
        <f t="shared" si="3"/>
        <v>002</v>
      </c>
      <c r="F10" s="47" t="str">
        <f t="shared" si="4"/>
        <v>9</v>
      </c>
      <c r="G10" s="63">
        <v>45321.0</v>
      </c>
      <c r="H10" s="92"/>
      <c r="I10" s="92"/>
      <c r="J10" s="92"/>
      <c r="K10" s="92"/>
    </row>
    <row r="11" ht="15.75" customHeight="1">
      <c r="A11" s="27" t="s">
        <v>25</v>
      </c>
      <c r="B11" s="47">
        <f>IF(ISNUMBER(MATCH(A11,Procesos!B:B,FALSE)),INDIRECT("Procesos!C"&amp;MATCH(A11,Procesos!B:B,FALSE)),"No")</f>
        <v>145</v>
      </c>
      <c r="C11" s="47" t="str">
        <f t="shared" si="1"/>
        <v>00</v>
      </c>
      <c r="D11" s="47" t="str">
        <f t="shared" si="2"/>
        <v>20240103</v>
      </c>
      <c r="E11" s="47" t="str">
        <f t="shared" si="3"/>
        <v>002</v>
      </c>
      <c r="F11" s="47" t="str">
        <f t="shared" si="4"/>
        <v>0</v>
      </c>
      <c r="G11" s="63">
        <v>45321.0</v>
      </c>
      <c r="H11" s="92"/>
      <c r="I11" s="92"/>
      <c r="J11" s="92"/>
      <c r="K11" s="92"/>
    </row>
    <row r="12" ht="15.75" customHeight="1">
      <c r="A12" s="27" t="s">
        <v>26</v>
      </c>
      <c r="B12" s="47">
        <f>IF(ISNUMBER(MATCH(A12,Procesos!B:B,FALSE)),INDIRECT("Procesos!C"&amp;MATCH(A12,Procesos!B:B,FALSE)),"No")</f>
        <v>100</v>
      </c>
      <c r="C12" s="47" t="str">
        <f t="shared" si="1"/>
        <v>00</v>
      </c>
      <c r="D12" s="47" t="str">
        <f t="shared" si="2"/>
        <v>20240103</v>
      </c>
      <c r="E12" s="47" t="str">
        <f t="shared" si="3"/>
        <v>002</v>
      </c>
      <c r="F12" s="47" t="str">
        <f t="shared" si="4"/>
        <v>1</v>
      </c>
      <c r="G12" s="63">
        <v>45321.0</v>
      </c>
      <c r="H12" s="93"/>
      <c r="I12" s="93"/>
      <c r="J12" s="93"/>
      <c r="K12" s="93"/>
    </row>
    <row r="13" ht="15.75" customHeight="1">
      <c r="A13" s="27" t="s">
        <v>27</v>
      </c>
      <c r="B13" s="47">
        <f>IF(ISNUMBER(MATCH(A13,Procesos!B:B,FALSE)),INDIRECT("Procesos!C"&amp;MATCH(A13,Procesos!B:B,FALSE)),"No")</f>
        <v>60</v>
      </c>
      <c r="C13" s="47" t="str">
        <f t="shared" si="1"/>
        <v>00</v>
      </c>
      <c r="D13" s="47" t="str">
        <f t="shared" si="2"/>
        <v>20240103</v>
      </c>
      <c r="E13" s="47" t="str">
        <f t="shared" si="3"/>
        <v>002</v>
      </c>
      <c r="F13" s="47" t="str">
        <f t="shared" si="4"/>
        <v>2</v>
      </c>
      <c r="G13" s="63">
        <v>45321.0</v>
      </c>
      <c r="H13" s="93"/>
      <c r="I13" s="93"/>
      <c r="J13" s="93"/>
      <c r="K13" s="93"/>
    </row>
    <row r="14" ht="15.75" customHeight="1">
      <c r="A14" s="27" t="s">
        <v>28</v>
      </c>
      <c r="B14" s="47">
        <f>IF(ISNUMBER(MATCH(A14,Procesos!B:B,FALSE)),INDIRECT("Procesos!C"&amp;MATCH(A14,Procesos!B:B,FALSE)),"No")</f>
        <v>115</v>
      </c>
      <c r="C14" s="47" t="str">
        <f t="shared" si="1"/>
        <v>00</v>
      </c>
      <c r="D14" s="47" t="str">
        <f t="shared" si="2"/>
        <v>20240103</v>
      </c>
      <c r="E14" s="47" t="str">
        <f t="shared" si="3"/>
        <v>002</v>
      </c>
      <c r="F14" s="47" t="str">
        <f t="shared" si="4"/>
        <v>3</v>
      </c>
      <c r="G14" s="63">
        <v>45321.0</v>
      </c>
      <c r="H14" s="93"/>
      <c r="I14" s="93"/>
      <c r="J14" s="93"/>
      <c r="K14" s="93"/>
    </row>
    <row r="15" ht="15.75" customHeight="1">
      <c r="A15" s="27" t="s">
        <v>29</v>
      </c>
      <c r="B15" s="47">
        <f>IF(ISNUMBER(MATCH(A15,Procesos!B:B,FALSE)),INDIRECT("Procesos!C"&amp;MATCH(A15,Procesos!B:B,FALSE)),"No")</f>
        <v>105</v>
      </c>
      <c r="C15" s="47" t="str">
        <f t="shared" si="1"/>
        <v>00</v>
      </c>
      <c r="D15" s="47" t="str">
        <f t="shared" si="2"/>
        <v>20240103</v>
      </c>
      <c r="E15" s="47" t="str">
        <f t="shared" si="3"/>
        <v>002</v>
      </c>
      <c r="F15" s="47" t="str">
        <f t="shared" si="4"/>
        <v>4</v>
      </c>
      <c r="G15" s="63">
        <v>45321.0</v>
      </c>
      <c r="H15" s="93"/>
      <c r="I15" s="93"/>
      <c r="J15" s="93"/>
      <c r="K15" s="93"/>
    </row>
    <row r="16" ht="15.75" customHeight="1">
      <c r="A16" s="27" t="s">
        <v>30</v>
      </c>
      <c r="B16" s="47">
        <f>IF(ISNUMBER(MATCH(A16,Procesos!B:B,FALSE)),INDIRECT("Procesos!C"&amp;MATCH(A16,Procesos!B:B,FALSE)),"No")</f>
        <v>135</v>
      </c>
      <c r="C16" s="47" t="str">
        <f t="shared" si="1"/>
        <v>00</v>
      </c>
      <c r="D16" s="47" t="str">
        <f t="shared" si="2"/>
        <v>20240103</v>
      </c>
      <c r="E16" s="47" t="str">
        <f t="shared" si="3"/>
        <v>002</v>
      </c>
      <c r="F16" s="47" t="str">
        <f t="shared" si="4"/>
        <v>5</v>
      </c>
      <c r="G16" s="63">
        <v>45321.0</v>
      </c>
      <c r="H16" s="93"/>
      <c r="I16" s="93"/>
      <c r="J16" s="93"/>
      <c r="K16" s="93"/>
    </row>
    <row r="17" ht="15.75" customHeight="1">
      <c r="A17" s="27" t="s">
        <v>31</v>
      </c>
      <c r="B17" s="47">
        <f>IF(ISNUMBER(MATCH(A17,Procesos!B:B,FALSE)),INDIRECT("Procesos!C"&amp;MATCH(A17,Procesos!B:B,FALSE)),"No")</f>
        <v>140</v>
      </c>
      <c r="C17" s="47" t="str">
        <f t="shared" si="1"/>
        <v>00</v>
      </c>
      <c r="D17" s="47" t="str">
        <f t="shared" si="2"/>
        <v>20240103</v>
      </c>
      <c r="E17" s="47" t="str">
        <f t="shared" si="3"/>
        <v>002</v>
      </c>
      <c r="F17" s="47" t="str">
        <f t="shared" si="4"/>
        <v>6</v>
      </c>
      <c r="G17" s="63">
        <v>45321.0</v>
      </c>
      <c r="H17" s="93"/>
      <c r="I17" s="93"/>
      <c r="J17" s="93"/>
      <c r="K17" s="93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47" t="str">
        <f t="shared" si="1"/>
        <v>00</v>
      </c>
      <c r="D18" s="47" t="str">
        <f t="shared" si="2"/>
        <v>20240103</v>
      </c>
      <c r="E18" s="47" t="str">
        <f t="shared" si="3"/>
        <v>002</v>
      </c>
      <c r="F18" s="47" t="str">
        <f t="shared" si="4"/>
        <v>7</v>
      </c>
      <c r="G18" s="63">
        <v>45321.0</v>
      </c>
      <c r="H18" s="93"/>
      <c r="I18" s="93"/>
      <c r="J18" s="93"/>
      <c r="K18" s="93"/>
    </row>
    <row r="19" ht="15.75" customHeight="1">
      <c r="A19" s="27" t="s">
        <v>33</v>
      </c>
      <c r="B19" s="47">
        <f>IF(ISNUMBER(MATCH(A19,Procesos!B:B,FALSE)),INDIRECT("Procesos!C"&amp;MATCH(A19,Procesos!B:B,FALSE)),"No")</f>
        <v>70</v>
      </c>
      <c r="C19" s="47" t="str">
        <f t="shared" si="1"/>
        <v>00</v>
      </c>
      <c r="D19" s="47" t="str">
        <f t="shared" si="2"/>
        <v>20240103</v>
      </c>
      <c r="E19" s="47" t="str">
        <f t="shared" si="3"/>
        <v>002</v>
      </c>
      <c r="F19" s="47" t="str">
        <f t="shared" si="4"/>
        <v>8</v>
      </c>
      <c r="G19" s="63">
        <v>45321.0</v>
      </c>
      <c r="H19" s="92"/>
      <c r="I19" s="92"/>
      <c r="J19" s="92"/>
      <c r="K19" s="92"/>
    </row>
    <row r="20" ht="15.75" customHeight="1">
      <c r="A20" s="27" t="s">
        <v>34</v>
      </c>
      <c r="B20" s="47">
        <f>IF(ISNUMBER(MATCH(A20,Procesos!B:B,FALSE)),INDIRECT("Procesos!C"&amp;MATCH(A20,Procesos!B:B,FALSE)),"No")</f>
        <v>110</v>
      </c>
      <c r="C20" s="47" t="str">
        <f t="shared" si="1"/>
        <v>00</v>
      </c>
      <c r="D20" s="47" t="str">
        <f t="shared" si="2"/>
        <v>20240103</v>
      </c>
      <c r="E20" s="47" t="str">
        <f t="shared" si="3"/>
        <v>002</v>
      </c>
      <c r="F20" s="47" t="str">
        <f t="shared" si="4"/>
        <v>9</v>
      </c>
      <c r="G20" s="63">
        <v>45321.0</v>
      </c>
      <c r="H20" s="92"/>
      <c r="I20" s="92"/>
      <c r="J20" s="92"/>
      <c r="K20" s="92"/>
    </row>
    <row r="21" ht="15.75" customHeight="1">
      <c r="A21" s="27" t="s">
        <v>35</v>
      </c>
      <c r="B21" s="47">
        <f>IF(ISNUMBER(MATCH(A21,Procesos!B:B,FALSE)),INDIRECT("Procesos!C"&amp;MATCH(A21,Procesos!B:B,FALSE)),"No")</f>
        <v>125</v>
      </c>
      <c r="C21" s="47" t="str">
        <f t="shared" si="1"/>
        <v>00</v>
      </c>
      <c r="D21" s="47" t="str">
        <f t="shared" si="2"/>
        <v>20240103</v>
      </c>
      <c r="E21" s="47" t="str">
        <f t="shared" si="3"/>
        <v>002</v>
      </c>
      <c r="F21" s="47" t="str">
        <f t="shared" si="4"/>
        <v>0</v>
      </c>
      <c r="G21" s="63">
        <v>45321.0</v>
      </c>
      <c r="H21" s="92"/>
      <c r="I21" s="92"/>
      <c r="J21" s="92"/>
      <c r="K21" s="92"/>
    </row>
    <row r="22" ht="15.75" customHeight="1">
      <c r="A22" s="27" t="s">
        <v>36</v>
      </c>
      <c r="B22" s="47">
        <f>IF(ISNUMBER(MATCH(A22,Procesos!B:B,FALSE)),INDIRECT("Procesos!C"&amp;MATCH(A22,Procesos!B:B,FALSE)),"No")</f>
        <v>130</v>
      </c>
      <c r="C22" s="47" t="str">
        <f t="shared" si="1"/>
        <v>00</v>
      </c>
      <c r="D22" s="47" t="str">
        <f t="shared" si="2"/>
        <v>20240103</v>
      </c>
      <c r="E22" s="47" t="str">
        <f t="shared" si="3"/>
        <v>002</v>
      </c>
      <c r="F22" s="47" t="str">
        <f t="shared" si="4"/>
        <v>1</v>
      </c>
      <c r="G22" s="63">
        <v>45321.0</v>
      </c>
      <c r="H22" s="92"/>
      <c r="I22" s="92"/>
      <c r="J22" s="92"/>
      <c r="K22" s="92"/>
    </row>
    <row r="23" ht="15.75" customHeight="1">
      <c r="A23" s="27" t="s">
        <v>37</v>
      </c>
      <c r="B23" s="47">
        <f>IF(ISNUMBER(MATCH(A23,Procesos!B:B,FALSE)),INDIRECT("Procesos!C"&amp;MATCH(A23,Procesos!B:B,FALSE)),"No")</f>
        <v>105</v>
      </c>
      <c r="C23" s="47" t="str">
        <f t="shared" si="1"/>
        <v>00</v>
      </c>
      <c r="D23" s="47" t="str">
        <f t="shared" si="2"/>
        <v>20240103</v>
      </c>
      <c r="E23" s="47" t="str">
        <f t="shared" si="3"/>
        <v>002</v>
      </c>
      <c r="F23" s="47" t="str">
        <f t="shared" si="4"/>
        <v>2</v>
      </c>
      <c r="G23" s="63">
        <v>45321.0</v>
      </c>
      <c r="H23" s="92"/>
      <c r="I23" s="92"/>
      <c r="J23" s="92"/>
      <c r="K23" s="92"/>
    </row>
    <row r="24" ht="15.75" customHeight="1">
      <c r="A24" s="27" t="s">
        <v>38</v>
      </c>
      <c r="B24" s="47">
        <f>IF(ISNUMBER(MATCH(A24,Procesos!B:B,FALSE)),INDIRECT("Procesos!C"&amp;MATCH(A24,Procesos!B:B,FALSE)),"No")</f>
        <v>105</v>
      </c>
      <c r="C24" s="47" t="str">
        <f t="shared" si="1"/>
        <v>00</v>
      </c>
      <c r="D24" s="47" t="str">
        <f t="shared" si="2"/>
        <v>20240103</v>
      </c>
      <c r="E24" s="47" t="str">
        <f t="shared" si="3"/>
        <v>002</v>
      </c>
      <c r="F24" s="47" t="str">
        <f t="shared" si="4"/>
        <v>3</v>
      </c>
      <c r="G24" s="63">
        <v>45321.0</v>
      </c>
      <c r="H24" s="92"/>
      <c r="I24" s="92"/>
      <c r="J24" s="92"/>
      <c r="K24" s="92"/>
    </row>
    <row r="25" ht="15.75" customHeight="1">
      <c r="A25" s="94"/>
      <c r="B25" s="47" t="str">
        <f>IF(ISNUMBER(MATCH(A25,Procesos!B:B,FALSE)),INDIRECT("Procesos!C"&amp;MATCH(A25,Procesos!B:B,FALSE)),"No")</f>
        <v>No</v>
      </c>
      <c r="C25" s="47" t="str">
        <f t="shared" si="1"/>
        <v/>
      </c>
      <c r="D25" s="47" t="str">
        <f t="shared" si="2"/>
        <v/>
      </c>
      <c r="E25" s="47" t="str">
        <f t="shared" si="3"/>
        <v/>
      </c>
      <c r="F25" s="47" t="str">
        <f t="shared" si="4"/>
        <v/>
      </c>
      <c r="G25" s="95"/>
      <c r="H25" s="92"/>
      <c r="I25" s="92"/>
      <c r="J25" s="92"/>
      <c r="K25" s="92"/>
    </row>
    <row r="26" ht="15.75" customHeight="1">
      <c r="A26" s="94"/>
      <c r="B26" s="47" t="str">
        <f>IF(ISNUMBER(MATCH(A26,Procesos!B:B,FALSE)),INDIRECT("Procesos!C"&amp;MATCH(A26,Procesos!B:B,FALSE)),"No")</f>
        <v>No</v>
      </c>
      <c r="C26" s="47" t="str">
        <f t="shared" si="1"/>
        <v/>
      </c>
      <c r="D26" s="47" t="str">
        <f t="shared" si="2"/>
        <v/>
      </c>
      <c r="E26" s="47" t="str">
        <f t="shared" si="3"/>
        <v/>
      </c>
      <c r="F26" s="47" t="str">
        <f t="shared" si="4"/>
        <v/>
      </c>
      <c r="G26" s="95"/>
      <c r="H26" s="92"/>
      <c r="I26" s="92"/>
      <c r="J26" s="92"/>
      <c r="K26" s="92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4" priority="2" operator="beginsWith" text="04-">
      <formula>LEFT((A2),LEN("04-"))=("04-")</formula>
    </cfRule>
  </conditionalFormatting>
  <conditionalFormatting sqref="A2:A24">
    <cfRule type="beginsWith" dxfId="2" priority="3" operator="beginsWith" text="S2-">
      <formula>LEFT((A2),LEN("S2-"))=("S2-")</formula>
    </cfRule>
  </conditionalFormatting>
  <conditionalFormatting sqref="A2:A24">
    <cfRule type="beginsWith" dxfId="9" priority="4" operator="beginsWith" text="S3-">
      <formula>LEFT((A2),LEN("S3-"))=("S3-")</formula>
    </cfRule>
  </conditionalFormatting>
  <conditionalFormatting sqref="A2:A24">
    <cfRule type="beginsWith" dxfId="10" priority="5" operator="beginsWith" text="S4-">
      <formula>LEFT((A2),LEN("S4-"))=("S4-")</formula>
    </cfRule>
  </conditionalFormatting>
  <conditionalFormatting sqref="A2:A24">
    <cfRule type="beginsWith" dxfId="11" priority="6" operator="beginsWith" text="0Z">
      <formula>LEFT((A2),LEN("0Z"))=("0Z")</formula>
    </cfRule>
  </conditionalFormatting>
  <conditionalFormatting sqref="A2:A24">
    <cfRule type="beginsWith" dxfId="5" priority="7" operator="beginsWith" text="08-">
      <formula>LEFT((A2),LEN("08-"))=("08-")</formula>
    </cfRule>
  </conditionalFormatting>
  <conditionalFormatting sqref="A2:A24">
    <cfRule type="beginsWith" dxfId="3" priority="8" operator="beginsWith" text="03-">
      <formula>LEFT((A2),LEN("03-"))=("03-")</formula>
    </cfRule>
  </conditionalFormatting>
  <conditionalFormatting sqref="A2:A24">
    <cfRule type="beginsWith" dxfId="1" priority="9" operator="beginsWith" text="S1">
      <formula>LEFT((A2),LEN("S1"))=("S1")</formula>
    </cfRule>
  </conditionalFormatting>
  <conditionalFormatting sqref="A2:A24">
    <cfRule type="beginsWith" dxfId="2" priority="10" operator="beginsWith" text="S2">
      <formula>LEFT((A2),LEN("S2"))=("S2")</formula>
    </cfRule>
  </conditionalFormatting>
  <conditionalFormatting sqref="A2:A24">
    <cfRule type="beginsWith" dxfId="9" priority="11" operator="beginsWith" text="S3">
      <formula>LEFT((A2),LEN("S3"))=("S3")</formula>
    </cfRule>
  </conditionalFormatting>
  <conditionalFormatting sqref="A2:A24">
    <cfRule type="beginsWith" dxfId="10" priority="12" operator="beginsWith" text="S4">
      <formula>LEFT((A2),LEN("S4"))=("S4")</formula>
    </cfRule>
  </conditionalFormatting>
  <conditionalFormatting sqref="A3:A24">
    <cfRule type="beginsWith" dxfId="8" priority="13" operator="beginsWith" text="S0-">
      <formula>LEFT((A3),LEN("S0-"))=("S0-")</formula>
    </cfRule>
  </conditionalFormatting>
  <conditionalFormatting sqref="A2:A24">
    <cfRule type="beginsWith" dxfId="9" priority="14" operator="beginsWith" text="31-">
      <formula>LEFT((A2),LEN("31-"))=("31-")</formula>
    </cfRule>
  </conditionalFormatting>
  <conditionalFormatting sqref="A2:A26">
    <cfRule type="beginsWith" dxfId="1" priority="15" operator="beginsWith" text="01-">
      <formula>LEFT((A2),LEN("01-"))=("01-")</formula>
    </cfRule>
  </conditionalFormatting>
  <conditionalFormatting sqref="A2:A26">
    <cfRule type="beginsWith" dxfId="5" priority="16" operator="beginsWith" text="06-">
      <formula>LEFT((A2),LEN("06-"))=("06-")</formula>
    </cfRule>
  </conditionalFormatting>
  <conditionalFormatting sqref="A2:A26">
    <cfRule type="beginsWith" dxfId="3" priority="17" operator="beginsWith" text="03">
      <formula>LEFT((A2),LEN("03"))=("03")</formula>
    </cfRule>
  </conditionalFormatting>
  <conditionalFormatting sqref="A2:A26">
    <cfRule type="beginsWith" dxfId="10" priority="18" operator="beginsWith" text="04-">
      <formula>LEFT((A2),LEN("04-"))=("04-")</formula>
    </cfRule>
  </conditionalFormatting>
  <conditionalFormatting sqref="A2:A26">
    <cfRule type="beginsWith" dxfId="8" priority="19" operator="beginsWith" text="00-">
      <formula>LEFT((A2),LEN("00-"))=("00-")</formula>
    </cfRule>
  </conditionalFormatting>
  <conditionalFormatting sqref="A2:A26">
    <cfRule type="beginsWith" dxfId="2" priority="20" operator="beginsWith" text="02-">
      <formula>LEFT((A2),LEN("02-"))=("02-")</formula>
    </cfRule>
  </conditionalFormatting>
  <conditionalFormatting sqref="A2:A26">
    <cfRule type="beginsWith" dxfId="5" priority="21" operator="beginsWith" text="15-">
      <formula>LEFT((A2),LEN("15-"))=("15-")</formula>
    </cfRule>
  </conditionalFormatting>
  <conditionalFormatting sqref="A2:A26">
    <cfRule type="beginsWith" dxfId="3" priority="22" operator="beginsWith" text="31-">
      <formula>LEFT((A2),LEN("31-"))=("31-")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  <col customWidth="1" min="3" max="3" width="14.38"/>
  </cols>
  <sheetData>
    <row r="1" ht="15.75" customHeight="1">
      <c r="A1" s="96" t="s">
        <v>45</v>
      </c>
      <c r="B1" s="97" t="s">
        <v>40</v>
      </c>
      <c r="C1" s="97" t="s">
        <v>7</v>
      </c>
      <c r="D1" s="98" t="s">
        <v>41</v>
      </c>
      <c r="E1" s="98" t="s">
        <v>42</v>
      </c>
      <c r="F1" s="98" t="s">
        <v>14</v>
      </c>
      <c r="G1" s="98" t="s">
        <v>43</v>
      </c>
      <c r="H1" s="99" t="s">
        <v>44</v>
      </c>
      <c r="I1" s="100"/>
    </row>
    <row r="2" ht="15.75" customHeight="1">
      <c r="A2" s="27" t="s">
        <v>15</v>
      </c>
      <c r="B2" s="101">
        <f>IF(ISNUMBER(MATCH(A2,Procesos!B:B,FALSE)),INDIRECT("Procesos!C"&amp;MATCH(A2,Procesos!B:B,FALSE)),"No")</f>
        <v>185</v>
      </c>
      <c r="C2" s="102" t="s">
        <v>49</v>
      </c>
      <c r="D2" s="101" t="str">
        <f t="shared" ref="D2:D24" si="1">LEFT(A2,2)</f>
        <v>00</v>
      </c>
      <c r="E2" s="101" t="str">
        <f t="shared" ref="E2:E24" si="2">MID(A2,4,8)</f>
        <v>20240103</v>
      </c>
      <c r="F2" s="101" t="str">
        <f t="shared" ref="F2:F24" si="3">MID(A2,13,3)</f>
        <v>002</v>
      </c>
      <c r="G2" s="101" t="str">
        <f t="shared" ref="G2:G24" si="4">RIGHT(A2,1)</f>
        <v>1</v>
      </c>
      <c r="H2" s="63">
        <v>45323.0</v>
      </c>
      <c r="I2" s="100"/>
    </row>
    <row r="3" ht="15.75" customHeight="1">
      <c r="A3" s="27" t="s">
        <v>17</v>
      </c>
      <c r="B3" s="103">
        <f>IF(ISNUMBER(MATCH(A3,Procesos!B:B,FALSE)),INDIRECT("Procesos!C"&amp;MATCH(A3,Procesos!B:B,FALSE)),"No")</f>
        <v>165</v>
      </c>
      <c r="C3" s="104" t="s">
        <v>50</v>
      </c>
      <c r="D3" s="103" t="str">
        <f t="shared" si="1"/>
        <v>00</v>
      </c>
      <c r="E3" s="103" t="str">
        <f t="shared" si="2"/>
        <v>20240103</v>
      </c>
      <c r="F3" s="103" t="str">
        <f t="shared" si="3"/>
        <v>002</v>
      </c>
      <c r="G3" s="103" t="str">
        <f t="shared" si="4"/>
        <v>2</v>
      </c>
      <c r="H3" s="63">
        <v>45323.0</v>
      </c>
      <c r="I3" s="100"/>
    </row>
    <row r="4" ht="15.75" customHeight="1">
      <c r="A4" s="27" t="s">
        <v>18</v>
      </c>
      <c r="B4" s="47">
        <f>IF(ISNUMBER(MATCH(A4,Procesos!B:B,FALSE)),INDIRECT("Procesos!C"&amp;MATCH(A4,Procesos!B:B,FALSE)),"No")</f>
        <v>200</v>
      </c>
      <c r="C4" s="105" t="s">
        <v>50</v>
      </c>
      <c r="D4" s="47" t="str">
        <f t="shared" si="1"/>
        <v>00</v>
      </c>
      <c r="E4" s="47" t="str">
        <f t="shared" si="2"/>
        <v>20240103</v>
      </c>
      <c r="F4" s="47" t="str">
        <f t="shared" si="3"/>
        <v>002</v>
      </c>
      <c r="G4" s="47" t="str">
        <f t="shared" si="4"/>
        <v>3</v>
      </c>
      <c r="H4" s="63">
        <v>45323.0</v>
      </c>
      <c r="I4" s="100"/>
    </row>
    <row r="5" ht="15.75" customHeight="1">
      <c r="A5" s="27" t="s">
        <v>19</v>
      </c>
      <c r="B5" s="47">
        <f>IF(ISNUMBER(MATCH(A5,Procesos!B:B,FALSE)),INDIRECT("Procesos!C"&amp;MATCH(A5,Procesos!B:B,FALSE)),"No")</f>
        <v>180</v>
      </c>
      <c r="C5" s="106" t="s">
        <v>51</v>
      </c>
      <c r="D5" s="47" t="str">
        <f t="shared" si="1"/>
        <v>00</v>
      </c>
      <c r="E5" s="47" t="str">
        <f t="shared" si="2"/>
        <v>20240103</v>
      </c>
      <c r="F5" s="47" t="str">
        <f t="shared" si="3"/>
        <v>002</v>
      </c>
      <c r="G5" s="47" t="str">
        <f t="shared" si="4"/>
        <v>4</v>
      </c>
      <c r="H5" s="63">
        <v>45323.0</v>
      </c>
      <c r="I5" s="100"/>
    </row>
    <row r="6" ht="15.75" customHeight="1">
      <c r="A6" s="27" t="s">
        <v>20</v>
      </c>
      <c r="B6" s="107">
        <f>IF(ISNUMBER(MATCH(A6,Procesos!B:B,FALSE)),INDIRECT("Procesos!C"&amp;MATCH(A6,Procesos!B:B,FALSE)),"No")</f>
        <v>110</v>
      </c>
      <c r="C6" s="108" t="s">
        <v>52</v>
      </c>
      <c r="D6" s="107" t="str">
        <f t="shared" si="1"/>
        <v>00</v>
      </c>
      <c r="E6" s="107" t="str">
        <f t="shared" si="2"/>
        <v>20240103</v>
      </c>
      <c r="F6" s="107" t="str">
        <f t="shared" si="3"/>
        <v>002</v>
      </c>
      <c r="G6" s="107" t="str">
        <f t="shared" si="4"/>
        <v>5</v>
      </c>
      <c r="H6" s="63">
        <v>45323.0</v>
      </c>
      <c r="I6" s="100"/>
    </row>
    <row r="7" ht="15.75" customHeight="1">
      <c r="A7" s="27" t="s">
        <v>21</v>
      </c>
      <c r="B7" s="101">
        <f>IF(ISNUMBER(MATCH(A7,Procesos!B:B,FALSE)),INDIRECT("Procesos!C"&amp;MATCH(A7,Procesos!B:B,FALSE)),"No")</f>
        <v>115</v>
      </c>
      <c r="C7" s="102" t="s">
        <v>53</v>
      </c>
      <c r="D7" s="101" t="str">
        <f t="shared" si="1"/>
        <v>00</v>
      </c>
      <c r="E7" s="101" t="str">
        <f t="shared" si="2"/>
        <v>20240103</v>
      </c>
      <c r="F7" s="101" t="str">
        <f t="shared" si="3"/>
        <v>002</v>
      </c>
      <c r="G7" s="101" t="str">
        <f t="shared" si="4"/>
        <v>6</v>
      </c>
      <c r="H7" s="63">
        <v>45323.0</v>
      </c>
      <c r="I7" s="100"/>
    </row>
    <row r="8" ht="15.75" customHeight="1">
      <c r="A8" s="27" t="s">
        <v>22</v>
      </c>
      <c r="B8" s="103">
        <f>IF(ISNUMBER(MATCH(A8,Procesos!B:B,FALSE)),INDIRECT("Procesos!C"&amp;MATCH(A8,Procesos!B:B,FALSE)),"No")</f>
        <v>150</v>
      </c>
      <c r="C8" s="109" t="s">
        <v>53</v>
      </c>
      <c r="D8" s="103" t="str">
        <f t="shared" si="1"/>
        <v>00</v>
      </c>
      <c r="E8" s="103" t="str">
        <f t="shared" si="2"/>
        <v>20240103</v>
      </c>
      <c r="F8" s="103" t="str">
        <f t="shared" si="3"/>
        <v>002</v>
      </c>
      <c r="G8" s="103" t="str">
        <f t="shared" si="4"/>
        <v>7</v>
      </c>
      <c r="H8" s="63">
        <v>45323.0</v>
      </c>
      <c r="I8" s="100"/>
    </row>
    <row r="9" ht="15.75" customHeight="1">
      <c r="A9" s="27" t="s">
        <v>23</v>
      </c>
      <c r="B9" s="47">
        <f>IF(ISNUMBER(MATCH(A9,Procesos!B:B,FALSE)),INDIRECT("Procesos!C"&amp;MATCH(A9,Procesos!B:B,FALSE)),"No")</f>
        <v>145</v>
      </c>
      <c r="C9" s="106" t="s">
        <v>53</v>
      </c>
      <c r="D9" s="47" t="str">
        <f t="shared" si="1"/>
        <v>00</v>
      </c>
      <c r="E9" s="47" t="str">
        <f t="shared" si="2"/>
        <v>20240103</v>
      </c>
      <c r="F9" s="47" t="str">
        <f t="shared" si="3"/>
        <v>002</v>
      </c>
      <c r="G9" s="47" t="str">
        <f t="shared" si="4"/>
        <v>8</v>
      </c>
      <c r="H9" s="63">
        <v>45323.0</v>
      </c>
      <c r="I9" s="100"/>
    </row>
    <row r="10" ht="15.75" customHeight="1">
      <c r="A10" s="27" t="s">
        <v>24</v>
      </c>
      <c r="B10" s="47">
        <f>IF(ISNUMBER(MATCH(A10,Procesos!B:B,FALSE)),INDIRECT("Procesos!C"&amp;MATCH(A10,Procesos!B:B,FALSE)),"No")</f>
        <v>130</v>
      </c>
      <c r="C10" s="106" t="s">
        <v>54</v>
      </c>
      <c r="D10" s="47" t="str">
        <f t="shared" si="1"/>
        <v>00</v>
      </c>
      <c r="E10" s="47" t="str">
        <f t="shared" si="2"/>
        <v>20240103</v>
      </c>
      <c r="F10" s="47" t="str">
        <f t="shared" si="3"/>
        <v>002</v>
      </c>
      <c r="G10" s="47" t="str">
        <f t="shared" si="4"/>
        <v>9</v>
      </c>
      <c r="H10" s="63">
        <v>45323.0</v>
      </c>
      <c r="I10" s="100"/>
    </row>
    <row r="11" ht="15.75" customHeight="1">
      <c r="A11" s="27" t="s">
        <v>25</v>
      </c>
      <c r="B11" s="107">
        <f>IF(ISNUMBER(MATCH(A11,Procesos!B:B,FALSE)),INDIRECT("Procesos!C"&amp;MATCH(A11,Procesos!B:B,FALSE)),"No")</f>
        <v>145</v>
      </c>
      <c r="C11" s="108" t="s">
        <v>54</v>
      </c>
      <c r="D11" s="107" t="str">
        <f t="shared" si="1"/>
        <v>00</v>
      </c>
      <c r="E11" s="107" t="str">
        <f t="shared" si="2"/>
        <v>20240103</v>
      </c>
      <c r="F11" s="107" t="str">
        <f t="shared" si="3"/>
        <v>002</v>
      </c>
      <c r="G11" s="107" t="str">
        <f t="shared" si="4"/>
        <v>0</v>
      </c>
      <c r="H11" s="63">
        <v>45323.0</v>
      </c>
      <c r="I11" s="100"/>
    </row>
    <row r="12" ht="15.75" customHeight="1">
      <c r="A12" s="27" t="s">
        <v>26</v>
      </c>
      <c r="B12" s="110">
        <f>IF(ISNUMBER(MATCH(A12,Procesos!B:B,FALSE)),INDIRECT("Procesos!C"&amp;MATCH(A12,Procesos!B:B,FALSE)),"No")</f>
        <v>100</v>
      </c>
      <c r="C12" s="111" t="s">
        <v>50</v>
      </c>
      <c r="D12" s="110" t="str">
        <f t="shared" si="1"/>
        <v>00</v>
      </c>
      <c r="E12" s="110" t="str">
        <f t="shared" si="2"/>
        <v>20240103</v>
      </c>
      <c r="F12" s="110" t="str">
        <f t="shared" si="3"/>
        <v>002</v>
      </c>
      <c r="G12" s="110" t="str">
        <f t="shared" si="4"/>
        <v>1</v>
      </c>
      <c r="H12" s="63">
        <v>45323.0</v>
      </c>
      <c r="I12" s="100"/>
    </row>
    <row r="13" ht="15.75" customHeight="1">
      <c r="A13" s="27" t="s">
        <v>27</v>
      </c>
      <c r="B13" s="47">
        <f>IF(ISNUMBER(MATCH(A13,Procesos!B:B,FALSE)),INDIRECT("Procesos!C"&amp;MATCH(A13,Procesos!B:B,FALSE)),"No")</f>
        <v>60</v>
      </c>
      <c r="C13" s="106" t="s">
        <v>51</v>
      </c>
      <c r="D13" s="47" t="str">
        <f t="shared" si="1"/>
        <v>00</v>
      </c>
      <c r="E13" s="47" t="str">
        <f t="shared" si="2"/>
        <v>20240103</v>
      </c>
      <c r="F13" s="47" t="str">
        <f t="shared" si="3"/>
        <v>002</v>
      </c>
      <c r="G13" s="47" t="str">
        <f t="shared" si="4"/>
        <v>2</v>
      </c>
      <c r="H13" s="63">
        <v>45323.0</v>
      </c>
      <c r="I13" s="100"/>
    </row>
    <row r="14" ht="15.75" customHeight="1">
      <c r="A14" s="27" t="s">
        <v>28</v>
      </c>
      <c r="B14" s="47">
        <f>IF(ISNUMBER(MATCH(A14,Procesos!B:B,FALSE)),INDIRECT("Procesos!C"&amp;MATCH(A14,Procesos!B:B,FALSE)),"No")</f>
        <v>115</v>
      </c>
      <c r="C14" s="106" t="s">
        <v>52</v>
      </c>
      <c r="D14" s="47" t="str">
        <f t="shared" si="1"/>
        <v>00</v>
      </c>
      <c r="E14" s="47" t="str">
        <f t="shared" si="2"/>
        <v>20240103</v>
      </c>
      <c r="F14" s="47" t="str">
        <f t="shared" si="3"/>
        <v>002</v>
      </c>
      <c r="G14" s="47" t="str">
        <f t="shared" si="4"/>
        <v>3</v>
      </c>
      <c r="H14" s="63">
        <v>45323.0</v>
      </c>
      <c r="I14" s="100"/>
    </row>
    <row r="15" ht="15.75" customHeight="1">
      <c r="A15" s="27" t="s">
        <v>29</v>
      </c>
      <c r="B15" s="47">
        <f>IF(ISNUMBER(MATCH(A15,Procesos!B:B,FALSE)),INDIRECT("Procesos!C"&amp;MATCH(A15,Procesos!B:B,FALSE)),"No")</f>
        <v>105</v>
      </c>
      <c r="C15" s="106" t="s">
        <v>51</v>
      </c>
      <c r="D15" s="47" t="str">
        <f t="shared" si="1"/>
        <v>00</v>
      </c>
      <c r="E15" s="47" t="str">
        <f t="shared" si="2"/>
        <v>20240103</v>
      </c>
      <c r="F15" s="47" t="str">
        <f t="shared" si="3"/>
        <v>002</v>
      </c>
      <c r="G15" s="47" t="str">
        <f t="shared" si="4"/>
        <v>4</v>
      </c>
      <c r="H15" s="63">
        <v>45323.0</v>
      </c>
      <c r="I15" s="100"/>
    </row>
    <row r="16" ht="15.75" customHeight="1">
      <c r="A16" s="27" t="s">
        <v>30</v>
      </c>
      <c r="B16" s="47">
        <f>IF(ISNUMBER(MATCH(A16,Procesos!B:B,FALSE)),INDIRECT("Procesos!C"&amp;MATCH(A16,Procesos!B:B,FALSE)),"No")</f>
        <v>135</v>
      </c>
      <c r="C16" s="106" t="s">
        <v>49</v>
      </c>
      <c r="D16" s="47" t="str">
        <f t="shared" si="1"/>
        <v>00</v>
      </c>
      <c r="E16" s="47" t="str">
        <f t="shared" si="2"/>
        <v>20240103</v>
      </c>
      <c r="F16" s="47" t="str">
        <f t="shared" si="3"/>
        <v>002</v>
      </c>
      <c r="G16" s="47" t="str">
        <f t="shared" si="4"/>
        <v>5</v>
      </c>
      <c r="H16" s="63">
        <v>45323.0</v>
      </c>
      <c r="I16" s="100"/>
    </row>
    <row r="17" ht="15.75" customHeight="1">
      <c r="A17" s="27" t="s">
        <v>31</v>
      </c>
      <c r="B17" s="47">
        <f>IF(ISNUMBER(MATCH(A17,Procesos!B:B,FALSE)),INDIRECT("Procesos!C"&amp;MATCH(A17,Procesos!B:B,FALSE)),"No")</f>
        <v>140</v>
      </c>
      <c r="C17" s="106" t="s">
        <v>49</v>
      </c>
      <c r="D17" s="47" t="str">
        <f t="shared" si="1"/>
        <v>00</v>
      </c>
      <c r="E17" s="47" t="str">
        <f t="shared" si="2"/>
        <v>20240103</v>
      </c>
      <c r="F17" s="47" t="str">
        <f t="shared" si="3"/>
        <v>002</v>
      </c>
      <c r="G17" s="47" t="str">
        <f t="shared" si="4"/>
        <v>6</v>
      </c>
      <c r="H17" s="63">
        <v>45323.0</v>
      </c>
      <c r="I17" s="100"/>
    </row>
    <row r="18" ht="15.75" customHeight="1">
      <c r="A18" s="27" t="s">
        <v>32</v>
      </c>
      <c r="B18" s="47">
        <f>IF(ISNUMBER(MATCH(A18,Procesos!B:B,FALSE)),INDIRECT("Procesos!C"&amp;MATCH(A18,Procesos!B:B,FALSE)),"No")</f>
        <v>65</v>
      </c>
      <c r="C18" s="106" t="s">
        <v>49</v>
      </c>
      <c r="D18" s="47" t="str">
        <f t="shared" si="1"/>
        <v>00</v>
      </c>
      <c r="E18" s="47" t="str">
        <f t="shared" si="2"/>
        <v>20240103</v>
      </c>
      <c r="F18" s="47" t="str">
        <f t="shared" si="3"/>
        <v>002</v>
      </c>
      <c r="G18" s="47" t="str">
        <f t="shared" si="4"/>
        <v>7</v>
      </c>
      <c r="H18" s="63">
        <v>45323.0</v>
      </c>
      <c r="I18" s="100"/>
    </row>
    <row r="19" ht="15.75" customHeight="1">
      <c r="A19" s="27" t="s">
        <v>33</v>
      </c>
      <c r="B19" s="101">
        <f>IF(ISNUMBER(MATCH(A19,Procesos!B:B,FALSE)),INDIRECT("Procesos!C"&amp;MATCH(A19,Procesos!B:B,FALSE)),"No")</f>
        <v>70</v>
      </c>
      <c r="C19" s="112" t="s">
        <v>55</v>
      </c>
      <c r="D19" s="101" t="str">
        <f t="shared" si="1"/>
        <v>00</v>
      </c>
      <c r="E19" s="101" t="str">
        <f t="shared" si="2"/>
        <v>20240103</v>
      </c>
      <c r="F19" s="101" t="str">
        <f t="shared" si="3"/>
        <v>002</v>
      </c>
      <c r="G19" s="101" t="str">
        <f t="shared" si="4"/>
        <v>8</v>
      </c>
      <c r="H19" s="63">
        <v>45323.0</v>
      </c>
      <c r="I19" s="100"/>
    </row>
    <row r="20" ht="15.75" customHeight="1">
      <c r="A20" s="27" t="s">
        <v>34</v>
      </c>
      <c r="B20" s="113">
        <f>IF(ISNUMBER(MATCH(A20,Procesos!B:B,FALSE)),INDIRECT("Procesos!C"&amp;MATCH(A20,Procesos!B:B,FALSE)),"No")</f>
        <v>110</v>
      </c>
      <c r="C20" s="114" t="s">
        <v>55</v>
      </c>
      <c r="D20" s="113" t="str">
        <f t="shared" si="1"/>
        <v>00</v>
      </c>
      <c r="E20" s="113" t="str">
        <f t="shared" si="2"/>
        <v>20240103</v>
      </c>
      <c r="F20" s="113" t="str">
        <f t="shared" si="3"/>
        <v>002</v>
      </c>
      <c r="G20" s="113" t="str">
        <f t="shared" si="4"/>
        <v>9</v>
      </c>
      <c r="H20" s="63">
        <v>45323.0</v>
      </c>
      <c r="I20" s="100"/>
    </row>
    <row r="21" ht="15.75" customHeight="1">
      <c r="A21" s="27" t="s">
        <v>35</v>
      </c>
      <c r="B21" s="113">
        <f>IF(ISNUMBER(MATCH(A21,Procesos!B:B,FALSE)),INDIRECT("Procesos!C"&amp;MATCH(A21,Procesos!B:B,FALSE)),"No")</f>
        <v>125</v>
      </c>
      <c r="C21" s="114" t="s">
        <v>49</v>
      </c>
      <c r="D21" s="113" t="str">
        <f t="shared" si="1"/>
        <v>00</v>
      </c>
      <c r="E21" s="113" t="str">
        <f t="shared" si="2"/>
        <v>20240103</v>
      </c>
      <c r="F21" s="113" t="str">
        <f t="shared" si="3"/>
        <v>002</v>
      </c>
      <c r="G21" s="115" t="str">
        <f t="shared" si="4"/>
        <v>0</v>
      </c>
      <c r="H21" s="63">
        <v>45323.0</v>
      </c>
      <c r="I21" s="100"/>
    </row>
    <row r="22" ht="15.75" customHeight="1">
      <c r="A22" s="27" t="s">
        <v>36</v>
      </c>
      <c r="B22" s="113">
        <f>IF(ISNUMBER(MATCH(A22,Procesos!B:B,FALSE)),INDIRECT("Procesos!C"&amp;MATCH(A22,Procesos!B:B,FALSE)),"No")</f>
        <v>130</v>
      </c>
      <c r="C22" s="114" t="s">
        <v>50</v>
      </c>
      <c r="D22" s="113" t="str">
        <f t="shared" si="1"/>
        <v>00</v>
      </c>
      <c r="E22" s="113" t="str">
        <f t="shared" si="2"/>
        <v>20240103</v>
      </c>
      <c r="F22" s="113" t="str">
        <f t="shared" si="3"/>
        <v>002</v>
      </c>
      <c r="G22" s="115" t="str">
        <f t="shared" si="4"/>
        <v>1</v>
      </c>
      <c r="H22" s="63">
        <v>45323.0</v>
      </c>
      <c r="I22" s="100"/>
    </row>
    <row r="23" ht="15.75" customHeight="1">
      <c r="A23" s="27" t="s">
        <v>37</v>
      </c>
      <c r="B23" s="113">
        <f>IF(ISNUMBER(MATCH(A23,Procesos!B:B,FALSE)),INDIRECT("Procesos!C"&amp;MATCH(A23,Procesos!B:B,FALSE)),"No")</f>
        <v>105</v>
      </c>
      <c r="C23" s="114" t="s">
        <v>52</v>
      </c>
      <c r="D23" s="113" t="str">
        <f t="shared" si="1"/>
        <v>00</v>
      </c>
      <c r="E23" s="113" t="str">
        <f t="shared" si="2"/>
        <v>20240103</v>
      </c>
      <c r="F23" s="113" t="str">
        <f t="shared" si="3"/>
        <v>002</v>
      </c>
      <c r="G23" s="115" t="str">
        <f t="shared" si="4"/>
        <v>2</v>
      </c>
      <c r="H23" s="63">
        <v>45323.0</v>
      </c>
      <c r="I23" s="100"/>
    </row>
    <row r="24" ht="15.75" customHeight="1">
      <c r="A24" s="27" t="s">
        <v>38</v>
      </c>
      <c r="B24" s="113">
        <f>IF(ISNUMBER(MATCH(A24,Procesos!B:B,FALSE)),INDIRECT("Procesos!C"&amp;MATCH(A24,Procesos!B:B,FALSE)),"No")</f>
        <v>105</v>
      </c>
      <c r="C24" s="114" t="s">
        <v>52</v>
      </c>
      <c r="D24" s="113" t="str">
        <f t="shared" si="1"/>
        <v>00</v>
      </c>
      <c r="E24" s="113" t="str">
        <f t="shared" si="2"/>
        <v>20240103</v>
      </c>
      <c r="F24" s="113" t="str">
        <f t="shared" si="3"/>
        <v>002</v>
      </c>
      <c r="G24" s="115" t="str">
        <f t="shared" si="4"/>
        <v>3</v>
      </c>
      <c r="H24" s="63">
        <v>45323.0</v>
      </c>
      <c r="I24" s="100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9" priority="2" operator="beginsWith" text="S3-">
      <formula>LEFT((A2),LEN("S3-"))=("S3-")</formula>
    </cfRule>
  </conditionalFormatting>
  <conditionalFormatting sqref="A2:A24">
    <cfRule type="beginsWith" dxfId="11" priority="3" operator="beginsWith" text="0Z">
      <formula>LEFT((A2),LEN("0Z"))=("0Z")</formula>
    </cfRule>
  </conditionalFormatting>
  <conditionalFormatting sqref="A2:A24">
    <cfRule type="beginsWith" dxfId="5" priority="4" operator="beginsWith" text="08-">
      <formula>LEFT((A2),LEN("08-"))=("08-")</formula>
    </cfRule>
  </conditionalFormatting>
  <conditionalFormatting sqref="A2:A24">
    <cfRule type="beginsWith" dxfId="2" priority="5" operator="beginsWith" text="S2">
      <formula>LEFT((A2),LEN("S2"))=("S2")</formula>
    </cfRule>
  </conditionalFormatting>
  <conditionalFormatting sqref="A2:A24">
    <cfRule type="beginsWith" dxfId="9" priority="6" operator="beginsWith" text="S3">
      <formula>LEFT((A2),LEN("S3"))=("S3")</formula>
    </cfRule>
  </conditionalFormatting>
  <conditionalFormatting sqref="A2:A24">
    <cfRule type="beginsWith" dxfId="10" priority="7" operator="beginsWith" text="S4">
      <formula>LEFT((A2),LEN("S4"))=("S4")</formula>
    </cfRule>
  </conditionalFormatting>
  <conditionalFormatting sqref="A3:A24">
    <cfRule type="beginsWith" dxfId="8" priority="8" operator="beginsWith" text="S0-">
      <formula>LEFT((A3),LEN("S0-"))=("S0-")</formula>
    </cfRule>
  </conditionalFormatting>
  <conditionalFormatting sqref="A2:A24">
    <cfRule type="beginsWith" dxfId="9" priority="9" operator="beginsWith" text="31-">
      <formula>LEFT((A2),LEN("31-"))=("31-")</formula>
    </cfRule>
  </conditionalFormatting>
  <conditionalFormatting sqref="A2:A24">
    <cfRule type="beginsWith" dxfId="2" priority="10" operator="beginsWith" text="02-">
      <formula>LEFT((A2),LEN("02-"))=("02-")</formula>
    </cfRule>
  </conditionalFormatting>
  <conditionalFormatting sqref="A2:A24">
    <cfRule type="beginsWith" dxfId="3" priority="11" operator="beginsWith" text="03-">
      <formula>LEFT((A2),LEN("03-"))=("03-")</formula>
    </cfRule>
  </conditionalFormatting>
  <conditionalFormatting sqref="A2:A24">
    <cfRule type="beginsWith" dxfId="4" priority="12" operator="beginsWith" text="04-">
      <formula>LEFT((A2),LEN("04-"))=("04-")</formula>
    </cfRule>
  </conditionalFormatting>
  <conditionalFormatting sqref="A2:A24">
    <cfRule type="beginsWith" dxfId="1" priority="13" operator="beginsWith" text="S1">
      <formula>LEFT((A2),LEN("S1"))=("S1")</formula>
    </cfRule>
  </conditionalFormatting>
  <conditionalFormatting sqref="A2:A24">
    <cfRule type="beginsWith" dxfId="2" priority="14" operator="beginsWith" text="S2-">
      <formula>LEFT((A2),LEN("S2-"))=("S2-")</formula>
    </cfRule>
  </conditionalFormatting>
  <conditionalFormatting sqref="A2:A24">
    <cfRule type="beginsWith" dxfId="10" priority="15" operator="beginsWith" text="S4-">
      <formula>LEFT((A2),LEN("S4-"))=("S4-")</formula>
    </cfRule>
  </conditionalFormatting>
  <conditionalFormatting sqref="A23:A24">
    <cfRule type="beginsWith" dxfId="15" priority="16" operator="beginsWith" text="00">
      <formula>LEFT((A23),LEN("00"))=("00")</formula>
    </cfRule>
  </conditionalFormatting>
  <conditionalFormatting sqref="A2:A24">
    <cfRule type="beginsWith" dxfId="1" priority="17" operator="beginsWith" text="01-">
      <formula>LEFT((A2),LEN("01-"))=("01-")</formula>
    </cfRule>
  </conditionalFormatting>
  <conditionalFormatting sqref="A3">
    <cfRule type="beginsWith" dxfId="5" priority="18" operator="beginsWith" text="8">
      <formula>LEFT((A3),LEN("8"))=("8")</formula>
    </cfRule>
  </conditionalFormatting>
  <conditionalFormatting sqref="A2:A24">
    <cfRule type="beginsWith" dxfId="1" priority="19" operator="beginsWith" text="01">
      <formula>LEFT((A2),LEN("01"))=("01")</formula>
    </cfRule>
  </conditionalFormatting>
  <conditionalFormatting sqref="A2:A24">
    <cfRule type="beginsWith" dxfId="2" priority="20" operator="beginsWith" text="02">
      <formula>LEFT((A2),LEN("02"))=("02")</formula>
    </cfRule>
  </conditionalFormatting>
  <conditionalFormatting sqref="A2:A24">
    <cfRule type="beginsWith" dxfId="3" priority="21" operator="beginsWith" text="03">
      <formula>LEFT((A2),LEN("03"))=("03")</formula>
    </cfRule>
  </conditionalFormatting>
  <conditionalFormatting sqref="A2:A24">
    <cfRule type="beginsWith" dxfId="5" priority="22" operator="beginsWith" text="06-">
      <formula>LEFT((A2),LEN("06-"))=("06-")</formula>
    </cfRule>
  </conditionalFormatting>
  <conditionalFormatting sqref="A2:A24">
    <cfRule type="beginsWith" dxfId="8" priority="23" operator="beginsWith" text="00-">
      <formula>LEFT((A2),LEN("00-"))=("00-")</formula>
    </cfRule>
  </conditionalFormatting>
  <conditionalFormatting sqref="A2:A24">
    <cfRule type="beginsWith" dxfId="1" priority="24" operator="beginsWith" text="s1">
      <formula>LEFT((A2),LEN("s1"))=("s1")</formula>
    </cfRule>
  </conditionalFormatting>
  <conditionalFormatting sqref="A2:A24">
    <cfRule type="beginsWith" dxfId="2" priority="25" operator="beginsWith" text="s2">
      <formula>LEFT((A2),LEN("s2"))=("s2")</formula>
    </cfRule>
  </conditionalFormatting>
  <conditionalFormatting sqref="A2:A24">
    <cfRule type="beginsWith" dxfId="12" priority="26" operator="beginsWith" text="s3">
      <formula>LEFT((A2),LEN("s3"))=("s3")</formula>
    </cfRule>
  </conditionalFormatting>
  <conditionalFormatting sqref="A2:A24">
    <cfRule type="beginsWith" dxfId="10" priority="27" operator="beginsWith" text="s4">
      <formula>LEFT((A2),LEN("s4"))=("s4")</formula>
    </cfRule>
  </conditionalFormatting>
  <conditionalFormatting sqref="A2:A24">
    <cfRule type="beginsWith" dxfId="10" priority="28" operator="beginsWith" text="04-">
      <formula>LEFT((A2),LEN("04-"))=("04-")</formula>
    </cfRule>
  </conditionalFormatting>
  <conditionalFormatting sqref="A2:A24">
    <cfRule type="beginsWith" dxfId="8" priority="29" operator="beginsWith" text="S0">
      <formula>LEFT((A2),LEN("S0"))=("S0")</formula>
    </cfRule>
  </conditionalFormatting>
  <conditionalFormatting sqref="A2:A24">
    <cfRule type="beginsWith" dxfId="5" priority="30" operator="beginsWith" text="15-">
      <formula>LEFT((A2),LEN("15-"))=("15-")</formula>
    </cfRule>
  </conditionalFormatting>
  <conditionalFormatting sqref="A2:A24">
    <cfRule type="beginsWith" dxfId="3" priority="31" operator="beginsWith" text="31-">
      <formula>LEFT((A2),LEN("31-"))=("31-")</formula>
    </cfRule>
  </conditionalFormatting>
  <dataValidations>
    <dataValidation type="list" allowBlank="1" showErrorMessage="1" sqref="C2:C24">
      <formula1>"N. Jantus,Giselle,Angel,German,Alejandra,APEAD,Luisa,Martina,Interno,Stock,Taller 1,N. Bogho,Jeremias,Noelia"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0"/>
    <col customWidth="1" min="2" max="2" width="16.38"/>
  </cols>
  <sheetData>
    <row r="1" ht="15.75" customHeight="1">
      <c r="A1" s="96" t="s">
        <v>45</v>
      </c>
      <c r="B1" s="97" t="s">
        <v>40</v>
      </c>
      <c r="C1" s="97" t="s">
        <v>7</v>
      </c>
      <c r="D1" s="98" t="s">
        <v>41</v>
      </c>
      <c r="E1" s="98" t="s">
        <v>42</v>
      </c>
      <c r="F1" s="98" t="s">
        <v>14</v>
      </c>
      <c r="G1" s="98" t="s">
        <v>43</v>
      </c>
      <c r="H1" s="116" t="s">
        <v>44</v>
      </c>
      <c r="I1" s="100"/>
    </row>
    <row r="2" ht="15.75" customHeight="1">
      <c r="A2" s="27" t="s">
        <v>15</v>
      </c>
      <c r="B2" s="57">
        <f>IF(ISNUMBER(MATCH(A2,Procesos!B:B,FALSE)),INDIRECT("Procesos!C"&amp;MATCH(A2,Procesos!B:B,FALSE)),"No")</f>
        <v>185</v>
      </c>
      <c r="C2" s="117" t="str">
        <f>IF(ISNUMBER(MATCH(A2,'Ensamblado Enviado'!A:A,FALSE)),INDIRECT("'Ensamblado Enviado'!c"&amp;MATCH(A2,'Ensamblado Enviado'!A:A,FALSE))," ")</f>
        <v>Angel</v>
      </c>
      <c r="D2" s="47" t="str">
        <f t="shared" ref="D2:D24" si="1">LEFT(A2,2)</f>
        <v>00</v>
      </c>
      <c r="E2" s="47" t="str">
        <f t="shared" ref="E2:E24" si="2">MID(A2,4,8)</f>
        <v>20240103</v>
      </c>
      <c r="F2" s="47" t="str">
        <f t="shared" ref="F2:F24" si="3">MID(A2,13,3)</f>
        <v>002</v>
      </c>
      <c r="G2" s="47" t="str">
        <f t="shared" ref="G2:G24" si="4">RIGHT(A2,1)</f>
        <v>1</v>
      </c>
      <c r="H2" s="63">
        <v>45324.0</v>
      </c>
      <c r="I2" s="100"/>
    </row>
    <row r="3" ht="15.75" customHeight="1">
      <c r="A3" s="27" t="s">
        <v>17</v>
      </c>
      <c r="B3" s="57">
        <f>IF(ISNUMBER(MATCH(A3,Procesos!B:B,FALSE)),INDIRECT("Procesos!C"&amp;MATCH(A3,Procesos!B:B,FALSE)),"No")</f>
        <v>165</v>
      </c>
      <c r="C3" s="117" t="str">
        <f>IF(ISNUMBER(MATCH(A3,'Ensamblado Enviado'!A:A,FALSE)),INDIRECT("'Ensamblado Enviado'!c"&amp;MATCH(A3,'Ensamblado Enviado'!A:A,FALSE))," ")</f>
        <v>Victoria</v>
      </c>
      <c r="D3" s="47" t="str">
        <f t="shared" si="1"/>
        <v>00</v>
      </c>
      <c r="E3" s="47" t="str">
        <f t="shared" si="2"/>
        <v>20240103</v>
      </c>
      <c r="F3" s="47" t="str">
        <f t="shared" si="3"/>
        <v>002</v>
      </c>
      <c r="G3" s="47" t="str">
        <f t="shared" si="4"/>
        <v>2</v>
      </c>
      <c r="H3" s="63">
        <v>45324.0</v>
      </c>
      <c r="I3" s="100"/>
    </row>
    <row r="4" ht="15.75" customHeight="1">
      <c r="A4" s="27" t="s">
        <v>18</v>
      </c>
      <c r="B4" s="57">
        <f>IF(ISNUMBER(MATCH(A4,Procesos!B:B,FALSE)),INDIRECT("Procesos!C"&amp;MATCH(A4,Procesos!B:B,FALSE)),"No")</f>
        <v>200</v>
      </c>
      <c r="C4" s="117" t="str">
        <f>IF(ISNUMBER(MATCH(A4,'Ensamblado Enviado'!A:A,FALSE)),INDIRECT("'Ensamblado Enviado'!c"&amp;MATCH(A4,'Ensamblado Enviado'!A:A,FALSE))," ")</f>
        <v>Victoria</v>
      </c>
      <c r="D4" s="47" t="str">
        <f t="shared" si="1"/>
        <v>00</v>
      </c>
      <c r="E4" s="47" t="str">
        <f t="shared" si="2"/>
        <v>20240103</v>
      </c>
      <c r="F4" s="47" t="str">
        <f t="shared" si="3"/>
        <v>002</v>
      </c>
      <c r="G4" s="47" t="str">
        <f t="shared" si="4"/>
        <v>3</v>
      </c>
      <c r="H4" s="63">
        <v>45324.0</v>
      </c>
      <c r="I4" s="100"/>
    </row>
    <row r="5" ht="15.75" customHeight="1">
      <c r="A5" s="27" t="s">
        <v>19</v>
      </c>
      <c r="B5" s="57">
        <f>IF(ISNUMBER(MATCH(A5,Procesos!B:B,FALSE)),INDIRECT("Procesos!C"&amp;MATCH(A5,Procesos!B:B,FALSE)),"No")</f>
        <v>180</v>
      </c>
      <c r="C5" s="117" t="str">
        <f>IF(ISNUMBER(MATCH(A5,'Ensamblado Enviado'!A:A,FALSE)),INDIRECT("'Ensamblado Enviado'!c"&amp;MATCH(A5,'Ensamblado Enviado'!A:A,FALSE))," ")</f>
        <v>Alejandra</v>
      </c>
      <c r="D5" s="47" t="str">
        <f t="shared" si="1"/>
        <v>00</v>
      </c>
      <c r="E5" s="47" t="str">
        <f t="shared" si="2"/>
        <v>20240103</v>
      </c>
      <c r="F5" s="47" t="str">
        <f t="shared" si="3"/>
        <v>002</v>
      </c>
      <c r="G5" s="47" t="str">
        <f t="shared" si="4"/>
        <v>4</v>
      </c>
      <c r="H5" s="63">
        <v>45324.0</v>
      </c>
      <c r="I5" s="100"/>
    </row>
    <row r="6" ht="15.75" customHeight="1">
      <c r="A6" s="27" t="s">
        <v>20</v>
      </c>
      <c r="B6" s="57">
        <f>IF(ISNUMBER(MATCH(A6,Procesos!B:B,FALSE)),INDIRECT("Procesos!C"&amp;MATCH(A6,Procesos!B:B,FALSE)),"No")</f>
        <v>110</v>
      </c>
      <c r="C6" s="117" t="str">
        <f>IF(ISNUMBER(MATCH(A6,'Ensamblado Enviado'!A:A,FALSE)),INDIRECT("'Ensamblado Enviado'!c"&amp;MATCH(A6,'Ensamblado Enviado'!A:A,FALSE))," ")</f>
        <v>Sofia</v>
      </c>
      <c r="D6" s="47" t="str">
        <f t="shared" si="1"/>
        <v>00</v>
      </c>
      <c r="E6" s="47" t="str">
        <f t="shared" si="2"/>
        <v>20240103</v>
      </c>
      <c r="F6" s="47" t="str">
        <f t="shared" si="3"/>
        <v>002</v>
      </c>
      <c r="G6" s="47" t="str">
        <f t="shared" si="4"/>
        <v>5</v>
      </c>
      <c r="H6" s="63">
        <v>45324.0</v>
      </c>
      <c r="I6" s="100"/>
    </row>
    <row r="7" ht="15.75" customHeight="1">
      <c r="A7" s="27" t="s">
        <v>21</v>
      </c>
      <c r="B7" s="57">
        <f>IF(ISNUMBER(MATCH(A7,Procesos!B:B,FALSE)),INDIRECT("Procesos!C"&amp;MATCH(A7,Procesos!B:B,FALSE)),"No")</f>
        <v>115</v>
      </c>
      <c r="C7" s="117" t="str">
        <f>IF(ISNUMBER(MATCH(A7,'Ensamblado Enviado'!A:A,FALSE)),INDIRECT("'Ensamblado Enviado'!c"&amp;MATCH(A7,'Ensamblado Enviado'!A:A,FALSE))," ")</f>
        <v>Martina</v>
      </c>
      <c r="D7" s="47" t="str">
        <f t="shared" si="1"/>
        <v>00</v>
      </c>
      <c r="E7" s="47" t="str">
        <f t="shared" si="2"/>
        <v>20240103</v>
      </c>
      <c r="F7" s="47" t="str">
        <f t="shared" si="3"/>
        <v>002</v>
      </c>
      <c r="G7" s="47" t="str">
        <f t="shared" si="4"/>
        <v>6</v>
      </c>
      <c r="H7" s="63">
        <v>45324.0</v>
      </c>
      <c r="I7" s="100"/>
    </row>
    <row r="8" ht="15.75" customHeight="1">
      <c r="A8" s="27" t="s">
        <v>22</v>
      </c>
      <c r="B8" s="57">
        <f>IF(ISNUMBER(MATCH(A8,Procesos!B:B,FALSE)),INDIRECT("Procesos!C"&amp;MATCH(A8,Procesos!B:B,FALSE)),"No")</f>
        <v>150</v>
      </c>
      <c r="C8" s="117" t="str">
        <f>IF(ISNUMBER(MATCH(A8,'Ensamblado Enviado'!A:A,FALSE)),INDIRECT("'Ensamblado Enviado'!c"&amp;MATCH(A8,'Ensamblado Enviado'!A:A,FALSE))," ")</f>
        <v>Martina</v>
      </c>
      <c r="D8" s="47" t="str">
        <f t="shared" si="1"/>
        <v>00</v>
      </c>
      <c r="E8" s="47" t="str">
        <f t="shared" si="2"/>
        <v>20240103</v>
      </c>
      <c r="F8" s="47" t="str">
        <f t="shared" si="3"/>
        <v>002</v>
      </c>
      <c r="G8" s="47" t="str">
        <f t="shared" si="4"/>
        <v>7</v>
      </c>
      <c r="H8" s="63">
        <v>45324.0</v>
      </c>
      <c r="I8" s="100"/>
    </row>
    <row r="9" ht="15.75" customHeight="1">
      <c r="A9" s="27" t="s">
        <v>23</v>
      </c>
      <c r="B9" s="57">
        <f>IF(ISNUMBER(MATCH(A9,Procesos!B:B,FALSE)),INDIRECT("Procesos!C"&amp;MATCH(A9,Procesos!B:B,FALSE)),"No")</f>
        <v>145</v>
      </c>
      <c r="C9" s="117" t="str">
        <f>IF(ISNUMBER(MATCH(A9,'Ensamblado Enviado'!A:A,FALSE)),INDIRECT("'Ensamblado Enviado'!c"&amp;MATCH(A9,'Ensamblado Enviado'!A:A,FALSE))," ")</f>
        <v>Martina</v>
      </c>
      <c r="D9" s="47" t="str">
        <f t="shared" si="1"/>
        <v>00</v>
      </c>
      <c r="E9" s="47" t="str">
        <f t="shared" si="2"/>
        <v>20240103</v>
      </c>
      <c r="F9" s="47" t="str">
        <f t="shared" si="3"/>
        <v>002</v>
      </c>
      <c r="G9" s="47" t="str">
        <f t="shared" si="4"/>
        <v>8</v>
      </c>
      <c r="H9" s="63">
        <v>45324.0</v>
      </c>
      <c r="I9" s="100"/>
    </row>
    <row r="10" ht="15.75" customHeight="1">
      <c r="A10" s="27" t="s">
        <v>24</v>
      </c>
      <c r="B10" s="57">
        <f>IF(ISNUMBER(MATCH(A10,Procesos!B:B,FALSE)),INDIRECT("Procesos!C"&amp;MATCH(A10,Procesos!B:B,FALSE)),"No")</f>
        <v>130</v>
      </c>
      <c r="C10" s="117" t="str">
        <f>IF(ISNUMBER(MATCH(A10,'Ensamblado Enviado'!A:A,FALSE)),INDIRECT("'Ensamblado Enviado'!c"&amp;MATCH(A10,'Ensamblado Enviado'!A:A,FALSE))," ")</f>
        <v>Luisa</v>
      </c>
      <c r="D10" s="47" t="str">
        <f t="shared" si="1"/>
        <v>00</v>
      </c>
      <c r="E10" s="47" t="str">
        <f t="shared" si="2"/>
        <v>20240103</v>
      </c>
      <c r="F10" s="47" t="str">
        <f t="shared" si="3"/>
        <v>002</v>
      </c>
      <c r="G10" s="47" t="str">
        <f t="shared" si="4"/>
        <v>9</v>
      </c>
      <c r="H10" s="63">
        <v>45324.0</v>
      </c>
      <c r="I10" s="100"/>
    </row>
    <row r="11" ht="15.75" customHeight="1">
      <c r="A11" s="27" t="s">
        <v>25</v>
      </c>
      <c r="B11" s="57">
        <f>IF(ISNUMBER(MATCH(A11,Procesos!B:B,FALSE)),INDIRECT("Procesos!C"&amp;MATCH(A11,Procesos!B:B,FALSE)),"No")</f>
        <v>145</v>
      </c>
      <c r="C11" s="117" t="str">
        <f>IF(ISNUMBER(MATCH(A11,'Ensamblado Enviado'!A:A,FALSE)),INDIRECT("'Ensamblado Enviado'!c"&amp;MATCH(A11,'Ensamblado Enviado'!A:A,FALSE))," ")</f>
        <v>Luisa</v>
      </c>
      <c r="D11" s="47" t="str">
        <f t="shared" si="1"/>
        <v>00</v>
      </c>
      <c r="E11" s="47" t="str">
        <f t="shared" si="2"/>
        <v>20240103</v>
      </c>
      <c r="F11" s="47" t="str">
        <f t="shared" si="3"/>
        <v>002</v>
      </c>
      <c r="G11" s="47" t="str">
        <f t="shared" si="4"/>
        <v>0</v>
      </c>
      <c r="H11" s="63">
        <v>45324.0</v>
      </c>
      <c r="I11" s="100"/>
    </row>
    <row r="12" ht="15.75" customHeight="1">
      <c r="A12" s="27" t="s">
        <v>26</v>
      </c>
      <c r="B12" s="57">
        <f>IF(ISNUMBER(MATCH(A12,Procesos!B:B,FALSE)),INDIRECT("Procesos!C"&amp;MATCH(A12,Procesos!B:B,FALSE)),"No")</f>
        <v>100</v>
      </c>
      <c r="C12" s="117" t="str">
        <f>IF(ISNUMBER(MATCH(A12,'Ensamblado Enviado'!A:A,FALSE)),INDIRECT("'Ensamblado Enviado'!c"&amp;MATCH(A12,'Ensamblado Enviado'!A:A,FALSE))," ")</f>
        <v>Victoria</v>
      </c>
      <c r="D12" s="47" t="str">
        <f t="shared" si="1"/>
        <v>00</v>
      </c>
      <c r="E12" s="47" t="str">
        <f t="shared" si="2"/>
        <v>20240103</v>
      </c>
      <c r="F12" s="47" t="str">
        <f t="shared" si="3"/>
        <v>002</v>
      </c>
      <c r="G12" s="47" t="str">
        <f t="shared" si="4"/>
        <v>1</v>
      </c>
      <c r="H12" s="63">
        <v>45324.0</v>
      </c>
      <c r="I12" s="100"/>
    </row>
    <row r="13" ht="15.75" customHeight="1">
      <c r="A13" s="27" t="s">
        <v>27</v>
      </c>
      <c r="B13" s="57">
        <f>IF(ISNUMBER(MATCH(A13,Procesos!B:B,FALSE)),INDIRECT("Procesos!C"&amp;MATCH(A13,Procesos!B:B,FALSE)),"No")</f>
        <v>60</v>
      </c>
      <c r="C13" s="117" t="str">
        <f>IF(ISNUMBER(MATCH(A13,'Ensamblado Enviado'!A:A,FALSE)),INDIRECT("'Ensamblado Enviado'!c"&amp;MATCH(A13,'Ensamblado Enviado'!A:A,FALSE))," ")</f>
        <v>Alejandra</v>
      </c>
      <c r="D13" s="47" t="str">
        <f t="shared" si="1"/>
        <v>00</v>
      </c>
      <c r="E13" s="47" t="str">
        <f t="shared" si="2"/>
        <v>20240103</v>
      </c>
      <c r="F13" s="47" t="str">
        <f t="shared" si="3"/>
        <v>002</v>
      </c>
      <c r="G13" s="47" t="str">
        <f t="shared" si="4"/>
        <v>2</v>
      </c>
      <c r="H13" s="63">
        <v>45324.0</v>
      </c>
      <c r="I13" s="100"/>
    </row>
    <row r="14" ht="15.75" customHeight="1">
      <c r="A14" s="27" t="s">
        <v>28</v>
      </c>
      <c r="B14" s="57">
        <f>IF(ISNUMBER(MATCH(A14,Procesos!B:B,FALSE)),INDIRECT("Procesos!C"&amp;MATCH(A14,Procesos!B:B,FALSE)),"No")</f>
        <v>115</v>
      </c>
      <c r="C14" s="117" t="str">
        <f>IF(ISNUMBER(MATCH(A14,'Ensamblado Enviado'!A:A,FALSE)),INDIRECT("'Ensamblado Enviado'!c"&amp;MATCH(A14,'Ensamblado Enviado'!A:A,FALSE))," ")</f>
        <v>Sofia</v>
      </c>
      <c r="D14" s="47" t="str">
        <f t="shared" si="1"/>
        <v>00</v>
      </c>
      <c r="E14" s="47" t="str">
        <f t="shared" si="2"/>
        <v>20240103</v>
      </c>
      <c r="F14" s="47" t="str">
        <f t="shared" si="3"/>
        <v>002</v>
      </c>
      <c r="G14" s="47" t="str">
        <f t="shared" si="4"/>
        <v>3</v>
      </c>
      <c r="H14" s="63">
        <v>45324.0</v>
      </c>
      <c r="I14" s="100"/>
    </row>
    <row r="15" ht="15.75" customHeight="1">
      <c r="A15" s="27" t="s">
        <v>29</v>
      </c>
      <c r="B15" s="57">
        <f>IF(ISNUMBER(MATCH(A15,Procesos!B:B,FALSE)),INDIRECT("Procesos!C"&amp;MATCH(A15,Procesos!B:B,FALSE)),"No")</f>
        <v>105</v>
      </c>
      <c r="C15" s="117" t="str">
        <f>IF(ISNUMBER(MATCH(A15,'Ensamblado Enviado'!A:A,FALSE)),INDIRECT("'Ensamblado Enviado'!c"&amp;MATCH(A15,'Ensamblado Enviado'!A:A,FALSE))," ")</f>
        <v>Alejandra</v>
      </c>
      <c r="D15" s="47" t="str">
        <f t="shared" si="1"/>
        <v>00</v>
      </c>
      <c r="E15" s="47" t="str">
        <f t="shared" si="2"/>
        <v>20240103</v>
      </c>
      <c r="F15" s="47" t="str">
        <f t="shared" si="3"/>
        <v>002</v>
      </c>
      <c r="G15" s="47" t="str">
        <f t="shared" si="4"/>
        <v>4</v>
      </c>
      <c r="H15" s="63">
        <v>45324.0</v>
      </c>
      <c r="I15" s="100"/>
    </row>
    <row r="16" ht="15.75" customHeight="1">
      <c r="A16" s="27" t="s">
        <v>30</v>
      </c>
      <c r="B16" s="57">
        <f>IF(ISNUMBER(MATCH(A16,Procesos!B:B,FALSE)),INDIRECT("Procesos!C"&amp;MATCH(A16,Procesos!B:B,FALSE)),"No")</f>
        <v>135</v>
      </c>
      <c r="C16" s="117" t="str">
        <f>IF(ISNUMBER(MATCH(A16,'Ensamblado Enviado'!A:A,FALSE)),INDIRECT("'Ensamblado Enviado'!c"&amp;MATCH(A16,'Ensamblado Enviado'!A:A,FALSE))," ")</f>
        <v>Angel</v>
      </c>
      <c r="D16" s="47" t="str">
        <f t="shared" si="1"/>
        <v>00</v>
      </c>
      <c r="E16" s="47" t="str">
        <f t="shared" si="2"/>
        <v>20240103</v>
      </c>
      <c r="F16" s="47" t="str">
        <f t="shared" si="3"/>
        <v>002</v>
      </c>
      <c r="G16" s="47" t="str">
        <f t="shared" si="4"/>
        <v>5</v>
      </c>
      <c r="H16" s="63">
        <v>45324.0</v>
      </c>
      <c r="I16" s="100"/>
    </row>
    <row r="17" ht="15.75" customHeight="1">
      <c r="A17" s="27" t="s">
        <v>31</v>
      </c>
      <c r="B17" s="57">
        <f>IF(ISNUMBER(MATCH(A17,Procesos!B:B,FALSE)),INDIRECT("Procesos!C"&amp;MATCH(A17,Procesos!B:B,FALSE)),"No")</f>
        <v>140</v>
      </c>
      <c r="C17" s="117" t="str">
        <f>IF(ISNUMBER(MATCH(A17,'Ensamblado Enviado'!A:A,FALSE)),INDIRECT("'Ensamblado Enviado'!c"&amp;MATCH(A17,'Ensamblado Enviado'!A:A,FALSE))," ")</f>
        <v>Angel</v>
      </c>
      <c r="D17" s="47" t="str">
        <f t="shared" si="1"/>
        <v>00</v>
      </c>
      <c r="E17" s="47" t="str">
        <f t="shared" si="2"/>
        <v>20240103</v>
      </c>
      <c r="F17" s="47" t="str">
        <f t="shared" si="3"/>
        <v>002</v>
      </c>
      <c r="G17" s="47" t="str">
        <f t="shared" si="4"/>
        <v>6</v>
      </c>
      <c r="H17" s="63">
        <v>45324.0</v>
      </c>
      <c r="I17" s="100"/>
    </row>
    <row r="18" ht="15.75" customHeight="1">
      <c r="A18" s="27" t="s">
        <v>32</v>
      </c>
      <c r="B18" s="57">
        <f>IF(ISNUMBER(MATCH(A18,Procesos!B:B,FALSE)),INDIRECT("Procesos!C"&amp;MATCH(A18,Procesos!B:B,FALSE)),"No")</f>
        <v>65</v>
      </c>
      <c r="C18" s="117" t="str">
        <f>IF(ISNUMBER(MATCH(A18,'Ensamblado Enviado'!A:A,FALSE)),INDIRECT("'Ensamblado Enviado'!c"&amp;MATCH(A18,'Ensamblado Enviado'!A:A,FALSE))," ")</f>
        <v>Angel</v>
      </c>
      <c r="D18" s="47" t="str">
        <f t="shared" si="1"/>
        <v>00</v>
      </c>
      <c r="E18" s="47" t="str">
        <f t="shared" si="2"/>
        <v>20240103</v>
      </c>
      <c r="F18" s="47" t="str">
        <f t="shared" si="3"/>
        <v>002</v>
      </c>
      <c r="G18" s="47" t="str">
        <f t="shared" si="4"/>
        <v>7</v>
      </c>
      <c r="H18" s="63">
        <v>45324.0</v>
      </c>
      <c r="I18" s="100"/>
    </row>
    <row r="19" ht="15.75" customHeight="1">
      <c r="A19" s="27" t="s">
        <v>33</v>
      </c>
      <c r="B19" s="57">
        <f>IF(ISNUMBER(MATCH(A19,Procesos!B:B,FALSE)),INDIRECT("Procesos!C"&amp;MATCH(A19,Procesos!B:B,FALSE)),"No")</f>
        <v>70</v>
      </c>
      <c r="C19" s="117" t="str">
        <f>IF(ISNUMBER(MATCH(A19,'Ensamblado Enviado'!A:A,FALSE)),INDIRECT("'Ensamblado Enviado'!c"&amp;MATCH(A19,'Ensamblado Enviado'!A:A,FALSE))," ")</f>
        <v>Nacho</v>
      </c>
      <c r="D19" s="47" t="str">
        <f t="shared" si="1"/>
        <v>00</v>
      </c>
      <c r="E19" s="47" t="str">
        <f t="shared" si="2"/>
        <v>20240103</v>
      </c>
      <c r="F19" s="47" t="str">
        <f t="shared" si="3"/>
        <v>002</v>
      </c>
      <c r="G19" s="47" t="str">
        <f t="shared" si="4"/>
        <v>8</v>
      </c>
      <c r="H19" s="63">
        <v>45324.0</v>
      </c>
      <c r="I19" s="100"/>
    </row>
    <row r="20" ht="15.75" customHeight="1">
      <c r="A20" s="27" t="s">
        <v>34</v>
      </c>
      <c r="B20" s="57">
        <f>IF(ISNUMBER(MATCH(A20,Procesos!B:B,FALSE)),INDIRECT("Procesos!C"&amp;MATCH(A20,Procesos!B:B,FALSE)),"No")</f>
        <v>110</v>
      </c>
      <c r="C20" s="117" t="str">
        <f>IF(ISNUMBER(MATCH(A20,'Ensamblado Enviado'!A:A,FALSE)),INDIRECT("'Ensamblado Enviado'!c"&amp;MATCH(A20,'Ensamblado Enviado'!A:A,FALSE))," ")</f>
        <v>Nacho</v>
      </c>
      <c r="D20" s="47" t="str">
        <f t="shared" si="1"/>
        <v>00</v>
      </c>
      <c r="E20" s="47" t="str">
        <f t="shared" si="2"/>
        <v>20240103</v>
      </c>
      <c r="F20" s="47" t="str">
        <f t="shared" si="3"/>
        <v>002</v>
      </c>
      <c r="G20" s="47" t="str">
        <f t="shared" si="4"/>
        <v>9</v>
      </c>
      <c r="H20" s="63">
        <v>45324.0</v>
      </c>
      <c r="I20" s="100"/>
    </row>
    <row r="21" ht="15.75" customHeight="1">
      <c r="A21" s="27" t="s">
        <v>35</v>
      </c>
      <c r="B21" s="57">
        <f>IF(ISNUMBER(MATCH(A21,Procesos!B:B,FALSE)),INDIRECT("Procesos!C"&amp;MATCH(A21,Procesos!B:B,FALSE)),"No")</f>
        <v>125</v>
      </c>
      <c r="C21" s="117" t="str">
        <f>IF(ISNUMBER(MATCH(A21,'Ensamblado Enviado'!A:A,FALSE)),INDIRECT("'Ensamblado Enviado'!c"&amp;MATCH(A21,'Ensamblado Enviado'!A:A,FALSE))," ")</f>
        <v>Angel</v>
      </c>
      <c r="D21" s="47" t="str">
        <f t="shared" si="1"/>
        <v>00</v>
      </c>
      <c r="E21" s="47" t="str">
        <f t="shared" si="2"/>
        <v>20240103</v>
      </c>
      <c r="F21" s="47" t="str">
        <f t="shared" si="3"/>
        <v>002</v>
      </c>
      <c r="G21" s="47" t="str">
        <f t="shared" si="4"/>
        <v>0</v>
      </c>
      <c r="H21" s="63">
        <v>45324.0</v>
      </c>
      <c r="I21" s="118"/>
    </row>
    <row r="22" ht="15.75" customHeight="1">
      <c r="A22" s="27" t="s">
        <v>36</v>
      </c>
      <c r="B22" s="57">
        <f>IF(ISNUMBER(MATCH(A22,Procesos!B:B,FALSE)),INDIRECT("Procesos!C"&amp;MATCH(A22,Procesos!B:B,FALSE)),"No")</f>
        <v>130</v>
      </c>
      <c r="C22" s="117" t="str">
        <f>IF(ISNUMBER(MATCH(A22,'Ensamblado Enviado'!A:A,FALSE)),INDIRECT("'Ensamblado Enviado'!c"&amp;MATCH(A22,'Ensamblado Enviado'!A:A,FALSE))," ")</f>
        <v>Victoria</v>
      </c>
      <c r="D22" s="47" t="str">
        <f t="shared" si="1"/>
        <v>00</v>
      </c>
      <c r="E22" s="47" t="str">
        <f t="shared" si="2"/>
        <v>20240103</v>
      </c>
      <c r="F22" s="47" t="str">
        <f t="shared" si="3"/>
        <v>002</v>
      </c>
      <c r="G22" s="47" t="str">
        <f t="shared" si="4"/>
        <v>1</v>
      </c>
      <c r="H22" s="63">
        <v>45324.0</v>
      </c>
      <c r="I22" s="118"/>
    </row>
    <row r="23" ht="15.75" customHeight="1">
      <c r="A23" s="27" t="s">
        <v>37</v>
      </c>
      <c r="B23" s="57">
        <f>IF(ISNUMBER(MATCH(A23,Procesos!B:B,FALSE)),INDIRECT("Procesos!C"&amp;MATCH(A23,Procesos!B:B,FALSE)),"No")</f>
        <v>105</v>
      </c>
      <c r="C23" s="117" t="str">
        <f>IF(ISNUMBER(MATCH(A23,'Ensamblado Enviado'!A:A,FALSE)),INDIRECT("'Ensamblado Enviado'!c"&amp;MATCH(A23,'Ensamblado Enviado'!A:A,FALSE))," ")</f>
        <v>Sofia</v>
      </c>
      <c r="D23" s="47" t="str">
        <f t="shared" si="1"/>
        <v>00</v>
      </c>
      <c r="E23" s="47" t="str">
        <f t="shared" si="2"/>
        <v>20240103</v>
      </c>
      <c r="F23" s="47" t="str">
        <f t="shared" si="3"/>
        <v>002</v>
      </c>
      <c r="G23" s="47" t="str">
        <f t="shared" si="4"/>
        <v>2</v>
      </c>
      <c r="H23" s="63">
        <v>45324.0</v>
      </c>
      <c r="I23" s="100"/>
    </row>
    <row r="24" ht="15.75" customHeight="1">
      <c r="A24" s="27" t="s">
        <v>38</v>
      </c>
      <c r="B24" s="57">
        <f>IF(ISNUMBER(MATCH(A24,Procesos!B:B,FALSE)),INDIRECT("Procesos!C"&amp;MATCH(A24,Procesos!B:B,FALSE)),"No")</f>
        <v>105</v>
      </c>
      <c r="C24" s="117" t="str">
        <f>IF(ISNUMBER(MATCH(A24,'Ensamblado Enviado'!A:A,FALSE)),INDIRECT("'Ensamblado Enviado'!c"&amp;MATCH(A24,'Ensamblado Enviado'!A:A,FALSE))," ")</f>
        <v>Sofia</v>
      </c>
      <c r="D24" s="47" t="str">
        <f t="shared" si="1"/>
        <v>00</v>
      </c>
      <c r="E24" s="47" t="str">
        <f t="shared" si="2"/>
        <v>20240103</v>
      </c>
      <c r="F24" s="47" t="str">
        <f t="shared" si="3"/>
        <v>002</v>
      </c>
      <c r="G24" s="47" t="str">
        <f t="shared" si="4"/>
        <v>3</v>
      </c>
      <c r="H24" s="63">
        <v>45324.0</v>
      </c>
      <c r="I24" s="100"/>
    </row>
  </sheetData>
  <conditionalFormatting sqref="A11">
    <cfRule type="containsText" dxfId="0" priority="1" operator="containsText" text="Pago">
      <formula>NOT(ISERROR(SEARCH(("Pago"),(A11))))</formula>
    </cfRule>
  </conditionalFormatting>
  <conditionalFormatting sqref="A2:A24">
    <cfRule type="beginsWith" dxfId="9" priority="2" operator="beginsWith" text="S3-">
      <formula>LEFT((A2),LEN("S3-"))=("S3-")</formula>
    </cfRule>
  </conditionalFormatting>
  <conditionalFormatting sqref="A2:A24">
    <cfRule type="beginsWith" dxfId="11" priority="3" operator="beginsWith" text="0Z">
      <formula>LEFT((A2),LEN("0Z"))=("0Z")</formula>
    </cfRule>
  </conditionalFormatting>
  <conditionalFormatting sqref="A2:A24">
    <cfRule type="beginsWith" dxfId="5" priority="4" operator="beginsWith" text="08-">
      <formula>LEFT((A2),LEN("08-"))=("08-")</formula>
    </cfRule>
  </conditionalFormatting>
  <conditionalFormatting sqref="A3:A24">
    <cfRule type="beginsWith" dxfId="8" priority="5" operator="beginsWith" text="S0-">
      <formula>LEFT((A3),LEN("S0-"))=("S0-")</formula>
    </cfRule>
  </conditionalFormatting>
  <conditionalFormatting sqref="A2:A24">
    <cfRule type="beginsWith" dxfId="9" priority="6" operator="beginsWith" text="31-">
      <formula>LEFT((A2),LEN("31-"))=("31-")</formula>
    </cfRule>
  </conditionalFormatting>
  <conditionalFormatting sqref="A2:A24">
    <cfRule type="beginsWith" dxfId="4" priority="7" operator="beginsWith" text="04-">
      <formula>LEFT((A2),LEN("04-"))=("04-")</formula>
    </cfRule>
  </conditionalFormatting>
  <conditionalFormatting sqref="A2:A24">
    <cfRule type="beginsWith" dxfId="2" priority="8" operator="beginsWith" text="S2-">
      <formula>LEFT((A2),LEN("S2-"))=("S2-")</formula>
    </cfRule>
  </conditionalFormatting>
  <conditionalFormatting sqref="A2:A24">
    <cfRule type="beginsWith" dxfId="10" priority="9" operator="beginsWith" text="S4-">
      <formula>LEFT((A2),LEN("S4-"))=("S4-")</formula>
    </cfRule>
  </conditionalFormatting>
  <conditionalFormatting sqref="A4:A5 A7:A8 A10:A11 A13:A14">
    <cfRule type="beginsWith" dxfId="15" priority="10" operator="beginsWith" text="00-">
      <formula>LEFT((A4),LEN("00-"))=("00-")</formula>
    </cfRule>
  </conditionalFormatting>
  <conditionalFormatting sqref="A2:A24">
    <cfRule type="beginsWith" dxfId="1" priority="11" operator="beginsWith" text="01-">
      <formula>LEFT((A2),LEN("01-"))=("01-")</formula>
    </cfRule>
  </conditionalFormatting>
  <conditionalFormatting sqref="A2:A24">
    <cfRule type="beginsWith" dxfId="2" priority="12" operator="beginsWith" text="02-">
      <formula>LEFT((A2),LEN("02-"))=("02-")</formula>
    </cfRule>
  </conditionalFormatting>
  <conditionalFormatting sqref="A2:A24">
    <cfRule type="beginsWith" dxfId="3" priority="13" operator="beginsWith" text="03-">
      <formula>LEFT((A2),LEN("03-"))=("03-")</formula>
    </cfRule>
  </conditionalFormatting>
  <conditionalFormatting sqref="A2:A24">
    <cfRule type="beginsWith" dxfId="10" priority="14" operator="beginsWith" text="04-">
      <formula>LEFT((A2),LEN("04-"))=("04-")</formula>
    </cfRule>
  </conditionalFormatting>
  <conditionalFormatting sqref="A2:A24">
    <cfRule type="beginsWith" dxfId="5" priority="15" operator="beginsWith" text="06-">
      <formula>LEFT((A2),LEN("06-"))=("06-")</formula>
    </cfRule>
  </conditionalFormatting>
  <conditionalFormatting sqref="A2:A24">
    <cfRule type="beginsWith" dxfId="8" priority="16" operator="beginsWith" text="00-">
      <formula>LEFT((A2),LEN("00-"))=("00-")</formula>
    </cfRule>
  </conditionalFormatting>
  <conditionalFormatting sqref="A2:A24">
    <cfRule type="beginsWith" dxfId="1" priority="17" operator="beginsWith" text="S1">
      <formula>LEFT((A2),LEN("S1"))=("S1")</formula>
    </cfRule>
  </conditionalFormatting>
  <conditionalFormatting sqref="A2:A24">
    <cfRule type="beginsWith" dxfId="2" priority="18" operator="beginsWith" text="S2">
      <formula>LEFT((A2),LEN("S2"))=("S2")</formula>
    </cfRule>
  </conditionalFormatting>
  <conditionalFormatting sqref="A2:A24">
    <cfRule type="beginsWith" dxfId="9" priority="19" operator="beginsWith" text="S3">
      <formula>LEFT((A2),LEN("S3"))=("S3")</formula>
    </cfRule>
  </conditionalFormatting>
  <conditionalFormatting sqref="A2:A24">
    <cfRule type="beginsWith" dxfId="10" priority="20" operator="beginsWith" text="S4">
      <formula>LEFT((A2),LEN("S4"))=("S4")</formula>
    </cfRule>
  </conditionalFormatting>
  <conditionalFormatting sqref="A2:A24">
    <cfRule type="beginsWith" dxfId="5" priority="21" operator="beginsWith" text="15-">
      <formula>LEFT((A2),LEN("15-"))=("15-")</formula>
    </cfRule>
  </conditionalFormatting>
  <conditionalFormatting sqref="A2:A24">
    <cfRule type="beginsWith" dxfId="3" priority="22" operator="beginsWith" text="31-">
      <formula>LEFT((A2),LEN("31-"))=("31-")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5" max="5" width="17.0"/>
  </cols>
  <sheetData>
    <row r="1">
      <c r="A1" s="119" t="s">
        <v>56</v>
      </c>
      <c r="B1" s="120">
        <v>150.0</v>
      </c>
      <c r="C1" s="119" t="s">
        <v>55</v>
      </c>
      <c r="E1" s="121" t="s">
        <v>57</v>
      </c>
      <c r="F1" s="120">
        <v>150.0</v>
      </c>
      <c r="G1" s="120" t="s">
        <v>55</v>
      </c>
    </row>
    <row r="2">
      <c r="A2" s="119" t="s">
        <v>57</v>
      </c>
      <c r="B2" s="120">
        <v>150.0</v>
      </c>
      <c r="C2" s="119" t="s">
        <v>55</v>
      </c>
      <c r="E2" s="121" t="s">
        <v>56</v>
      </c>
      <c r="F2" s="120">
        <v>150.0</v>
      </c>
      <c r="G2" s="120" t="s">
        <v>55</v>
      </c>
    </row>
    <row r="3">
      <c r="A3" s="119" t="s">
        <v>58</v>
      </c>
      <c r="B3" s="120">
        <v>150.0</v>
      </c>
      <c r="C3" s="119" t="s">
        <v>55</v>
      </c>
      <c r="E3" s="121" t="s">
        <v>58</v>
      </c>
      <c r="F3" s="120">
        <v>150.0</v>
      </c>
      <c r="G3" s="120" t="s">
        <v>55</v>
      </c>
    </row>
    <row r="4">
      <c r="A4" s="119" t="s">
        <v>59</v>
      </c>
      <c r="B4" s="120">
        <v>150.0</v>
      </c>
      <c r="C4" s="121" t="s">
        <v>55</v>
      </c>
      <c r="E4" s="121" t="s">
        <v>59</v>
      </c>
      <c r="F4" s="120">
        <v>150.0</v>
      </c>
      <c r="G4" s="120" t="s">
        <v>55</v>
      </c>
    </row>
    <row r="5">
      <c r="A5" s="119" t="s">
        <v>60</v>
      </c>
      <c r="B5" s="120">
        <v>100.0</v>
      </c>
      <c r="C5" s="121" t="s">
        <v>55</v>
      </c>
      <c r="E5" s="121" t="s">
        <v>60</v>
      </c>
      <c r="F5" s="120">
        <v>100.0</v>
      </c>
      <c r="G5" s="120" t="s">
        <v>55</v>
      </c>
    </row>
    <row r="6">
      <c r="A6" s="119" t="s">
        <v>61</v>
      </c>
      <c r="B6" s="120">
        <v>200.0</v>
      </c>
      <c r="C6" s="121" t="s">
        <v>55</v>
      </c>
      <c r="E6" s="121" t="s">
        <v>61</v>
      </c>
      <c r="F6" s="120">
        <v>200.0</v>
      </c>
      <c r="G6" s="120" t="s">
        <v>55</v>
      </c>
    </row>
    <row r="7">
      <c r="A7" s="119" t="s">
        <v>62</v>
      </c>
      <c r="B7" s="120">
        <v>150.0</v>
      </c>
      <c r="C7" s="121" t="s">
        <v>55</v>
      </c>
      <c r="E7" s="121" t="s">
        <v>62</v>
      </c>
      <c r="F7" s="120">
        <v>150.0</v>
      </c>
      <c r="G7" s="120" t="s">
        <v>55</v>
      </c>
    </row>
    <row r="8">
      <c r="A8" s="119" t="s">
        <v>63</v>
      </c>
      <c r="B8" s="120">
        <v>150.0</v>
      </c>
      <c r="C8" s="121" t="s">
        <v>55</v>
      </c>
      <c r="E8" s="121" t="s">
        <v>63</v>
      </c>
      <c r="F8" s="120">
        <v>150.0</v>
      </c>
      <c r="G8" s="120" t="s">
        <v>55</v>
      </c>
    </row>
    <row r="9">
      <c r="A9" s="119" t="s">
        <v>64</v>
      </c>
      <c r="B9" s="120">
        <v>100.0</v>
      </c>
      <c r="C9" s="121" t="s">
        <v>55</v>
      </c>
      <c r="E9" s="121" t="s">
        <v>64</v>
      </c>
      <c r="F9" s="120">
        <v>100.0</v>
      </c>
      <c r="G9" s="120" t="s">
        <v>55</v>
      </c>
    </row>
    <row r="10">
      <c r="A10" s="119" t="s">
        <v>65</v>
      </c>
      <c r="B10" s="120">
        <v>150.0</v>
      </c>
      <c r="C10" s="121" t="s">
        <v>55</v>
      </c>
      <c r="E10" s="121" t="s">
        <v>65</v>
      </c>
      <c r="F10" s="120">
        <v>150.0</v>
      </c>
      <c r="G10" s="120" t="s">
        <v>55</v>
      </c>
    </row>
    <row r="11">
      <c r="A11" s="119" t="s">
        <v>66</v>
      </c>
      <c r="B11" s="120">
        <v>150.0</v>
      </c>
      <c r="C11" s="121" t="s">
        <v>55</v>
      </c>
      <c r="E11" s="121" t="s">
        <v>66</v>
      </c>
      <c r="F11" s="120">
        <v>150.0</v>
      </c>
      <c r="G11" s="120" t="s">
        <v>55</v>
      </c>
    </row>
    <row r="12">
      <c r="A12" s="119" t="s">
        <v>67</v>
      </c>
      <c r="B12" s="120">
        <v>150.0</v>
      </c>
      <c r="C12" s="121" t="s">
        <v>55</v>
      </c>
      <c r="E12" s="121" t="s">
        <v>57</v>
      </c>
      <c r="F12" s="120">
        <v>150.0</v>
      </c>
      <c r="G12" s="120" t="s">
        <v>55</v>
      </c>
    </row>
    <row r="13">
      <c r="A13" s="119" t="s">
        <v>68</v>
      </c>
      <c r="B13" s="120">
        <v>150.0</v>
      </c>
      <c r="C13" s="121" t="s">
        <v>55</v>
      </c>
      <c r="E13" s="121" t="s">
        <v>68</v>
      </c>
      <c r="F13" s="120">
        <v>150.0</v>
      </c>
      <c r="G13" s="120" t="s">
        <v>55</v>
      </c>
    </row>
    <row r="14">
      <c r="A14" s="119" t="s">
        <v>69</v>
      </c>
      <c r="B14" s="120">
        <v>200.0</v>
      </c>
      <c r="C14" s="121" t="s">
        <v>55</v>
      </c>
      <c r="E14" s="121" t="s">
        <v>67</v>
      </c>
      <c r="F14" s="120">
        <v>150.0</v>
      </c>
      <c r="G14" s="120" t="s">
        <v>55</v>
      </c>
    </row>
    <row r="15">
      <c r="A15" s="119" t="s">
        <v>70</v>
      </c>
      <c r="B15" s="120">
        <v>150.0</v>
      </c>
      <c r="C15" s="121" t="s">
        <v>55</v>
      </c>
      <c r="E15" s="121" t="s">
        <v>69</v>
      </c>
      <c r="F15" s="120">
        <v>200.0</v>
      </c>
      <c r="G15" s="120" t="s">
        <v>55</v>
      </c>
    </row>
    <row r="16">
      <c r="A16" s="119" t="s">
        <v>71</v>
      </c>
      <c r="B16" s="120">
        <v>150.0</v>
      </c>
      <c r="C16" s="121" t="s">
        <v>55</v>
      </c>
      <c r="E16" s="121" t="s">
        <v>70</v>
      </c>
      <c r="F16" s="120">
        <v>150.0</v>
      </c>
      <c r="G16" s="120" t="s">
        <v>55</v>
      </c>
    </row>
    <row r="17">
      <c r="A17" s="119" t="s">
        <v>72</v>
      </c>
      <c r="B17" s="120">
        <v>150.0</v>
      </c>
      <c r="C17" s="121" t="s">
        <v>55</v>
      </c>
      <c r="E17" s="121" t="s">
        <v>73</v>
      </c>
      <c r="F17" s="120">
        <v>150.0</v>
      </c>
      <c r="G17" s="120" t="s">
        <v>55</v>
      </c>
    </row>
    <row r="18">
      <c r="A18" s="119" t="s">
        <v>74</v>
      </c>
      <c r="B18" s="120">
        <v>150.0</v>
      </c>
      <c r="C18" s="121" t="s">
        <v>55</v>
      </c>
      <c r="E18" s="121" t="s">
        <v>74</v>
      </c>
      <c r="F18" s="120">
        <v>150.0</v>
      </c>
      <c r="G18" s="120" t="s">
        <v>55</v>
      </c>
    </row>
    <row r="19">
      <c r="A19" s="119" t="s">
        <v>73</v>
      </c>
      <c r="B19" s="120">
        <v>150.0</v>
      </c>
      <c r="C19" s="121" t="s">
        <v>55</v>
      </c>
      <c r="E19" s="121" t="s">
        <v>72</v>
      </c>
      <c r="F19" s="120">
        <v>150.0</v>
      </c>
      <c r="G19" s="120" t="s">
        <v>55</v>
      </c>
    </row>
    <row r="20">
      <c r="A20" s="119" t="s">
        <v>75</v>
      </c>
      <c r="B20" s="120">
        <v>150.0</v>
      </c>
      <c r="C20" s="121" t="s">
        <v>55</v>
      </c>
      <c r="E20" s="121" t="s">
        <v>71</v>
      </c>
      <c r="F20" s="120">
        <v>150.0</v>
      </c>
      <c r="G20" s="120" t="s">
        <v>55</v>
      </c>
    </row>
    <row r="21">
      <c r="A21" s="119" t="s">
        <v>76</v>
      </c>
      <c r="B21" s="120">
        <v>150.0</v>
      </c>
      <c r="C21" s="121" t="s">
        <v>55</v>
      </c>
      <c r="E21" s="121" t="s">
        <v>75</v>
      </c>
      <c r="F21" s="120">
        <v>150.0</v>
      </c>
      <c r="G21" s="120" t="s">
        <v>55</v>
      </c>
    </row>
    <row r="22">
      <c r="A22" s="119" t="s">
        <v>77</v>
      </c>
      <c r="B22" s="120">
        <v>150.0</v>
      </c>
      <c r="C22" s="121" t="s">
        <v>55</v>
      </c>
      <c r="E22" s="121" t="s">
        <v>76</v>
      </c>
      <c r="F22" s="120">
        <v>150.0</v>
      </c>
      <c r="G22" s="120" t="s">
        <v>55</v>
      </c>
    </row>
    <row r="23">
      <c r="A23" s="119" t="s">
        <v>78</v>
      </c>
      <c r="B23" s="120">
        <v>200.0</v>
      </c>
      <c r="C23" s="121" t="s">
        <v>55</v>
      </c>
      <c r="E23" s="121" t="s">
        <v>77</v>
      </c>
      <c r="F23" s="120">
        <v>150.0</v>
      </c>
      <c r="G23" s="120" t="s">
        <v>55</v>
      </c>
    </row>
    <row r="24">
      <c r="A24" s="119" t="s">
        <v>79</v>
      </c>
      <c r="B24" s="120">
        <v>150.0</v>
      </c>
      <c r="C24" s="121" t="s">
        <v>55</v>
      </c>
      <c r="E24" s="121" t="s">
        <v>79</v>
      </c>
      <c r="F24" s="120">
        <v>150.0</v>
      </c>
      <c r="G24" s="120" t="s">
        <v>55</v>
      </c>
    </row>
    <row r="25">
      <c r="A25" s="119" t="s">
        <v>80</v>
      </c>
      <c r="B25" s="120">
        <v>150.0</v>
      </c>
      <c r="C25" s="121" t="s">
        <v>55</v>
      </c>
      <c r="E25" s="121" t="s">
        <v>81</v>
      </c>
      <c r="F25" s="120">
        <v>150.0</v>
      </c>
      <c r="G25" s="120" t="s">
        <v>55</v>
      </c>
    </row>
    <row r="26">
      <c r="A26" s="119" t="s">
        <v>81</v>
      </c>
      <c r="B26" s="120">
        <v>150.0</v>
      </c>
      <c r="C26" s="121" t="s">
        <v>55</v>
      </c>
      <c r="E26" s="121" t="s">
        <v>82</v>
      </c>
      <c r="F26" s="120">
        <v>200.0</v>
      </c>
      <c r="G26" s="120" t="s">
        <v>55</v>
      </c>
      <c r="K26" s="121">
        <v>200.0</v>
      </c>
    </row>
    <row r="27">
      <c r="A27" s="119" t="s">
        <v>82</v>
      </c>
      <c r="B27" s="120">
        <v>200.0</v>
      </c>
      <c r="C27" s="121" t="s">
        <v>55</v>
      </c>
      <c r="E27" s="121" t="s">
        <v>80</v>
      </c>
      <c r="F27" s="120">
        <v>150.0</v>
      </c>
      <c r="G27" s="120" t="s">
        <v>55</v>
      </c>
    </row>
    <row r="28">
      <c r="A28" s="119" t="s">
        <v>83</v>
      </c>
      <c r="B28" s="120">
        <v>150.0</v>
      </c>
      <c r="C28" s="121" t="s">
        <v>55</v>
      </c>
      <c r="E28" s="121" t="s">
        <v>78</v>
      </c>
      <c r="F28" s="120">
        <v>200.0</v>
      </c>
      <c r="G28" s="120" t="s">
        <v>55</v>
      </c>
    </row>
    <row r="29">
      <c r="A29" s="119" t="s">
        <v>84</v>
      </c>
      <c r="B29" s="120">
        <v>150.0</v>
      </c>
      <c r="C29" s="121" t="s">
        <v>55</v>
      </c>
      <c r="E29" s="121" t="s">
        <v>83</v>
      </c>
      <c r="F29" s="120">
        <v>150.0</v>
      </c>
      <c r="G29" s="120" t="s">
        <v>55</v>
      </c>
    </row>
    <row r="30">
      <c r="A30" s="119" t="s">
        <v>85</v>
      </c>
      <c r="B30" s="120">
        <v>150.0</v>
      </c>
      <c r="C30" s="121" t="s">
        <v>55</v>
      </c>
    </row>
    <row r="31">
      <c r="A31" s="119" t="s">
        <v>86</v>
      </c>
      <c r="B31" s="120">
        <v>150.0</v>
      </c>
      <c r="C31" s="121" t="s">
        <v>55</v>
      </c>
      <c r="E31" s="121" t="s">
        <v>84</v>
      </c>
      <c r="F31" s="120">
        <v>150.0</v>
      </c>
      <c r="G31" s="120" t="s">
        <v>55</v>
      </c>
    </row>
    <row r="32">
      <c r="A32" s="119" t="s">
        <v>87</v>
      </c>
      <c r="B32" s="120">
        <v>50.0</v>
      </c>
      <c r="C32" s="121" t="s">
        <v>55</v>
      </c>
      <c r="E32" s="121" t="s">
        <v>86</v>
      </c>
      <c r="F32" s="120">
        <v>150.0</v>
      </c>
      <c r="G32" s="120" t="s">
        <v>55</v>
      </c>
    </row>
    <row r="33">
      <c r="A33" s="119" t="s">
        <v>88</v>
      </c>
      <c r="B33" s="120">
        <v>100.0</v>
      </c>
      <c r="C33" s="121" t="s">
        <v>55</v>
      </c>
      <c r="E33" s="121" t="s">
        <v>85</v>
      </c>
      <c r="F33" s="120">
        <v>150.0</v>
      </c>
      <c r="G33" s="120" t="s">
        <v>55</v>
      </c>
      <c r="K33" s="121">
        <v>200.0</v>
      </c>
    </row>
    <row r="34">
      <c r="A34" s="119" t="s">
        <v>89</v>
      </c>
      <c r="B34" s="120">
        <v>100.0</v>
      </c>
      <c r="C34" s="121" t="s">
        <v>55</v>
      </c>
      <c r="E34" s="121" t="s">
        <v>87</v>
      </c>
      <c r="F34" s="120">
        <v>50.0</v>
      </c>
      <c r="G34" s="120" t="s">
        <v>55</v>
      </c>
    </row>
    <row r="35">
      <c r="A35" s="119" t="s">
        <v>90</v>
      </c>
      <c r="B35" s="120">
        <v>150.0</v>
      </c>
      <c r="C35" s="121" t="s">
        <v>55</v>
      </c>
      <c r="E35" s="121" t="s">
        <v>88</v>
      </c>
      <c r="F35" s="120">
        <v>100.0</v>
      </c>
      <c r="G35" s="120" t="s">
        <v>55</v>
      </c>
    </row>
    <row r="36">
      <c r="A36" s="119" t="s">
        <v>91</v>
      </c>
      <c r="B36" s="120">
        <v>100.0</v>
      </c>
      <c r="C36" s="121" t="s">
        <v>55</v>
      </c>
      <c r="E36" s="121" t="s">
        <v>89</v>
      </c>
      <c r="F36" s="120">
        <v>100.0</v>
      </c>
      <c r="G36" s="120" t="s">
        <v>55</v>
      </c>
    </row>
    <row r="37">
      <c r="A37" s="119" t="s">
        <v>92</v>
      </c>
      <c r="B37" s="120">
        <v>100.0</v>
      </c>
      <c r="C37" s="121" t="s">
        <v>55</v>
      </c>
      <c r="E37" s="121" t="s">
        <v>91</v>
      </c>
      <c r="F37" s="120">
        <v>100.0</v>
      </c>
      <c r="G37" s="120" t="s">
        <v>55</v>
      </c>
    </row>
    <row r="38">
      <c r="A38" s="119" t="s">
        <v>93</v>
      </c>
      <c r="B38" s="120">
        <v>90.0</v>
      </c>
      <c r="C38" s="119" t="s">
        <v>55</v>
      </c>
      <c r="E38" s="121" t="s">
        <v>90</v>
      </c>
      <c r="F38" s="120">
        <v>150.0</v>
      </c>
      <c r="G38" s="120" t="s">
        <v>55</v>
      </c>
    </row>
    <row r="39">
      <c r="A39" s="119" t="s">
        <v>94</v>
      </c>
      <c r="B39" s="120">
        <v>100.0</v>
      </c>
      <c r="C39" s="121" t="s">
        <v>55</v>
      </c>
      <c r="E39" s="121" t="s">
        <v>93</v>
      </c>
      <c r="F39" s="120">
        <v>90.0</v>
      </c>
      <c r="G39" s="120" t="s">
        <v>55</v>
      </c>
    </row>
    <row r="40">
      <c r="A40" s="119" t="s">
        <v>95</v>
      </c>
      <c r="B40" s="120">
        <v>100.0</v>
      </c>
      <c r="C40" s="119" t="s">
        <v>55</v>
      </c>
      <c r="E40" s="121" t="s">
        <v>92</v>
      </c>
      <c r="F40" s="120">
        <v>100.0</v>
      </c>
      <c r="G40" s="120" t="s">
        <v>55</v>
      </c>
    </row>
    <row r="41">
      <c r="A41" s="119" t="s">
        <v>96</v>
      </c>
      <c r="B41" s="120">
        <v>100.0</v>
      </c>
      <c r="C41" s="119" t="s">
        <v>55</v>
      </c>
      <c r="E41" s="121" t="s">
        <v>94</v>
      </c>
      <c r="F41" s="120">
        <v>100.0</v>
      </c>
      <c r="G41" s="120" t="s">
        <v>55</v>
      </c>
    </row>
    <row r="42">
      <c r="A42" s="119" t="s">
        <v>97</v>
      </c>
      <c r="B42" s="120">
        <v>150.0</v>
      </c>
      <c r="C42" s="119" t="s">
        <v>55</v>
      </c>
      <c r="E42" s="121" t="s">
        <v>95</v>
      </c>
      <c r="F42" s="120">
        <v>100.0</v>
      </c>
      <c r="G42" s="120" t="s">
        <v>55</v>
      </c>
    </row>
    <row r="43">
      <c r="A43" s="119" t="s">
        <v>98</v>
      </c>
      <c r="B43" s="120">
        <v>130.0</v>
      </c>
      <c r="C43" s="119" t="s">
        <v>55</v>
      </c>
      <c r="E43" s="121" t="s">
        <v>99</v>
      </c>
      <c r="F43" s="120">
        <v>150.0</v>
      </c>
      <c r="G43" s="120" t="s">
        <v>55</v>
      </c>
    </row>
    <row r="44">
      <c r="A44" s="119" t="s">
        <v>99</v>
      </c>
      <c r="B44" s="120">
        <v>150.0</v>
      </c>
      <c r="C44" s="119" t="s">
        <v>55</v>
      </c>
      <c r="E44" s="121" t="s">
        <v>97</v>
      </c>
      <c r="F44" s="120">
        <v>150.0</v>
      </c>
      <c r="G44" s="120" t="s">
        <v>55</v>
      </c>
    </row>
    <row r="45">
      <c r="A45" s="119" t="s">
        <v>100</v>
      </c>
      <c r="B45" s="120">
        <v>150.0</v>
      </c>
      <c r="C45" s="119" t="s">
        <v>55</v>
      </c>
      <c r="E45" s="121" t="s">
        <v>98</v>
      </c>
      <c r="F45" s="120">
        <v>130.0</v>
      </c>
      <c r="G45" s="120" t="s">
        <v>55</v>
      </c>
    </row>
    <row r="46">
      <c r="A46" s="119" t="s">
        <v>101</v>
      </c>
      <c r="B46" s="120">
        <v>150.0</v>
      </c>
      <c r="C46" s="119" t="s">
        <v>55</v>
      </c>
      <c r="E46" s="121" t="s">
        <v>101</v>
      </c>
      <c r="F46" s="120">
        <v>150.0</v>
      </c>
      <c r="G46" s="120" t="s">
        <v>55</v>
      </c>
    </row>
    <row r="47">
      <c r="A47" s="119" t="s">
        <v>102</v>
      </c>
      <c r="B47" s="120">
        <v>150.0</v>
      </c>
      <c r="C47" s="119" t="s">
        <v>55</v>
      </c>
      <c r="E47" s="121" t="s">
        <v>100</v>
      </c>
      <c r="F47" s="120">
        <v>150.0</v>
      </c>
      <c r="G47" s="120" t="s">
        <v>55</v>
      </c>
    </row>
    <row r="48">
      <c r="A48" s="119" t="s">
        <v>103</v>
      </c>
      <c r="B48" s="120">
        <v>150.0</v>
      </c>
      <c r="C48" s="119" t="s">
        <v>55</v>
      </c>
      <c r="E48" s="121" t="s">
        <v>102</v>
      </c>
      <c r="F48" s="120">
        <v>150.0</v>
      </c>
      <c r="G48" s="120" t="s">
        <v>55</v>
      </c>
    </row>
    <row r="49">
      <c r="A49" s="119" t="s">
        <v>104</v>
      </c>
      <c r="B49" s="120">
        <v>150.0</v>
      </c>
      <c r="C49" s="121" t="s">
        <v>55</v>
      </c>
      <c r="E49" s="121" t="s">
        <v>103</v>
      </c>
      <c r="F49" s="120">
        <v>150.0</v>
      </c>
      <c r="G49" s="120" t="s">
        <v>55</v>
      </c>
    </row>
    <row r="50">
      <c r="A50" s="119" t="s">
        <v>105</v>
      </c>
      <c r="B50" s="120">
        <v>100.0</v>
      </c>
      <c r="C50" s="119" t="s">
        <v>55</v>
      </c>
      <c r="E50" s="121" t="s">
        <v>104</v>
      </c>
      <c r="F50" s="120">
        <v>150.0</v>
      </c>
      <c r="G50" s="120" t="s">
        <v>55</v>
      </c>
    </row>
    <row r="51">
      <c r="A51" s="119" t="s">
        <v>106</v>
      </c>
      <c r="B51" s="120">
        <v>150.0</v>
      </c>
      <c r="C51" s="119" t="s">
        <v>55</v>
      </c>
      <c r="E51" s="121" t="s">
        <v>105</v>
      </c>
      <c r="F51" s="120">
        <v>100.0</v>
      </c>
      <c r="G51" s="120" t="s">
        <v>55</v>
      </c>
    </row>
    <row r="52">
      <c r="A52" s="119" t="s">
        <v>107</v>
      </c>
      <c r="B52" s="120">
        <v>155.0</v>
      </c>
      <c r="C52" s="119" t="s">
        <v>55</v>
      </c>
      <c r="E52" s="121" t="s">
        <v>106</v>
      </c>
      <c r="F52" s="120">
        <v>150.0</v>
      </c>
      <c r="G52" s="120" t="s">
        <v>55</v>
      </c>
    </row>
    <row r="53">
      <c r="A53" s="119" t="s">
        <v>108</v>
      </c>
      <c r="B53" s="120">
        <v>150.0</v>
      </c>
      <c r="C53" s="121" t="s">
        <v>55</v>
      </c>
      <c r="E53" s="121" t="s">
        <v>108</v>
      </c>
      <c r="F53" s="120">
        <v>150.0</v>
      </c>
      <c r="G53" s="120" t="s">
        <v>55</v>
      </c>
    </row>
    <row r="54">
      <c r="A54" s="119" t="s">
        <v>109</v>
      </c>
      <c r="B54" s="120">
        <v>150.0</v>
      </c>
      <c r="C54" s="121" t="s">
        <v>55</v>
      </c>
      <c r="E54" s="121" t="s">
        <v>107</v>
      </c>
      <c r="F54" s="120">
        <v>155.0</v>
      </c>
      <c r="G54" s="120" t="s">
        <v>55</v>
      </c>
    </row>
    <row r="55">
      <c r="A55" s="119" t="s">
        <v>110</v>
      </c>
      <c r="B55" s="120">
        <v>150.0</v>
      </c>
      <c r="C55" s="121" t="s">
        <v>55</v>
      </c>
      <c r="E55" s="121" t="s">
        <v>109</v>
      </c>
      <c r="F55" s="120">
        <v>150.0</v>
      </c>
      <c r="G55" s="120" t="s">
        <v>55</v>
      </c>
    </row>
    <row r="56">
      <c r="A56" s="119" t="s">
        <v>111</v>
      </c>
      <c r="B56" s="120">
        <v>150.0</v>
      </c>
      <c r="C56" s="119" t="s">
        <v>55</v>
      </c>
      <c r="E56" s="121" t="s">
        <v>110</v>
      </c>
      <c r="F56" s="120">
        <v>150.0</v>
      </c>
      <c r="G56" s="120" t="s">
        <v>55</v>
      </c>
    </row>
    <row r="57">
      <c r="A57" s="119" t="s">
        <v>112</v>
      </c>
      <c r="B57" s="120">
        <v>110.0</v>
      </c>
      <c r="C57" s="121" t="s">
        <v>55</v>
      </c>
      <c r="E57" s="121" t="s">
        <v>111</v>
      </c>
      <c r="F57" s="120">
        <v>150.0</v>
      </c>
      <c r="G57" s="120" t="s">
        <v>55</v>
      </c>
    </row>
    <row r="58">
      <c r="A58" s="119" t="s">
        <v>113</v>
      </c>
      <c r="B58" s="120">
        <v>150.0</v>
      </c>
      <c r="C58" s="119" t="s">
        <v>55</v>
      </c>
      <c r="E58" s="121" t="s">
        <v>112</v>
      </c>
      <c r="F58" s="120">
        <v>110.0</v>
      </c>
      <c r="G58" s="120" t="s">
        <v>55</v>
      </c>
    </row>
    <row r="59">
      <c r="A59" s="119" t="s">
        <v>114</v>
      </c>
      <c r="B59" s="120">
        <v>150.0</v>
      </c>
      <c r="C59" s="119" t="s">
        <v>55</v>
      </c>
      <c r="E59" s="121" t="s">
        <v>114</v>
      </c>
      <c r="F59" s="120">
        <v>150.0</v>
      </c>
      <c r="G59" s="120" t="s">
        <v>55</v>
      </c>
    </row>
    <row r="60">
      <c r="A60" s="119" t="s">
        <v>115</v>
      </c>
      <c r="B60" s="120">
        <v>150.0</v>
      </c>
      <c r="C60" s="119" t="s">
        <v>55</v>
      </c>
      <c r="E60" s="121" t="s">
        <v>115</v>
      </c>
      <c r="F60" s="120">
        <v>150.0</v>
      </c>
      <c r="G60" s="120" t="s">
        <v>55</v>
      </c>
    </row>
    <row r="61">
      <c r="A61" s="119" t="s">
        <v>116</v>
      </c>
      <c r="B61" s="120">
        <v>130.0</v>
      </c>
      <c r="C61" s="119" t="s">
        <v>55</v>
      </c>
      <c r="E61" s="121" t="s">
        <v>116</v>
      </c>
      <c r="F61" s="120">
        <v>130.0</v>
      </c>
      <c r="G61" s="120" t="s">
        <v>55</v>
      </c>
    </row>
    <row r="62">
      <c r="A62" s="119" t="s">
        <v>117</v>
      </c>
      <c r="B62" s="120">
        <v>100.0</v>
      </c>
      <c r="C62" s="121" t="s">
        <v>55</v>
      </c>
      <c r="E62" s="121" t="s">
        <v>113</v>
      </c>
      <c r="F62" s="120">
        <v>150.0</v>
      </c>
      <c r="G62" s="120" t="s">
        <v>55</v>
      </c>
    </row>
    <row r="63">
      <c r="A63" s="119" t="s">
        <v>118</v>
      </c>
      <c r="B63" s="120">
        <v>150.0</v>
      </c>
      <c r="C63" s="119" t="s">
        <v>55</v>
      </c>
      <c r="E63" s="121" t="s">
        <v>117</v>
      </c>
      <c r="F63" s="120">
        <v>100.0</v>
      </c>
      <c r="G63" s="120" t="s">
        <v>55</v>
      </c>
    </row>
    <row r="64">
      <c r="A64" s="119" t="s">
        <v>119</v>
      </c>
      <c r="B64" s="120">
        <v>150.0</v>
      </c>
      <c r="C64" s="119" t="s">
        <v>55</v>
      </c>
      <c r="E64" s="121" t="s">
        <v>118</v>
      </c>
      <c r="F64" s="120">
        <v>150.0</v>
      </c>
      <c r="G64" s="120" t="s">
        <v>55</v>
      </c>
    </row>
    <row r="65">
      <c r="A65" s="119" t="s">
        <v>120</v>
      </c>
      <c r="B65" s="120">
        <v>150.0</v>
      </c>
      <c r="C65" s="119" t="s">
        <v>55</v>
      </c>
      <c r="E65" s="121" t="s">
        <v>119</v>
      </c>
      <c r="F65" s="120">
        <v>150.0</v>
      </c>
      <c r="G65" s="120" t="s">
        <v>55</v>
      </c>
    </row>
    <row r="66">
      <c r="A66" s="119" t="s">
        <v>121</v>
      </c>
      <c r="B66" s="120">
        <v>150.0</v>
      </c>
      <c r="C66" s="119" t="s">
        <v>55</v>
      </c>
      <c r="E66" s="121" t="s">
        <v>121</v>
      </c>
      <c r="F66" s="120">
        <v>150.0</v>
      </c>
      <c r="G66" s="120" t="s">
        <v>55</v>
      </c>
    </row>
    <row r="67">
      <c r="A67" s="119" t="s">
        <v>122</v>
      </c>
      <c r="B67" s="120">
        <v>150.0</v>
      </c>
      <c r="C67" s="119" t="s">
        <v>55</v>
      </c>
      <c r="E67" s="121" t="s">
        <v>122</v>
      </c>
      <c r="F67" s="120">
        <v>150.0</v>
      </c>
      <c r="G67" s="120" t="s">
        <v>55</v>
      </c>
    </row>
    <row r="68">
      <c r="A68" s="119" t="s">
        <v>123</v>
      </c>
      <c r="B68" s="120">
        <v>150.0</v>
      </c>
      <c r="C68" s="119" t="s">
        <v>55</v>
      </c>
      <c r="E68" s="121" t="s">
        <v>120</v>
      </c>
      <c r="F68" s="120">
        <v>150.0</v>
      </c>
      <c r="G68" s="120" t="s">
        <v>55</v>
      </c>
    </row>
    <row r="69">
      <c r="A69" s="119" t="s">
        <v>124</v>
      </c>
      <c r="B69" s="120">
        <v>150.0</v>
      </c>
      <c r="C69" s="119" t="s">
        <v>55</v>
      </c>
      <c r="E69" s="121" t="s">
        <v>123</v>
      </c>
      <c r="F69" s="120">
        <v>150.0</v>
      </c>
      <c r="G69" s="120" t="s">
        <v>55</v>
      </c>
    </row>
    <row r="70">
      <c r="A70" s="119" t="s">
        <v>125</v>
      </c>
      <c r="B70" s="120">
        <v>150.0</v>
      </c>
      <c r="C70" s="121" t="s">
        <v>55</v>
      </c>
      <c r="E70" s="121" t="s">
        <v>124</v>
      </c>
      <c r="F70" s="120">
        <v>150.0</v>
      </c>
      <c r="G70" s="120" t="s">
        <v>55</v>
      </c>
    </row>
    <row r="71">
      <c r="A71" s="119" t="s">
        <v>126</v>
      </c>
      <c r="B71" s="120">
        <v>150.0</v>
      </c>
      <c r="C71" s="121" t="s">
        <v>55</v>
      </c>
      <c r="E71" s="121" t="s">
        <v>125</v>
      </c>
      <c r="F71" s="120">
        <v>150.0</v>
      </c>
      <c r="G71" s="120" t="s">
        <v>55</v>
      </c>
    </row>
    <row r="72">
      <c r="A72" s="119" t="s">
        <v>127</v>
      </c>
      <c r="B72" s="120">
        <v>150.0</v>
      </c>
      <c r="C72" s="121" t="s">
        <v>55</v>
      </c>
      <c r="E72" s="121" t="s">
        <v>126</v>
      </c>
      <c r="F72" s="120">
        <v>150.0</v>
      </c>
      <c r="G72" s="120" t="s">
        <v>55</v>
      </c>
    </row>
    <row r="73">
      <c r="A73" s="119" t="s">
        <v>128</v>
      </c>
      <c r="B73" s="120">
        <v>150.0</v>
      </c>
      <c r="C73" s="121" t="s">
        <v>55</v>
      </c>
      <c r="E73" s="121" t="s">
        <v>127</v>
      </c>
      <c r="F73" s="120">
        <v>150.0</v>
      </c>
      <c r="G73" s="120" t="s">
        <v>55</v>
      </c>
    </row>
    <row r="74">
      <c r="A74" s="119" t="s">
        <v>129</v>
      </c>
      <c r="B74" s="120">
        <v>150.0</v>
      </c>
      <c r="C74" s="119" t="s">
        <v>55</v>
      </c>
      <c r="E74" s="121" t="s">
        <v>128</v>
      </c>
      <c r="F74" s="120">
        <v>150.0</v>
      </c>
      <c r="G74" s="120" t="s">
        <v>55</v>
      </c>
    </row>
    <row r="75">
      <c r="A75" s="119" t="s">
        <v>130</v>
      </c>
      <c r="B75" s="120">
        <v>150.0</v>
      </c>
      <c r="C75" s="119" t="s">
        <v>55</v>
      </c>
      <c r="E75" s="121" t="s">
        <v>130</v>
      </c>
      <c r="F75" s="120">
        <v>150.0</v>
      </c>
      <c r="G75" s="120" t="s">
        <v>55</v>
      </c>
    </row>
    <row r="76">
      <c r="A76" s="119" t="s">
        <v>131</v>
      </c>
      <c r="B76" s="120">
        <v>150.0</v>
      </c>
      <c r="C76" s="119" t="s">
        <v>55</v>
      </c>
      <c r="E76" s="121" t="s">
        <v>129</v>
      </c>
      <c r="F76" s="120">
        <v>150.0</v>
      </c>
      <c r="G76" s="120" t="s">
        <v>55</v>
      </c>
    </row>
    <row r="77">
      <c r="A77" s="119" t="s">
        <v>132</v>
      </c>
      <c r="B77" s="120">
        <v>130.0</v>
      </c>
      <c r="C77" s="119" t="s">
        <v>55</v>
      </c>
      <c r="E77" s="121" t="s">
        <v>131</v>
      </c>
      <c r="F77" s="120">
        <v>150.0</v>
      </c>
      <c r="G77" s="120" t="s">
        <v>55</v>
      </c>
    </row>
    <row r="78">
      <c r="A78" s="119" t="s">
        <v>133</v>
      </c>
      <c r="B78" s="120">
        <v>150.0</v>
      </c>
      <c r="C78" s="121" t="s">
        <v>55</v>
      </c>
      <c r="E78" s="121" t="s">
        <v>133</v>
      </c>
      <c r="F78" s="120">
        <v>150.0</v>
      </c>
      <c r="G78" s="120" t="s">
        <v>55</v>
      </c>
    </row>
    <row r="79">
      <c r="A79" s="119" t="s">
        <v>134</v>
      </c>
      <c r="B79" s="120">
        <v>100.0</v>
      </c>
      <c r="C79" s="121" t="s">
        <v>55</v>
      </c>
      <c r="E79" s="121" t="s">
        <v>135</v>
      </c>
      <c r="F79" s="120">
        <v>60.0</v>
      </c>
      <c r="G79" s="120" t="s">
        <v>55</v>
      </c>
    </row>
    <row r="80">
      <c r="A80" s="119" t="s">
        <v>135</v>
      </c>
      <c r="B80" s="120">
        <v>60.0</v>
      </c>
      <c r="C80" s="121" t="s">
        <v>55</v>
      </c>
      <c r="E80" s="121" t="s">
        <v>134</v>
      </c>
      <c r="F80" s="120">
        <v>100.0</v>
      </c>
      <c r="G80" s="120" t="s">
        <v>55</v>
      </c>
    </row>
    <row r="81">
      <c r="A81" s="119" t="s">
        <v>136</v>
      </c>
      <c r="B81" s="120">
        <v>150.0</v>
      </c>
      <c r="C81" s="119" t="s">
        <v>55</v>
      </c>
      <c r="E81" s="121" t="s">
        <v>132</v>
      </c>
      <c r="F81" s="120">
        <v>130.0</v>
      </c>
      <c r="G81" s="120" t="s">
        <v>55</v>
      </c>
    </row>
    <row r="82">
      <c r="A82" s="119" t="s">
        <v>137</v>
      </c>
      <c r="B82" s="120">
        <v>150.0</v>
      </c>
      <c r="C82" s="119" t="s">
        <v>55</v>
      </c>
      <c r="E82" s="121" t="s">
        <v>137</v>
      </c>
      <c r="F82" s="120">
        <v>150.0</v>
      </c>
      <c r="G82" s="120" t="s">
        <v>55</v>
      </c>
    </row>
    <row r="83">
      <c r="A83" s="119" t="s">
        <v>138</v>
      </c>
      <c r="B83" s="120">
        <v>150.0</v>
      </c>
      <c r="C83" s="121" t="s">
        <v>55</v>
      </c>
      <c r="E83" s="121" t="s">
        <v>136</v>
      </c>
      <c r="F83" s="120">
        <v>150.0</v>
      </c>
      <c r="G83" s="120" t="s">
        <v>55</v>
      </c>
    </row>
    <row r="84">
      <c r="A84" s="119" t="s">
        <v>139</v>
      </c>
      <c r="B84" s="120">
        <v>150.0</v>
      </c>
      <c r="C84" s="121" t="s">
        <v>55</v>
      </c>
      <c r="E84" s="121" t="s">
        <v>138</v>
      </c>
      <c r="F84" s="120">
        <v>150.0</v>
      </c>
      <c r="G84" s="120" t="s">
        <v>55</v>
      </c>
    </row>
    <row r="85">
      <c r="A85" s="119" t="s">
        <v>140</v>
      </c>
      <c r="B85" s="120">
        <v>150.0</v>
      </c>
      <c r="C85" s="121" t="s">
        <v>55</v>
      </c>
      <c r="E85" s="121" t="s">
        <v>140</v>
      </c>
      <c r="F85" s="120">
        <v>150.0</v>
      </c>
      <c r="G85" s="120" t="s">
        <v>55</v>
      </c>
    </row>
    <row r="86">
      <c r="A86" s="119" t="s">
        <v>141</v>
      </c>
      <c r="B86" s="120">
        <v>150.0</v>
      </c>
      <c r="C86" s="121" t="s">
        <v>55</v>
      </c>
      <c r="E86" s="121" t="s">
        <v>139</v>
      </c>
      <c r="F86" s="120">
        <v>150.0</v>
      </c>
      <c r="G86" s="120" t="s">
        <v>55</v>
      </c>
    </row>
    <row r="87">
      <c r="A87" s="119" t="s">
        <v>142</v>
      </c>
      <c r="B87" s="120">
        <v>125.0</v>
      </c>
      <c r="C87" s="121" t="s">
        <v>55</v>
      </c>
      <c r="E87" s="121" t="s">
        <v>141</v>
      </c>
      <c r="F87" s="120">
        <v>150.0</v>
      </c>
      <c r="G87" s="120" t="s">
        <v>55</v>
      </c>
    </row>
    <row r="88">
      <c r="A88" s="119" t="s">
        <v>143</v>
      </c>
      <c r="B88" s="120">
        <v>150.0</v>
      </c>
      <c r="C88" s="121" t="s">
        <v>55</v>
      </c>
      <c r="E88" s="121" t="s">
        <v>142</v>
      </c>
      <c r="F88" s="120">
        <v>125.0</v>
      </c>
      <c r="G88" s="120" t="s">
        <v>55</v>
      </c>
    </row>
    <row r="89">
      <c r="A89" s="119" t="s">
        <v>144</v>
      </c>
      <c r="B89" s="120">
        <v>130.0</v>
      </c>
      <c r="C89" s="121" t="s">
        <v>55</v>
      </c>
      <c r="E89" s="121" t="s">
        <v>143</v>
      </c>
      <c r="F89" s="120">
        <v>150.0</v>
      </c>
      <c r="G89" s="120" t="s">
        <v>55</v>
      </c>
    </row>
    <row r="90">
      <c r="A90" s="119" t="s">
        <v>145</v>
      </c>
      <c r="B90" s="120">
        <v>150.0</v>
      </c>
      <c r="C90" s="121" t="s">
        <v>55</v>
      </c>
      <c r="E90" s="121" t="s">
        <v>144</v>
      </c>
      <c r="F90" s="120">
        <v>130.0</v>
      </c>
      <c r="G90" s="120" t="s">
        <v>55</v>
      </c>
    </row>
    <row r="91">
      <c r="A91" s="119" t="s">
        <v>146</v>
      </c>
      <c r="B91" s="120">
        <v>200.0</v>
      </c>
      <c r="C91" s="121" t="s">
        <v>55</v>
      </c>
      <c r="E91" s="121" t="s">
        <v>145</v>
      </c>
      <c r="F91" s="120">
        <v>150.0</v>
      </c>
      <c r="G91" s="120" t="s">
        <v>55</v>
      </c>
    </row>
    <row r="92">
      <c r="A92" s="119" t="s">
        <v>147</v>
      </c>
      <c r="B92" s="120">
        <v>150.0</v>
      </c>
      <c r="C92" s="121" t="s">
        <v>55</v>
      </c>
      <c r="E92" s="121" t="s">
        <v>146</v>
      </c>
      <c r="F92" s="120">
        <v>200.0</v>
      </c>
      <c r="G92" s="120" t="s">
        <v>55</v>
      </c>
    </row>
    <row r="93">
      <c r="A93" s="119" t="s">
        <v>148</v>
      </c>
      <c r="B93" s="120">
        <v>125.0</v>
      </c>
      <c r="C93" s="121" t="s">
        <v>55</v>
      </c>
      <c r="E93" s="121" t="s">
        <v>148</v>
      </c>
      <c r="F93" s="120">
        <v>125.0</v>
      </c>
      <c r="G93" s="120" t="s">
        <v>55</v>
      </c>
    </row>
    <row r="94">
      <c r="A94" s="119" t="s">
        <v>149</v>
      </c>
      <c r="B94" s="120">
        <v>200.0</v>
      </c>
      <c r="C94" s="121" t="s">
        <v>55</v>
      </c>
      <c r="E94" s="121" t="s">
        <v>147</v>
      </c>
      <c r="F94" s="120">
        <v>150.0</v>
      </c>
      <c r="G94" s="120" t="s">
        <v>55</v>
      </c>
    </row>
    <row r="95">
      <c r="A95" s="119" t="s">
        <v>150</v>
      </c>
      <c r="B95" s="120">
        <v>150.0</v>
      </c>
      <c r="C95" s="121" t="s">
        <v>55</v>
      </c>
      <c r="E95" s="121" t="s">
        <v>149</v>
      </c>
      <c r="F95" s="120">
        <v>200.0</v>
      </c>
      <c r="G95" s="120" t="s">
        <v>55</v>
      </c>
    </row>
    <row r="96">
      <c r="A96" s="119" t="s">
        <v>151</v>
      </c>
      <c r="B96" s="120">
        <v>125.0</v>
      </c>
      <c r="C96" s="121" t="s">
        <v>55</v>
      </c>
      <c r="E96" s="121" t="s">
        <v>150</v>
      </c>
      <c r="F96" s="120">
        <v>150.0</v>
      </c>
      <c r="G96" s="120" t="s">
        <v>55</v>
      </c>
    </row>
    <row r="97">
      <c r="A97" s="119" t="s">
        <v>152</v>
      </c>
      <c r="B97" s="120">
        <v>150.0</v>
      </c>
      <c r="C97" s="121" t="s">
        <v>55</v>
      </c>
      <c r="E97" s="121" t="s">
        <v>151</v>
      </c>
      <c r="F97" s="120">
        <v>125.0</v>
      </c>
      <c r="G97" s="120" t="s">
        <v>55</v>
      </c>
    </row>
    <row r="98">
      <c r="A98" s="119" t="s">
        <v>153</v>
      </c>
      <c r="B98" s="120">
        <v>25.0</v>
      </c>
      <c r="C98" s="121" t="s">
        <v>55</v>
      </c>
      <c r="E98" s="121" t="s">
        <v>151</v>
      </c>
      <c r="F98" s="120">
        <v>125.0</v>
      </c>
      <c r="G98" s="120" t="s">
        <v>55</v>
      </c>
    </row>
    <row r="99">
      <c r="A99" s="119" t="s">
        <v>154</v>
      </c>
      <c r="B99" s="120">
        <v>75.0</v>
      </c>
      <c r="C99" s="121" t="s">
        <v>55</v>
      </c>
      <c r="E99" s="121" t="s">
        <v>154</v>
      </c>
      <c r="F99" s="120">
        <v>75.0</v>
      </c>
      <c r="G99" s="120" t="s">
        <v>55</v>
      </c>
    </row>
    <row r="100">
      <c r="A100" s="119" t="s">
        <v>155</v>
      </c>
      <c r="B100" s="120">
        <v>150.0</v>
      </c>
      <c r="C100" s="121" t="s">
        <v>55</v>
      </c>
      <c r="E100" s="121" t="s">
        <v>153</v>
      </c>
      <c r="F100" s="120">
        <v>25.0</v>
      </c>
      <c r="G100" s="120" t="s">
        <v>55</v>
      </c>
    </row>
    <row r="101">
      <c r="A101" s="119" t="s">
        <v>156</v>
      </c>
      <c r="B101" s="120">
        <v>100.0</v>
      </c>
      <c r="C101" s="121" t="s">
        <v>55</v>
      </c>
      <c r="E101" s="121" t="s">
        <v>156</v>
      </c>
      <c r="F101" s="120">
        <v>100.0</v>
      </c>
      <c r="G101" s="120" t="s">
        <v>55</v>
      </c>
    </row>
    <row r="102">
      <c r="A102" s="119" t="s">
        <v>157</v>
      </c>
      <c r="B102" s="120">
        <v>100.0</v>
      </c>
      <c r="C102" s="121" t="s">
        <v>55</v>
      </c>
      <c r="E102" s="121" t="s">
        <v>155</v>
      </c>
      <c r="F102" s="120">
        <v>150.0</v>
      </c>
      <c r="G102" s="120" t="s">
        <v>55</v>
      </c>
    </row>
    <row r="103">
      <c r="A103" s="119" t="s">
        <v>158</v>
      </c>
      <c r="B103" s="120">
        <v>100.0</v>
      </c>
      <c r="C103" s="121" t="s">
        <v>55</v>
      </c>
      <c r="E103" s="121" t="s">
        <v>157</v>
      </c>
      <c r="F103" s="120">
        <v>100.0</v>
      </c>
      <c r="G103" s="120" t="s">
        <v>55</v>
      </c>
    </row>
    <row r="104">
      <c r="A104" s="119" t="s">
        <v>159</v>
      </c>
      <c r="B104" s="120">
        <v>100.0</v>
      </c>
      <c r="C104" s="121" t="s">
        <v>55</v>
      </c>
      <c r="E104" s="121" t="s">
        <v>158</v>
      </c>
      <c r="F104" s="120">
        <v>100.0</v>
      </c>
      <c r="G104" s="120" t="s">
        <v>55</v>
      </c>
    </row>
    <row r="105">
      <c r="A105" s="119" t="s">
        <v>160</v>
      </c>
      <c r="B105" s="120">
        <v>100.0</v>
      </c>
      <c r="C105" s="121" t="s">
        <v>55</v>
      </c>
      <c r="E105" s="121" t="s">
        <v>159</v>
      </c>
      <c r="F105" s="120">
        <v>100.0</v>
      </c>
      <c r="G105" s="120" t="s">
        <v>55</v>
      </c>
    </row>
    <row r="106">
      <c r="A106" s="119" t="s">
        <v>161</v>
      </c>
      <c r="B106" s="120">
        <v>150.0</v>
      </c>
      <c r="C106" s="121" t="s">
        <v>55</v>
      </c>
      <c r="E106" s="121" t="s">
        <v>160</v>
      </c>
      <c r="F106" s="120">
        <v>100.0</v>
      </c>
      <c r="G106" s="120" t="s">
        <v>55</v>
      </c>
    </row>
    <row r="107">
      <c r="A107" s="119" t="s">
        <v>162</v>
      </c>
      <c r="B107" s="120">
        <v>150.0</v>
      </c>
      <c r="C107" s="121" t="s">
        <v>55</v>
      </c>
      <c r="E107" s="121" t="s">
        <v>161</v>
      </c>
      <c r="F107" s="120">
        <v>150.0</v>
      </c>
      <c r="G107" s="120" t="s">
        <v>55</v>
      </c>
    </row>
    <row r="108">
      <c r="A108" s="119" t="s">
        <v>163</v>
      </c>
      <c r="B108" s="120">
        <v>150.0</v>
      </c>
      <c r="C108" s="121" t="s">
        <v>55</v>
      </c>
      <c r="E108" s="121" t="s">
        <v>162</v>
      </c>
      <c r="F108" s="120">
        <v>150.0</v>
      </c>
      <c r="G108" s="120" t="s">
        <v>55</v>
      </c>
    </row>
    <row r="109">
      <c r="A109" s="119" t="s">
        <v>164</v>
      </c>
      <c r="B109" s="120">
        <v>160.0</v>
      </c>
      <c r="C109" s="121" t="s">
        <v>55</v>
      </c>
      <c r="E109" s="121" t="s">
        <v>163</v>
      </c>
      <c r="F109" s="120">
        <v>150.0</v>
      </c>
      <c r="G109" s="120" t="s">
        <v>55</v>
      </c>
    </row>
    <row r="110">
      <c r="A110" s="119" t="s">
        <v>165</v>
      </c>
      <c r="B110" s="120">
        <v>100.0</v>
      </c>
      <c r="C110" s="121" t="s">
        <v>55</v>
      </c>
      <c r="E110" s="121" t="s">
        <v>164</v>
      </c>
      <c r="F110" s="120">
        <v>160.0</v>
      </c>
      <c r="G110" s="120" t="s">
        <v>55</v>
      </c>
    </row>
    <row r="111">
      <c r="A111" s="119" t="s">
        <v>166</v>
      </c>
      <c r="B111" s="120">
        <v>130.0</v>
      </c>
      <c r="C111" s="121" t="s">
        <v>55</v>
      </c>
      <c r="E111" s="121" t="s">
        <v>165</v>
      </c>
      <c r="F111" s="120">
        <v>100.0</v>
      </c>
      <c r="G111" s="120" t="s">
        <v>55</v>
      </c>
    </row>
    <row r="112">
      <c r="A112" s="119" t="s">
        <v>167</v>
      </c>
      <c r="B112" s="120">
        <v>150.0</v>
      </c>
      <c r="C112" s="121" t="s">
        <v>55</v>
      </c>
      <c r="E112" s="121" t="s">
        <v>166</v>
      </c>
      <c r="F112" s="120">
        <v>130.0</v>
      </c>
      <c r="G112" s="120" t="s">
        <v>55</v>
      </c>
    </row>
    <row r="113">
      <c r="A113" s="119" t="s">
        <v>168</v>
      </c>
      <c r="B113" s="120">
        <v>110.0</v>
      </c>
      <c r="C113" s="121" t="s">
        <v>55</v>
      </c>
      <c r="E113" s="121" t="s">
        <v>167</v>
      </c>
      <c r="F113" s="120">
        <v>150.0</v>
      </c>
      <c r="G113" s="120" t="s">
        <v>55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25"/>
    <col customWidth="1" min="2" max="2" width="6.0"/>
    <col customWidth="1" min="3" max="3" width="8.0"/>
  </cols>
  <sheetData>
    <row r="1"/>
    <row r="2"/>
    <row r="3"/>
    <row r="4"/>
    <row r="999">
      <c r="A999" s="120" t="s">
        <v>171</v>
      </c>
      <c r="B999" s="120">
        <v>3750.0</v>
      </c>
    </row>
    <row r="1000">
      <c r="A1000" s="120" t="s">
        <v>170</v>
      </c>
      <c r="B1000" s="120">
        <v>247626.0</v>
      </c>
    </row>
  </sheetData>
  <drawing r:id="rId2"/>
</worksheet>
</file>