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11328" yWindow="0" windowWidth="11712" windowHeight="12240" tabRatio="600" firstSheet="0" activeTab="4" autoFilterDateGrouping="1"/>
  </bookViews>
  <sheets>
    <sheet name="Insumos" sheetId="1" state="visible" r:id="rId1"/>
    <sheet name="Pedidos" sheetId="2" state="visible" r:id="rId2"/>
    <sheet name="Recetas" sheetId="3" state="visible" r:id="rId3"/>
    <sheet name="Producción" sheetId="4" state="visible" r:id="rId4"/>
    <sheet name="Ingredientes" sheetId="5" state="visible" r:id="rId5"/>
    <sheet name="Gastos" sheetId="6" state="visible" r:id="rId6"/>
    <sheet name="Costo PY" sheetId="7" state="visible" r:id="rId7"/>
    <sheet name="Recetas Costeadas" sheetId="8" state="visible" r:id="rId8"/>
    <sheet name="Mano de Obra" sheetId="9" state="visible" r:id="rId9"/>
    <sheet name="Gastos Indirectos" sheetId="10" state="visible" r:id="rId10"/>
    <sheet name="Movimientos" sheetId="11" state="visible" r:id="rId11"/>
  </sheets>
  <definedNames>
    <definedName name="_xlnm._FilterDatabase" localSheetId="0" hidden="1">'Insumos'!$A$1:$F$25</definedName>
    <definedName name="_xlnm._FilterDatabase" localSheetId="2" hidden="1">'Recetas'!$A$1:$G$161</definedName>
    <definedName name="_xlnm._FilterDatabase" localSheetId="4" hidden="1">'Ingredientes'!$A$1:$D$37</definedName>
    <definedName name="_xlnm._FilterDatabase" localSheetId="5" hidden="1">'Gastos'!$A$1:$G$42</definedName>
    <definedName name="_xlnm._FilterDatabase" localSheetId="6" hidden="1">'Costo PY'!$A$1:$G$1</definedName>
    <definedName name="_xlnm._FilterDatabase" localSheetId="7" hidden="1">'Recetas Costeadas'!$A$1:$G$1</definedName>
    <definedName name="_xlnm._FilterDatabase" localSheetId="8" hidden="1">'Mano de Obra'!$A$1:$E$1</definedName>
    <definedName name="_xlnm._FilterDatabase" localSheetId="9" hidden="1">'Gastos Indirectos'!$A$1:$D$1</definedName>
    <definedName name="_xlnm._FilterDatabase" localSheetId="10" hidden="1">'Movimientos'!$A$1:$D$1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&quot;$&quot;\ #,##0"/>
    <numFmt numFmtId="165" formatCode="_-&quot;$&quot;\ * #,##0_-;\-&quot;$&quot;\ * #,##0_-;_-&quot;$&quot;\ * &quot;-&quot;??_-;_-@_-"/>
    <numFmt numFmtId="166" formatCode="0.000"/>
    <numFmt numFmtId="167" formatCode="_-&quot;$&quot;\ * #,##0.00_-;\-&quot;$&quot;\ * #,##0.00_-;_-&quot;$&quot;\ * &quot;-&quot;??_-;_-@_-"/>
    <numFmt numFmtId="168" formatCode="yyyy\-mm\-dd\ hh:mm:ss"/>
    <numFmt numFmtId="169" formatCode="YYYY-MM-DD HH:MM:SS"/>
  </numFmts>
  <fonts count="7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sz val="11"/>
      <scheme val="minor"/>
    </font>
    <font>
      <name val="Aptos Narrow"/>
      <family val="2"/>
      <b val="1"/>
      <color theme="0"/>
      <sz val="11"/>
    </font>
    <font>
      <b val="1"/>
    </font>
  </fonts>
  <fills count="7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44" fontId="1" fillId="0" borderId="0"/>
  </cellStyleXfs>
  <cellXfs count="77">
    <xf numFmtId="0" fontId="0" fillId="0" borderId="0" pivotButton="0" quotePrefix="0" xfId="0"/>
    <xf numFmtId="16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4" borderId="1" pivotButton="0" quotePrefix="0" xfId="0"/>
    <xf numFmtId="0" fontId="2" fillId="3" borderId="1" pivotButton="0" quotePrefix="0" xfId="0"/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1">
      <alignment horizontal="center" vertical="center"/>
    </xf>
    <xf numFmtId="165" fontId="2" fillId="3" borderId="1" applyAlignment="1" pivotButton="0" quotePrefix="0" xfId="1">
      <alignment horizontal="center" vertical="center"/>
    </xf>
    <xf numFmtId="165" fontId="0" fillId="0" borderId="0" applyAlignment="1" pivotButton="0" quotePrefix="0" xfId="1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1" applyAlignment="1" pivotButton="0" quotePrefix="0" xfId="1">
      <alignment horizontal="center" vertical="center"/>
    </xf>
    <xf numFmtId="166" fontId="0" fillId="2" borderId="1" applyAlignment="1" pivotButton="0" quotePrefix="0" xfId="0">
      <alignment horizontal="center" vertical="center"/>
    </xf>
    <xf numFmtId="0" fontId="0" fillId="0" borderId="1" pivotButton="0" quotePrefix="0" xfId="0"/>
    <xf numFmtId="167" fontId="0" fillId="0" borderId="0" pivotButton="0" quotePrefix="0" xfId="1"/>
    <xf numFmtId="167" fontId="0" fillId="0" borderId="1" pivotButton="0" quotePrefix="0" xfId="1"/>
    <xf numFmtId="1" fontId="0" fillId="0" borderId="0" applyAlignment="1" pivotButton="0" quotePrefix="0" xfId="0">
      <alignment horizontal="center" vertical="center" wrapText="1"/>
    </xf>
    <xf numFmtId="1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1">
      <alignment horizontal="center" vertical="center"/>
    </xf>
    <xf numFmtId="0" fontId="2" fillId="3" borderId="0" pivotButton="0" quotePrefix="0" xfId="0"/>
    <xf numFmtId="167" fontId="0" fillId="0" borderId="3" pivotButton="0" quotePrefix="0" xfId="0"/>
    <xf numFmtId="0" fontId="4" fillId="2" borderId="1" pivotButton="0" quotePrefix="0" xfId="0"/>
    <xf numFmtId="0" fontId="2" fillId="3" borderId="2" pivotButton="0" quotePrefix="0" xfId="0"/>
    <xf numFmtId="14" fontId="4" fillId="2" borderId="1" pivotButton="0" quotePrefix="0" xfId="0"/>
    <xf numFmtId="167" fontId="4" fillId="2" borderId="1" pivotButton="0" quotePrefix="0" xfId="1"/>
    <xf numFmtId="0" fontId="4" fillId="2" borderId="1" applyAlignment="1" pivotButton="0" quotePrefix="0" xfId="0">
      <alignment horizontal="center" vertical="center"/>
    </xf>
    <xf numFmtId="167" fontId="4" fillId="2" borderId="1" applyAlignment="1" pivotButton="0" quotePrefix="0" xfId="1">
      <alignment horizontal="center" vertical="center"/>
    </xf>
    <xf numFmtId="9" fontId="4" fillId="2" borderId="1" applyAlignment="1" pivotButton="0" quotePrefix="0" xfId="0">
      <alignment horizontal="center" vertical="center"/>
    </xf>
    <xf numFmtId="167" fontId="4" fillId="2" borderId="1" applyAlignment="1" pivotButton="0" quotePrefix="0" xfId="0">
      <alignment horizontal="center" vertical="center"/>
    </xf>
    <xf numFmtId="167" fontId="4" fillId="2" borderId="0" pivotButton="0" quotePrefix="0" xfId="1"/>
    <xf numFmtId="0" fontId="0" fillId="6" borderId="1" applyAlignment="1" pivotButton="0" quotePrefix="0" xfId="0">
      <alignment horizontal="center" vertical="center"/>
    </xf>
    <xf numFmtId="166" fontId="0" fillId="6" borderId="1" applyAlignment="1" pivotButton="0" quotePrefix="0" xfId="0">
      <alignment horizontal="center" vertical="center"/>
    </xf>
    <xf numFmtId="166" fontId="0" fillId="6" borderId="5" applyAlignment="1" pivotButton="0" quotePrefix="0" xfId="0">
      <alignment horizontal="center" vertical="center"/>
    </xf>
    <xf numFmtId="166" fontId="0" fillId="0" borderId="4" applyAlignment="1" pivotButton="0" quotePrefix="0" xfId="0">
      <alignment horizontal="center" vertical="center"/>
    </xf>
    <xf numFmtId="165" fontId="0" fillId="6" borderId="1" applyAlignment="1" pivotButton="0" quotePrefix="0" xfId="1">
      <alignment horizontal="center" vertical="center"/>
    </xf>
    <xf numFmtId="0" fontId="2" fillId="3" borderId="2" applyAlignment="1" pivotButton="0" quotePrefix="0" xfId="0">
      <alignment horizontal="center" vertical="center"/>
    </xf>
    <xf numFmtId="16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16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165" fontId="0" fillId="5" borderId="1" applyAlignment="1" pivotButton="0" quotePrefix="0" xfId="1">
      <alignment horizontal="center" vertical="center"/>
    </xf>
    <xf numFmtId="16" fontId="0" fillId="6" borderId="1" applyAlignment="1" pivotButton="0" quotePrefix="0" xfId="0">
      <alignment horizontal="center" vertical="center"/>
    </xf>
    <xf numFmtId="0" fontId="0" fillId="6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66" fontId="0" fillId="0" borderId="0" pivotButton="0" quotePrefix="0" xfId="0"/>
    <xf numFmtId="14" fontId="0" fillId="0" borderId="0" pivotButton="0" quotePrefix="0" xfId="0"/>
    <xf numFmtId="14" fontId="0" fillId="0" borderId="0" applyAlignment="1" pivotButton="0" quotePrefix="0" xfId="0">
      <alignment horizontal="center"/>
    </xf>
    <xf numFmtId="168" fontId="0" fillId="0" borderId="0" applyAlignment="1" pivotButton="0" quotePrefix="0" xfId="0">
      <alignment horizontal="center"/>
    </xf>
    <xf numFmtId="164" fontId="0" fillId="0" borderId="0" applyAlignment="1" pivotButton="0" quotePrefix="0" xfId="1">
      <alignment horizontal="center"/>
    </xf>
    <xf numFmtId="0" fontId="5" fillId="3" borderId="5" applyAlignment="1" pivotButton="0" quotePrefix="0" xfId="0">
      <alignment horizontal="center" vertical="top"/>
    </xf>
    <xf numFmtId="164" fontId="5" fillId="3" borderId="5" applyAlignment="1" pivotButton="0" quotePrefix="0" xfId="0">
      <alignment horizontal="center" vertical="top"/>
    </xf>
    <xf numFmtId="14" fontId="5" fillId="3" borderId="5" applyAlignment="1" pivotButton="0" quotePrefix="0" xfId="0">
      <alignment horizontal="center" vertical="top"/>
    </xf>
    <xf numFmtId="0" fontId="5" fillId="3" borderId="8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0" fillId="2" borderId="8" applyAlignment="1" pivotButton="0" quotePrefix="0" xfId="0">
      <alignment horizontal="center" vertical="center"/>
    </xf>
    <xf numFmtId="166" fontId="0" fillId="2" borderId="8" applyAlignment="1" pivotButton="0" quotePrefix="0" xfId="0">
      <alignment horizontal="center" vertical="center"/>
    </xf>
    <xf numFmtId="0" fontId="6" fillId="3" borderId="10" applyAlignment="1" pivotButton="0" quotePrefix="0" xfId="0">
      <alignment horizontal="center" vertical="top"/>
    </xf>
    <xf numFmtId="164" fontId="6" fillId="3" borderId="10" applyAlignment="1" pivotButton="0" quotePrefix="0" xfId="0">
      <alignment horizontal="center" vertical="top"/>
    </xf>
    <xf numFmtId="14" fontId="6" fillId="3" borderId="10" applyAlignment="1" pivotButton="0" quotePrefix="0" xfId="0">
      <alignment horizontal="center" vertical="top"/>
    </xf>
    <xf numFmtId="168" fontId="0" fillId="0" borderId="0" applyAlignment="1" pivotButton="0" quotePrefix="0" xfId="0">
      <alignment horizontal="center"/>
    </xf>
    <xf numFmtId="165" fontId="6" fillId="3" borderId="10" applyAlignment="1" pivotButton="0" quotePrefix="0" xfId="1">
      <alignment horizontal="center" vertical="top"/>
    </xf>
    <xf numFmtId="0" fontId="6" fillId="0" borderId="10" applyAlignment="1" pivotButton="0" quotePrefix="0" xfId="0">
      <alignment horizontal="center" vertical="top"/>
    </xf>
    <xf numFmtId="169" fontId="0" fillId="0" borderId="0" pivotButton="0" quotePrefix="0" xfId="0"/>
    <xf numFmtId="167" fontId="4" fillId="2" borderId="1" applyAlignment="1" pivotButton="0" quotePrefix="0" xfId="1">
      <alignment horizontal="center" vertical="center"/>
    </xf>
    <xf numFmtId="167" fontId="4" fillId="2" borderId="1" applyAlignment="1" pivotButton="0" quotePrefix="0" xfId="0">
      <alignment horizontal="center" vertical="center"/>
    </xf>
    <xf numFmtId="167" fontId="4" fillId="2" borderId="0" pivotButton="0" quotePrefix="0" xfId="1"/>
    <xf numFmtId="167" fontId="0" fillId="0" borderId="0" applyAlignment="1" pivotButton="0" quotePrefix="0" xfId="1">
      <alignment horizontal="center" vertical="center"/>
    </xf>
    <xf numFmtId="167" fontId="4" fillId="2" borderId="1" pivotButton="0" quotePrefix="0" xfId="1"/>
    <xf numFmtId="167" fontId="0" fillId="0" borderId="0" pivotButton="0" quotePrefix="0" xfId="1"/>
    <xf numFmtId="167" fontId="0" fillId="0" borderId="1" pivotButton="0" quotePrefix="0" xfId="1"/>
    <xf numFmtId="167" fontId="0" fillId="0" borderId="3" pivotButton="0" quotePrefix="0" xfId="0"/>
    <xf numFmtId="169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zoomScaleNormal="100" workbookViewId="0">
      <selection activeCell="E10" sqref="E10"/>
    </sheetView>
  </sheetViews>
  <sheetFormatPr baseColWidth="10" defaultRowHeight="14.4"/>
  <cols>
    <col width="24.33203125" bestFit="1" customWidth="1" min="1" max="1"/>
    <col width="16.88671875" bestFit="1" customWidth="1" min="2" max="2"/>
    <col width="21.44140625" bestFit="1" customWidth="1" min="3" max="3"/>
    <col width="24.109375" bestFit="1" customWidth="1" min="4" max="4"/>
    <col width="18" bestFit="1" customWidth="1" min="5" max="5"/>
    <col width="23.44140625" bestFit="1" customWidth="1" min="6" max="6"/>
  </cols>
  <sheetData>
    <row r="1">
      <c r="A1" s="11" t="inlineStr">
        <is>
          <t>INSUMO</t>
        </is>
      </c>
      <c r="B1" s="11" t="inlineStr">
        <is>
          <t>PROVEEDOR</t>
        </is>
      </c>
      <c r="C1" s="11" t="inlineStr">
        <is>
          <t>UNIDAD DE MEDIDA</t>
        </is>
      </c>
      <c r="D1" s="11" t="inlineStr">
        <is>
          <t>CANTIDAD COMPRADA</t>
        </is>
      </c>
      <c r="E1" s="9" t="inlineStr">
        <is>
          <t>COSTO TOTAL</t>
        </is>
      </c>
      <c r="F1" s="9" t="inlineStr">
        <is>
          <t>COSTO POR UNIDAD</t>
        </is>
      </c>
    </row>
    <row r="2">
      <c r="A2" s="7" t="inlineStr">
        <is>
          <t>Bolsa camiseta 10x20</t>
        </is>
      </c>
      <c r="B2" s="7" t="inlineStr">
        <is>
          <t>Papelera Escalada</t>
        </is>
      </c>
      <c r="C2" s="7" t="inlineStr">
        <is>
          <t>Unidad</t>
        </is>
      </c>
      <c r="D2" s="7" t="n">
        <v>50</v>
      </c>
      <c r="E2" s="8" t="n">
        <v>3000</v>
      </c>
      <c r="F2" s="13">
        <f>E2/D2</f>
        <v/>
      </c>
    </row>
    <row r="3">
      <c r="A3" s="7" t="inlineStr">
        <is>
          <t>Separadores</t>
        </is>
      </c>
      <c r="B3" s="7" t="inlineStr">
        <is>
          <t>Papelera Escalada</t>
        </is>
      </c>
      <c r="C3" s="7" t="inlineStr">
        <is>
          <t>Kilogramos</t>
        </is>
      </c>
      <c r="D3" s="7" t="n">
        <v>1</v>
      </c>
      <c r="E3" s="8" t="n">
        <v>3500</v>
      </c>
      <c r="F3" s="13">
        <f>E3/D3</f>
        <v/>
      </c>
    </row>
    <row r="4">
      <c r="A4" s="7" t="inlineStr">
        <is>
          <t>Papel films</t>
        </is>
      </c>
      <c r="B4" s="7" t="inlineStr">
        <is>
          <t>Papelera Escalada</t>
        </is>
      </c>
      <c r="C4" s="7" t="inlineStr">
        <is>
          <t>Metros</t>
        </is>
      </c>
      <c r="D4" s="7" t="n">
        <v>50</v>
      </c>
      <c r="E4" s="8" t="n">
        <v>7900</v>
      </c>
      <c r="F4" s="13">
        <f>E4/D4</f>
        <v/>
      </c>
    </row>
    <row r="5">
      <c r="A5" s="7" t="inlineStr">
        <is>
          <t>Bolsas de arranque</t>
        </is>
      </c>
      <c r="B5" s="7" t="inlineStr">
        <is>
          <t>Papelera Escalada</t>
        </is>
      </c>
      <c r="C5" s="7" t="inlineStr">
        <is>
          <t>Rollo</t>
        </is>
      </c>
      <c r="D5" s="7" t="n">
        <v>1</v>
      </c>
      <c r="E5" s="8" t="n">
        <v>2500</v>
      </c>
      <c r="F5" s="13">
        <f>E5/D5</f>
        <v/>
      </c>
    </row>
    <row r="6">
      <c r="A6" s="7" t="inlineStr">
        <is>
          <t>Bolsa camisetas 50x60</t>
        </is>
      </c>
      <c r="B6" s="7" t="inlineStr">
        <is>
          <t>Papelera Escalada</t>
        </is>
      </c>
      <c r="C6" s="7" t="inlineStr">
        <is>
          <t>Unidad</t>
        </is>
      </c>
      <c r="D6" s="7" t="n">
        <v>50</v>
      </c>
      <c r="E6" s="8" t="n">
        <v>1783.33</v>
      </c>
      <c r="F6" s="13">
        <f>E6/D6</f>
        <v/>
      </c>
    </row>
    <row r="7">
      <c r="A7" s="7" t="inlineStr">
        <is>
          <t>Bolsa celofan</t>
        </is>
      </c>
      <c r="B7" s="7" t="inlineStr">
        <is>
          <t>Papelera Escalada</t>
        </is>
      </c>
      <c r="C7" s="7" t="inlineStr">
        <is>
          <t>Unidad</t>
        </is>
      </c>
      <c r="D7" s="7" t="n">
        <v>100</v>
      </c>
      <c r="E7" s="8" t="n">
        <v>1783.33</v>
      </c>
      <c r="F7" s="13">
        <f>E7/D7</f>
        <v/>
      </c>
    </row>
    <row r="8">
      <c r="A8" s="7" t="inlineStr">
        <is>
          <t>Cinta</t>
        </is>
      </c>
      <c r="B8" s="7" t="inlineStr">
        <is>
          <t>Papelera Escalada</t>
        </is>
      </c>
      <c r="C8" s="7" t="inlineStr">
        <is>
          <t>Unidad</t>
        </is>
      </c>
      <c r="D8" s="7" t="n">
        <v>1</v>
      </c>
      <c r="E8" s="8" t="n">
        <v>1783.33</v>
      </c>
      <c r="F8" s="13">
        <f>E8/D8</f>
        <v/>
      </c>
    </row>
    <row r="9">
      <c r="A9" s="7" t="inlineStr">
        <is>
          <t>Papel manteca</t>
        </is>
      </c>
      <c r="B9" s="7" t="inlineStr">
        <is>
          <t>Supermercado</t>
        </is>
      </c>
      <c r="C9" s="7" t="inlineStr">
        <is>
          <t>Unidad</t>
        </is>
      </c>
      <c r="D9" s="7" t="n">
        <v>1</v>
      </c>
      <c r="E9" s="8" t="n">
        <v>1305</v>
      </c>
      <c r="F9" s="13">
        <f>E9/D9</f>
        <v/>
      </c>
    </row>
    <row r="10">
      <c r="A10" s="7" t="n"/>
      <c r="B10" s="7" t="n"/>
      <c r="C10" s="7" t="n"/>
      <c r="D10" s="7" t="n"/>
      <c r="E10" s="8" t="n"/>
      <c r="F10" s="13">
        <f>E10/D10</f>
        <v/>
      </c>
    </row>
    <row r="11">
      <c r="A11" s="7" t="n"/>
      <c r="B11" s="7" t="n"/>
      <c r="C11" s="7" t="n"/>
      <c r="D11" s="7" t="n"/>
      <c r="E11" s="8" t="n"/>
      <c r="F11" s="13">
        <f>E11/D11</f>
        <v/>
      </c>
    </row>
    <row r="12">
      <c r="A12" s="7" t="n"/>
      <c r="B12" s="7" t="n"/>
      <c r="C12" s="7" t="n"/>
      <c r="D12" s="7" t="n"/>
      <c r="E12" s="8" t="n"/>
      <c r="F12" s="13">
        <f>E12/D12</f>
        <v/>
      </c>
    </row>
    <row r="13">
      <c r="A13" s="7" t="n"/>
      <c r="B13" s="7" t="n"/>
      <c r="C13" s="7" t="n"/>
      <c r="D13" s="7" t="n"/>
      <c r="E13" s="8" t="n"/>
      <c r="F13" s="13">
        <f>E13/D13</f>
        <v/>
      </c>
    </row>
    <row r="14">
      <c r="A14" s="7" t="n"/>
      <c r="B14" s="7" t="n"/>
      <c r="C14" s="7" t="n"/>
      <c r="D14" s="7" t="n"/>
      <c r="E14" s="8" t="n"/>
      <c r="F14" s="13">
        <f>E14/D14</f>
        <v/>
      </c>
    </row>
    <row r="15">
      <c r="A15" s="7" t="n"/>
      <c r="B15" s="7" t="n"/>
      <c r="C15" s="7" t="n"/>
      <c r="D15" s="7" t="n"/>
      <c r="E15" s="8" t="n"/>
      <c r="F15" s="13">
        <f>E15/D15</f>
        <v/>
      </c>
    </row>
    <row r="16">
      <c r="A16" s="7" t="n"/>
      <c r="B16" s="7" t="n"/>
      <c r="C16" s="7" t="n"/>
      <c r="D16" s="7" t="n"/>
      <c r="E16" s="8" t="n"/>
      <c r="F16" s="13">
        <f>E16/D16</f>
        <v/>
      </c>
    </row>
    <row r="17">
      <c r="A17" s="7" t="n"/>
      <c r="B17" s="7" t="n"/>
      <c r="C17" s="7" t="n"/>
      <c r="D17" s="7" t="n"/>
      <c r="E17" s="8" t="n"/>
      <c r="F17" s="13">
        <f>E17/D17</f>
        <v/>
      </c>
    </row>
    <row r="18">
      <c r="A18" s="7" t="n"/>
      <c r="B18" s="7" t="n"/>
      <c r="C18" s="7" t="n"/>
      <c r="D18" s="7" t="n"/>
      <c r="E18" s="8" t="n"/>
      <c r="F18" s="13">
        <f>E18/D18</f>
        <v/>
      </c>
    </row>
    <row r="19">
      <c r="A19" s="7" t="n"/>
      <c r="B19" s="7" t="n"/>
      <c r="C19" s="7" t="n"/>
      <c r="D19" s="7" t="n"/>
      <c r="E19" s="8" t="n"/>
      <c r="F19" s="13">
        <f>E19/D19</f>
        <v/>
      </c>
    </row>
    <row r="20">
      <c r="A20" s="7" t="n"/>
      <c r="B20" s="7" t="n"/>
      <c r="C20" s="7" t="n"/>
      <c r="D20" s="7" t="n"/>
      <c r="E20" s="8" t="n"/>
      <c r="F20" s="13">
        <f>E20/D20</f>
        <v/>
      </c>
    </row>
    <row r="21">
      <c r="A21" s="7" t="n"/>
      <c r="B21" s="7" t="n"/>
      <c r="C21" s="7" t="n"/>
      <c r="D21" s="7" t="n"/>
      <c r="E21" s="8" t="n"/>
      <c r="F21" s="13">
        <f>E21/D21</f>
        <v/>
      </c>
    </row>
    <row r="22">
      <c r="A22" s="7" t="n"/>
      <c r="B22" s="7" t="n"/>
      <c r="C22" s="7" t="n"/>
      <c r="D22" s="7" t="n"/>
      <c r="E22" s="8" t="n"/>
      <c r="F22" s="13">
        <f>E22/D22</f>
        <v/>
      </c>
    </row>
    <row r="23">
      <c r="A23" s="7" t="n"/>
      <c r="B23" s="7" t="n"/>
      <c r="C23" s="7" t="n"/>
      <c r="D23" s="7" t="n"/>
      <c r="E23" s="8" t="n"/>
      <c r="F23" s="13">
        <f>E23/D23</f>
        <v/>
      </c>
    </row>
    <row r="24">
      <c r="A24" s="7" t="n"/>
      <c r="B24" s="7" t="n"/>
      <c r="C24" s="7" t="n"/>
      <c r="D24" s="7" t="n"/>
      <c r="E24" s="8" t="n"/>
      <c r="F24" s="13">
        <f>E24/D24</f>
        <v/>
      </c>
    </row>
    <row r="25">
      <c r="A25" s="7" t="n"/>
      <c r="B25" s="7" t="n"/>
      <c r="C25" s="7" t="n"/>
      <c r="D25" s="7" t="n"/>
      <c r="E25" s="8" t="n"/>
      <c r="F25" s="13">
        <f>E25/D25</f>
        <v/>
      </c>
    </row>
  </sheetData>
  <autoFilter ref="A1:F25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zoomScale="89" workbookViewId="0">
      <selection activeCell="B4" sqref="B4"/>
    </sheetView>
  </sheetViews>
  <sheetFormatPr baseColWidth="10" defaultRowHeight="14.4"/>
  <cols>
    <col width="16.33203125" customWidth="1" style="2" min="1" max="1"/>
    <col width="29.33203125" bestFit="1" customWidth="1" style="2" min="2" max="2"/>
    <col width="23" customWidth="1" style="2" min="3" max="3"/>
    <col width="11.5546875" customWidth="1" style="3" min="4" max="4"/>
    <col width="11.5546875" customWidth="1" style="49" min="5" max="5"/>
    <col width="110.109375" bestFit="1" customWidth="1" min="6" max="6"/>
    <col width="18.44140625" bestFit="1" customWidth="1" min="7" max="7"/>
  </cols>
  <sheetData>
    <row r="1">
      <c r="A1" s="61" t="inlineStr">
        <is>
          <t>Cliente</t>
        </is>
      </c>
      <c r="B1" s="61" t="inlineStr">
        <is>
          <t>Producto</t>
        </is>
      </c>
      <c r="C1" s="61" t="inlineStr">
        <is>
          <t>Cantidad</t>
        </is>
      </c>
      <c r="D1" s="62" t="inlineStr">
        <is>
          <t>Precio</t>
        </is>
      </c>
      <c r="E1" s="63" t="inlineStr">
        <is>
          <t>Fecha</t>
        </is>
      </c>
      <c r="F1" s="61" t="inlineStr">
        <is>
          <t>Aclaración</t>
        </is>
      </c>
    </row>
    <row r="2">
      <c r="A2" t="inlineStr">
        <is>
          <t>Venta directa</t>
        </is>
      </c>
      <c r="B2" t="inlineStr">
        <is>
          <t>Budín de banana con chip</t>
        </is>
      </c>
      <c r="C2" t="n">
        <v>1</v>
      </c>
      <c r="D2" t="n">
        <v>6500</v>
      </c>
      <c r="E2" s="64" t="inlineStr">
        <is>
          <t>2025-04-29</t>
        </is>
      </c>
      <c r="F2" t="inlineStr">
        <is>
          <t>Ganancia: $6500.00 | Costo: $0.00</t>
        </is>
      </c>
    </row>
    <row r="3">
      <c r="D3" s="51" t="n"/>
      <c r="E3" s="64" t="n"/>
    </row>
    <row r="4">
      <c r="E4" s="64" t="n"/>
    </row>
    <row r="5">
      <c r="E5" s="64" t="n"/>
    </row>
    <row r="6">
      <c r="E6" s="64" t="n"/>
    </row>
    <row r="7">
      <c r="E7" s="64" t="n"/>
    </row>
    <row r="8">
      <c r="E8" s="64" t="n"/>
    </row>
    <row r="9">
      <c r="E9" s="64" t="n"/>
    </row>
    <row r="10">
      <c r="E10" s="64" t="n"/>
    </row>
    <row r="11">
      <c r="E11" s="64" t="n"/>
    </row>
    <row r="12">
      <c r="E12" s="64" t="n"/>
    </row>
    <row r="13">
      <c r="E13" s="64" t="n"/>
    </row>
    <row r="14">
      <c r="E14" s="64" t="n"/>
    </row>
    <row r="15">
      <c r="E15" s="64" t="n"/>
    </row>
    <row r="16">
      <c r="E16" s="64" t="n"/>
    </row>
    <row r="17">
      <c r="E17" s="64" t="n"/>
    </row>
    <row r="18">
      <c r="E18" s="64" t="n"/>
    </row>
    <row r="19">
      <c r="E19" s="64" t="n"/>
    </row>
    <row r="20">
      <c r="E20" s="64" t="n"/>
    </row>
    <row r="21">
      <c r="E21" s="64" t="n"/>
    </row>
    <row r="22">
      <c r="E22" s="64" t="n"/>
    </row>
    <row r="23">
      <c r="E23" s="64" t="n"/>
    </row>
    <row r="24">
      <c r="E24" s="64" t="n"/>
    </row>
    <row r="25">
      <c r="E25" s="64" t="n"/>
    </row>
    <row r="26">
      <c r="E26" s="4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1"/>
  <sheetViews>
    <sheetView zoomScaleNormal="100" workbookViewId="0">
      <selection activeCell="E6" sqref="E6"/>
    </sheetView>
  </sheetViews>
  <sheetFormatPr baseColWidth="10" defaultRowHeight="14.4"/>
  <cols>
    <col width="33" bestFit="1" customWidth="1" min="1" max="1"/>
    <col width="21.88671875" bestFit="1" customWidth="1" min="2" max="2"/>
    <col width="21.44140625" bestFit="1" customWidth="1" min="3" max="3"/>
    <col width="21.44140625" customWidth="1" min="4" max="4"/>
    <col width="24.109375" bestFit="1" customWidth="1" min="5" max="5"/>
    <col width="18" bestFit="1" customWidth="1" min="6" max="6"/>
    <col width="23.44140625" bestFit="1" customWidth="1" min="7" max="7"/>
  </cols>
  <sheetData>
    <row r="1">
      <c r="A1" s="61" t="inlineStr">
        <is>
          <t>RECETA</t>
        </is>
      </c>
      <c r="B1" s="61" t="inlineStr">
        <is>
          <t>INGREDIENTE</t>
        </is>
      </c>
      <c r="C1" s="61" t="inlineStr">
        <is>
          <t>CANTIDAD USADA</t>
        </is>
      </c>
      <c r="D1" s="61" t="inlineStr">
        <is>
          <t>UNIDAD</t>
        </is>
      </c>
      <c r="E1" s="61" t="inlineStr">
        <is>
          <t>COSTO UNITARIO</t>
        </is>
      </c>
      <c r="F1" s="65" t="inlineStr">
        <is>
          <t>SUBTOTAL</t>
        </is>
      </c>
      <c r="G1" s="65" t="inlineStr">
        <is>
          <t>COSTO TOTAL</t>
        </is>
      </c>
    </row>
    <row r="2">
      <c r="A2" s="7" t="inlineStr">
        <is>
          <t>Hamburguesas de garbanzo</t>
        </is>
      </c>
      <c r="B2" s="7" t="inlineStr">
        <is>
          <t>Garbanzo</t>
        </is>
      </c>
      <c r="C2" s="14" t="n">
        <v>0.35</v>
      </c>
      <c r="D2" s="14" t="inlineStr">
        <is>
          <t>Gramos</t>
        </is>
      </c>
      <c r="E2" s="8" t="n">
        <v>0</v>
      </c>
      <c r="F2" s="8" t="n">
        <v>0</v>
      </c>
      <c r="G2" s="8" t="n">
        <v>0</v>
      </c>
    </row>
    <row r="3">
      <c r="A3" s="7" t="inlineStr">
        <is>
          <t>Hamburguesas de garbanzo</t>
        </is>
      </c>
      <c r="B3" s="7" t="inlineStr">
        <is>
          <t>Zanahoria</t>
        </is>
      </c>
      <c r="C3" s="14" t="n">
        <v>0.35</v>
      </c>
      <c r="D3" s="14" t="inlineStr">
        <is>
          <t>Gramos</t>
        </is>
      </c>
      <c r="E3" s="8" t="n">
        <v>0</v>
      </c>
      <c r="F3" s="8" t="n">
        <v>0</v>
      </c>
      <c r="G3" s="8" t="inlineStr"/>
    </row>
    <row r="4">
      <c r="A4" s="7" t="inlineStr">
        <is>
          <t>Hamburguesas de garbanzo</t>
        </is>
      </c>
      <c r="B4" s="7" t="inlineStr">
        <is>
          <t>Morrón</t>
        </is>
      </c>
      <c r="C4" s="14" t="n">
        <v>0.1</v>
      </c>
      <c r="D4" s="14" t="inlineStr">
        <is>
          <t>Gramos</t>
        </is>
      </c>
      <c r="E4" s="8" t="n">
        <v>0</v>
      </c>
      <c r="F4" s="8" t="n">
        <v>0</v>
      </c>
      <c r="G4" s="8" t="inlineStr"/>
    </row>
    <row r="5">
      <c r="A5" s="7" t="inlineStr">
        <is>
          <t>Hamburguesas de garbanzo</t>
        </is>
      </c>
      <c r="B5" s="7" t="inlineStr">
        <is>
          <t>Cebolla</t>
        </is>
      </c>
      <c r="C5" s="14" t="n">
        <v>0.1</v>
      </c>
      <c r="D5" s="14" t="inlineStr">
        <is>
          <t>Gramos</t>
        </is>
      </c>
      <c r="E5" s="8" t="n">
        <v>0</v>
      </c>
      <c r="F5" s="8" t="n">
        <v>0</v>
      </c>
      <c r="G5" s="8" t="inlineStr"/>
    </row>
    <row r="6">
      <c r="A6" s="7" t="inlineStr">
        <is>
          <t>Hamburguesas de garbanzo</t>
        </is>
      </c>
      <c r="B6" s="7" t="inlineStr">
        <is>
          <t>Ajo</t>
        </is>
      </c>
      <c r="C6" s="14" t="n">
        <v>0.5</v>
      </c>
      <c r="D6" s="14" t="inlineStr">
        <is>
          <t>Gramos</t>
        </is>
      </c>
      <c r="E6" s="8" t="n">
        <v>0</v>
      </c>
      <c r="F6" s="8" t="n">
        <v>0</v>
      </c>
      <c r="G6" s="8" t="inlineStr"/>
    </row>
    <row r="7">
      <c r="A7" s="7" t="inlineStr">
        <is>
          <t>Hamburguesas de garbanzo</t>
        </is>
      </c>
      <c r="B7" s="7" t="inlineStr">
        <is>
          <t>Aceite de oliva</t>
        </is>
      </c>
      <c r="C7" s="14" t="n">
        <v>0.025</v>
      </c>
      <c r="D7" s="7" t="inlineStr">
        <is>
          <t>Mililitros</t>
        </is>
      </c>
      <c r="E7" s="8" t="n">
        <v>0</v>
      </c>
      <c r="F7" s="8" t="n">
        <v>0</v>
      </c>
      <c r="G7" s="8" t="inlineStr"/>
    </row>
    <row r="8">
      <c r="A8" s="7" t="inlineStr">
        <is>
          <t>Hamburguesas de garbanzo</t>
        </is>
      </c>
      <c r="B8" s="7" t="inlineStr">
        <is>
          <t>Pan rallado</t>
        </is>
      </c>
      <c r="C8" s="14" t="n">
        <v>0.05</v>
      </c>
      <c r="D8" s="7" t="inlineStr">
        <is>
          <t>Gramos</t>
        </is>
      </c>
      <c r="E8" s="8" t="n">
        <v>0</v>
      </c>
      <c r="F8" s="8" t="n">
        <v>0</v>
      </c>
      <c r="G8" s="8" t="inlineStr"/>
    </row>
    <row r="9">
      <c r="A9" s="7" t="inlineStr">
        <is>
          <t>Hamburguesas de garbanzo</t>
        </is>
      </c>
      <c r="B9" s="7" t="inlineStr">
        <is>
          <t>Semillas girasol</t>
        </is>
      </c>
      <c r="C9" s="14" t="n">
        <v>0.01</v>
      </c>
      <c r="D9" s="7" t="inlineStr">
        <is>
          <t>Gramos</t>
        </is>
      </c>
      <c r="E9" s="8" t="n">
        <v>0</v>
      </c>
      <c r="F9" s="8" t="n">
        <v>0</v>
      </c>
      <c r="G9" s="8" t="inlineStr"/>
    </row>
    <row r="10">
      <c r="A10" s="7" t="inlineStr">
        <is>
          <t>Hamburguesas de garbanzo</t>
        </is>
      </c>
      <c r="B10" s="7" t="inlineStr">
        <is>
          <t>Semillas chía</t>
        </is>
      </c>
      <c r="C10" s="14" t="n">
        <v>0.005</v>
      </c>
      <c r="D10" s="7" t="inlineStr">
        <is>
          <t>Gramos</t>
        </is>
      </c>
      <c r="E10" s="8" t="n">
        <v>0</v>
      </c>
      <c r="F10" s="8" t="n">
        <v>0</v>
      </c>
      <c r="G10" s="8" t="inlineStr"/>
    </row>
    <row r="11">
      <c r="A11" s="7" t="inlineStr">
        <is>
          <t>Hamburguesas de lentejas</t>
        </is>
      </c>
      <c r="B11" s="7" t="inlineStr">
        <is>
          <t>Lentejas</t>
        </is>
      </c>
      <c r="C11" s="14" t="n">
        <v>0.05</v>
      </c>
      <c r="D11" s="14" t="inlineStr">
        <is>
          <t>Gramos</t>
        </is>
      </c>
      <c r="E11" s="8" t="n">
        <v>0</v>
      </c>
      <c r="F11" s="8" t="n">
        <v>0</v>
      </c>
      <c r="G11" s="8" t="n">
        <v>0</v>
      </c>
    </row>
    <row r="12">
      <c r="A12" s="7" t="inlineStr">
        <is>
          <t>Hamburguesas de lentejas</t>
        </is>
      </c>
      <c r="B12" s="7" t="inlineStr">
        <is>
          <t>Anco</t>
        </is>
      </c>
      <c r="C12" s="14" t="n">
        <v>0.05</v>
      </c>
      <c r="D12" s="14" t="inlineStr">
        <is>
          <t>Gramos</t>
        </is>
      </c>
      <c r="E12" s="8" t="n">
        <v>0</v>
      </c>
      <c r="F12" s="8" t="n">
        <v>0</v>
      </c>
      <c r="G12" s="8" t="inlineStr"/>
    </row>
    <row r="13">
      <c r="A13" s="7" t="inlineStr">
        <is>
          <t>Hamburguesas de lentejas</t>
        </is>
      </c>
      <c r="B13" s="7" t="inlineStr">
        <is>
          <t>Morrón</t>
        </is>
      </c>
      <c r="C13" s="14" t="n">
        <v>0.014</v>
      </c>
      <c r="D13" s="14" t="inlineStr">
        <is>
          <t>Gramos</t>
        </is>
      </c>
      <c r="E13" s="8" t="n">
        <v>0</v>
      </c>
      <c r="F13" s="8" t="n">
        <v>0</v>
      </c>
      <c r="G13" s="8" t="inlineStr"/>
    </row>
    <row r="14">
      <c r="A14" s="7" t="inlineStr">
        <is>
          <t>Hamburguesas de lentejas</t>
        </is>
      </c>
      <c r="B14" s="7" t="inlineStr">
        <is>
          <t>Cebolla</t>
        </is>
      </c>
      <c r="C14" s="14" t="n">
        <v>0.011</v>
      </c>
      <c r="D14" s="14" t="inlineStr">
        <is>
          <t>Gramos</t>
        </is>
      </c>
      <c r="E14" s="8" t="n">
        <v>0</v>
      </c>
      <c r="F14" s="8" t="n">
        <v>0</v>
      </c>
      <c r="G14" s="8" t="inlineStr"/>
    </row>
    <row r="15">
      <c r="A15" s="7" t="inlineStr">
        <is>
          <t>Hamburguesas de lentejas</t>
        </is>
      </c>
      <c r="B15" s="7" t="inlineStr">
        <is>
          <t>Ajo</t>
        </is>
      </c>
      <c r="C15" s="14" t="n">
        <v>0.001</v>
      </c>
      <c r="D15" s="14" t="inlineStr">
        <is>
          <t>Gramos</t>
        </is>
      </c>
      <c r="E15" s="8" t="n">
        <v>0</v>
      </c>
      <c r="F15" s="8" t="n">
        <v>0</v>
      </c>
      <c r="G15" s="8" t="inlineStr"/>
    </row>
    <row r="16">
      <c r="A16" s="7" t="inlineStr">
        <is>
          <t>Hamburguesas de lentejas</t>
        </is>
      </c>
      <c r="B16" s="7" t="inlineStr">
        <is>
          <t>Aceite de oliva</t>
        </is>
      </c>
      <c r="C16" s="14" t="n">
        <v>0.003</v>
      </c>
      <c r="D16" s="7" t="inlineStr">
        <is>
          <t>Mililitros</t>
        </is>
      </c>
      <c r="E16" s="8" t="n">
        <v>0</v>
      </c>
      <c r="F16" s="8" t="n">
        <v>0</v>
      </c>
      <c r="G16" s="8" t="inlineStr"/>
    </row>
    <row r="17">
      <c r="A17" s="7" t="inlineStr">
        <is>
          <t>Hamburguesas de lentejas</t>
        </is>
      </c>
      <c r="B17" s="7" t="inlineStr">
        <is>
          <t>Pan rallado</t>
        </is>
      </c>
      <c r="C17" s="14" t="n">
        <v>0.028</v>
      </c>
      <c r="D17" s="7" t="inlineStr">
        <is>
          <t>Gramos</t>
        </is>
      </c>
      <c r="E17" s="8" t="n">
        <v>0</v>
      </c>
      <c r="F17" s="8" t="n">
        <v>0</v>
      </c>
      <c r="G17" s="8" t="inlineStr"/>
    </row>
    <row r="18">
      <c r="A18" s="7" t="inlineStr">
        <is>
          <t>Hamburguesas de lentejas</t>
        </is>
      </c>
      <c r="B18" s="7" t="inlineStr">
        <is>
          <t>Semillas girasol</t>
        </is>
      </c>
      <c r="C18" s="14" t="n">
        <v>0.002</v>
      </c>
      <c r="D18" s="7" t="inlineStr">
        <is>
          <t>Gramos</t>
        </is>
      </c>
      <c r="E18" s="8" t="n">
        <v>0</v>
      </c>
      <c r="F18" s="8" t="n">
        <v>0</v>
      </c>
      <c r="G18" s="8" t="inlineStr"/>
    </row>
    <row r="19">
      <c r="A19" s="7" t="inlineStr">
        <is>
          <t>Hamburguesas de lentejas</t>
        </is>
      </c>
      <c r="B19" s="7" t="inlineStr">
        <is>
          <t>Semillas chía</t>
        </is>
      </c>
      <c r="C19" s="14" t="n">
        <v>0.001</v>
      </c>
      <c r="D19" s="7" t="inlineStr">
        <is>
          <t>Gramos</t>
        </is>
      </c>
      <c r="E19" s="8" t="n">
        <v>0</v>
      </c>
      <c r="F19" s="8" t="n">
        <v>0</v>
      </c>
      <c r="G19" s="8" t="inlineStr"/>
    </row>
    <row r="20">
      <c r="A20" s="7" t="inlineStr">
        <is>
          <t>Hamburguesas de calabaza anco</t>
        </is>
      </c>
      <c r="B20" s="7" t="inlineStr">
        <is>
          <t>Queso</t>
        </is>
      </c>
      <c r="C20" s="14" t="n">
        <v>0.24</v>
      </c>
      <c r="D20" s="14" t="inlineStr">
        <is>
          <t>Gramos</t>
        </is>
      </c>
      <c r="E20" s="8" t="n">
        <v>0</v>
      </c>
      <c r="F20" s="8" t="n">
        <v>0</v>
      </c>
      <c r="G20" s="8" t="n">
        <v>0</v>
      </c>
    </row>
    <row r="21">
      <c r="A21" s="7" t="inlineStr">
        <is>
          <t>Hamburguesas de calabaza anco</t>
        </is>
      </c>
      <c r="B21" s="7" t="inlineStr">
        <is>
          <t>Calabaza</t>
        </is>
      </c>
      <c r="C21" s="14" t="n">
        <v>1</v>
      </c>
      <c r="D21" s="14" t="inlineStr">
        <is>
          <t>Gramos</t>
        </is>
      </c>
      <c r="E21" s="8" t="n">
        <v>0</v>
      </c>
      <c r="F21" s="8" t="n">
        <v>0</v>
      </c>
      <c r="G21" s="8" t="inlineStr"/>
    </row>
    <row r="22">
      <c r="A22" s="7" t="inlineStr">
        <is>
          <t>Hamburguesas de calabaza anco</t>
        </is>
      </c>
      <c r="B22" s="7" t="inlineStr">
        <is>
          <t>Morrón</t>
        </is>
      </c>
      <c r="C22" s="14" t="n">
        <v>0.1</v>
      </c>
      <c r="D22" s="14" t="inlineStr">
        <is>
          <t>Gramos</t>
        </is>
      </c>
      <c r="E22" s="8" t="n">
        <v>0</v>
      </c>
      <c r="F22" s="8" t="n">
        <v>0</v>
      </c>
      <c r="G22" s="8" t="inlineStr"/>
    </row>
    <row r="23">
      <c r="A23" s="7" t="inlineStr">
        <is>
          <t>Hamburguesas de calabaza anco</t>
        </is>
      </c>
      <c r="B23" s="7" t="inlineStr">
        <is>
          <t>Cebolla</t>
        </is>
      </c>
      <c r="C23" s="14" t="n">
        <v>0.08</v>
      </c>
      <c r="D23" s="14" t="inlineStr">
        <is>
          <t>Gramos</t>
        </is>
      </c>
      <c r="E23" s="8" t="n">
        <v>0</v>
      </c>
      <c r="F23" s="8" t="n">
        <v>0</v>
      </c>
      <c r="G23" s="8" t="inlineStr"/>
    </row>
    <row r="24">
      <c r="A24" s="7" t="inlineStr">
        <is>
          <t>Hamburguesas de calabaza anco</t>
        </is>
      </c>
      <c r="B24" s="7" t="inlineStr">
        <is>
          <t>Ajo</t>
        </is>
      </c>
      <c r="C24" s="14" t="n">
        <v>0.01</v>
      </c>
      <c r="D24" s="14" t="inlineStr">
        <is>
          <t>Gramos</t>
        </is>
      </c>
      <c r="E24" s="8" t="n">
        <v>0</v>
      </c>
      <c r="F24" s="8" t="n">
        <v>0</v>
      </c>
      <c r="G24" s="8" t="inlineStr"/>
    </row>
    <row r="25">
      <c r="A25" s="7" t="inlineStr">
        <is>
          <t>Hamburguesas de calabaza anco</t>
        </is>
      </c>
      <c r="B25" s="7" t="inlineStr">
        <is>
          <t>Aceite de oliva</t>
        </is>
      </c>
      <c r="C25" s="14" t="n">
        <v>0.025</v>
      </c>
      <c r="D25" s="7" t="inlineStr">
        <is>
          <t>Mililitros</t>
        </is>
      </c>
      <c r="E25" s="8" t="n">
        <v>0</v>
      </c>
      <c r="F25" s="8" t="n">
        <v>0</v>
      </c>
      <c r="G25" s="8" t="inlineStr"/>
    </row>
    <row r="26">
      <c r="A26" s="7" t="inlineStr">
        <is>
          <t>Hamburguesas de calabaza anco</t>
        </is>
      </c>
      <c r="B26" s="7" t="inlineStr">
        <is>
          <t>Pan rallado</t>
        </is>
      </c>
      <c r="C26" s="14" t="n">
        <v>0.2</v>
      </c>
      <c r="D26" s="7" t="inlineStr">
        <is>
          <t>Gramos</t>
        </is>
      </c>
      <c r="E26" s="8" t="n">
        <v>0</v>
      </c>
      <c r="F26" s="8" t="n">
        <v>0</v>
      </c>
      <c r="G26" s="8" t="inlineStr"/>
    </row>
    <row r="27">
      <c r="A27" s="7" t="inlineStr">
        <is>
          <t>Hamburguesas de calabaza anco</t>
        </is>
      </c>
      <c r="B27" s="7" t="inlineStr">
        <is>
          <t>Semillas girasol</t>
        </is>
      </c>
      <c r="C27" s="14" t="n">
        <v>0.01</v>
      </c>
      <c r="D27" s="7" t="inlineStr">
        <is>
          <t>Gramos</t>
        </is>
      </c>
      <c r="E27" s="8" t="n">
        <v>0</v>
      </c>
      <c r="F27" s="8" t="n">
        <v>0</v>
      </c>
      <c r="G27" s="8" t="inlineStr"/>
    </row>
    <row r="28">
      <c r="A28" s="7" t="inlineStr">
        <is>
          <t>Hamburguesas de calabaza anco</t>
        </is>
      </c>
      <c r="B28" s="7" t="inlineStr">
        <is>
          <t>Semillas chía</t>
        </is>
      </c>
      <c r="C28" s="14" t="n">
        <v>0.005</v>
      </c>
      <c r="D28" s="7" t="inlineStr">
        <is>
          <t>Gramos</t>
        </is>
      </c>
      <c r="E28" s="8" t="n">
        <v>0</v>
      </c>
      <c r="F28" s="8" t="n">
        <v>0</v>
      </c>
      <c r="G28" s="8" t="inlineStr"/>
    </row>
    <row r="29">
      <c r="A29" s="7" t="inlineStr">
        <is>
          <t>Bastones de calabaza rellenos</t>
        </is>
      </c>
      <c r="B29" s="7" t="inlineStr">
        <is>
          <t>Queso</t>
        </is>
      </c>
      <c r="C29" s="14" t="n">
        <v>0.24</v>
      </c>
      <c r="D29" s="14" t="inlineStr">
        <is>
          <t>Gramos</t>
        </is>
      </c>
      <c r="E29" s="8" t="n">
        <v>0</v>
      </c>
      <c r="F29" s="8" t="n">
        <v>0</v>
      </c>
      <c r="G29" s="8" t="n">
        <v>0</v>
      </c>
    </row>
    <row r="30">
      <c r="A30" s="7" t="inlineStr">
        <is>
          <t>Bastones de calabaza rellenos</t>
        </is>
      </c>
      <c r="B30" s="7" t="inlineStr">
        <is>
          <t>Calabaza</t>
        </is>
      </c>
      <c r="C30" s="14" t="n">
        <v>0.2</v>
      </c>
      <c r="D30" s="14" t="inlineStr">
        <is>
          <t>Gramos</t>
        </is>
      </c>
      <c r="E30" s="8" t="n">
        <v>0</v>
      </c>
      <c r="F30" s="8" t="n">
        <v>0</v>
      </c>
      <c r="G30" s="8" t="inlineStr"/>
    </row>
    <row r="31">
      <c r="A31" s="7" t="inlineStr">
        <is>
          <t>Bastones de calabaza rellenos</t>
        </is>
      </c>
      <c r="B31" s="7" t="inlineStr">
        <is>
          <t>Morrón</t>
        </is>
      </c>
      <c r="C31" s="14" t="n">
        <v>0.5</v>
      </c>
      <c r="D31" s="14" t="inlineStr">
        <is>
          <t>Gramos</t>
        </is>
      </c>
      <c r="E31" s="8" t="n">
        <v>0</v>
      </c>
      <c r="F31" s="8" t="n">
        <v>0</v>
      </c>
      <c r="G31" s="8" t="inlineStr"/>
    </row>
    <row r="32">
      <c r="A32" s="7" t="inlineStr">
        <is>
          <t>Bastones de calabaza rellenos</t>
        </is>
      </c>
      <c r="B32" s="7" t="inlineStr">
        <is>
          <t>Cebolla</t>
        </is>
      </c>
      <c r="C32" s="14" t="n">
        <v>0.04</v>
      </c>
      <c r="D32" s="14" t="inlineStr">
        <is>
          <t>Gramos</t>
        </is>
      </c>
      <c r="E32" s="8" t="n">
        <v>0</v>
      </c>
      <c r="F32" s="8" t="n">
        <v>0</v>
      </c>
      <c r="G32" s="8" t="inlineStr"/>
    </row>
    <row r="33">
      <c r="A33" s="7" t="inlineStr">
        <is>
          <t>Bastones de calabaza rellenos</t>
        </is>
      </c>
      <c r="B33" s="7" t="inlineStr">
        <is>
          <t>Ajo</t>
        </is>
      </c>
      <c r="C33" s="14" t="n">
        <v>0.005</v>
      </c>
      <c r="D33" s="14" t="inlineStr">
        <is>
          <t>Gramos</t>
        </is>
      </c>
      <c r="E33" s="8" t="n">
        <v>0</v>
      </c>
      <c r="F33" s="8" t="n">
        <v>0</v>
      </c>
      <c r="G33" s="8" t="inlineStr"/>
    </row>
    <row r="34">
      <c r="A34" s="7" t="inlineStr">
        <is>
          <t>Bastones de calabaza rellenos</t>
        </is>
      </c>
      <c r="B34" s="7" t="inlineStr">
        <is>
          <t>Aceite de oliva</t>
        </is>
      </c>
      <c r="C34" s="14" t="n">
        <v>0.025</v>
      </c>
      <c r="D34" s="7" t="inlineStr">
        <is>
          <t>Mililitros</t>
        </is>
      </c>
      <c r="E34" s="8" t="n">
        <v>0</v>
      </c>
      <c r="F34" s="8" t="n">
        <v>0</v>
      </c>
      <c r="G34" s="8" t="inlineStr"/>
    </row>
    <row r="35">
      <c r="A35" s="7" t="inlineStr">
        <is>
          <t>Bastones de calabaza rellenos</t>
        </is>
      </c>
      <c r="B35" s="7" t="inlineStr">
        <is>
          <t>Pan rallado</t>
        </is>
      </c>
      <c r="C35" s="14" t="n">
        <v>0.15</v>
      </c>
      <c r="D35" s="7" t="inlineStr">
        <is>
          <t>Gramos</t>
        </is>
      </c>
      <c r="E35" s="8" t="n">
        <v>0</v>
      </c>
      <c r="F35" s="8" t="n">
        <v>0</v>
      </c>
      <c r="G35" s="8" t="inlineStr"/>
    </row>
    <row r="36">
      <c r="A36" s="7" t="inlineStr">
        <is>
          <t>Bastones de calabaza rellenos</t>
        </is>
      </c>
      <c r="B36" s="7" t="inlineStr">
        <is>
          <t>Semillas girasol</t>
        </is>
      </c>
      <c r="C36" s="14" t="n">
        <v>0.02</v>
      </c>
      <c r="D36" s="7" t="inlineStr">
        <is>
          <t>Gramos</t>
        </is>
      </c>
      <c r="E36" s="8" t="n">
        <v>0</v>
      </c>
      <c r="F36" s="8" t="n">
        <v>0</v>
      </c>
      <c r="G36" s="8" t="inlineStr"/>
    </row>
    <row r="37">
      <c r="A37" s="7" t="inlineStr">
        <is>
          <t>Bastones de calabaza rellenos</t>
        </is>
      </c>
      <c r="B37" s="7" t="inlineStr">
        <is>
          <t>Semillas chía</t>
        </is>
      </c>
      <c r="C37" s="14" t="n">
        <v>0.01</v>
      </c>
      <c r="D37" s="7" t="inlineStr">
        <is>
          <t>Gramos</t>
        </is>
      </c>
      <c r="E37" s="8" t="n">
        <v>0</v>
      </c>
      <c r="F37" s="8" t="n">
        <v>0</v>
      </c>
      <c r="G37" s="8" t="inlineStr"/>
    </row>
    <row r="38">
      <c r="A38" s="7" t="inlineStr">
        <is>
          <t>Hamburguesas de pollo</t>
        </is>
      </c>
      <c r="B38" s="7" t="inlineStr">
        <is>
          <t>Pollo</t>
        </is>
      </c>
      <c r="C38" s="14" t="n">
        <v>0.5</v>
      </c>
      <c r="D38" s="14" t="inlineStr">
        <is>
          <t>Gramos</t>
        </is>
      </c>
      <c r="E38" s="8" t="n">
        <v>0</v>
      </c>
      <c r="F38" s="8" t="n">
        <v>0</v>
      </c>
      <c r="G38" s="8" t="n">
        <v>0</v>
      </c>
    </row>
    <row r="39">
      <c r="A39" s="7" t="inlineStr">
        <is>
          <t>Hamburguesas de pollo</t>
        </is>
      </c>
      <c r="B39" s="7" t="inlineStr">
        <is>
          <t>Sal fina</t>
        </is>
      </c>
      <c r="C39" s="14" t="n">
        <v>0.01</v>
      </c>
      <c r="D39" s="14" t="inlineStr">
        <is>
          <t>Gramos</t>
        </is>
      </c>
      <c r="E39" s="8" t="n">
        <v>0</v>
      </c>
      <c r="F39" s="8" t="n">
        <v>0</v>
      </c>
      <c r="G39" s="8" t="inlineStr"/>
    </row>
    <row r="40">
      <c r="A40" s="7" t="inlineStr">
        <is>
          <t>Hamburguesas de pollo</t>
        </is>
      </c>
      <c r="B40" s="7" t="inlineStr">
        <is>
          <t>Pan rallado</t>
        </is>
      </c>
      <c r="C40" s="14" t="n">
        <v>0.18</v>
      </c>
      <c r="D40" s="14" t="inlineStr">
        <is>
          <t>Gramos</t>
        </is>
      </c>
      <c r="E40" s="8" t="n">
        <v>0</v>
      </c>
      <c r="F40" s="8" t="n">
        <v>0</v>
      </c>
      <c r="G40" s="8" t="inlineStr"/>
    </row>
    <row r="41">
      <c r="A41" s="7" t="inlineStr">
        <is>
          <t>Hamburguesas de Berenjena</t>
        </is>
      </c>
      <c r="B41" s="7" t="inlineStr">
        <is>
          <t>Berenjena</t>
        </is>
      </c>
      <c r="C41" s="14" t="n">
        <v>1</v>
      </c>
      <c r="D41" s="14" t="inlineStr">
        <is>
          <t>Gramos</t>
        </is>
      </c>
      <c r="E41" s="8" t="n">
        <v>0</v>
      </c>
      <c r="F41" s="8" t="n">
        <v>0</v>
      </c>
      <c r="G41" s="8" t="n">
        <v>0</v>
      </c>
    </row>
    <row r="42">
      <c r="A42" s="7" t="inlineStr">
        <is>
          <t>Hamburguesas de Berenjena</t>
        </is>
      </c>
      <c r="B42" s="7" t="inlineStr">
        <is>
          <t>Morrón</t>
        </is>
      </c>
      <c r="C42" s="14" t="n">
        <v>0.1</v>
      </c>
      <c r="D42" s="14" t="inlineStr">
        <is>
          <t>Gramos</t>
        </is>
      </c>
      <c r="E42" s="8" t="n">
        <v>0</v>
      </c>
      <c r="F42" s="8" t="n">
        <v>0</v>
      </c>
      <c r="G42" s="8" t="inlineStr"/>
    </row>
    <row r="43">
      <c r="A43" s="7" t="inlineStr">
        <is>
          <t>Hamburguesas de Berenjena</t>
        </is>
      </c>
      <c r="B43" s="7" t="inlineStr">
        <is>
          <t>Cebolla</t>
        </is>
      </c>
      <c r="C43" s="14" t="n">
        <v>0.08</v>
      </c>
      <c r="D43" s="14" t="inlineStr">
        <is>
          <t>Gramos</t>
        </is>
      </c>
      <c r="E43" s="8" t="n">
        <v>0</v>
      </c>
      <c r="F43" s="8" t="n">
        <v>0</v>
      </c>
      <c r="G43" s="8" t="inlineStr"/>
    </row>
    <row r="44">
      <c r="A44" s="7" t="inlineStr">
        <is>
          <t>Hamburguesas de Berenjena</t>
        </is>
      </c>
      <c r="B44" s="7" t="inlineStr">
        <is>
          <t>Ajo</t>
        </is>
      </c>
      <c r="C44" s="14" t="n">
        <v>0.01</v>
      </c>
      <c r="D44" s="14" t="inlineStr">
        <is>
          <t>Gramos</t>
        </is>
      </c>
      <c r="E44" s="8" t="n">
        <v>0</v>
      </c>
      <c r="F44" s="8" t="n">
        <v>0</v>
      </c>
      <c r="G44" s="8" t="inlineStr"/>
    </row>
    <row r="45">
      <c r="A45" s="7" t="inlineStr">
        <is>
          <t>Hamburguesas de Berenjena</t>
        </is>
      </c>
      <c r="B45" s="7" t="inlineStr">
        <is>
          <t>Aceite de oliva</t>
        </is>
      </c>
      <c r="C45" s="14" t="n">
        <v>0.025</v>
      </c>
      <c r="D45" s="7" t="inlineStr">
        <is>
          <t>Mililitros</t>
        </is>
      </c>
      <c r="E45" s="8" t="n">
        <v>0</v>
      </c>
      <c r="F45" s="8" t="n">
        <v>0</v>
      </c>
      <c r="G45" s="8" t="inlineStr"/>
    </row>
    <row r="46">
      <c r="A46" s="7" t="inlineStr">
        <is>
          <t>Hamburguesas de Berenjena</t>
        </is>
      </c>
      <c r="B46" s="7" t="inlineStr">
        <is>
          <t>Pan rallado</t>
        </is>
      </c>
      <c r="C46" s="14" t="n">
        <v>0.2</v>
      </c>
      <c r="D46" s="7" t="inlineStr">
        <is>
          <t>Gramos</t>
        </is>
      </c>
      <c r="E46" s="8" t="n">
        <v>0</v>
      </c>
      <c r="F46" s="8" t="n">
        <v>0</v>
      </c>
      <c r="G46" s="8" t="inlineStr"/>
    </row>
    <row r="47">
      <c r="A47" s="7" t="inlineStr">
        <is>
          <t>Hamburguesas de Berenjena</t>
        </is>
      </c>
      <c r="B47" s="7" t="inlineStr">
        <is>
          <t>Semillas girasol</t>
        </is>
      </c>
      <c r="C47" s="14" t="n">
        <v>0.01</v>
      </c>
      <c r="D47" s="7" t="inlineStr">
        <is>
          <t>Gramos</t>
        </is>
      </c>
      <c r="E47" s="8" t="n">
        <v>0</v>
      </c>
      <c r="F47" s="8" t="n">
        <v>0</v>
      </c>
      <c r="G47" s="8" t="inlineStr"/>
    </row>
    <row r="48">
      <c r="A48" s="7" t="inlineStr">
        <is>
          <t>Hamburguesas de Berenjena</t>
        </is>
      </c>
      <c r="B48" s="7" t="inlineStr">
        <is>
          <t>Semillas chía</t>
        </is>
      </c>
      <c r="C48" s="14" t="n">
        <v>0.005</v>
      </c>
      <c r="D48" s="7" t="inlineStr">
        <is>
          <t>Gramos</t>
        </is>
      </c>
      <c r="E48" s="8" t="n">
        <v>0</v>
      </c>
      <c r="F48" s="8" t="n">
        <v>0</v>
      </c>
      <c r="G48" s="8" t="inlineStr"/>
    </row>
    <row r="49">
      <c r="A49" s="7" t="inlineStr">
        <is>
          <t>Albóndigas veggie</t>
        </is>
      </c>
      <c r="B49" s="7" t="inlineStr">
        <is>
          <t>Queso</t>
        </is>
      </c>
      <c r="C49" s="14" t="n">
        <v>0.24</v>
      </c>
      <c r="D49" s="14" t="inlineStr">
        <is>
          <t>Gramos</t>
        </is>
      </c>
      <c r="E49" s="8" t="n">
        <v>0</v>
      </c>
      <c r="F49" s="8" t="n">
        <v>0</v>
      </c>
      <c r="G49" s="8" t="n">
        <v>0</v>
      </c>
    </row>
    <row r="50">
      <c r="A50" s="7" t="inlineStr">
        <is>
          <t>Albóndigas veggie</t>
        </is>
      </c>
      <c r="B50" s="7" t="inlineStr">
        <is>
          <t>Lentejas</t>
        </is>
      </c>
      <c r="C50" s="14" t="n">
        <v>0.2</v>
      </c>
      <c r="D50" s="14" t="inlineStr">
        <is>
          <t>Gramos</t>
        </is>
      </c>
      <c r="E50" s="8" t="n">
        <v>0</v>
      </c>
      <c r="F50" s="8" t="n">
        <v>0</v>
      </c>
      <c r="G50" s="8" t="inlineStr"/>
    </row>
    <row r="51">
      <c r="A51" s="7" t="inlineStr">
        <is>
          <t>Albóndigas veggie</t>
        </is>
      </c>
      <c r="B51" s="7" t="inlineStr">
        <is>
          <t>Calabaza</t>
        </is>
      </c>
      <c r="C51" s="14" t="n">
        <v>0.2</v>
      </c>
      <c r="D51" s="14" t="inlineStr">
        <is>
          <t>Gramos</t>
        </is>
      </c>
      <c r="E51" s="8" t="n">
        <v>0</v>
      </c>
      <c r="F51" s="8" t="n">
        <v>0</v>
      </c>
      <c r="G51" s="8" t="inlineStr"/>
    </row>
    <row r="52">
      <c r="A52" s="7" t="inlineStr">
        <is>
          <t>Albóndigas veggie</t>
        </is>
      </c>
      <c r="B52" s="7" t="inlineStr">
        <is>
          <t>Morrón</t>
        </is>
      </c>
      <c r="C52" s="14" t="n">
        <v>0.5</v>
      </c>
      <c r="D52" s="14" t="inlineStr">
        <is>
          <t>Gramos</t>
        </is>
      </c>
      <c r="E52" s="8" t="n">
        <v>0</v>
      </c>
      <c r="F52" s="8" t="n">
        <v>0</v>
      </c>
      <c r="G52" s="8" t="inlineStr"/>
    </row>
    <row r="53">
      <c r="A53" s="7" t="inlineStr">
        <is>
          <t>Albóndigas veggie</t>
        </is>
      </c>
      <c r="B53" s="7" t="inlineStr">
        <is>
          <t>Cebolla</t>
        </is>
      </c>
      <c r="C53" s="14" t="n">
        <v>0.04</v>
      </c>
      <c r="D53" s="14" t="inlineStr">
        <is>
          <t>Gramos</t>
        </is>
      </c>
      <c r="E53" s="8" t="n">
        <v>0</v>
      </c>
      <c r="F53" s="8" t="n">
        <v>0</v>
      </c>
      <c r="G53" s="8" t="inlineStr"/>
    </row>
    <row r="54">
      <c r="A54" s="7" t="inlineStr">
        <is>
          <t>Albóndigas veggie</t>
        </is>
      </c>
      <c r="B54" s="7" t="inlineStr">
        <is>
          <t>Ajo</t>
        </is>
      </c>
      <c r="C54" s="14" t="n">
        <v>0.005</v>
      </c>
      <c r="D54" s="14" t="inlineStr">
        <is>
          <t>Gramos</t>
        </is>
      </c>
      <c r="E54" s="8" t="n">
        <v>0</v>
      </c>
      <c r="F54" s="8" t="n">
        <v>0</v>
      </c>
      <c r="G54" s="8" t="inlineStr"/>
    </row>
    <row r="55">
      <c r="A55" s="7" t="inlineStr">
        <is>
          <t>Albóndigas veggie</t>
        </is>
      </c>
      <c r="B55" s="7" t="inlineStr">
        <is>
          <t>Aceite de oliva</t>
        </is>
      </c>
      <c r="C55" s="14" t="n">
        <v>0.025</v>
      </c>
      <c r="D55" s="7" t="inlineStr">
        <is>
          <t>Mililitros</t>
        </is>
      </c>
      <c r="E55" s="8" t="n">
        <v>0</v>
      </c>
      <c r="F55" s="8" t="n">
        <v>0</v>
      </c>
      <c r="G55" s="8" t="inlineStr"/>
    </row>
    <row r="56">
      <c r="A56" s="7" t="inlineStr">
        <is>
          <t>Albóndigas veggie</t>
        </is>
      </c>
      <c r="B56" s="7" t="inlineStr">
        <is>
          <t>Pan rallado</t>
        </is>
      </c>
      <c r="C56" s="14" t="n">
        <v>0.15</v>
      </c>
      <c r="D56" s="7" t="inlineStr">
        <is>
          <t>Gramos</t>
        </is>
      </c>
      <c r="E56" s="8" t="n">
        <v>0</v>
      </c>
      <c r="F56" s="8" t="n">
        <v>0</v>
      </c>
      <c r="G56" s="8" t="inlineStr"/>
    </row>
    <row r="57">
      <c r="A57" s="7" t="inlineStr">
        <is>
          <t>Albóndigas veggie</t>
        </is>
      </c>
      <c r="B57" s="7" t="inlineStr">
        <is>
          <t>Semillas girasol</t>
        </is>
      </c>
      <c r="C57" s="14" t="n">
        <v>0.02</v>
      </c>
      <c r="D57" s="7" t="inlineStr">
        <is>
          <t>Gramos</t>
        </is>
      </c>
      <c r="E57" s="8" t="n">
        <v>0</v>
      </c>
      <c r="F57" s="8" t="n">
        <v>0</v>
      </c>
      <c r="G57" s="8" t="inlineStr"/>
    </row>
    <row r="58">
      <c r="A58" s="7" t="inlineStr">
        <is>
          <t>Albóndigas veggie</t>
        </is>
      </c>
      <c r="B58" s="7" t="inlineStr">
        <is>
          <t>Semillas chía</t>
        </is>
      </c>
      <c r="C58" s="14" t="n">
        <v>0.01</v>
      </c>
      <c r="D58" s="7" t="inlineStr">
        <is>
          <t>Gramos</t>
        </is>
      </c>
      <c r="E58" s="8" t="n">
        <v>0</v>
      </c>
      <c r="F58" s="8" t="n">
        <v>0</v>
      </c>
      <c r="G58" s="8" t="inlineStr"/>
    </row>
    <row r="59">
      <c r="A59" s="7" t="inlineStr">
        <is>
          <t>Prepizzas individuales con tomate</t>
        </is>
      </c>
      <c r="B59" s="7" t="inlineStr">
        <is>
          <t>Harina p/ pizza</t>
        </is>
      </c>
      <c r="C59" s="14" t="n">
        <v>0.166</v>
      </c>
      <c r="D59" s="7" t="inlineStr">
        <is>
          <t>Kilogramo</t>
        </is>
      </c>
      <c r="E59" s="8" t="n">
        <v>0</v>
      </c>
      <c r="F59" s="8" t="n">
        <v>0</v>
      </c>
      <c r="G59" s="8" t="n">
        <v>0</v>
      </c>
    </row>
    <row r="60">
      <c r="A60" s="7" t="inlineStr">
        <is>
          <t>Prepizzas individuales con tomate</t>
        </is>
      </c>
      <c r="B60" s="7" t="inlineStr">
        <is>
          <t>Leche</t>
        </is>
      </c>
      <c r="C60" s="14" t="n">
        <v>0.116</v>
      </c>
      <c r="D60" s="7" t="inlineStr">
        <is>
          <t>Mililitros</t>
        </is>
      </c>
      <c r="E60" s="8" t="n">
        <v>0</v>
      </c>
      <c r="F60" s="8" t="n">
        <v>0</v>
      </c>
      <c r="G60" s="8" t="inlineStr"/>
    </row>
    <row r="61">
      <c r="A61" s="7" t="inlineStr">
        <is>
          <t>Prepizzas individuales con tomate</t>
        </is>
      </c>
      <c r="B61" s="7" t="inlineStr">
        <is>
          <t>Aceite</t>
        </is>
      </c>
      <c r="C61" s="14" t="n">
        <v>0.008</v>
      </c>
      <c r="D61" s="7" t="inlineStr">
        <is>
          <t>Mililitros</t>
        </is>
      </c>
      <c r="E61" s="8" t="n">
        <v>0</v>
      </c>
      <c r="F61" s="8" t="n">
        <v>0</v>
      </c>
      <c r="G61" s="8" t="inlineStr"/>
    </row>
    <row r="62">
      <c r="A62" s="7" t="inlineStr">
        <is>
          <t>Prepizzas individuales con tomate</t>
        </is>
      </c>
      <c r="B62" s="7" t="inlineStr">
        <is>
          <t>Sal fina</t>
        </is>
      </c>
      <c r="C62" s="14" t="n">
        <v>0.001</v>
      </c>
      <c r="D62" s="7" t="inlineStr">
        <is>
          <t>Gramos</t>
        </is>
      </c>
      <c r="E62" s="8" t="n">
        <v>0</v>
      </c>
      <c r="F62" s="8" t="n">
        <v>0</v>
      </c>
      <c r="G62" s="8" t="inlineStr"/>
    </row>
    <row r="63">
      <c r="A63" s="7" t="inlineStr">
        <is>
          <t>Prepizzas individuales con tomate</t>
        </is>
      </c>
      <c r="B63" s="7" t="inlineStr">
        <is>
          <t>Azúcar común</t>
        </is>
      </c>
      <c r="C63" s="14" t="n">
        <v>0.001</v>
      </c>
      <c r="D63" s="7" t="inlineStr">
        <is>
          <t>Gramos</t>
        </is>
      </c>
      <c r="E63" s="8" t="n">
        <v>0</v>
      </c>
      <c r="F63" s="8" t="n">
        <v>0</v>
      </c>
      <c r="G63" s="8" t="inlineStr"/>
    </row>
    <row r="64">
      <c r="A64" s="7" t="inlineStr">
        <is>
          <t>Prepizzas individuales con tomate</t>
        </is>
      </c>
      <c r="B64" s="7" t="inlineStr">
        <is>
          <t>Tomate</t>
        </is>
      </c>
      <c r="C64" s="14" t="n">
        <v>0.075</v>
      </c>
      <c r="D64" s="7" t="inlineStr">
        <is>
          <t>Gramos</t>
        </is>
      </c>
      <c r="E64" s="8" t="n">
        <v>0</v>
      </c>
      <c r="F64" s="8" t="n">
        <v>0</v>
      </c>
      <c r="G64" s="8" t="inlineStr"/>
    </row>
    <row r="65">
      <c r="A65" s="7" t="inlineStr">
        <is>
          <t>Prepizzas individuales con cebolla</t>
        </is>
      </c>
      <c r="B65" s="7" t="inlineStr">
        <is>
          <t>Harina p/ pizza</t>
        </is>
      </c>
      <c r="C65" s="14" t="n">
        <v>0.166</v>
      </c>
      <c r="D65" s="7" t="inlineStr">
        <is>
          <t>Kilogramo</t>
        </is>
      </c>
      <c r="E65" s="8" t="n">
        <v>0</v>
      </c>
      <c r="F65" s="8" t="n">
        <v>0</v>
      </c>
      <c r="G65" s="8" t="n">
        <v>0</v>
      </c>
    </row>
    <row r="66">
      <c r="A66" s="7" t="inlineStr">
        <is>
          <t>Prepizzas individuales con cebolla</t>
        </is>
      </c>
      <c r="B66" s="7" t="inlineStr">
        <is>
          <t>Leche</t>
        </is>
      </c>
      <c r="C66" s="14" t="n">
        <v>0.116</v>
      </c>
      <c r="D66" s="7" t="inlineStr">
        <is>
          <t>Mililitros</t>
        </is>
      </c>
      <c r="E66" s="8" t="n">
        <v>0</v>
      </c>
      <c r="F66" s="8" t="n">
        <v>0</v>
      </c>
      <c r="G66" s="8" t="inlineStr"/>
    </row>
    <row r="67">
      <c r="A67" s="7" t="inlineStr">
        <is>
          <t>Prepizzas individuales con cebolla</t>
        </is>
      </c>
      <c r="B67" s="7" t="inlineStr">
        <is>
          <t>Aceite</t>
        </is>
      </c>
      <c r="C67" s="14" t="n">
        <v>0.008</v>
      </c>
      <c r="D67" s="7" t="inlineStr">
        <is>
          <t>Mililitros</t>
        </is>
      </c>
      <c r="E67" s="8" t="n">
        <v>0</v>
      </c>
      <c r="F67" s="8" t="n">
        <v>0</v>
      </c>
      <c r="G67" s="8" t="inlineStr"/>
    </row>
    <row r="68">
      <c r="A68" s="7" t="inlineStr">
        <is>
          <t>Prepizzas individuales con cebolla</t>
        </is>
      </c>
      <c r="B68" s="7" t="inlineStr">
        <is>
          <t>Sal gruesa</t>
        </is>
      </c>
      <c r="C68" s="14" t="n">
        <v>0.001</v>
      </c>
      <c r="D68" s="7" t="inlineStr">
        <is>
          <t>Gramos</t>
        </is>
      </c>
      <c r="E68" s="8" t="n">
        <v>0</v>
      </c>
      <c r="F68" s="8" t="n">
        <v>0</v>
      </c>
      <c r="G68" s="8" t="inlineStr"/>
    </row>
    <row r="69">
      <c r="A69" s="7" t="inlineStr">
        <is>
          <t>Prepizzas individuales con cebolla</t>
        </is>
      </c>
      <c r="B69" s="7" t="inlineStr">
        <is>
          <t>Azúcar común</t>
        </is>
      </c>
      <c r="C69" s="14" t="n">
        <v>0.001</v>
      </c>
      <c r="D69" s="7" t="inlineStr">
        <is>
          <t>Gramos</t>
        </is>
      </c>
      <c r="E69" s="8" t="n">
        <v>0</v>
      </c>
      <c r="F69" s="8" t="n">
        <v>0</v>
      </c>
      <c r="G69" s="8" t="inlineStr"/>
    </row>
    <row r="70">
      <c r="A70" s="7" t="inlineStr">
        <is>
          <t>Prepizzas individuales con cebolla</t>
        </is>
      </c>
      <c r="B70" s="7" t="inlineStr">
        <is>
          <t>Cebolla</t>
        </is>
      </c>
      <c r="C70" s="14" t="n">
        <v>0.075</v>
      </c>
      <c r="D70" s="7" t="inlineStr">
        <is>
          <t>Gramos</t>
        </is>
      </c>
      <c r="E70" s="8" t="n">
        <v>0</v>
      </c>
      <c r="F70" s="8" t="n">
        <v>0</v>
      </c>
      <c r="G70" s="8" t="inlineStr"/>
    </row>
    <row r="71">
      <c r="A71" s="7" t="inlineStr">
        <is>
          <t>Prepizzas grandes con tomate</t>
        </is>
      </c>
      <c r="B71" s="7" t="inlineStr">
        <is>
          <t>Harina p/ pizza</t>
        </is>
      </c>
      <c r="C71" s="14" t="n">
        <v>0.25</v>
      </c>
      <c r="D71" s="7" t="inlineStr">
        <is>
          <t>Kilogramo</t>
        </is>
      </c>
      <c r="E71" s="8" t="n">
        <v>0</v>
      </c>
      <c r="F71" s="8" t="n">
        <v>0</v>
      </c>
      <c r="G71" s="8" t="n">
        <v>0</v>
      </c>
    </row>
    <row r="72">
      <c r="A72" s="7" t="inlineStr">
        <is>
          <t>Prepizzas grandes con tomate</t>
        </is>
      </c>
      <c r="B72" s="7" t="inlineStr">
        <is>
          <t>Leche</t>
        </is>
      </c>
      <c r="C72" s="14" t="n">
        <v>0.175</v>
      </c>
      <c r="D72" s="7" t="inlineStr">
        <is>
          <t>Mililitros</t>
        </is>
      </c>
      <c r="E72" s="8" t="n">
        <v>0</v>
      </c>
      <c r="F72" s="8" t="n">
        <v>0</v>
      </c>
      <c r="G72" s="8" t="inlineStr"/>
    </row>
    <row r="73">
      <c r="A73" s="7" t="inlineStr">
        <is>
          <t>Prepizzas grandes con tomate</t>
        </is>
      </c>
      <c r="B73" s="7" t="inlineStr">
        <is>
          <t>Aceite</t>
        </is>
      </c>
      <c r="C73" s="14" t="n">
        <v>0.012</v>
      </c>
      <c r="D73" s="7" t="inlineStr">
        <is>
          <t>Mililitros</t>
        </is>
      </c>
      <c r="E73" s="8" t="n">
        <v>0</v>
      </c>
      <c r="F73" s="8" t="n">
        <v>0</v>
      </c>
      <c r="G73" s="8" t="inlineStr"/>
    </row>
    <row r="74">
      <c r="A74" s="7" t="inlineStr">
        <is>
          <t>Prepizzas grandes con tomate</t>
        </is>
      </c>
      <c r="B74" s="7" t="inlineStr">
        <is>
          <t>Sal gruesa</t>
        </is>
      </c>
      <c r="C74" s="14" t="n">
        <v>0.001</v>
      </c>
      <c r="D74" s="7" t="inlineStr">
        <is>
          <t>Gramos</t>
        </is>
      </c>
      <c r="E74" s="8" t="n">
        <v>0</v>
      </c>
      <c r="F74" s="8" t="n">
        <v>0</v>
      </c>
      <c r="G74" s="8" t="inlineStr"/>
    </row>
    <row r="75">
      <c r="A75" s="7" t="inlineStr">
        <is>
          <t>Prepizzas grandes con tomate</t>
        </is>
      </c>
      <c r="B75" s="7" t="inlineStr">
        <is>
          <t>Azúcar común</t>
        </is>
      </c>
      <c r="C75" s="14" t="n">
        <v>0.001</v>
      </c>
      <c r="D75" s="7" t="inlineStr">
        <is>
          <t>Gramos</t>
        </is>
      </c>
      <c r="E75" s="8" t="n">
        <v>0</v>
      </c>
      <c r="F75" s="8" t="n">
        <v>0</v>
      </c>
      <c r="G75" s="8" t="inlineStr"/>
    </row>
    <row r="76">
      <c r="A76" s="7" t="inlineStr">
        <is>
          <t>Prepizzas grandes con tomate</t>
        </is>
      </c>
      <c r="B76" s="7" t="inlineStr">
        <is>
          <t>Tomate</t>
        </is>
      </c>
      <c r="C76" s="14" t="n">
        <v>0.125</v>
      </c>
      <c r="D76" s="7" t="inlineStr">
        <is>
          <t>Gramos</t>
        </is>
      </c>
      <c r="E76" s="8" t="n">
        <v>0</v>
      </c>
      <c r="F76" s="8" t="n">
        <v>0</v>
      </c>
      <c r="G76" s="8" t="inlineStr"/>
    </row>
    <row r="77">
      <c r="A77" s="7" t="inlineStr">
        <is>
          <t>Prepizzas grandes con cebolla</t>
        </is>
      </c>
      <c r="B77" s="7" t="inlineStr">
        <is>
          <t>Harina p/ pizza</t>
        </is>
      </c>
      <c r="C77" s="14" t="n">
        <v>0.25</v>
      </c>
      <c r="D77" s="7" t="inlineStr">
        <is>
          <t>Kilogramo</t>
        </is>
      </c>
      <c r="E77" s="8" t="n">
        <v>0</v>
      </c>
      <c r="F77" s="8" t="n">
        <v>0</v>
      </c>
      <c r="G77" s="8" t="n">
        <v>0</v>
      </c>
    </row>
    <row r="78">
      <c r="A78" s="7" t="inlineStr">
        <is>
          <t>Prepizzas grandes con cebolla</t>
        </is>
      </c>
      <c r="B78" s="7" t="inlineStr">
        <is>
          <t>Leche</t>
        </is>
      </c>
      <c r="C78" s="14" t="n">
        <v>0.175</v>
      </c>
      <c r="D78" s="7" t="inlineStr">
        <is>
          <t>Mililitros</t>
        </is>
      </c>
      <c r="E78" s="8" t="n">
        <v>0</v>
      </c>
      <c r="F78" s="8" t="n">
        <v>0</v>
      </c>
      <c r="G78" s="8" t="inlineStr"/>
    </row>
    <row r="79">
      <c r="A79" s="7" t="inlineStr">
        <is>
          <t>Prepizzas grandes con cebolla</t>
        </is>
      </c>
      <c r="B79" s="7" t="inlineStr">
        <is>
          <t>Aceite</t>
        </is>
      </c>
      <c r="C79" s="14" t="n">
        <v>0.012</v>
      </c>
      <c r="D79" s="7" t="inlineStr">
        <is>
          <t>Mililitros</t>
        </is>
      </c>
      <c r="E79" s="8" t="n">
        <v>0</v>
      </c>
      <c r="F79" s="8" t="n">
        <v>0</v>
      </c>
      <c r="G79" s="8" t="inlineStr"/>
    </row>
    <row r="80">
      <c r="A80" s="7" t="inlineStr">
        <is>
          <t>Prepizzas grandes con cebolla</t>
        </is>
      </c>
      <c r="B80" s="7" t="inlineStr">
        <is>
          <t>Sal gruesa</t>
        </is>
      </c>
      <c r="C80" s="14" t="n">
        <v>0.001</v>
      </c>
      <c r="D80" s="7" t="inlineStr">
        <is>
          <t>Gramos</t>
        </is>
      </c>
      <c r="E80" s="8" t="n">
        <v>0</v>
      </c>
      <c r="F80" s="8" t="n">
        <v>0</v>
      </c>
      <c r="G80" s="8" t="inlineStr"/>
    </row>
    <row r="81">
      <c r="A81" s="7" t="inlineStr">
        <is>
          <t>Prepizzas grandes con cebolla</t>
        </is>
      </c>
      <c r="B81" s="7" t="inlineStr">
        <is>
          <t>Azúcar común</t>
        </is>
      </c>
      <c r="C81" s="14" t="n">
        <v>0.001</v>
      </c>
      <c r="D81" s="7" t="inlineStr">
        <is>
          <t>Gramos</t>
        </is>
      </c>
      <c r="E81" s="8" t="n">
        <v>0</v>
      </c>
      <c r="F81" s="8" t="n">
        <v>0</v>
      </c>
      <c r="G81" s="8" t="inlineStr"/>
    </row>
    <row r="82">
      <c r="A82" s="7" t="inlineStr">
        <is>
          <t>Prepizzas grandes con cebolla</t>
        </is>
      </c>
      <c r="B82" s="7" t="inlineStr">
        <is>
          <t>Cebolla</t>
        </is>
      </c>
      <c r="C82" s="14" t="n">
        <v>0.2</v>
      </c>
      <c r="D82" s="7" t="inlineStr">
        <is>
          <t>Gramos</t>
        </is>
      </c>
      <c r="E82" s="8" t="n">
        <v>0</v>
      </c>
      <c r="F82" s="8" t="n">
        <v>0</v>
      </c>
      <c r="G82" s="8" t="inlineStr"/>
    </row>
    <row r="83">
      <c r="A83" s="7" t="inlineStr">
        <is>
          <t>Budín de banana con chip</t>
        </is>
      </c>
      <c r="B83" s="7" t="inlineStr">
        <is>
          <t>Banana</t>
        </is>
      </c>
      <c r="C83" s="14" t="n">
        <v>1</v>
      </c>
      <c r="D83" s="7" t="inlineStr">
        <is>
          <t>Unidad</t>
        </is>
      </c>
      <c r="E83" s="8" t="n">
        <v>0</v>
      </c>
      <c r="F83" s="8" t="n">
        <v>0</v>
      </c>
      <c r="G83" s="8" t="n">
        <v>0</v>
      </c>
    </row>
    <row r="84">
      <c r="A84" s="7" t="inlineStr">
        <is>
          <t>Budín de banana con chip</t>
        </is>
      </c>
      <c r="B84" s="7" t="inlineStr">
        <is>
          <t>Huevo</t>
        </is>
      </c>
      <c r="C84" s="14" t="n">
        <v>4</v>
      </c>
      <c r="D84" s="7" t="inlineStr">
        <is>
          <t>Unidad</t>
        </is>
      </c>
      <c r="E84" s="8" t="n">
        <v>0</v>
      </c>
      <c r="F84" s="8" t="n">
        <v>0</v>
      </c>
      <c r="G84" s="8" t="inlineStr"/>
    </row>
    <row r="85">
      <c r="A85" s="7" t="inlineStr">
        <is>
          <t>Budín de banana con chip</t>
        </is>
      </c>
      <c r="B85" s="7" t="inlineStr">
        <is>
          <t>Harina leudante</t>
        </is>
      </c>
      <c r="C85" s="14" t="n">
        <v>0.2</v>
      </c>
      <c r="D85" s="7" t="inlineStr">
        <is>
          <t>Gramos</t>
        </is>
      </c>
      <c r="E85" s="8" t="n">
        <v>0</v>
      </c>
      <c r="F85" s="8" t="n">
        <v>0</v>
      </c>
      <c r="G85" s="8" t="inlineStr"/>
    </row>
    <row r="86">
      <c r="A86" s="7" t="inlineStr">
        <is>
          <t>Budín de banana con chip</t>
        </is>
      </c>
      <c r="B86" s="7" t="inlineStr">
        <is>
          <t>Chocolate en taza</t>
        </is>
      </c>
      <c r="C86" s="14" t="n">
        <v>0.1</v>
      </c>
      <c r="D86" s="7" t="inlineStr">
        <is>
          <t>Gramos</t>
        </is>
      </c>
      <c r="E86" s="8" t="n">
        <v>0</v>
      </c>
      <c r="F86" s="8" t="n">
        <v>0</v>
      </c>
      <c r="G86" s="8" t="inlineStr"/>
    </row>
    <row r="87">
      <c r="A87" s="7" t="inlineStr">
        <is>
          <t>Budín de banana con chip</t>
        </is>
      </c>
      <c r="B87" s="7" t="inlineStr">
        <is>
          <t>Esencia de vainilla</t>
        </is>
      </c>
      <c r="C87" s="14" t="n">
        <v>0.005</v>
      </c>
      <c r="D87" s="7" t="inlineStr">
        <is>
          <t>Mililitros</t>
        </is>
      </c>
      <c r="E87" s="8" t="n">
        <v>0</v>
      </c>
      <c r="F87" s="8" t="n">
        <v>0</v>
      </c>
      <c r="G87" s="8" t="inlineStr"/>
    </row>
    <row r="88">
      <c r="A88" s="7" t="inlineStr">
        <is>
          <t>Budín de vainilla</t>
        </is>
      </c>
      <c r="B88" s="7" t="inlineStr">
        <is>
          <t>Huevo</t>
        </is>
      </c>
      <c r="C88" s="14" t="n">
        <v>4</v>
      </c>
      <c r="D88" s="7" t="inlineStr">
        <is>
          <t>Unidad</t>
        </is>
      </c>
      <c r="E88" s="8" t="n">
        <v>0</v>
      </c>
      <c r="F88" s="8" t="n">
        <v>0</v>
      </c>
      <c r="G88" s="8" t="n">
        <v>0</v>
      </c>
    </row>
    <row r="89">
      <c r="A89" s="7" t="inlineStr">
        <is>
          <t>Budín de vainilla</t>
        </is>
      </c>
      <c r="B89" s="7" t="inlineStr">
        <is>
          <t>Azúcar común</t>
        </is>
      </c>
      <c r="C89" s="14" t="n">
        <v>0.2</v>
      </c>
      <c r="D89" s="7" t="inlineStr">
        <is>
          <t>Gramos</t>
        </is>
      </c>
      <c r="E89" s="8" t="n">
        <v>0</v>
      </c>
      <c r="F89" s="8" t="n">
        <v>0</v>
      </c>
      <c r="G89" s="8" t="inlineStr"/>
    </row>
    <row r="90">
      <c r="A90" s="7" t="inlineStr">
        <is>
          <t>Budín de vainilla</t>
        </is>
      </c>
      <c r="B90" s="7" t="inlineStr">
        <is>
          <t>Aceite</t>
        </is>
      </c>
      <c r="C90" s="14" t="n">
        <v>0.2</v>
      </c>
      <c r="D90" s="7" t="inlineStr">
        <is>
          <t>Mililitros</t>
        </is>
      </c>
      <c r="E90" s="8" t="n">
        <v>0</v>
      </c>
      <c r="F90" s="8" t="n">
        <v>0</v>
      </c>
      <c r="G90" s="8" t="inlineStr"/>
    </row>
    <row r="91">
      <c r="A91" s="7" t="inlineStr">
        <is>
          <t>Budín de vainilla</t>
        </is>
      </c>
      <c r="B91" s="7" t="inlineStr">
        <is>
          <t>Harina leudante</t>
        </is>
      </c>
      <c r="C91" s="14" t="n">
        <v>0.4</v>
      </c>
      <c r="D91" s="7" t="inlineStr">
        <is>
          <t>Gramos</t>
        </is>
      </c>
      <c r="E91" s="8" t="n">
        <v>0</v>
      </c>
      <c r="F91" s="8" t="n">
        <v>0</v>
      </c>
      <c r="G91" s="8" t="inlineStr"/>
    </row>
    <row r="92">
      <c r="A92" s="7" t="inlineStr">
        <is>
          <t>Budín de vainilla</t>
        </is>
      </c>
      <c r="B92" s="7" t="inlineStr">
        <is>
          <t>Leche</t>
        </is>
      </c>
      <c r="C92" s="14" t="n">
        <v>0.25</v>
      </c>
      <c r="D92" s="7" t="inlineStr">
        <is>
          <t>Mililitros</t>
        </is>
      </c>
      <c r="E92" s="8" t="n">
        <v>0</v>
      </c>
      <c r="F92" s="8" t="n">
        <v>0</v>
      </c>
      <c r="G92" s="8" t="inlineStr"/>
    </row>
    <row r="93">
      <c r="A93" s="7" t="inlineStr">
        <is>
          <t>Budín de vainilla</t>
        </is>
      </c>
      <c r="B93" s="7" t="inlineStr">
        <is>
          <t>Esencia de vainilla</t>
        </is>
      </c>
      <c r="C93" s="14" t="n">
        <v>0.005</v>
      </c>
      <c r="D93" s="7" t="inlineStr">
        <is>
          <t>Mililitros</t>
        </is>
      </c>
      <c r="E93" s="8" t="n">
        <v>0</v>
      </c>
      <c r="F93" s="8" t="n">
        <v>0</v>
      </c>
      <c r="G93" s="8" t="inlineStr"/>
    </row>
    <row r="94">
      <c r="A94" s="7" t="inlineStr">
        <is>
          <t>Budín de vainilla con chip</t>
        </is>
      </c>
      <c r="B94" s="7" t="inlineStr">
        <is>
          <t>Huevo</t>
        </is>
      </c>
      <c r="C94" s="14" t="n">
        <v>4</v>
      </c>
      <c r="D94" s="7" t="inlineStr">
        <is>
          <t>Unidad</t>
        </is>
      </c>
      <c r="E94" s="8" t="n">
        <v>0</v>
      </c>
      <c r="F94" s="8" t="n">
        <v>0</v>
      </c>
      <c r="G94" s="8" t="n">
        <v>0</v>
      </c>
    </row>
    <row r="95">
      <c r="A95" s="7" t="inlineStr">
        <is>
          <t>Budín de vainilla con chip</t>
        </is>
      </c>
      <c r="B95" s="7" t="inlineStr">
        <is>
          <t>Azúcar común</t>
        </is>
      </c>
      <c r="C95" s="14" t="n">
        <v>0.2</v>
      </c>
      <c r="D95" s="7" t="inlineStr">
        <is>
          <t>Gramos</t>
        </is>
      </c>
      <c r="E95" s="8" t="n">
        <v>0</v>
      </c>
      <c r="F95" s="8" t="n">
        <v>0</v>
      </c>
      <c r="G95" s="8" t="inlineStr"/>
    </row>
    <row r="96">
      <c r="A96" s="7" t="inlineStr">
        <is>
          <t>Budín de vainilla con chip</t>
        </is>
      </c>
      <c r="B96" s="7" t="inlineStr">
        <is>
          <t>Aceite</t>
        </is>
      </c>
      <c r="C96" s="14" t="n">
        <v>0.2</v>
      </c>
      <c r="D96" s="7" t="inlineStr">
        <is>
          <t>Mililitros</t>
        </is>
      </c>
      <c r="E96" s="8" t="n">
        <v>0</v>
      </c>
      <c r="F96" s="8" t="n">
        <v>0</v>
      </c>
      <c r="G96" s="8" t="inlineStr"/>
    </row>
    <row r="97">
      <c r="A97" s="7" t="inlineStr">
        <is>
          <t>Budín de vainilla con chip</t>
        </is>
      </c>
      <c r="B97" s="7" t="inlineStr">
        <is>
          <t>Harina leudante</t>
        </is>
      </c>
      <c r="C97" s="14" t="n">
        <v>0.4</v>
      </c>
      <c r="D97" s="7" t="inlineStr">
        <is>
          <t>Gramos</t>
        </is>
      </c>
      <c r="E97" s="8" t="n">
        <v>0</v>
      </c>
      <c r="F97" s="8" t="n">
        <v>0</v>
      </c>
      <c r="G97" s="8" t="inlineStr"/>
    </row>
    <row r="98">
      <c r="A98" s="7" t="inlineStr">
        <is>
          <t>Budín de vainilla con chip</t>
        </is>
      </c>
      <c r="B98" s="7" t="inlineStr">
        <is>
          <t>Leche</t>
        </is>
      </c>
      <c r="C98" s="14" t="n">
        <v>0.25</v>
      </c>
      <c r="D98" s="7" t="inlineStr">
        <is>
          <t>Mililitros</t>
        </is>
      </c>
      <c r="E98" s="8" t="n">
        <v>0</v>
      </c>
      <c r="F98" s="8" t="n">
        <v>0</v>
      </c>
      <c r="G98" s="8" t="inlineStr"/>
    </row>
    <row r="99">
      <c r="A99" s="7" t="inlineStr">
        <is>
          <t>Budín de vainilla con chip</t>
        </is>
      </c>
      <c r="B99" s="7" t="inlineStr">
        <is>
          <t>Chocolate en taza</t>
        </is>
      </c>
      <c r="C99" s="14" t="n">
        <v>0.075</v>
      </c>
      <c r="D99" s="7" t="inlineStr">
        <is>
          <t>Mililitros</t>
        </is>
      </c>
      <c r="E99" s="8" t="n">
        <v>0</v>
      </c>
      <c r="F99" s="8" t="n">
        <v>0</v>
      </c>
      <c r="G99" s="8" t="inlineStr"/>
    </row>
    <row r="100">
      <c r="A100" s="7" t="inlineStr">
        <is>
          <t>Budín de vainilla con chip</t>
        </is>
      </c>
      <c r="B100" s="7" t="inlineStr">
        <is>
          <t>Esencia de vainilla</t>
        </is>
      </c>
      <c r="C100" s="14" t="n">
        <v>0.005</v>
      </c>
      <c r="D100" s="7" t="inlineStr">
        <is>
          <t>Mililitros</t>
        </is>
      </c>
      <c r="E100" s="8" t="n">
        <v>0</v>
      </c>
      <c r="F100" s="8" t="n">
        <v>0</v>
      </c>
      <c r="G100" s="8" t="inlineStr"/>
    </row>
    <row r="101">
      <c r="A101" s="7" t="inlineStr">
        <is>
          <t>Budín de naranja</t>
        </is>
      </c>
      <c r="B101" s="7" t="inlineStr">
        <is>
          <t>Huevo</t>
        </is>
      </c>
      <c r="C101" s="14" t="n">
        <v>4</v>
      </c>
      <c r="D101" s="7" t="inlineStr">
        <is>
          <t>Unidad</t>
        </is>
      </c>
      <c r="E101" s="8" t="n">
        <v>0</v>
      </c>
      <c r="F101" s="8" t="n">
        <v>0</v>
      </c>
      <c r="G101" s="8" t="n">
        <v>0</v>
      </c>
    </row>
    <row r="102">
      <c r="A102" s="7" t="inlineStr">
        <is>
          <t>Budín de naranja</t>
        </is>
      </c>
      <c r="B102" s="7" t="inlineStr">
        <is>
          <t>Azúcar común</t>
        </is>
      </c>
      <c r="C102" s="14" t="n">
        <v>0.2</v>
      </c>
      <c r="D102" s="7" t="inlineStr">
        <is>
          <t>Gramos</t>
        </is>
      </c>
      <c r="E102" s="8" t="n">
        <v>0</v>
      </c>
      <c r="F102" s="8" t="n">
        <v>0</v>
      </c>
      <c r="G102" s="8" t="inlineStr"/>
    </row>
    <row r="103">
      <c r="A103" s="7" t="inlineStr">
        <is>
          <t>Budín de naranja</t>
        </is>
      </c>
      <c r="B103" s="7" t="inlineStr">
        <is>
          <t>Aceite</t>
        </is>
      </c>
      <c r="C103" s="14" t="n">
        <v>0.2</v>
      </c>
      <c r="D103" s="7" t="inlineStr">
        <is>
          <t>Mililitros</t>
        </is>
      </c>
      <c r="E103" s="8" t="n">
        <v>0</v>
      </c>
      <c r="F103" s="8" t="n">
        <v>0</v>
      </c>
      <c r="G103" s="8" t="inlineStr"/>
    </row>
    <row r="104">
      <c r="A104" s="7" t="inlineStr">
        <is>
          <t>Budín de naranja</t>
        </is>
      </c>
      <c r="B104" s="7" t="inlineStr">
        <is>
          <t>Harina leudante</t>
        </is>
      </c>
      <c r="C104" s="14" t="n">
        <v>0.4</v>
      </c>
      <c r="D104" s="7" t="inlineStr">
        <is>
          <t>Gramos</t>
        </is>
      </c>
      <c r="E104" s="8" t="n">
        <v>0</v>
      </c>
      <c r="F104" s="8" t="n">
        <v>0</v>
      </c>
      <c r="G104" s="8" t="inlineStr"/>
    </row>
    <row r="105">
      <c r="A105" s="7" t="inlineStr">
        <is>
          <t>Budín de naranja</t>
        </is>
      </c>
      <c r="B105" s="7" t="inlineStr">
        <is>
          <t>Leche</t>
        </is>
      </c>
      <c r="C105" s="14" t="n">
        <v>0.25</v>
      </c>
      <c r="D105" s="7" t="inlineStr">
        <is>
          <t>Mililitros</t>
        </is>
      </c>
      <c r="E105" s="8" t="n">
        <v>0</v>
      </c>
      <c r="F105" s="8" t="n">
        <v>0</v>
      </c>
      <c r="G105" s="8" t="inlineStr"/>
    </row>
    <row r="106">
      <c r="A106" s="7" t="inlineStr">
        <is>
          <t>Budín de naranja</t>
        </is>
      </c>
      <c r="B106" s="7" t="inlineStr">
        <is>
          <t>Naranja</t>
        </is>
      </c>
      <c r="C106" s="14" t="n">
        <v>0.25</v>
      </c>
      <c r="D106" s="7" t="inlineStr">
        <is>
          <t>Mililitros</t>
        </is>
      </c>
      <c r="E106" s="8" t="n">
        <v>0</v>
      </c>
      <c r="F106" s="8" t="n">
        <v>0</v>
      </c>
      <c r="G106" s="8" t="inlineStr"/>
    </row>
    <row r="107">
      <c r="A107" s="7" t="inlineStr">
        <is>
          <t>Budín de naranja</t>
        </is>
      </c>
      <c r="B107" s="7" t="inlineStr">
        <is>
          <t>Esencia de vainilla</t>
        </is>
      </c>
      <c r="C107" s="14" t="n">
        <v>0.005</v>
      </c>
      <c r="D107" s="7" t="inlineStr">
        <is>
          <t>Mililitros</t>
        </is>
      </c>
      <c r="E107" s="8" t="n">
        <v>0</v>
      </c>
      <c r="F107" s="8" t="n">
        <v>0</v>
      </c>
      <c r="G107" s="8" t="inlineStr"/>
    </row>
    <row r="108">
      <c r="A108" s="7" t="inlineStr">
        <is>
          <t>Budín marmolado</t>
        </is>
      </c>
      <c r="B108" s="7" t="inlineStr">
        <is>
          <t>Huevo</t>
        </is>
      </c>
      <c r="C108" s="14" t="n">
        <v>4</v>
      </c>
      <c r="D108" s="7" t="inlineStr">
        <is>
          <t>Unidad</t>
        </is>
      </c>
      <c r="E108" s="8" t="n">
        <v>0</v>
      </c>
      <c r="F108" s="8" t="n">
        <v>0</v>
      </c>
      <c r="G108" s="8" t="n">
        <v>0</v>
      </c>
    </row>
    <row r="109">
      <c r="A109" s="7" t="inlineStr">
        <is>
          <t>Budín marmolado</t>
        </is>
      </c>
      <c r="B109" s="7" t="inlineStr">
        <is>
          <t>Azúcar común</t>
        </is>
      </c>
      <c r="C109" s="14" t="n">
        <v>0.2</v>
      </c>
      <c r="D109" s="7" t="inlineStr">
        <is>
          <t>Gramos</t>
        </is>
      </c>
      <c r="E109" s="8" t="n">
        <v>0</v>
      </c>
      <c r="F109" s="8" t="n">
        <v>0</v>
      </c>
      <c r="G109" s="8" t="inlineStr"/>
    </row>
    <row r="110">
      <c r="A110" s="7" t="inlineStr">
        <is>
          <t>Budín marmolado</t>
        </is>
      </c>
      <c r="B110" s="7" t="inlineStr">
        <is>
          <t>Aceite</t>
        </is>
      </c>
      <c r="C110" s="14" t="n">
        <v>0.2</v>
      </c>
      <c r="D110" s="7" t="inlineStr">
        <is>
          <t>Mililitros</t>
        </is>
      </c>
      <c r="E110" s="8" t="n">
        <v>0</v>
      </c>
      <c r="F110" s="8" t="n">
        <v>0</v>
      </c>
      <c r="G110" s="8" t="inlineStr"/>
    </row>
    <row r="111">
      <c r="A111" s="7" t="inlineStr">
        <is>
          <t>Budín marmolado</t>
        </is>
      </c>
      <c r="B111" s="7" t="inlineStr">
        <is>
          <t>Harina leudante</t>
        </is>
      </c>
      <c r="C111" s="14" t="n">
        <v>0.4</v>
      </c>
      <c r="D111" s="7" t="inlineStr">
        <is>
          <t>Gramos</t>
        </is>
      </c>
      <c r="E111" s="8" t="n">
        <v>0</v>
      </c>
      <c r="F111" s="8" t="n">
        <v>0</v>
      </c>
      <c r="G111" s="8" t="inlineStr"/>
    </row>
    <row r="112">
      <c r="A112" s="7" t="inlineStr">
        <is>
          <t>Budín marmolado</t>
        </is>
      </c>
      <c r="B112" s="7" t="inlineStr">
        <is>
          <t>Leche</t>
        </is>
      </c>
      <c r="C112" s="14" t="n">
        <v>0.25</v>
      </c>
      <c r="D112" s="7" t="inlineStr">
        <is>
          <t>Mililitros</t>
        </is>
      </c>
      <c r="E112" s="8" t="n">
        <v>0</v>
      </c>
      <c r="F112" s="8" t="n">
        <v>0</v>
      </c>
      <c r="G112" s="8" t="inlineStr"/>
    </row>
    <row r="113">
      <c r="A113" s="7" t="inlineStr">
        <is>
          <t>Budín marmolado</t>
        </is>
      </c>
      <c r="B113" s="7" t="inlineStr">
        <is>
          <t>Esencia de vainilla</t>
        </is>
      </c>
      <c r="C113" s="14" t="n">
        <v>0.005</v>
      </c>
      <c r="D113" s="7" t="inlineStr">
        <is>
          <t>Mililitros</t>
        </is>
      </c>
      <c r="E113" s="8" t="n">
        <v>0</v>
      </c>
      <c r="F113" s="8" t="n">
        <v>0</v>
      </c>
      <c r="G113" s="8" t="inlineStr"/>
    </row>
    <row r="114">
      <c r="A114" s="7" t="inlineStr">
        <is>
          <t>Budín marmolado</t>
        </is>
      </c>
      <c r="B114" s="7" t="inlineStr">
        <is>
          <t>Chocolate en taza</t>
        </is>
      </c>
      <c r="C114" s="14" t="n">
        <v>0.05</v>
      </c>
      <c r="D114" s="7" t="inlineStr">
        <is>
          <t>Gramos</t>
        </is>
      </c>
      <c r="E114" s="8" t="n">
        <v>0</v>
      </c>
      <c r="F114" s="8" t="n">
        <v>0</v>
      </c>
      <c r="G114" s="8" t="inlineStr"/>
    </row>
    <row r="115">
      <c r="A115" s="7" t="inlineStr">
        <is>
          <t>Budín de chocolate</t>
        </is>
      </c>
      <c r="B115" s="7" t="inlineStr">
        <is>
          <t>Huevo</t>
        </is>
      </c>
      <c r="C115" s="14" t="n">
        <v>4</v>
      </c>
      <c r="D115" s="7" t="inlineStr">
        <is>
          <t>Unidad</t>
        </is>
      </c>
      <c r="E115" s="8" t="n">
        <v>0</v>
      </c>
      <c r="F115" s="8" t="n">
        <v>0</v>
      </c>
      <c r="G115" s="8" t="n">
        <v>0</v>
      </c>
    </row>
    <row r="116">
      <c r="A116" s="7" t="inlineStr">
        <is>
          <t>Budín de chocolate</t>
        </is>
      </c>
      <c r="B116" s="7" t="inlineStr">
        <is>
          <t>Azúcar común</t>
        </is>
      </c>
      <c r="C116" s="14" t="n">
        <v>0.2</v>
      </c>
      <c r="D116" s="7" t="inlineStr">
        <is>
          <t>Gramos</t>
        </is>
      </c>
      <c r="E116" s="8" t="n">
        <v>0</v>
      </c>
      <c r="F116" s="8" t="n">
        <v>0</v>
      </c>
      <c r="G116" s="8" t="inlineStr"/>
    </row>
    <row r="117">
      <c r="A117" s="7" t="inlineStr">
        <is>
          <t>Budín de chocolate</t>
        </is>
      </c>
      <c r="B117" s="7" t="inlineStr">
        <is>
          <t>Aceite</t>
        </is>
      </c>
      <c r="C117" s="14" t="n">
        <v>0.2</v>
      </c>
      <c r="D117" s="7" t="inlineStr">
        <is>
          <t>Mililitros</t>
        </is>
      </c>
      <c r="E117" s="8" t="n">
        <v>0</v>
      </c>
      <c r="F117" s="8" t="n">
        <v>0</v>
      </c>
      <c r="G117" s="8" t="inlineStr"/>
    </row>
    <row r="118">
      <c r="A118" s="7" t="inlineStr">
        <is>
          <t>Budín de chocolate</t>
        </is>
      </c>
      <c r="B118" s="7" t="inlineStr">
        <is>
          <t>Harina leudante</t>
        </is>
      </c>
      <c r="C118" s="14" t="n">
        <v>0.4</v>
      </c>
      <c r="D118" s="7" t="inlineStr">
        <is>
          <t>Gramos</t>
        </is>
      </c>
      <c r="E118" s="8" t="n">
        <v>0</v>
      </c>
      <c r="F118" s="8" t="n">
        <v>0</v>
      </c>
      <c r="G118" s="8" t="inlineStr"/>
    </row>
    <row r="119">
      <c r="A119" s="7" t="inlineStr">
        <is>
          <t>Budín de chocolate</t>
        </is>
      </c>
      <c r="B119" s="7" t="inlineStr">
        <is>
          <t>Leche</t>
        </is>
      </c>
      <c r="C119" s="14" t="n">
        <v>0.25</v>
      </c>
      <c r="D119" s="7" t="inlineStr">
        <is>
          <t>Mililitros</t>
        </is>
      </c>
      <c r="E119" s="8" t="n">
        <v>0</v>
      </c>
      <c r="F119" s="8" t="n">
        <v>0</v>
      </c>
      <c r="G119" s="8" t="inlineStr"/>
    </row>
    <row r="120">
      <c r="A120" s="7" t="inlineStr">
        <is>
          <t>Budín de chocolate</t>
        </is>
      </c>
      <c r="B120" s="7" t="inlineStr">
        <is>
          <t>Esencia de vainilla</t>
        </is>
      </c>
      <c r="C120" s="14" t="n">
        <v>0.005</v>
      </c>
      <c r="D120" s="7" t="inlineStr">
        <is>
          <t>Mililitros</t>
        </is>
      </c>
      <c r="E120" s="8" t="n">
        <v>0</v>
      </c>
      <c r="F120" s="8" t="n">
        <v>0</v>
      </c>
      <c r="G120" s="8" t="inlineStr"/>
    </row>
    <row r="121">
      <c r="A121" s="7" t="inlineStr">
        <is>
          <t>Budín de chocolate</t>
        </is>
      </c>
      <c r="B121" s="7" t="inlineStr">
        <is>
          <t>Chocolate en taza</t>
        </is>
      </c>
      <c r="C121" s="14" t="n">
        <v>0.1</v>
      </c>
      <c r="D121" s="7" t="inlineStr">
        <is>
          <t>Gramos</t>
        </is>
      </c>
      <c r="E121" s="8" t="n">
        <v>0</v>
      </c>
      <c r="F121" s="8" t="n">
        <v>0</v>
      </c>
      <c r="G121" s="8" t="inlineStr"/>
    </row>
    <row r="122">
      <c r="A122" s="7" t="inlineStr">
        <is>
          <t>Cookies con chip</t>
        </is>
      </c>
      <c r="B122" s="7" t="inlineStr">
        <is>
          <t>Manteca</t>
        </is>
      </c>
      <c r="C122" s="14" t="n">
        <v>0.15</v>
      </c>
      <c r="D122" s="7" t="inlineStr">
        <is>
          <t>Gramos</t>
        </is>
      </c>
      <c r="E122" s="8" t="n">
        <v>0</v>
      </c>
      <c r="F122" s="8" t="n">
        <v>0</v>
      </c>
      <c r="G122" s="8" t="n">
        <v>0</v>
      </c>
    </row>
    <row r="123">
      <c r="A123" s="7" t="inlineStr">
        <is>
          <t>Cookies con chip</t>
        </is>
      </c>
      <c r="B123" s="7" t="inlineStr">
        <is>
          <t>Azúcar común</t>
        </is>
      </c>
      <c r="C123" s="14" t="n">
        <v>0.05</v>
      </c>
      <c r="D123" s="7" t="inlineStr">
        <is>
          <t>Gramos</t>
        </is>
      </c>
      <c r="E123" s="8" t="n">
        <v>0</v>
      </c>
      <c r="F123" s="8" t="n">
        <v>0</v>
      </c>
      <c r="G123" s="8" t="inlineStr"/>
    </row>
    <row r="124">
      <c r="A124" s="7" t="inlineStr">
        <is>
          <t>Cookies con chip</t>
        </is>
      </c>
      <c r="B124" s="7" t="inlineStr">
        <is>
          <t>Huevo</t>
        </is>
      </c>
      <c r="C124" s="14" t="n">
        <v>2</v>
      </c>
      <c r="D124" s="7" t="inlineStr">
        <is>
          <t>Unidad</t>
        </is>
      </c>
      <c r="E124" s="8" t="n">
        <v>0</v>
      </c>
      <c r="F124" s="8" t="n">
        <v>0</v>
      </c>
      <c r="G124" s="8" t="inlineStr"/>
    </row>
    <row r="125">
      <c r="A125" s="7" t="inlineStr">
        <is>
          <t>Cookies con chip</t>
        </is>
      </c>
      <c r="B125" s="7" t="inlineStr">
        <is>
          <t>Esencia de vainilla</t>
        </is>
      </c>
      <c r="C125" s="14" t="n">
        <v>0.005</v>
      </c>
      <c r="D125" s="7" t="inlineStr">
        <is>
          <t>Mililitros</t>
        </is>
      </c>
      <c r="E125" s="8" t="n">
        <v>0</v>
      </c>
      <c r="F125" s="8" t="n">
        <v>0</v>
      </c>
      <c r="G125" s="8" t="inlineStr"/>
    </row>
    <row r="126">
      <c r="A126" s="7" t="inlineStr">
        <is>
          <t>Cookies con chip</t>
        </is>
      </c>
      <c r="B126" s="7" t="inlineStr">
        <is>
          <t>Harina 0000</t>
        </is>
      </c>
      <c r="C126" s="14" t="n">
        <v>0.25</v>
      </c>
      <c r="D126" s="7" t="inlineStr">
        <is>
          <t>Gramos</t>
        </is>
      </c>
      <c r="E126" s="8" t="n">
        <v>0</v>
      </c>
      <c r="F126" s="8" t="n">
        <v>0</v>
      </c>
      <c r="G126" s="8" t="inlineStr"/>
    </row>
    <row r="127">
      <c r="A127" s="7" t="inlineStr">
        <is>
          <t>Cookies con chip</t>
        </is>
      </c>
      <c r="B127" s="7" t="inlineStr">
        <is>
          <t>Almidón de maíz</t>
        </is>
      </c>
      <c r="C127" s="14" t="n">
        <v>0.01</v>
      </c>
      <c r="D127" s="7" t="inlineStr">
        <is>
          <t>Gramos</t>
        </is>
      </c>
      <c r="E127" s="8" t="n">
        <v>0</v>
      </c>
      <c r="F127" s="8" t="n">
        <v>0</v>
      </c>
      <c r="G127" s="8" t="inlineStr"/>
    </row>
    <row r="128">
      <c r="A128" s="7" t="inlineStr">
        <is>
          <t>Cookies con chip</t>
        </is>
      </c>
      <c r="B128" s="7" t="inlineStr">
        <is>
          <t>Polvo para hornear</t>
        </is>
      </c>
      <c r="C128" s="14" t="n">
        <v>0.01</v>
      </c>
      <c r="D128" s="7" t="inlineStr">
        <is>
          <t>Gramos</t>
        </is>
      </c>
      <c r="E128" s="8" t="n">
        <v>0</v>
      </c>
      <c r="F128" s="8" t="n">
        <v>0</v>
      </c>
      <c r="G128" s="8" t="inlineStr"/>
    </row>
    <row r="129">
      <c r="A129" s="7" t="inlineStr">
        <is>
          <t>Cookies con chip</t>
        </is>
      </c>
      <c r="B129" s="7" t="inlineStr">
        <is>
          <t>Bicarbonato de sodio</t>
        </is>
      </c>
      <c r="C129" s="14" t="n">
        <v>0.005</v>
      </c>
      <c r="D129" s="7" t="inlineStr">
        <is>
          <t>Gramos</t>
        </is>
      </c>
      <c r="E129" s="8" t="n">
        <v>0</v>
      </c>
      <c r="F129" s="8" t="n">
        <v>0</v>
      </c>
      <c r="G129" s="8" t="inlineStr"/>
    </row>
    <row r="130">
      <c r="A130" s="7" t="inlineStr">
        <is>
          <t>Cookies con chip</t>
        </is>
      </c>
      <c r="B130" s="7" t="inlineStr">
        <is>
          <t>Sal fina</t>
        </is>
      </c>
      <c r="C130" s="14" t="n">
        <v>0.005</v>
      </c>
      <c r="D130" s="7" t="inlineStr">
        <is>
          <t>Gramos</t>
        </is>
      </c>
      <c r="E130" s="8" t="n">
        <v>0</v>
      </c>
      <c r="F130" s="8" t="n">
        <v>0</v>
      </c>
      <c r="G130" s="8" t="inlineStr"/>
    </row>
    <row r="131">
      <c r="A131" s="7" t="inlineStr">
        <is>
          <t>Cookies con chip</t>
        </is>
      </c>
      <c r="B131" s="7" t="inlineStr">
        <is>
          <t>Chocolate en taza</t>
        </is>
      </c>
      <c r="C131" s="14" t="n">
        <v>0.075</v>
      </c>
      <c r="D131" s="7" t="inlineStr">
        <is>
          <t>Gramos</t>
        </is>
      </c>
      <c r="E131" s="8" t="n">
        <v>0</v>
      </c>
      <c r="F131" s="8" t="n">
        <v>0</v>
      </c>
      <c r="G131" s="8" t="inlineStr"/>
    </row>
    <row r="132">
      <c r="A132" s="7" t="inlineStr">
        <is>
          <t>Cookies con nutella</t>
        </is>
      </c>
      <c r="B132" s="7" t="inlineStr">
        <is>
          <t>Manteca</t>
        </is>
      </c>
      <c r="C132" s="14" t="n">
        <v>0.15</v>
      </c>
      <c r="D132" s="7" t="inlineStr">
        <is>
          <t>Gramos</t>
        </is>
      </c>
      <c r="E132" s="8" t="n">
        <v>0</v>
      </c>
      <c r="F132" s="8" t="n">
        <v>0</v>
      </c>
      <c r="G132" s="8" t="n">
        <v>0</v>
      </c>
    </row>
    <row r="133">
      <c r="A133" s="7" t="inlineStr">
        <is>
          <t>Cookies con nutella</t>
        </is>
      </c>
      <c r="B133" s="7" t="inlineStr">
        <is>
          <t>Azúcar común</t>
        </is>
      </c>
      <c r="C133" s="14" t="n">
        <v>0.05</v>
      </c>
      <c r="D133" s="7" t="inlineStr">
        <is>
          <t>Gramos</t>
        </is>
      </c>
      <c r="E133" s="8" t="n">
        <v>0</v>
      </c>
      <c r="F133" s="8" t="n">
        <v>0</v>
      </c>
      <c r="G133" s="8" t="inlineStr"/>
    </row>
    <row r="134">
      <c r="A134" s="7" t="inlineStr">
        <is>
          <t>Cookies con nutella</t>
        </is>
      </c>
      <c r="B134" s="7" t="inlineStr">
        <is>
          <t>Huevo</t>
        </is>
      </c>
      <c r="C134" s="14" t="n">
        <v>2</v>
      </c>
      <c r="D134" s="7" t="inlineStr">
        <is>
          <t>Unidad</t>
        </is>
      </c>
      <c r="E134" s="8" t="n">
        <v>0</v>
      </c>
      <c r="F134" s="8" t="n">
        <v>0</v>
      </c>
      <c r="G134" s="8" t="inlineStr"/>
    </row>
    <row r="135">
      <c r="A135" s="7" t="inlineStr">
        <is>
          <t>Cookies con nutella</t>
        </is>
      </c>
      <c r="B135" s="7" t="inlineStr">
        <is>
          <t>Esencia de vainilla</t>
        </is>
      </c>
      <c r="C135" s="14" t="n">
        <v>0.005</v>
      </c>
      <c r="D135" s="7" t="inlineStr">
        <is>
          <t>Mililitros</t>
        </is>
      </c>
      <c r="E135" s="8" t="n">
        <v>0</v>
      </c>
      <c r="F135" s="8" t="n">
        <v>0</v>
      </c>
      <c r="G135" s="8" t="inlineStr"/>
    </row>
    <row r="136">
      <c r="A136" s="7" t="inlineStr">
        <is>
          <t>Cookies con nutella</t>
        </is>
      </c>
      <c r="B136" s="7" t="inlineStr">
        <is>
          <t>Harina 0000</t>
        </is>
      </c>
      <c r="C136" s="14" t="n">
        <v>0.25</v>
      </c>
      <c r="D136" s="7" t="inlineStr">
        <is>
          <t>Gramos</t>
        </is>
      </c>
      <c r="E136" s="8" t="n">
        <v>0</v>
      </c>
      <c r="F136" s="8" t="n">
        <v>0</v>
      </c>
      <c r="G136" s="8" t="inlineStr"/>
    </row>
    <row r="137">
      <c r="A137" s="7" t="inlineStr">
        <is>
          <t>Cookies con nutella</t>
        </is>
      </c>
      <c r="B137" s="7" t="inlineStr">
        <is>
          <t>Almidón de maíz</t>
        </is>
      </c>
      <c r="C137" s="14" t="n">
        <v>0.01</v>
      </c>
      <c r="D137" s="7" t="inlineStr">
        <is>
          <t>Gramos</t>
        </is>
      </c>
      <c r="E137" s="8" t="n">
        <v>0</v>
      </c>
      <c r="F137" s="8" t="n">
        <v>0</v>
      </c>
      <c r="G137" s="8" t="inlineStr"/>
    </row>
    <row r="138">
      <c r="A138" s="7" t="inlineStr">
        <is>
          <t>Cookies con nutella</t>
        </is>
      </c>
      <c r="B138" s="7" t="inlineStr">
        <is>
          <t>Polvo para hornear</t>
        </is>
      </c>
      <c r="C138" s="14" t="n">
        <v>0.01</v>
      </c>
      <c r="D138" s="7" t="inlineStr">
        <is>
          <t>Gramos</t>
        </is>
      </c>
      <c r="E138" s="8" t="n">
        <v>0</v>
      </c>
      <c r="F138" s="8" t="n">
        <v>0</v>
      </c>
      <c r="G138" s="8" t="inlineStr"/>
    </row>
    <row r="139">
      <c r="A139" s="7" t="inlineStr">
        <is>
          <t>Cookies con nutella</t>
        </is>
      </c>
      <c r="B139" s="7" t="inlineStr">
        <is>
          <t>Bicarbonato de sodio</t>
        </is>
      </c>
      <c r="C139" s="14" t="n">
        <v>0.005</v>
      </c>
      <c r="D139" s="7" t="inlineStr">
        <is>
          <t>Gramos</t>
        </is>
      </c>
      <c r="E139" s="8" t="n">
        <v>0</v>
      </c>
      <c r="F139" s="8" t="n">
        <v>0</v>
      </c>
      <c r="G139" s="8" t="inlineStr"/>
    </row>
    <row r="140">
      <c r="A140" s="7" t="inlineStr">
        <is>
          <t>Cookies con nutella</t>
        </is>
      </c>
      <c r="B140" s="7" t="inlineStr">
        <is>
          <t>Sal fina</t>
        </is>
      </c>
      <c r="C140" s="14" t="n">
        <v>0.005</v>
      </c>
      <c r="D140" s="7" t="inlineStr">
        <is>
          <t>Gramos</t>
        </is>
      </c>
      <c r="E140" s="8" t="n">
        <v>0</v>
      </c>
      <c r="F140" s="8" t="n">
        <v>0</v>
      </c>
      <c r="G140" s="8" t="inlineStr"/>
    </row>
    <row r="141">
      <c r="A141" s="7" t="inlineStr">
        <is>
          <t>Cookies con nutella</t>
        </is>
      </c>
      <c r="B141" s="7" t="inlineStr">
        <is>
          <t>Nutella</t>
        </is>
      </c>
      <c r="C141" s="14" t="n">
        <v>0.1</v>
      </c>
      <c r="D141" s="7" t="inlineStr">
        <is>
          <t>Gramos</t>
        </is>
      </c>
      <c r="E141" s="8" t="n">
        <v>0</v>
      </c>
      <c r="F141" s="8" t="n">
        <v>0</v>
      </c>
      <c r="G141" s="8" t="inlineStr"/>
    </row>
    <row r="142">
      <c r="A142" s="7" t="inlineStr">
        <is>
          <t>Cookies rellenas con oreo</t>
        </is>
      </c>
      <c r="B142" s="7" t="inlineStr">
        <is>
          <t>Manteca</t>
        </is>
      </c>
      <c r="C142" s="14" t="n">
        <v>0.15</v>
      </c>
      <c r="D142" s="7" t="inlineStr">
        <is>
          <t>Gramos</t>
        </is>
      </c>
      <c r="E142" s="8" t="n">
        <v>0</v>
      </c>
      <c r="F142" s="8" t="n">
        <v>0</v>
      </c>
      <c r="G142" s="8" t="n">
        <v>0</v>
      </c>
    </row>
    <row r="143">
      <c r="A143" s="7" t="inlineStr">
        <is>
          <t>Cookies rellenas con oreo</t>
        </is>
      </c>
      <c r="B143" s="7" t="inlineStr">
        <is>
          <t>Azúcar común</t>
        </is>
      </c>
      <c r="C143" s="14" t="n">
        <v>0.05</v>
      </c>
      <c r="D143" s="7" t="inlineStr">
        <is>
          <t>Gramos</t>
        </is>
      </c>
      <c r="E143" s="8" t="n">
        <v>0</v>
      </c>
      <c r="F143" s="8" t="n">
        <v>0</v>
      </c>
      <c r="G143" s="8" t="inlineStr"/>
    </row>
    <row r="144">
      <c r="A144" s="7" t="inlineStr">
        <is>
          <t>Cookies rellenas con oreo</t>
        </is>
      </c>
      <c r="B144" s="7" t="inlineStr">
        <is>
          <t>Manteca</t>
        </is>
      </c>
      <c r="C144" s="14" t="n">
        <v>0.15</v>
      </c>
      <c r="D144" s="7" t="inlineStr">
        <is>
          <t>Gramos</t>
        </is>
      </c>
      <c r="E144" s="8" t="n">
        <v>0</v>
      </c>
      <c r="F144" s="8" t="n">
        <v>0</v>
      </c>
      <c r="G144" s="8" t="inlineStr"/>
    </row>
    <row r="145">
      <c r="A145" s="7" t="inlineStr">
        <is>
          <t>Cookies rellenas con oreo</t>
        </is>
      </c>
      <c r="B145" s="7" t="inlineStr">
        <is>
          <t>Azúcar común</t>
        </is>
      </c>
      <c r="C145" s="14" t="n">
        <v>0.05</v>
      </c>
      <c r="D145" s="7" t="inlineStr">
        <is>
          <t>Gramos</t>
        </is>
      </c>
      <c r="E145" s="8" t="n">
        <v>0</v>
      </c>
      <c r="F145" s="8" t="n">
        <v>0</v>
      </c>
      <c r="G145" s="8" t="inlineStr"/>
    </row>
    <row r="146">
      <c r="A146" s="7" t="inlineStr">
        <is>
          <t>Cookies rellenas con oreo</t>
        </is>
      </c>
      <c r="B146" s="7" t="inlineStr">
        <is>
          <t>Huevo</t>
        </is>
      </c>
      <c r="C146" s="14" t="n">
        <v>2</v>
      </c>
      <c r="D146" s="7" t="inlineStr">
        <is>
          <t>Gramos</t>
        </is>
      </c>
      <c r="E146" s="8" t="n">
        <v>0</v>
      </c>
      <c r="F146" s="8" t="n">
        <v>0</v>
      </c>
      <c r="G146" s="8" t="inlineStr"/>
    </row>
    <row r="147">
      <c r="A147" s="7" t="inlineStr">
        <is>
          <t>Cookies rellenas con oreo</t>
        </is>
      </c>
      <c r="B147" s="7" t="inlineStr">
        <is>
          <t>Esencia de vainilla</t>
        </is>
      </c>
      <c r="C147" s="14" t="n">
        <v>0.005</v>
      </c>
      <c r="D147" s="7" t="inlineStr">
        <is>
          <t>Gramos</t>
        </is>
      </c>
      <c r="E147" s="8" t="n">
        <v>0</v>
      </c>
      <c r="F147" s="8" t="n">
        <v>0</v>
      </c>
      <c r="G147" s="8" t="inlineStr"/>
    </row>
    <row r="148">
      <c r="A148" s="7" t="inlineStr">
        <is>
          <t>Cookies rellenas con oreo</t>
        </is>
      </c>
      <c r="B148" s="7" t="inlineStr">
        <is>
          <t>Harina 0000</t>
        </is>
      </c>
      <c r="C148" s="14" t="n">
        <v>0.25</v>
      </c>
      <c r="D148" s="7" t="inlineStr">
        <is>
          <t>Gramos</t>
        </is>
      </c>
      <c r="E148" s="8" t="n">
        <v>0</v>
      </c>
      <c r="F148" s="8" t="n">
        <v>0</v>
      </c>
      <c r="G148" s="8" t="inlineStr"/>
    </row>
    <row r="149">
      <c r="A149" s="7" t="inlineStr">
        <is>
          <t>Cookies rellenas con oreo</t>
        </is>
      </c>
      <c r="B149" s="7" t="inlineStr">
        <is>
          <t>Almidón de maíz</t>
        </is>
      </c>
      <c r="C149" s="14" t="n">
        <v>0.01</v>
      </c>
      <c r="D149" s="7" t="inlineStr">
        <is>
          <t>Gramos</t>
        </is>
      </c>
      <c r="E149" s="8" t="n">
        <v>0</v>
      </c>
      <c r="F149" s="8" t="n">
        <v>0</v>
      </c>
      <c r="G149" s="8" t="inlineStr"/>
    </row>
    <row r="150">
      <c r="A150" s="7" t="inlineStr">
        <is>
          <t>Cookies rellenas con oreo</t>
        </is>
      </c>
      <c r="B150" s="7" t="inlineStr">
        <is>
          <t>Polvo para hornear</t>
        </is>
      </c>
      <c r="C150" s="14" t="n">
        <v>0.01</v>
      </c>
      <c r="D150" s="7" t="inlineStr">
        <is>
          <t>Gramos</t>
        </is>
      </c>
      <c r="E150" s="8" t="n">
        <v>0</v>
      </c>
      <c r="F150" s="8" t="n">
        <v>0</v>
      </c>
      <c r="G150" s="8" t="inlineStr"/>
    </row>
    <row r="151">
      <c r="A151" s="7" t="inlineStr">
        <is>
          <t>Cookies rellenas con oreo</t>
        </is>
      </c>
      <c r="B151" s="7" t="inlineStr">
        <is>
          <t>Bicarbonato de sodio</t>
        </is>
      </c>
      <c r="C151" s="14" t="n">
        <v>0.005</v>
      </c>
      <c r="D151" s="7" t="inlineStr">
        <is>
          <t>Gramos</t>
        </is>
      </c>
      <c r="E151" s="8" t="n">
        <v>0</v>
      </c>
      <c r="F151" s="8" t="n">
        <v>0</v>
      </c>
      <c r="G151" s="8" t="inlineStr"/>
    </row>
    <row r="152">
      <c r="A152" s="7" t="inlineStr">
        <is>
          <t>Cookies rellenas con oreo</t>
        </is>
      </c>
      <c r="B152" s="7" t="inlineStr">
        <is>
          <t>Sal fina</t>
        </is>
      </c>
      <c r="C152" s="14" t="n">
        <v>0.005</v>
      </c>
      <c r="D152" s="7" t="inlineStr">
        <is>
          <t>Gramos</t>
        </is>
      </c>
      <c r="E152" s="8" t="n">
        <v>0</v>
      </c>
      <c r="F152" s="8" t="n">
        <v>0</v>
      </c>
      <c r="G152" s="8" t="inlineStr"/>
    </row>
    <row r="153">
      <c r="A153" s="7" t="inlineStr">
        <is>
          <t>Cookies rellenas con oreo</t>
        </is>
      </c>
      <c r="B153" s="7" t="inlineStr">
        <is>
          <t>Galletitas oreo</t>
        </is>
      </c>
      <c r="C153" s="14" t="n">
        <v>0.1</v>
      </c>
      <c r="D153" s="7" t="inlineStr">
        <is>
          <t>Gramos</t>
        </is>
      </c>
      <c r="E153" s="8" t="n">
        <v>0</v>
      </c>
      <c r="F153" s="8" t="n">
        <v>0</v>
      </c>
      <c r="G153" s="8" t="inlineStr"/>
    </row>
    <row r="154">
      <c r="A154" s="7" t="n"/>
      <c r="B154" s="7" t="n"/>
      <c r="C154" s="14" t="n"/>
      <c r="D154" s="7" t="n"/>
      <c r="E154" s="8">
        <f>IFERROR(VLOOKUP(B154,Ingredientes!A:B,4,FALSE),0)</f>
        <v/>
      </c>
      <c r="F154" s="8">
        <f>C154*E154</f>
        <v/>
      </c>
      <c r="G154" s="8" t="n"/>
    </row>
    <row r="155">
      <c r="A155" s="7" t="n"/>
      <c r="B155" s="7" t="n"/>
      <c r="C155" s="14" t="n"/>
      <c r="D155" s="7" t="n"/>
      <c r="E155" s="8">
        <f>IFERROR(VLOOKUP(B155,Ingredientes!A:B,4,FALSE),0)</f>
        <v/>
      </c>
      <c r="F155" s="8">
        <f>C155*E155</f>
        <v/>
      </c>
      <c r="G155" s="8" t="n"/>
    </row>
    <row r="156">
      <c r="A156" s="7" t="n"/>
      <c r="B156" s="7" t="n"/>
      <c r="C156" s="14" t="n"/>
      <c r="D156" s="7" t="n"/>
      <c r="E156" s="8">
        <f>IFERROR(VLOOKUP(B156,Ingredientes!A:B,4,FALSE),0)</f>
        <v/>
      </c>
      <c r="F156" s="8">
        <f>C156*E156</f>
        <v/>
      </c>
      <c r="G156" s="8" t="n"/>
    </row>
    <row r="157">
      <c r="A157" s="7" t="n"/>
      <c r="B157" s="7" t="n"/>
      <c r="C157" s="14" t="n"/>
      <c r="D157" s="7" t="n"/>
      <c r="E157" s="8">
        <f>IFERROR(VLOOKUP(B157,Ingredientes!A:B,4,FALSE),0)</f>
        <v/>
      </c>
      <c r="F157" s="8">
        <f>C157*E157</f>
        <v/>
      </c>
      <c r="G157" s="8" t="n"/>
    </row>
    <row r="158">
      <c r="A158" s="7" t="n"/>
      <c r="B158" s="7" t="n"/>
      <c r="C158" s="14" t="n"/>
      <c r="D158" s="7" t="n"/>
      <c r="E158" s="8">
        <f>IFERROR(VLOOKUP(B158,Ingredientes!A:B,4,FALSE),0)</f>
        <v/>
      </c>
      <c r="F158" s="8">
        <f>C158*E158</f>
        <v/>
      </c>
      <c r="G158" s="8" t="n"/>
    </row>
    <row r="159">
      <c r="A159" s="7" t="n"/>
      <c r="B159" s="7" t="n"/>
      <c r="C159" s="14" t="n"/>
      <c r="D159" s="7" t="n"/>
      <c r="E159" s="8">
        <f>IFERROR(VLOOKUP(B159,Ingredientes!A:B,4,FALSE),0)</f>
        <v/>
      </c>
      <c r="F159" s="8">
        <f>C159*E159</f>
        <v/>
      </c>
      <c r="G159" s="8" t="n"/>
    </row>
    <row r="160">
      <c r="A160" s="7" t="n"/>
      <c r="B160" s="7" t="n"/>
      <c r="C160" s="14" t="n"/>
      <c r="D160" s="7" t="n"/>
      <c r="E160" s="8">
        <f>IFERROR(VLOOKUP(B160,Ingredientes!A:B,4,FALSE),0)</f>
        <v/>
      </c>
      <c r="F160" s="8">
        <f>C160*E160</f>
        <v/>
      </c>
      <c r="G160" s="8" t="n"/>
    </row>
    <row r="161">
      <c r="A161" s="7" t="n"/>
      <c r="B161" s="7" t="n"/>
      <c r="C161" s="14" t="n"/>
      <c r="D161" s="7" t="n"/>
      <c r="E161" s="8">
        <f>IFERROR(VLOOKUP(B161,Ingredientes!A:B,4,FALSE),0)</f>
        <v/>
      </c>
      <c r="F161" s="8">
        <f>C161*E161</f>
        <v/>
      </c>
      <c r="G161" s="8" t="n"/>
    </row>
  </sheetData>
  <autoFilter ref="A1:G161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4" sqref="A4"/>
    </sheetView>
  </sheetViews>
  <sheetFormatPr baseColWidth="10" defaultRowHeight="14.4"/>
  <cols>
    <col width="29.44140625" bestFit="1" customWidth="1" min="1" max="1"/>
  </cols>
  <sheetData>
    <row r="1">
      <c r="A1" s="5" t="inlineStr">
        <is>
          <t>Producto</t>
        </is>
      </c>
      <c r="B1" s="5" t="inlineStr">
        <is>
          <t>Se vendio?</t>
        </is>
      </c>
    </row>
    <row r="2">
      <c r="A2" s="4" t="inlineStr">
        <is>
          <t>6 hamburguesas de garbanzo</t>
        </is>
      </c>
      <c r="B2" s="4" t="n"/>
    </row>
    <row r="3">
      <c r="A3" s="4" t="inlineStr">
        <is>
          <t>6 hamburguesas de calabaza</t>
        </is>
      </c>
      <c r="B3" s="4" t="inlineStr">
        <is>
          <t>Si</t>
        </is>
      </c>
      <c r="C3" s="1" t="n">
        <v>45771</v>
      </c>
    </row>
    <row r="4">
      <c r="A4" s="4" t="n"/>
      <c r="B4" s="4" t="n"/>
    </row>
    <row r="5">
      <c r="A5" s="4" t="n"/>
      <c r="B5" s="4" t="n"/>
    </row>
    <row r="6">
      <c r="A6" s="4" t="n"/>
      <c r="B6" s="4" t="n"/>
    </row>
    <row r="7">
      <c r="A7" s="4" t="n"/>
      <c r="B7" s="4" t="n"/>
    </row>
    <row r="8">
      <c r="A8" s="4" t="n"/>
      <c r="B8" s="4" t="n"/>
    </row>
    <row r="9">
      <c r="A9" s="4" t="n"/>
      <c r="B9" s="4" t="n"/>
    </row>
    <row r="10">
      <c r="A10" s="4" t="n"/>
      <c r="B10" s="4" t="n"/>
    </row>
    <row r="11">
      <c r="A11" s="4" t="n"/>
      <c r="B11" s="4" t="n"/>
    </row>
    <row r="12">
      <c r="A12" s="4" t="n"/>
      <c r="B12" s="4" t="n"/>
    </row>
    <row r="13">
      <c r="A13" s="4" t="n"/>
      <c r="B13" s="4" t="n"/>
    </row>
    <row r="14">
      <c r="A14" s="4" t="n"/>
      <c r="B14" s="4" t="n"/>
    </row>
    <row r="15">
      <c r="A15" s="4" t="n"/>
      <c r="B15" s="4" t="n"/>
    </row>
    <row r="16">
      <c r="A16" s="4" t="n"/>
      <c r="B16" s="4" t="n"/>
    </row>
    <row r="17">
      <c r="A17" s="4" t="n"/>
      <c r="B17" s="4" t="n"/>
    </row>
    <row r="18">
      <c r="A18" s="4" t="n"/>
      <c r="B18" s="4" t="n"/>
    </row>
    <row r="19">
      <c r="A19" s="4" t="n"/>
      <c r="B19" s="4" t="n"/>
    </row>
    <row r="20">
      <c r="A20" s="4" t="n"/>
      <c r="B20" s="4" t="n"/>
    </row>
    <row r="21">
      <c r="A21" s="4" t="n"/>
      <c r="B21" s="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4"/>
  <sheetViews>
    <sheetView tabSelected="1" zoomScaleNormal="100" workbookViewId="0">
      <selection activeCell="C27" sqref="C27"/>
    </sheetView>
  </sheetViews>
  <sheetFormatPr baseColWidth="10" defaultRowHeight="14.4"/>
  <cols>
    <col width="24.33203125" bestFit="1" customWidth="1" style="12" min="1" max="1"/>
    <col width="21.44140625" bestFit="1" customWidth="1" style="12" min="2" max="2"/>
    <col width="14.88671875" bestFit="1" customWidth="1" min="3" max="3"/>
    <col width="15.44140625" bestFit="1" customWidth="1" min="4" max="4"/>
  </cols>
  <sheetData>
    <row r="1">
      <c r="A1" s="61" t="inlineStr">
        <is>
          <t>NOMBRE INGREDIENTE</t>
        </is>
      </c>
      <c r="B1" s="61" t="inlineStr">
        <is>
          <t>UNIDAD DE MEDIDA</t>
        </is>
      </c>
      <c r="C1" s="61" t="inlineStr">
        <is>
          <t>STOCK INICIAL</t>
        </is>
      </c>
      <c r="D1" s="61" t="inlineStr">
        <is>
          <t>STOCK ACTUAL</t>
        </is>
      </c>
      <c r="E1" s="66" t="inlineStr">
        <is>
          <t>CANTIDAD COMPRADA</t>
        </is>
      </c>
      <c r="F1" s="66" t="inlineStr">
        <is>
          <t>COSTO POR UNIDAD</t>
        </is>
      </c>
      <c r="G1" s="66" t="inlineStr">
        <is>
          <t>COSTO TOTAL</t>
        </is>
      </c>
      <c r="H1" s="66" t="inlineStr">
        <is>
          <t>PROVEEDOR</t>
        </is>
      </c>
      <c r="I1" s="66" t="inlineStr">
        <is>
          <t>ÚLTIMA COMPRA</t>
        </is>
      </c>
    </row>
    <row r="2">
      <c r="A2" s="7" t="inlineStr">
        <is>
          <t>Leche</t>
        </is>
      </c>
      <c r="B2" s="7" t="inlineStr">
        <is>
          <t>Litros</t>
        </is>
      </c>
      <c r="C2" s="14" t="n">
        <v>2</v>
      </c>
      <c r="D2" s="14" t="n">
        <v>4</v>
      </c>
      <c r="E2" t="inlineStr"/>
      <c r="F2" t="inlineStr"/>
      <c r="G2" t="inlineStr"/>
      <c r="H2" t="inlineStr"/>
      <c r="I2" t="inlineStr"/>
    </row>
    <row r="3">
      <c r="A3" s="7" t="inlineStr">
        <is>
          <t>Banana</t>
        </is>
      </c>
      <c r="B3" s="7" t="inlineStr">
        <is>
          <t>kilogramos</t>
        </is>
      </c>
      <c r="C3" s="14" t="n">
        <v>1</v>
      </c>
      <c r="D3" s="14" t="n">
        <v>2</v>
      </c>
      <c r="E3" t="inlineStr"/>
      <c r="F3" t="inlineStr"/>
      <c r="G3" t="inlineStr"/>
      <c r="H3" t="inlineStr"/>
      <c r="I3" t="inlineStr"/>
    </row>
    <row r="4">
      <c r="A4" s="7" t="inlineStr">
        <is>
          <t>Huevo</t>
        </is>
      </c>
      <c r="B4" s="7" t="inlineStr">
        <is>
          <t>Unidad</t>
        </is>
      </c>
      <c r="C4" s="14" t="n">
        <v>30</v>
      </c>
      <c r="D4" s="14" t="n">
        <v>31</v>
      </c>
      <c r="E4" t="inlineStr"/>
      <c r="F4" t="inlineStr"/>
      <c r="G4" t="inlineStr"/>
      <c r="H4" t="inlineStr"/>
      <c r="I4" t="inlineStr"/>
    </row>
    <row r="5">
      <c r="A5" s="7" t="inlineStr">
        <is>
          <t>Harina leudante</t>
        </is>
      </c>
      <c r="B5" s="7" t="inlineStr">
        <is>
          <t>kilogramos</t>
        </is>
      </c>
      <c r="C5" s="14" t="n">
        <v>2</v>
      </c>
      <c r="D5" s="14" t="n">
        <v>4</v>
      </c>
      <c r="E5" t="inlineStr"/>
      <c r="F5" t="inlineStr"/>
      <c r="G5" t="inlineStr"/>
      <c r="H5" t="inlineStr"/>
      <c r="I5" t="inlineStr"/>
    </row>
    <row r="6">
      <c r="A6" s="7" t="inlineStr">
        <is>
          <t>Chocolate en taza</t>
        </is>
      </c>
      <c r="B6" s="7" t="inlineStr">
        <is>
          <t>Gramos</t>
        </is>
      </c>
      <c r="C6" s="14" t="n">
        <v>0</v>
      </c>
      <c r="D6" s="14" t="n">
        <v>2</v>
      </c>
      <c r="E6" t="inlineStr"/>
      <c r="F6" t="inlineStr"/>
      <c r="G6" t="inlineStr"/>
      <c r="H6" t="inlineStr"/>
      <c r="I6" t="inlineStr"/>
    </row>
    <row r="7">
      <c r="A7" s="7" t="inlineStr">
        <is>
          <t>Azúcar común</t>
        </is>
      </c>
      <c r="B7" s="7" t="inlineStr">
        <is>
          <t>kilogramos</t>
        </is>
      </c>
      <c r="C7" s="14" t="n">
        <v>1</v>
      </c>
      <c r="D7" s="14" t="n">
        <v>2</v>
      </c>
      <c r="E7" t="inlineStr"/>
      <c r="F7" t="inlineStr"/>
      <c r="G7" t="inlineStr"/>
      <c r="H7" t="inlineStr"/>
      <c r="I7" t="inlineStr"/>
    </row>
    <row r="8">
      <c r="A8" s="7" t="inlineStr">
        <is>
          <t>Naranja</t>
        </is>
      </c>
      <c r="B8" s="7" t="inlineStr">
        <is>
          <t>kilogramos</t>
        </is>
      </c>
      <c r="C8" s="14" t="n">
        <v>0.5</v>
      </c>
      <c r="D8" s="14" t="n">
        <v>1.5</v>
      </c>
      <c r="E8" t="inlineStr"/>
      <c r="F8" t="inlineStr"/>
      <c r="G8" t="inlineStr"/>
      <c r="H8" t="inlineStr"/>
      <c r="I8" t="inlineStr"/>
    </row>
    <row r="9">
      <c r="A9" s="7" t="inlineStr">
        <is>
          <t>Manteca</t>
        </is>
      </c>
      <c r="B9" s="7" t="inlineStr">
        <is>
          <t>Gramos</t>
        </is>
      </c>
      <c r="C9" s="14" t="n">
        <v>0.2</v>
      </c>
      <c r="D9" s="14" t="n">
        <v>2.2</v>
      </c>
      <c r="E9" t="inlineStr"/>
      <c r="F9" t="inlineStr"/>
      <c r="G9" t="inlineStr"/>
      <c r="H9" t="inlineStr"/>
      <c r="I9" t="inlineStr"/>
    </row>
    <row r="10">
      <c r="A10" s="7" t="inlineStr">
        <is>
          <t>Azúcar mascabo</t>
        </is>
      </c>
      <c r="B10" s="7" t="inlineStr">
        <is>
          <t>Gramos</t>
        </is>
      </c>
      <c r="C10" s="14" t="n">
        <v>0.8</v>
      </c>
      <c r="D10" s="14" t="n">
        <v>1.6</v>
      </c>
      <c r="E10" t="inlineStr"/>
      <c r="F10" t="inlineStr"/>
      <c r="G10" t="inlineStr"/>
      <c r="H10" t="inlineStr"/>
      <c r="I10" t="inlineStr"/>
    </row>
    <row r="11">
      <c r="A11" s="7" t="inlineStr">
        <is>
          <t>Harina 0000</t>
        </is>
      </c>
      <c r="B11" s="7" t="inlineStr">
        <is>
          <t>kilogramos</t>
        </is>
      </c>
      <c r="C11" s="14" t="n">
        <v>1</v>
      </c>
      <c r="D11" s="14" t="n">
        <v>3</v>
      </c>
      <c r="E11" t="inlineStr"/>
      <c r="F11" t="inlineStr"/>
      <c r="G11" t="inlineStr"/>
      <c r="H11" t="inlineStr"/>
      <c r="I11" t="inlineStr"/>
    </row>
    <row r="12">
      <c r="A12" s="7" t="inlineStr">
        <is>
          <t>Almidón de maíz</t>
        </is>
      </c>
      <c r="B12" s="7" t="inlineStr">
        <is>
          <t>Gramos</t>
        </is>
      </c>
      <c r="C12" s="14" t="n">
        <v>0.5</v>
      </c>
      <c r="D12" s="14" t="n">
        <v>1</v>
      </c>
      <c r="E12" t="inlineStr"/>
      <c r="F12" t="inlineStr"/>
      <c r="G12" t="inlineStr"/>
      <c r="H12" t="inlineStr"/>
      <c r="I12" t="inlineStr"/>
    </row>
    <row r="13">
      <c r="A13" s="7" t="inlineStr">
        <is>
          <t>Polvo para hornear</t>
        </is>
      </c>
      <c r="B13" s="7" t="inlineStr">
        <is>
          <t>Gramos</t>
        </is>
      </c>
      <c r="C13" s="14" t="n">
        <v>0.05</v>
      </c>
      <c r="D13" s="14" t="n">
        <v>0.1</v>
      </c>
      <c r="E13" t="inlineStr"/>
      <c r="F13" t="inlineStr"/>
      <c r="G13" t="inlineStr"/>
      <c r="H13" t="inlineStr"/>
      <c r="I13" t="inlineStr"/>
    </row>
    <row r="14">
      <c r="A14" s="7" t="inlineStr">
        <is>
          <t>Bicarbonato de sodio</t>
        </is>
      </c>
      <c r="B14" s="7" t="inlineStr">
        <is>
          <t>Gramos</t>
        </is>
      </c>
      <c r="C14" s="14" t="n">
        <v>0.05</v>
      </c>
      <c r="D14" s="14" t="n">
        <v>0.1</v>
      </c>
      <c r="E14" t="inlineStr"/>
      <c r="F14" t="inlineStr"/>
      <c r="G14" t="inlineStr"/>
      <c r="H14" t="inlineStr"/>
      <c r="I14" t="inlineStr"/>
    </row>
    <row r="15">
      <c r="A15" s="7" t="inlineStr">
        <is>
          <t>Sal gruesa</t>
        </is>
      </c>
      <c r="B15" s="7" t="inlineStr">
        <is>
          <t>kilogramos</t>
        </is>
      </c>
      <c r="C15" s="14" t="n">
        <v>1</v>
      </c>
      <c r="D15" s="14" t="n">
        <v>3</v>
      </c>
      <c r="E15" t="inlineStr"/>
      <c r="F15" t="inlineStr"/>
      <c r="G15" t="inlineStr"/>
      <c r="H15" t="inlineStr"/>
      <c r="I15" t="inlineStr"/>
    </row>
    <row r="16">
      <c r="A16" s="7" t="inlineStr">
        <is>
          <t>Sal fina</t>
        </is>
      </c>
      <c r="B16" s="7" t="inlineStr">
        <is>
          <t>Gramos</t>
        </is>
      </c>
      <c r="C16" s="14" t="n">
        <v>0.5</v>
      </c>
      <c r="D16" s="14" t="n">
        <v>1</v>
      </c>
      <c r="E16" t="inlineStr"/>
      <c r="F16" t="inlineStr"/>
      <c r="G16" t="inlineStr"/>
      <c r="H16" t="inlineStr"/>
      <c r="I16" t="inlineStr"/>
    </row>
    <row r="17">
      <c r="A17" s="7" t="inlineStr">
        <is>
          <t>Nutella</t>
        </is>
      </c>
      <c r="B17" s="7" t="inlineStr">
        <is>
          <t>Gramos</t>
        </is>
      </c>
      <c r="C17" s="14" t="n">
        <v>0.35</v>
      </c>
      <c r="D17" s="14" t="n">
        <v>0.7</v>
      </c>
      <c r="E17" t="inlineStr"/>
      <c r="F17" t="inlineStr"/>
      <c r="G17" t="inlineStr"/>
      <c r="H17" t="inlineStr"/>
      <c r="I17" t="inlineStr"/>
    </row>
    <row r="18">
      <c r="A18" s="7" t="inlineStr">
        <is>
          <t>Galletitas oreo</t>
        </is>
      </c>
      <c r="B18" s="7" t="inlineStr">
        <is>
          <t>Gramos</t>
        </is>
      </c>
      <c r="C18" s="14" t="n">
        <v>3</v>
      </c>
      <c r="D18" s="14" t="n">
        <v>6</v>
      </c>
      <c r="E18" t="inlineStr"/>
      <c r="F18" t="inlineStr"/>
      <c r="G18" t="inlineStr"/>
      <c r="H18" t="inlineStr"/>
      <c r="I18" t="inlineStr"/>
    </row>
    <row r="19">
      <c r="A19" s="7" t="inlineStr">
        <is>
          <t>Garbanzo</t>
        </is>
      </c>
      <c r="B19" s="7" t="inlineStr">
        <is>
          <t>Gramos</t>
        </is>
      </c>
      <c r="C19" s="14" t="n">
        <v>0.41</v>
      </c>
      <c r="D19" s="14" t="n">
        <v>0.82</v>
      </c>
      <c r="E19" t="inlineStr"/>
      <c r="F19" t="inlineStr"/>
      <c r="G19" t="inlineStr"/>
      <c r="H19" t="inlineStr"/>
      <c r="I19" t="inlineStr"/>
    </row>
    <row r="20">
      <c r="A20" s="7" t="inlineStr">
        <is>
          <t>Ajo</t>
        </is>
      </c>
      <c r="B20" s="7" t="inlineStr">
        <is>
          <t>Unidad</t>
        </is>
      </c>
      <c r="C20" s="14" t="n">
        <v>1</v>
      </c>
      <c r="D20" s="14" t="n">
        <v>2</v>
      </c>
      <c r="E20" t="inlineStr"/>
      <c r="F20" t="inlineStr"/>
      <c r="G20" t="inlineStr"/>
      <c r="H20" t="inlineStr"/>
      <c r="I20" t="inlineStr"/>
    </row>
    <row r="21">
      <c r="A21" s="7" t="inlineStr">
        <is>
          <t>Morrón</t>
        </is>
      </c>
      <c r="B21" s="7" t="inlineStr">
        <is>
          <t>kilogramos</t>
        </is>
      </c>
      <c r="C21" s="14" t="n">
        <v>0.265</v>
      </c>
      <c r="D21" s="14" t="n">
        <v>0.53</v>
      </c>
      <c r="E21" t="inlineStr"/>
      <c r="F21" t="inlineStr"/>
      <c r="G21" t="inlineStr"/>
      <c r="H21" t="inlineStr"/>
      <c r="I21" t="inlineStr"/>
    </row>
    <row r="22">
      <c r="A22" s="7" t="inlineStr">
        <is>
          <t>Semillas girasol</t>
        </is>
      </c>
      <c r="B22" s="7" t="inlineStr">
        <is>
          <t>Gramos</t>
        </is>
      </c>
      <c r="C22" s="14" t="n">
        <v>0.1</v>
      </c>
      <c r="D22" s="14" t="n">
        <v>1.15</v>
      </c>
      <c r="E22" t="inlineStr"/>
      <c r="F22" t="inlineStr"/>
      <c r="G22" t="inlineStr"/>
      <c r="H22" t="inlineStr"/>
      <c r="I22" t="inlineStr"/>
    </row>
    <row r="23">
      <c r="A23" s="7" t="inlineStr">
        <is>
          <t>Semillas chía</t>
        </is>
      </c>
      <c r="B23" s="7" t="inlineStr">
        <is>
          <t>Gramos</t>
        </is>
      </c>
      <c r="C23" s="14" t="n">
        <v>0.1</v>
      </c>
      <c r="D23" s="14" t="n">
        <v>1.15</v>
      </c>
      <c r="E23" t="inlineStr"/>
      <c r="F23" t="inlineStr"/>
      <c r="G23" t="inlineStr"/>
      <c r="H23" t="inlineStr"/>
      <c r="I23" t="inlineStr"/>
    </row>
    <row r="24">
      <c r="A24" s="7" t="inlineStr">
        <is>
          <t>Pimentón</t>
        </is>
      </c>
      <c r="B24" s="7" t="inlineStr">
        <is>
          <t>Gramos</t>
        </is>
      </c>
      <c r="C24" s="14" t="n">
        <v>0.05</v>
      </c>
      <c r="D24" s="14" t="n">
        <v>0.1</v>
      </c>
      <c r="E24" t="inlineStr"/>
      <c r="F24" t="inlineStr"/>
      <c r="G24" t="inlineStr"/>
      <c r="H24" t="inlineStr"/>
      <c r="I24" t="inlineStr"/>
    </row>
    <row r="25">
      <c r="A25" s="7" t="inlineStr">
        <is>
          <t>Lentejas</t>
        </is>
      </c>
      <c r="B25" s="7" t="inlineStr">
        <is>
          <t>Gramos</t>
        </is>
      </c>
      <c r="C25" s="14" t="n">
        <v>0.41</v>
      </c>
      <c r="D25" s="14" t="n">
        <v>0.82</v>
      </c>
      <c r="E25" t="inlineStr"/>
      <c r="F25" t="inlineStr"/>
      <c r="G25" t="inlineStr"/>
      <c r="H25" t="inlineStr"/>
      <c r="I25" t="inlineStr"/>
    </row>
    <row r="26">
      <c r="A26" s="7" t="inlineStr">
        <is>
          <t>Anco</t>
        </is>
      </c>
      <c r="B26" s="7" t="inlineStr">
        <is>
          <t>kilogramos</t>
        </is>
      </c>
      <c r="C26" s="14" t="n">
        <v>0</v>
      </c>
      <c r="D26" s="14" t="n">
        <v>0</v>
      </c>
      <c r="E26" t="inlineStr"/>
      <c r="F26" t="inlineStr"/>
      <c r="G26" t="inlineStr"/>
      <c r="H26" t="inlineStr"/>
      <c r="I26" t="inlineStr"/>
    </row>
    <row r="27">
      <c r="A27" s="7" t="inlineStr">
        <is>
          <t>Zanahoria</t>
        </is>
      </c>
      <c r="B27" s="7" t="inlineStr">
        <is>
          <t>Gramos</t>
        </is>
      </c>
      <c r="C27" s="14" t="n">
        <v>0</v>
      </c>
      <c r="D27" s="14" t="n">
        <v>0.5</v>
      </c>
      <c r="E27" t="inlineStr"/>
      <c r="F27" t="inlineStr"/>
      <c r="G27" t="inlineStr"/>
      <c r="H27" t="inlineStr"/>
      <c r="I27" t="inlineStr"/>
    </row>
    <row r="28">
      <c r="A28" s="7" t="inlineStr">
        <is>
          <t>Cebolla</t>
        </is>
      </c>
      <c r="B28" s="7" t="inlineStr">
        <is>
          <t>kilogramos</t>
        </is>
      </c>
      <c r="C28" s="14" t="n">
        <v>1.105</v>
      </c>
      <c r="D28" s="14" t="n">
        <v>3.21</v>
      </c>
      <c r="E28" t="inlineStr"/>
      <c r="F28" t="inlineStr"/>
      <c r="G28" t="inlineStr"/>
      <c r="H28" t="inlineStr"/>
      <c r="I28" t="inlineStr"/>
    </row>
    <row r="29">
      <c r="A29" s="7" t="inlineStr">
        <is>
          <t>Pan rallado</t>
        </is>
      </c>
      <c r="B29" s="7" t="inlineStr">
        <is>
          <t>Gramos</t>
        </is>
      </c>
      <c r="C29" s="14" t="n">
        <v>1</v>
      </c>
      <c r="D29" s="14" t="n">
        <v>3</v>
      </c>
      <c r="E29" t="inlineStr"/>
      <c r="F29" t="inlineStr"/>
      <c r="G29" t="inlineStr"/>
      <c r="H29" t="inlineStr"/>
      <c r="I29" t="inlineStr"/>
    </row>
    <row r="30">
      <c r="A30" s="7" t="inlineStr">
        <is>
          <t>Pimienta</t>
        </is>
      </c>
      <c r="B30" s="7" t="inlineStr">
        <is>
          <t>Gramos</t>
        </is>
      </c>
      <c r="C30" s="14" t="n">
        <v>0.025</v>
      </c>
      <c r="D30" s="14" t="n">
        <v>0.05</v>
      </c>
      <c r="E30" t="inlineStr"/>
      <c r="F30" t="inlineStr"/>
      <c r="G30" t="inlineStr"/>
      <c r="H30" t="inlineStr"/>
      <c r="I30" t="inlineStr"/>
    </row>
    <row r="31">
      <c r="A31" s="7" t="inlineStr">
        <is>
          <t>Aceite</t>
        </is>
      </c>
      <c r="B31" s="7" t="inlineStr">
        <is>
          <t>Litros</t>
        </is>
      </c>
      <c r="C31" s="14" t="n">
        <v>1.5</v>
      </c>
      <c r="D31" s="14" t="n">
        <v>3</v>
      </c>
      <c r="E31" t="inlineStr"/>
      <c r="F31" t="inlineStr"/>
      <c r="G31" t="inlineStr"/>
      <c r="H31" t="inlineStr"/>
      <c r="I31" t="inlineStr"/>
    </row>
    <row r="32">
      <c r="A32" s="7" t="inlineStr">
        <is>
          <t>Aceite de oliva</t>
        </is>
      </c>
      <c r="B32" s="7" t="inlineStr">
        <is>
          <t>Litros</t>
        </is>
      </c>
      <c r="C32" s="14" t="n">
        <v>0.5</v>
      </c>
      <c r="D32" s="14" t="n">
        <v>1</v>
      </c>
      <c r="E32" t="inlineStr"/>
      <c r="F32" t="inlineStr"/>
      <c r="G32" t="inlineStr"/>
      <c r="H32" t="inlineStr"/>
      <c r="I32" t="inlineStr"/>
    </row>
    <row r="33">
      <c r="A33" s="7" t="inlineStr">
        <is>
          <t>Queso</t>
        </is>
      </c>
      <c r="B33" s="7" t="inlineStr">
        <is>
          <t>Gramos</t>
        </is>
      </c>
      <c r="C33" s="14" t="n">
        <v>0.5</v>
      </c>
      <c r="D33" s="14" t="n">
        <v>1</v>
      </c>
      <c r="E33" t="inlineStr"/>
      <c r="F33" t="inlineStr"/>
      <c r="G33" t="inlineStr"/>
      <c r="H33" t="inlineStr"/>
      <c r="I33" t="inlineStr"/>
    </row>
    <row r="34">
      <c r="A34" s="7" t="inlineStr">
        <is>
          <t>Berenjena</t>
        </is>
      </c>
      <c r="B34" s="7" t="inlineStr">
        <is>
          <t>kilogramos</t>
        </is>
      </c>
      <c r="C34" s="14" t="n">
        <v>1</v>
      </c>
      <c r="D34" s="14" t="n">
        <v>1.1</v>
      </c>
      <c r="E34" t="inlineStr"/>
      <c r="F34" t="inlineStr"/>
      <c r="G34" t="inlineStr"/>
      <c r="H34" t="inlineStr"/>
      <c r="I34" t="inlineStr"/>
    </row>
    <row r="35">
      <c r="A35" s="7" t="inlineStr">
        <is>
          <t>Tomate</t>
        </is>
      </c>
      <c r="B35" s="7" t="inlineStr">
        <is>
          <t>Gramos</t>
        </is>
      </c>
      <c r="C35" s="14" t="n">
        <v>0.91</v>
      </c>
      <c r="D35" s="14" t="n">
        <v>1.82</v>
      </c>
      <c r="E35" t="inlineStr"/>
      <c r="F35" t="inlineStr"/>
      <c r="G35" t="inlineStr"/>
      <c r="H35" t="inlineStr"/>
      <c r="I35" t="inlineStr"/>
    </row>
    <row r="36">
      <c r="A36" s="7" t="inlineStr">
        <is>
          <t>Nuez</t>
        </is>
      </c>
      <c r="B36" s="7" t="inlineStr">
        <is>
          <t>Gramos</t>
        </is>
      </c>
      <c r="C36" s="14" t="n">
        <v>0.05</v>
      </c>
      <c r="D36" s="14" t="n">
        <v>0.1</v>
      </c>
      <c r="E36" t="inlineStr"/>
      <c r="F36" t="inlineStr"/>
      <c r="G36" t="inlineStr"/>
      <c r="H36" t="inlineStr"/>
      <c r="I36" t="inlineStr"/>
    </row>
    <row r="37">
      <c r="A37" s="7" t="inlineStr">
        <is>
          <t>Esencia de vainilla</t>
        </is>
      </c>
      <c r="B37" s="7" t="inlineStr">
        <is>
          <t>Mililitros</t>
        </is>
      </c>
      <c r="C37" s="14" t="n">
        <v>0.11</v>
      </c>
      <c r="D37" s="14" t="n">
        <v>1.11</v>
      </c>
      <c r="E37" t="inlineStr"/>
      <c r="F37" t="inlineStr"/>
      <c r="G37" t="inlineStr"/>
      <c r="H37" t="inlineStr"/>
      <c r="I37" t="inlineStr"/>
    </row>
    <row r="38">
      <c r="A38" s="59" t="inlineStr">
        <is>
          <t>Harina p/ pizza</t>
        </is>
      </c>
      <c r="B38" s="59" t="inlineStr">
        <is>
          <t>kilogramos</t>
        </is>
      </c>
      <c r="C38" s="60" t="n">
        <v>0</v>
      </c>
      <c r="D38" s="60" t="n">
        <v>0</v>
      </c>
      <c r="E38" t="inlineStr"/>
      <c r="F38" t="inlineStr"/>
      <c r="G38" t="inlineStr"/>
      <c r="H38" t="inlineStr"/>
      <c r="I38" t="inlineStr"/>
    </row>
    <row r="39">
      <c r="A39" t="inlineStr">
        <is>
          <t>Nuez</t>
        </is>
      </c>
      <c r="B39" t="inlineStr"/>
      <c r="C39" t="n">
        <v>0.05</v>
      </c>
      <c r="D39" s="47" t="n">
        <v>0.05</v>
      </c>
      <c r="E39" t="n">
        <v>0.05</v>
      </c>
      <c r="F39" t="n">
        <v>540</v>
      </c>
      <c r="G39" t="n">
        <v>540</v>
      </c>
      <c r="H39" t="inlineStr">
        <is>
          <t>Día</t>
        </is>
      </c>
      <c r="I39" s="76" t="n">
        <v>45767</v>
      </c>
    </row>
    <row r="40">
      <c r="D40" s="47" t="n"/>
    </row>
    <row r="41">
      <c r="D41" s="47" t="n"/>
    </row>
    <row r="42">
      <c r="D42" s="47" t="n"/>
    </row>
    <row r="43">
      <c r="D43" s="47" t="n"/>
    </row>
    <row r="44">
      <c r="D44" s="47" t="n"/>
    </row>
    <row r="45">
      <c r="D45" s="47" t="n"/>
    </row>
    <row r="46">
      <c r="D46" s="47" t="n"/>
    </row>
    <row r="47">
      <c r="D47" s="47" t="n"/>
    </row>
    <row r="48">
      <c r="D48" s="47" t="n"/>
    </row>
    <row r="49">
      <c r="D49" s="47" t="n"/>
    </row>
    <row r="50">
      <c r="D50" s="47" t="n"/>
    </row>
    <row r="51">
      <c r="D51" s="47" t="n"/>
    </row>
    <row r="52">
      <c r="D52" s="47" t="n"/>
    </row>
    <row r="53">
      <c r="D53" s="47" t="n"/>
    </row>
    <row r="54">
      <c r="D54" s="47" t="n"/>
    </row>
    <row r="55">
      <c r="D55" s="47" t="n"/>
    </row>
    <row r="56">
      <c r="D56" s="47" t="n"/>
    </row>
    <row r="57">
      <c r="D57" s="47" t="n"/>
    </row>
    <row r="58">
      <c r="D58" s="47" t="n"/>
    </row>
    <row r="59">
      <c r="D59" s="47" t="n"/>
    </row>
    <row r="60">
      <c r="D60" s="47" t="n"/>
    </row>
    <row r="61">
      <c r="D61" s="47" t="n"/>
    </row>
    <row r="62">
      <c r="D62" s="47" t="n"/>
    </row>
    <row r="63">
      <c r="D63" s="47" t="n"/>
    </row>
    <row r="64">
      <c r="D64" s="47" t="n"/>
    </row>
    <row r="65">
      <c r="D65" s="47" t="n"/>
    </row>
    <row r="66">
      <c r="D66" s="47" t="n"/>
    </row>
    <row r="67">
      <c r="D67" s="47" t="n"/>
    </row>
    <row r="68">
      <c r="D68" s="47" t="n"/>
    </row>
    <row r="69">
      <c r="D69" s="47" t="n"/>
    </row>
    <row r="70">
      <c r="D70" s="47" t="n"/>
    </row>
    <row r="71">
      <c r="D71" s="47" t="n"/>
    </row>
    <row r="72">
      <c r="D72" s="47" t="n"/>
    </row>
    <row r="73">
      <c r="D73" s="47" t="n"/>
    </row>
    <row r="74">
      <c r="D74" s="47" t="n"/>
    </row>
  </sheetData>
  <autoFilter ref="A1:D37"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B1" sqref="B1"/>
    </sheetView>
  </sheetViews>
  <sheetFormatPr baseColWidth="10" defaultRowHeight="14.4"/>
  <cols>
    <col width="11.5546875" customWidth="1" style="12" min="1" max="1"/>
    <col width="17.88671875" bestFit="1" customWidth="1" style="12" min="2" max="2"/>
    <col width="12.6640625" bestFit="1" customWidth="1" style="12" min="3" max="3"/>
    <col width="11.109375" bestFit="1" customWidth="1" style="46" min="4" max="4"/>
    <col width="18.44140625" bestFit="1" customWidth="1" style="10" min="5" max="5"/>
    <col width="17.33203125" bestFit="1" customWidth="1" style="10" min="6" max="6"/>
    <col width="13.6640625" bestFit="1" customWidth="1" style="12" min="7" max="7"/>
  </cols>
  <sheetData>
    <row r="1">
      <c r="A1" s="11" t="inlineStr">
        <is>
          <t>Fecha</t>
        </is>
      </c>
      <c r="B1" s="11" t="inlineStr">
        <is>
          <t>Producto</t>
        </is>
      </c>
      <c r="C1" s="11" t="inlineStr">
        <is>
          <t>Cantidad</t>
        </is>
      </c>
      <c r="D1" s="37" t="inlineStr">
        <is>
          <t>Unidad</t>
        </is>
      </c>
      <c r="E1" s="9" t="inlineStr">
        <is>
          <t>Precio unitario</t>
        </is>
      </c>
      <c r="F1" s="9" t="inlineStr">
        <is>
          <t>Total gastado</t>
        </is>
      </c>
      <c r="G1" s="11" t="inlineStr">
        <is>
          <t>Proveedor</t>
        </is>
      </c>
    </row>
    <row r="2">
      <c r="A2" s="38" t="n">
        <v>45756</v>
      </c>
      <c r="B2" s="7" t="inlineStr">
        <is>
          <t>Azúcar impalpable</t>
        </is>
      </c>
      <c r="C2" s="7" t="n">
        <v>1</v>
      </c>
      <c r="D2" s="39" t="n"/>
      <c r="E2" s="8" t="n">
        <v>540</v>
      </c>
      <c r="F2" s="8">
        <f>E2*C2</f>
        <v/>
      </c>
      <c r="G2" s="7" t="inlineStr">
        <is>
          <t>Dia</t>
        </is>
      </c>
    </row>
    <row r="3">
      <c r="A3" s="38" t="n">
        <v>45756</v>
      </c>
      <c r="B3" s="7" t="inlineStr">
        <is>
          <t>Cebolla</t>
        </is>
      </c>
      <c r="C3" s="7" t="n">
        <v>1</v>
      </c>
      <c r="D3" s="39" t="n"/>
      <c r="E3" s="8" t="n">
        <v>750</v>
      </c>
      <c r="F3" s="8">
        <f>E3*C3</f>
        <v/>
      </c>
      <c r="G3" s="7" t="inlineStr">
        <is>
          <t>Verduleria</t>
        </is>
      </c>
    </row>
    <row r="4">
      <c r="A4" s="40" t="n">
        <v>45758</v>
      </c>
      <c r="B4" s="41" t="inlineStr">
        <is>
          <t>Sal gruesa</t>
        </is>
      </c>
      <c r="C4" s="41" t="n">
        <v>1</v>
      </c>
      <c r="D4" s="42" t="n"/>
      <c r="E4" s="43" t="n">
        <v>1595</v>
      </c>
      <c r="F4" s="43">
        <f>E4*C4</f>
        <v/>
      </c>
      <c r="G4" s="41" t="inlineStr">
        <is>
          <t>Dia</t>
        </is>
      </c>
    </row>
    <row r="5">
      <c r="A5" s="40" t="n">
        <v>45758</v>
      </c>
      <c r="B5" s="41" t="inlineStr">
        <is>
          <t>Pan rallado</t>
        </is>
      </c>
      <c r="C5" s="41" t="n">
        <v>1</v>
      </c>
      <c r="D5" s="42" t="n"/>
      <c r="E5" s="43" t="n">
        <v>655</v>
      </c>
      <c r="F5" s="43">
        <f>E5*C5</f>
        <v/>
      </c>
      <c r="G5" s="41" t="inlineStr">
        <is>
          <t>Dia</t>
        </is>
      </c>
    </row>
    <row r="6">
      <c r="A6" s="40" t="n">
        <v>45758</v>
      </c>
      <c r="B6" s="41" t="inlineStr">
        <is>
          <t>Semillas girasol</t>
        </is>
      </c>
      <c r="C6" s="41" t="n">
        <v>1</v>
      </c>
      <c r="D6" s="42" t="n"/>
      <c r="E6" s="43" t="n">
        <v>1190</v>
      </c>
      <c r="F6" s="43">
        <f>E6*C6</f>
        <v/>
      </c>
      <c r="G6" s="41" t="inlineStr">
        <is>
          <t>Dia</t>
        </is>
      </c>
    </row>
    <row r="7">
      <c r="A7" s="40" t="n">
        <v>45758</v>
      </c>
      <c r="B7" s="41" t="inlineStr">
        <is>
          <t>Semillas chía</t>
        </is>
      </c>
      <c r="C7" s="41" t="n">
        <v>1</v>
      </c>
      <c r="D7" s="42" t="n"/>
      <c r="E7" s="43" t="n">
        <v>1690</v>
      </c>
      <c r="F7" s="43">
        <f>E7*C7</f>
        <v/>
      </c>
      <c r="G7" s="41" t="inlineStr">
        <is>
          <t>Dia</t>
        </is>
      </c>
    </row>
    <row r="8">
      <c r="A8" s="44" t="n">
        <v>45775</v>
      </c>
      <c r="B8" s="32" t="inlineStr">
        <is>
          <t>Harina leudante</t>
        </is>
      </c>
      <c r="C8" s="33" t="n">
        <v>2</v>
      </c>
      <c r="D8" s="45" t="inlineStr">
        <is>
          <t>Kilogramos</t>
        </is>
      </c>
      <c r="E8" s="36" t="n">
        <v>895</v>
      </c>
      <c r="F8" s="36">
        <f>E8*C8</f>
        <v/>
      </c>
      <c r="G8" s="32" t="inlineStr">
        <is>
          <t>Día</t>
        </is>
      </c>
    </row>
    <row r="9">
      <c r="A9" s="44" t="n">
        <v>45775</v>
      </c>
      <c r="B9" s="32" t="inlineStr">
        <is>
          <t>Harina 0000</t>
        </is>
      </c>
      <c r="C9" s="33" t="n">
        <v>2</v>
      </c>
      <c r="D9" s="45" t="inlineStr">
        <is>
          <t>Kilogramos</t>
        </is>
      </c>
      <c r="E9" s="36" t="n">
        <v>790</v>
      </c>
      <c r="F9" s="36">
        <f>E9*C9</f>
        <v/>
      </c>
      <c r="G9" s="32" t="inlineStr">
        <is>
          <t>Día</t>
        </is>
      </c>
    </row>
    <row r="10">
      <c r="A10" s="44" t="n">
        <v>45775</v>
      </c>
      <c r="B10" s="32" t="inlineStr">
        <is>
          <t>Banana</t>
        </is>
      </c>
      <c r="C10" s="33" t="n">
        <v>1</v>
      </c>
      <c r="D10" s="45" t="inlineStr">
        <is>
          <t>Kilogramos</t>
        </is>
      </c>
      <c r="E10" s="36" t="n">
        <v>1690</v>
      </c>
      <c r="F10" s="36">
        <f>E10*C10</f>
        <v/>
      </c>
      <c r="G10" s="32" t="inlineStr">
        <is>
          <t>Día</t>
        </is>
      </c>
    </row>
    <row r="11">
      <c r="A11" s="44" t="n">
        <v>45775</v>
      </c>
      <c r="B11" s="32" t="inlineStr">
        <is>
          <t>Azúcar común</t>
        </is>
      </c>
      <c r="C11" s="33" t="n">
        <v>1</v>
      </c>
      <c r="D11" s="45" t="inlineStr">
        <is>
          <t>Kilogramos</t>
        </is>
      </c>
      <c r="E11" s="36" t="n">
        <v>985</v>
      </c>
      <c r="F11" s="36">
        <f>E11*C11</f>
        <v/>
      </c>
      <c r="G11" s="32" t="inlineStr">
        <is>
          <t>Día</t>
        </is>
      </c>
    </row>
    <row r="12">
      <c r="A12" s="44" t="n">
        <v>45775</v>
      </c>
      <c r="B12" s="32" t="inlineStr">
        <is>
          <t>Esencia de vainilla</t>
        </is>
      </c>
      <c r="C12" s="33" t="n">
        <v>1</v>
      </c>
      <c r="D12" s="45" t="inlineStr">
        <is>
          <t>Mililitros</t>
        </is>
      </c>
      <c r="E12" s="36" t="n">
        <v>555</v>
      </c>
      <c r="F12" s="36">
        <f>E12*C12</f>
        <v/>
      </c>
      <c r="G12" s="32" t="inlineStr">
        <is>
          <t>Día</t>
        </is>
      </c>
    </row>
    <row r="13">
      <c r="A13" s="44" t="n">
        <v>45775</v>
      </c>
      <c r="B13" s="32" t="inlineStr">
        <is>
          <t>Leche</t>
        </is>
      </c>
      <c r="C13" s="33" t="n">
        <v>2</v>
      </c>
      <c r="D13" s="45" t="inlineStr">
        <is>
          <t>Litros</t>
        </is>
      </c>
      <c r="E13" s="36" t="n">
        <v>1590</v>
      </c>
      <c r="F13" s="36">
        <f>E13*C13</f>
        <v/>
      </c>
      <c r="G13" s="32" t="inlineStr">
        <is>
          <t>Día</t>
        </is>
      </c>
    </row>
    <row r="14">
      <c r="A14" s="44" t="n">
        <v>45775</v>
      </c>
      <c r="B14" s="32" t="inlineStr">
        <is>
          <t>Manteca</t>
        </is>
      </c>
      <c r="C14" s="33" t="n">
        <v>2</v>
      </c>
      <c r="D14" s="45" t="inlineStr">
        <is>
          <t>Gramos</t>
        </is>
      </c>
      <c r="E14" s="36" t="n">
        <v>2890</v>
      </c>
      <c r="F14" s="36">
        <f>E14*C14</f>
        <v/>
      </c>
      <c r="G14" s="32" t="inlineStr">
        <is>
          <t>Día</t>
        </is>
      </c>
    </row>
    <row r="15">
      <c r="A15" s="44" t="n">
        <v>45775</v>
      </c>
      <c r="B15" s="32" t="inlineStr">
        <is>
          <t>Chocolate en taza</t>
        </is>
      </c>
      <c r="C15" s="33" t="n">
        <v>2</v>
      </c>
      <c r="D15" s="45" t="inlineStr">
        <is>
          <t>Gramos</t>
        </is>
      </c>
      <c r="E15" s="36" t="n">
        <v>2250</v>
      </c>
      <c r="F15" s="36">
        <f>E15*C15</f>
        <v/>
      </c>
      <c r="G15" s="32" t="inlineStr">
        <is>
          <t>Día</t>
        </is>
      </c>
    </row>
    <row r="16">
      <c r="A16" s="44" t="n">
        <v>45775</v>
      </c>
      <c r="B16" s="32" t="inlineStr">
        <is>
          <t>Huevo</t>
        </is>
      </c>
      <c r="C16" s="33" t="n">
        <v>1</v>
      </c>
      <c r="D16" s="45" t="inlineStr">
        <is>
          <t>Unidad</t>
        </is>
      </c>
      <c r="E16" s="36" t="n">
        <v>7800</v>
      </c>
      <c r="F16" s="36">
        <f>E16*C16</f>
        <v/>
      </c>
      <c r="G16" s="32" t="inlineStr">
        <is>
          <t>Día</t>
        </is>
      </c>
    </row>
    <row r="17">
      <c r="A17" s="44" t="n">
        <v>45775</v>
      </c>
      <c r="B17" s="32" t="inlineStr">
        <is>
          <t>Naranja</t>
        </is>
      </c>
      <c r="C17" s="33" t="n">
        <v>1</v>
      </c>
      <c r="D17" s="45" t="inlineStr">
        <is>
          <t>Kilogramos</t>
        </is>
      </c>
      <c r="E17" s="36" t="n">
        <v>1390</v>
      </c>
      <c r="F17" s="36">
        <f>E17*C17</f>
        <v/>
      </c>
      <c r="G17" s="32" t="inlineStr">
        <is>
          <t>Día</t>
        </is>
      </c>
    </row>
    <row r="18">
      <c r="A18" s="44" t="n">
        <v>45767</v>
      </c>
      <c r="B18" s="32" t="inlineStr">
        <is>
          <t>Azúcar mascabo</t>
        </is>
      </c>
      <c r="C18" s="33" t="n">
        <v>0.8</v>
      </c>
      <c r="D18" s="45" t="inlineStr">
        <is>
          <t>Gramos</t>
        </is>
      </c>
      <c r="E18" s="36" t="n">
        <v>1956</v>
      </c>
      <c r="F18" s="36">
        <f>E18*C18</f>
        <v/>
      </c>
      <c r="G18" s="32" t="inlineStr">
        <is>
          <t>Día</t>
        </is>
      </c>
    </row>
    <row r="19">
      <c r="A19" s="44" t="n">
        <v>45767</v>
      </c>
      <c r="B19" s="32" t="inlineStr">
        <is>
          <t>Almidón de maíz</t>
        </is>
      </c>
      <c r="C19" s="33" t="n">
        <v>0.5</v>
      </c>
      <c r="D19" s="45" t="inlineStr">
        <is>
          <t>Gramos</t>
        </is>
      </c>
      <c r="E19" s="36" t="n">
        <v>5780</v>
      </c>
      <c r="F19" s="36">
        <f>E19*C19</f>
        <v/>
      </c>
      <c r="G19" s="32" t="inlineStr">
        <is>
          <t>Día</t>
        </is>
      </c>
    </row>
    <row r="20">
      <c r="A20" s="44" t="n">
        <v>45767</v>
      </c>
      <c r="B20" s="32" t="inlineStr">
        <is>
          <t>Polvo para hornear</t>
        </is>
      </c>
      <c r="C20" s="33" t="n">
        <v>0.05</v>
      </c>
      <c r="D20" s="45" t="inlineStr">
        <is>
          <t>Gramos</t>
        </is>
      </c>
      <c r="E20" s="36" t="n">
        <v>16800</v>
      </c>
      <c r="F20" s="36">
        <f>E20*C20</f>
        <v/>
      </c>
      <c r="G20" s="32" t="inlineStr">
        <is>
          <t>Día</t>
        </is>
      </c>
    </row>
    <row r="21">
      <c r="A21" s="44" t="n">
        <v>45767</v>
      </c>
      <c r="B21" s="32" t="inlineStr">
        <is>
          <t>Bicarbonato de sodio</t>
        </is>
      </c>
      <c r="C21" s="33" t="n">
        <v>0.05</v>
      </c>
      <c r="D21" s="45" t="inlineStr">
        <is>
          <t>Gramos</t>
        </is>
      </c>
      <c r="E21" s="36" t="n">
        <v>16800</v>
      </c>
      <c r="F21" s="36">
        <f>E21*C21</f>
        <v/>
      </c>
      <c r="G21" s="32" t="inlineStr">
        <is>
          <t>Día</t>
        </is>
      </c>
    </row>
    <row r="22">
      <c r="A22" s="44" t="n">
        <v>45767</v>
      </c>
      <c r="B22" s="32" t="inlineStr">
        <is>
          <t>Sal gruesa</t>
        </is>
      </c>
      <c r="C22" s="33" t="n">
        <v>1</v>
      </c>
      <c r="D22" s="45" t="inlineStr">
        <is>
          <t>Kilogramos</t>
        </is>
      </c>
      <c r="E22" s="36" t="n">
        <v>1600</v>
      </c>
      <c r="F22" s="36">
        <f>E22*C22</f>
        <v/>
      </c>
      <c r="G22" s="32" t="inlineStr">
        <is>
          <t>Día</t>
        </is>
      </c>
    </row>
    <row r="23">
      <c r="A23" s="44" t="n">
        <v>45767</v>
      </c>
      <c r="B23" s="32" t="inlineStr">
        <is>
          <t>Sal fina</t>
        </is>
      </c>
      <c r="C23" s="33" t="n">
        <v>0.5</v>
      </c>
      <c r="D23" s="45" t="inlineStr">
        <is>
          <t>Gramos</t>
        </is>
      </c>
      <c r="E23" s="36" t="n">
        <v>1760</v>
      </c>
      <c r="F23" s="36">
        <f>E23*C23</f>
        <v/>
      </c>
      <c r="G23" s="32" t="inlineStr">
        <is>
          <t>Día</t>
        </is>
      </c>
    </row>
    <row r="24">
      <c r="A24" s="44" t="n">
        <v>45767</v>
      </c>
      <c r="B24" s="32" t="inlineStr">
        <is>
          <t>Nutella</t>
        </is>
      </c>
      <c r="C24" s="33" t="n">
        <v>0.35</v>
      </c>
      <c r="D24" s="45" t="inlineStr">
        <is>
          <t>Gramos</t>
        </is>
      </c>
      <c r="E24" s="36" t="n">
        <v>21186</v>
      </c>
      <c r="F24" s="36">
        <f>E24*C24</f>
        <v/>
      </c>
      <c r="G24" s="32" t="inlineStr">
        <is>
          <t>Día</t>
        </is>
      </c>
    </row>
    <row r="25">
      <c r="A25" s="44" t="n">
        <v>45767</v>
      </c>
      <c r="B25" s="32" t="inlineStr">
        <is>
          <t>Galletitas oreo</t>
        </is>
      </c>
      <c r="C25" s="33" t="n">
        <v>3</v>
      </c>
      <c r="D25" s="45" t="inlineStr">
        <is>
          <t>Unidad</t>
        </is>
      </c>
      <c r="E25" s="36" t="n">
        <v>863</v>
      </c>
      <c r="F25" s="36">
        <f>E25*C25</f>
        <v/>
      </c>
      <c r="G25" s="32" t="inlineStr">
        <is>
          <t>Día</t>
        </is>
      </c>
    </row>
    <row r="26">
      <c r="A26" s="44" t="n">
        <v>45767</v>
      </c>
      <c r="B26" s="32" t="inlineStr">
        <is>
          <t>Garbanzo</t>
        </is>
      </c>
      <c r="C26" s="33" t="n">
        <v>0.41</v>
      </c>
      <c r="D26" s="45" t="inlineStr">
        <is>
          <t>Gramos</t>
        </is>
      </c>
      <c r="E26" s="36" t="n">
        <v>4659</v>
      </c>
      <c r="F26" s="36">
        <f>E26*C26</f>
        <v/>
      </c>
      <c r="G26" s="32" t="inlineStr">
        <is>
          <t>Día</t>
        </is>
      </c>
    </row>
    <row r="27">
      <c r="A27" s="44" t="n">
        <v>45767</v>
      </c>
      <c r="B27" s="32" t="inlineStr">
        <is>
          <t>Ajo</t>
        </is>
      </c>
      <c r="C27" s="33" t="n">
        <v>1</v>
      </c>
      <c r="D27" s="45" t="inlineStr">
        <is>
          <t>Unidad</t>
        </is>
      </c>
      <c r="E27" s="36" t="n">
        <v>1800</v>
      </c>
      <c r="F27" s="36">
        <f>E27*C27</f>
        <v/>
      </c>
      <c r="G27" s="32" t="inlineStr">
        <is>
          <t>Día</t>
        </is>
      </c>
    </row>
    <row r="28">
      <c r="A28" s="44" t="n">
        <v>45767</v>
      </c>
      <c r="B28" s="32" t="inlineStr">
        <is>
          <t>Morrón</t>
        </is>
      </c>
      <c r="C28" s="33" t="n">
        <v>0.265</v>
      </c>
      <c r="D28" s="45" t="inlineStr">
        <is>
          <t>Gramos</t>
        </is>
      </c>
      <c r="E28" s="36" t="n">
        <v>7500</v>
      </c>
      <c r="F28" s="36">
        <f>E28*C28</f>
        <v/>
      </c>
      <c r="G28" s="32" t="inlineStr">
        <is>
          <t>Día</t>
        </is>
      </c>
    </row>
    <row r="29">
      <c r="A29" s="44" t="n">
        <v>45767</v>
      </c>
      <c r="B29" s="32" t="inlineStr">
        <is>
          <t>Semillas girasol</t>
        </is>
      </c>
      <c r="C29" s="33" t="n">
        <v>0.05</v>
      </c>
      <c r="D29" s="45" t="inlineStr">
        <is>
          <t>Gramos</t>
        </is>
      </c>
      <c r="E29" s="36" t="n">
        <v>11900</v>
      </c>
      <c r="F29" s="36">
        <f>E29*C29</f>
        <v/>
      </c>
      <c r="G29" s="32" t="inlineStr">
        <is>
          <t>Día</t>
        </is>
      </c>
    </row>
    <row r="30">
      <c r="A30" s="44" t="n">
        <v>45767</v>
      </c>
      <c r="B30" s="32" t="inlineStr">
        <is>
          <t>Semillas chía</t>
        </is>
      </c>
      <c r="C30" s="33" t="n">
        <v>0.05</v>
      </c>
      <c r="D30" s="45" t="inlineStr">
        <is>
          <t>Gramos</t>
        </is>
      </c>
      <c r="E30" s="36" t="n">
        <v>16900</v>
      </c>
      <c r="F30" s="36">
        <f>E30*C30</f>
        <v/>
      </c>
      <c r="G30" s="32" t="inlineStr">
        <is>
          <t>Día</t>
        </is>
      </c>
    </row>
    <row r="31">
      <c r="A31" s="44" t="n">
        <v>45767</v>
      </c>
      <c r="B31" s="32" t="inlineStr">
        <is>
          <t>Pimentón</t>
        </is>
      </c>
      <c r="C31" s="33" t="n">
        <v>0.05</v>
      </c>
      <c r="D31" s="45" t="inlineStr">
        <is>
          <t>Gramos</t>
        </is>
      </c>
      <c r="E31" s="36" t="n">
        <v>26200</v>
      </c>
      <c r="F31" s="36">
        <f>E31*C31</f>
        <v/>
      </c>
      <c r="G31" s="32" t="inlineStr">
        <is>
          <t>Día</t>
        </is>
      </c>
    </row>
    <row r="32">
      <c r="A32" s="44" t="n">
        <v>45767</v>
      </c>
      <c r="B32" s="32" t="inlineStr">
        <is>
          <t>Lentejas</t>
        </is>
      </c>
      <c r="C32" s="33" t="n">
        <v>0.41</v>
      </c>
      <c r="D32" s="45" t="inlineStr">
        <is>
          <t>Gramos</t>
        </is>
      </c>
      <c r="E32" s="36" t="n">
        <v>7756</v>
      </c>
      <c r="F32" s="36">
        <f>E32*C32</f>
        <v/>
      </c>
      <c r="G32" s="32" t="inlineStr">
        <is>
          <t>Día</t>
        </is>
      </c>
    </row>
    <row r="33">
      <c r="A33" s="44" t="n">
        <v>45767</v>
      </c>
      <c r="B33" s="32" t="inlineStr">
        <is>
          <t>Zanahoria</t>
        </is>
      </c>
      <c r="C33" s="33" t="n">
        <v>0.5</v>
      </c>
      <c r="D33" s="45" t="inlineStr">
        <is>
          <t>Gramos</t>
        </is>
      </c>
      <c r="E33" s="36" t="n">
        <v>2500</v>
      </c>
      <c r="F33" s="36">
        <f>E33*C33</f>
        <v/>
      </c>
      <c r="G33" s="32" t="inlineStr">
        <is>
          <t>Día</t>
        </is>
      </c>
    </row>
    <row r="34">
      <c r="A34" s="44" t="n">
        <v>45767</v>
      </c>
      <c r="B34" s="32" t="inlineStr">
        <is>
          <t>Cebolla</t>
        </is>
      </c>
      <c r="C34" s="33" t="n">
        <v>1.105</v>
      </c>
      <c r="D34" s="45" t="inlineStr">
        <is>
          <t>Kilogramos</t>
        </is>
      </c>
      <c r="E34" s="36" t="n">
        <v>700</v>
      </c>
      <c r="F34" s="36">
        <f>E34*C34</f>
        <v/>
      </c>
      <c r="G34" s="32" t="inlineStr">
        <is>
          <t>Día</t>
        </is>
      </c>
    </row>
    <row r="35">
      <c r="A35" s="44" t="n">
        <v>45767</v>
      </c>
      <c r="B35" s="32" t="inlineStr">
        <is>
          <t>Pan rallado</t>
        </is>
      </c>
      <c r="C35" s="33" t="n">
        <v>1</v>
      </c>
      <c r="D35" s="45" t="inlineStr">
        <is>
          <t>Kilogramos</t>
        </is>
      </c>
      <c r="E35" s="36" t="n">
        <v>1790</v>
      </c>
      <c r="F35" s="36">
        <f>E35*C35</f>
        <v/>
      </c>
      <c r="G35" s="32" t="inlineStr">
        <is>
          <t>Día</t>
        </is>
      </c>
    </row>
    <row r="36">
      <c r="A36" s="44" t="n">
        <v>45767</v>
      </c>
      <c r="B36" s="32" t="inlineStr">
        <is>
          <t>Pimienta</t>
        </is>
      </c>
      <c r="C36" s="33" t="n">
        <v>0.025</v>
      </c>
      <c r="D36" s="45" t="inlineStr">
        <is>
          <t>Gramos</t>
        </is>
      </c>
      <c r="E36" s="36" t="n">
        <v>44200</v>
      </c>
      <c r="F36" s="36">
        <f>E36*C36</f>
        <v/>
      </c>
      <c r="G36" s="32" t="inlineStr">
        <is>
          <t>Día</t>
        </is>
      </c>
    </row>
    <row r="37">
      <c r="A37" s="44" t="n">
        <v>45767</v>
      </c>
      <c r="B37" s="32" t="inlineStr">
        <is>
          <t>Aceite</t>
        </is>
      </c>
      <c r="C37" s="33" t="n">
        <v>1.5</v>
      </c>
      <c r="D37" s="45" t="inlineStr">
        <is>
          <t>Litros</t>
        </is>
      </c>
      <c r="E37" s="36" t="n">
        <v>2327</v>
      </c>
      <c r="F37" s="36">
        <f>E37*C37</f>
        <v/>
      </c>
      <c r="G37" s="32" t="inlineStr">
        <is>
          <t>Día</t>
        </is>
      </c>
    </row>
    <row r="38">
      <c r="A38" s="44" t="n">
        <v>45767</v>
      </c>
      <c r="B38" s="32" t="inlineStr">
        <is>
          <t>Aceite de oliva</t>
        </is>
      </c>
      <c r="C38" s="33" t="n">
        <v>0.5</v>
      </c>
      <c r="D38" s="45" t="inlineStr">
        <is>
          <t>Mililitros</t>
        </is>
      </c>
      <c r="E38" s="36" t="n">
        <v>21840</v>
      </c>
      <c r="F38" s="36">
        <f>E38*C38</f>
        <v/>
      </c>
      <c r="G38" s="32" t="inlineStr">
        <is>
          <t>Día</t>
        </is>
      </c>
    </row>
    <row r="39">
      <c r="A39" s="44" t="n">
        <v>45767</v>
      </c>
      <c r="B39" s="32" t="inlineStr">
        <is>
          <t>Queso</t>
        </is>
      </c>
      <c r="C39" s="33" t="n">
        <v>0.5</v>
      </c>
      <c r="D39" s="45" t="inlineStr">
        <is>
          <t>Gramos</t>
        </is>
      </c>
      <c r="E39" s="36" t="n">
        <v>7200</v>
      </c>
      <c r="F39" s="36">
        <f>E39*C39</f>
        <v/>
      </c>
      <c r="G39" s="32" t="inlineStr">
        <is>
          <t>Día</t>
        </is>
      </c>
    </row>
    <row r="40">
      <c r="A40" s="44" t="n">
        <v>45767</v>
      </c>
      <c r="B40" s="32" t="inlineStr">
        <is>
          <t>Berenjena</t>
        </is>
      </c>
      <c r="C40" s="33" t="n">
        <v>0.1</v>
      </c>
      <c r="D40" s="45" t="inlineStr">
        <is>
          <t>Kilogramos</t>
        </is>
      </c>
      <c r="E40" s="36" t="n">
        <v>3290</v>
      </c>
      <c r="F40" s="36">
        <f>E40*C40</f>
        <v/>
      </c>
      <c r="G40" s="32" t="inlineStr">
        <is>
          <t>Día</t>
        </is>
      </c>
    </row>
    <row r="41">
      <c r="A41" s="44" t="n">
        <v>45767</v>
      </c>
      <c r="B41" s="32" t="inlineStr">
        <is>
          <t>Tomate</t>
        </is>
      </c>
      <c r="C41" s="33" t="n">
        <v>0.91</v>
      </c>
      <c r="D41" s="45" t="inlineStr">
        <is>
          <t>Gramos</t>
        </is>
      </c>
      <c r="E41" s="36" t="n">
        <v>3500</v>
      </c>
      <c r="F41" s="36">
        <f>E41*C41</f>
        <v/>
      </c>
      <c r="G41" s="32" t="inlineStr">
        <is>
          <t>Día</t>
        </is>
      </c>
    </row>
    <row r="42">
      <c r="A42" s="44" t="n">
        <v>45767</v>
      </c>
      <c r="B42" s="32" t="inlineStr">
        <is>
          <t>Nuez</t>
        </is>
      </c>
      <c r="C42" s="34" t="n">
        <v>0.05</v>
      </c>
      <c r="D42" s="45" t="inlineStr">
        <is>
          <t>Gramos</t>
        </is>
      </c>
      <c r="E42" s="36" t="n">
        <v>26000</v>
      </c>
      <c r="F42" s="36">
        <f>E42*C42</f>
        <v/>
      </c>
      <c r="G42" s="32" t="inlineStr">
        <is>
          <t>Día</t>
        </is>
      </c>
    </row>
    <row r="43">
      <c r="C43" s="35" t="n"/>
    </row>
  </sheetData>
  <autoFilter ref="A1:G42"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zoomScale="114" workbookViewId="0">
      <selection activeCell="G4" sqref="G4"/>
    </sheetView>
  </sheetViews>
  <sheetFormatPr baseColWidth="10" defaultRowHeight="14.4"/>
  <cols>
    <col width="28.109375" bestFit="1" customWidth="1" min="1" max="1"/>
    <col width="13.109375" bestFit="1" customWidth="1" min="2" max="2"/>
    <col width="15.109375" bestFit="1" customWidth="1" min="3" max="3"/>
    <col width="14.77734375" bestFit="1" customWidth="1" min="4" max="4"/>
    <col width="14.5546875" bestFit="1" customWidth="1" min="5" max="5"/>
    <col width="14.21875" bestFit="1" customWidth="1" min="6" max="6"/>
    <col width="11.88671875" bestFit="1" customWidth="1" min="7" max="7"/>
    <col width="21" bestFit="1" customWidth="1" min="8" max="8"/>
  </cols>
  <sheetData>
    <row r="1">
      <c r="A1" s="6" t="inlineStr">
        <is>
          <t>Producto</t>
        </is>
      </c>
      <c r="B1" s="6" t="inlineStr">
        <is>
          <t>Precio venta</t>
        </is>
      </c>
      <c r="C1" s="6" t="inlineStr">
        <is>
          <t>Comisión PY %</t>
        </is>
      </c>
      <c r="D1" s="6" t="inlineStr">
        <is>
          <t>Monotributo %</t>
        </is>
      </c>
      <c r="E1" s="6" t="inlineStr">
        <is>
          <t>Comisión PY $</t>
        </is>
      </c>
      <c r="F1" s="6" t="inlineStr">
        <is>
          <t>Monotributo $</t>
        </is>
      </c>
      <c r="G1" s="6" t="inlineStr">
        <is>
          <t>Gasto total</t>
        </is>
      </c>
      <c r="H1" s="24" t="inlineStr">
        <is>
          <t>Precio de venta ajustado</t>
        </is>
      </c>
    </row>
    <row r="2">
      <c r="A2" s="27" t="inlineStr">
        <is>
          <t>Cookies con chip x4</t>
        </is>
      </c>
      <c r="B2" s="68" t="n">
        <v>2500</v>
      </c>
      <c r="C2" s="29" t="n">
        <v>0.1</v>
      </c>
      <c r="D2" s="29" t="n">
        <v>0.05</v>
      </c>
      <c r="E2" s="69">
        <f>B2*C2</f>
        <v/>
      </c>
      <c r="F2" s="68" t="n">
        <v>40000</v>
      </c>
      <c r="G2" s="69">
        <f>E2 + (F2/100)</f>
        <v/>
      </c>
      <c r="H2" s="70">
        <f>B2/(1-(C2+D2))</f>
        <v/>
      </c>
      <c r="I2" s="71" t="n">
        <v>3000</v>
      </c>
    </row>
    <row r="3">
      <c r="A3" s="27" t="inlineStr">
        <is>
          <t>Cookies rellenas con oreo x4</t>
        </is>
      </c>
      <c r="B3" s="68" t="n">
        <v>2500</v>
      </c>
      <c r="C3" s="29" t="n">
        <v>0.1</v>
      </c>
      <c r="D3" s="29" t="n">
        <v>0.05</v>
      </c>
      <c r="E3" s="69">
        <f>B3*C3</f>
        <v/>
      </c>
      <c r="F3" s="68" t="n">
        <v>40000</v>
      </c>
      <c r="G3" s="69">
        <f>E3 + (F3/100)</f>
        <v/>
      </c>
      <c r="H3" s="72">
        <f>B3/(1-(C3+D3))</f>
        <v/>
      </c>
      <c r="I3" s="71" t="n">
        <v>3000</v>
      </c>
    </row>
    <row r="4">
      <c r="A4" s="27" t="inlineStr">
        <is>
          <t>Cookies rellenas con nutella</t>
        </is>
      </c>
      <c r="B4" s="68" t="n">
        <v>2500</v>
      </c>
      <c r="C4" s="29" t="n">
        <v>0.1</v>
      </c>
      <c r="D4" s="29" t="n">
        <v>0.05</v>
      </c>
      <c r="E4" s="69">
        <f>B4*C4</f>
        <v/>
      </c>
      <c r="F4" s="68" t="n">
        <v>40000</v>
      </c>
      <c r="G4" s="69">
        <f>E4 + (F4/100)</f>
        <v/>
      </c>
      <c r="H4" s="72">
        <f>B4/(1-(C4+D4))</f>
        <v/>
      </c>
      <c r="I4" s="71" t="n">
        <v>3500</v>
      </c>
    </row>
    <row r="5">
      <c r="A5" s="27" t="inlineStr">
        <is>
          <t>Porción de budín vainilla</t>
        </is>
      </c>
      <c r="B5" s="68" t="n">
        <v>900</v>
      </c>
      <c r="C5" s="29" t="n">
        <v>0.1</v>
      </c>
      <c r="D5" s="29" t="n">
        <v>0.05</v>
      </c>
      <c r="E5" s="69">
        <f>B5*C5</f>
        <v/>
      </c>
      <c r="F5" s="68" t="n">
        <v>40000</v>
      </c>
      <c r="G5" s="69">
        <f>E5 + (F5/100)</f>
        <v/>
      </c>
      <c r="H5" s="72">
        <f>B5/(1-(C5+D5))</f>
        <v/>
      </c>
      <c r="I5" s="71" t="n">
        <v>1100</v>
      </c>
    </row>
    <row r="6">
      <c r="A6" s="27" t="inlineStr">
        <is>
          <t>Porción de budín marmolado</t>
        </is>
      </c>
      <c r="B6" s="68" t="n">
        <v>1000</v>
      </c>
      <c r="C6" s="29" t="n">
        <v>0.1</v>
      </c>
      <c r="D6" s="29" t="n">
        <v>0.05</v>
      </c>
      <c r="E6" s="69">
        <f>B6*C6</f>
        <v/>
      </c>
      <c r="F6" s="68" t="n">
        <v>40000</v>
      </c>
      <c r="G6" s="69">
        <f>E6 + (F6/100)</f>
        <v/>
      </c>
      <c r="H6" s="72">
        <f>B6/(1-(C6+D6))</f>
        <v/>
      </c>
      <c r="I6" s="71" t="n">
        <v>1200</v>
      </c>
    </row>
    <row r="7">
      <c r="A7" s="27" t="inlineStr">
        <is>
          <t>Porción de budín chocolate</t>
        </is>
      </c>
      <c r="B7" s="68" t="n">
        <v>1100</v>
      </c>
      <c r="C7" s="29" t="n">
        <v>0.1</v>
      </c>
      <c r="D7" s="29" t="n">
        <v>0.05</v>
      </c>
      <c r="E7" s="69">
        <f>B7*C7</f>
        <v/>
      </c>
      <c r="F7" s="68" t="n">
        <v>40000</v>
      </c>
      <c r="G7" s="69">
        <f>E7 + (F7/100)</f>
        <v/>
      </c>
      <c r="H7" s="72">
        <f>B7/(1-(C7+D7))</f>
        <v/>
      </c>
      <c r="I7" s="71" t="n">
        <v>1300</v>
      </c>
    </row>
    <row r="8">
      <c r="A8" s="27" t="inlineStr">
        <is>
          <t>Porción de budín banana con chip</t>
        </is>
      </c>
      <c r="B8" s="68" t="n">
        <v>1500</v>
      </c>
      <c r="C8" s="29" t="n">
        <v>0.1</v>
      </c>
      <c r="D8" s="29" t="n">
        <v>0.05</v>
      </c>
      <c r="E8" s="69">
        <f>B8*C8</f>
        <v/>
      </c>
      <c r="F8" s="68" t="n">
        <v>40000</v>
      </c>
      <c r="G8" s="69">
        <f>E8 + (F8/100)</f>
        <v/>
      </c>
      <c r="H8" s="72">
        <f>B8/(1-(C8+D8))</f>
        <v/>
      </c>
      <c r="I8" s="71" t="n">
        <v>1800</v>
      </c>
    </row>
    <row r="9">
      <c r="A9" s="27" t="inlineStr">
        <is>
          <t>Porción de budín con chip</t>
        </is>
      </c>
      <c r="B9" s="68" t="n">
        <v>1250</v>
      </c>
      <c r="C9" s="29" t="n">
        <v>0.1</v>
      </c>
      <c r="D9" s="29" t="n">
        <v>0.05</v>
      </c>
      <c r="E9" s="69">
        <f>B9*C9</f>
        <v/>
      </c>
      <c r="F9" s="68" t="n">
        <v>40000</v>
      </c>
      <c r="G9" s="69">
        <f>E9 + (F9/100)</f>
        <v/>
      </c>
      <c r="H9" s="72">
        <f>B9/(1-(C9+D9))</f>
        <v/>
      </c>
      <c r="I9" s="71" t="n">
        <v>1500</v>
      </c>
    </row>
    <row r="10">
      <c r="A10" s="27" t="inlineStr">
        <is>
          <t xml:space="preserve">Porción de budín de naranja </t>
        </is>
      </c>
      <c r="B10" s="68" t="n">
        <v>1250</v>
      </c>
      <c r="C10" s="29" t="n">
        <v>0.1</v>
      </c>
      <c r="D10" s="29" t="n">
        <v>0.05</v>
      </c>
      <c r="E10" s="69">
        <f>B10*C10</f>
        <v/>
      </c>
      <c r="F10" s="68" t="n">
        <v>40000</v>
      </c>
      <c r="G10" s="69">
        <f>E10 + (F10/100)</f>
        <v/>
      </c>
      <c r="H10" s="72">
        <f>B10/(1-(C10+D10))</f>
        <v/>
      </c>
      <c r="I10" s="71" t="n">
        <v>1500</v>
      </c>
    </row>
    <row r="11">
      <c r="A11" s="27" t="inlineStr">
        <is>
          <t>Prepizza grande con cebolla</t>
        </is>
      </c>
      <c r="B11" s="68" t="n">
        <v>1200</v>
      </c>
      <c r="C11" s="29" t="n">
        <v>0.1</v>
      </c>
      <c r="D11" s="29" t="n">
        <v>0.05</v>
      </c>
      <c r="E11" s="69">
        <f>B11*C11</f>
        <v/>
      </c>
      <c r="F11" s="68" t="n">
        <v>40000</v>
      </c>
      <c r="G11" s="69">
        <f>E11 + (F11/100)</f>
        <v/>
      </c>
      <c r="H11" s="72">
        <f>B11/(1-(C11+D11))</f>
        <v/>
      </c>
      <c r="I11" s="71" t="n">
        <v>1450</v>
      </c>
    </row>
    <row r="12">
      <c r="A12" s="27" t="inlineStr">
        <is>
          <t>Prepizza grande con tomate</t>
        </is>
      </c>
      <c r="B12" s="68" t="n">
        <v>1600</v>
      </c>
      <c r="C12" s="29" t="n">
        <v>0.1</v>
      </c>
      <c r="D12" s="29" t="n">
        <v>0.05</v>
      </c>
      <c r="E12" s="69">
        <f>B12*C12</f>
        <v/>
      </c>
      <c r="F12" s="68" t="n">
        <v>40000</v>
      </c>
      <c r="G12" s="69">
        <f>E12 + (F12/100)</f>
        <v/>
      </c>
      <c r="H12" s="72">
        <f>B12/(1-(C12+D12))</f>
        <v/>
      </c>
      <c r="I12" s="71" t="n">
        <v>1900</v>
      </c>
    </row>
    <row r="13">
      <c r="A13" s="27" t="inlineStr">
        <is>
          <t>Prepizza individual con tomate</t>
        </is>
      </c>
      <c r="B13" s="68" t="n">
        <v>1000</v>
      </c>
      <c r="C13" s="29" t="n">
        <v>0.1</v>
      </c>
      <c r="D13" s="29" t="n">
        <v>0.05</v>
      </c>
      <c r="E13" s="69">
        <f>B13*C13</f>
        <v/>
      </c>
      <c r="F13" s="68" t="n">
        <v>40000</v>
      </c>
      <c r="G13" s="69">
        <f>E13 + (F13/100)</f>
        <v/>
      </c>
      <c r="H13" s="72">
        <f>B13/(1-(C13+D13))</f>
        <v/>
      </c>
      <c r="I13" s="71" t="n">
        <v>1200</v>
      </c>
    </row>
    <row r="14">
      <c r="A14" s="27" t="inlineStr">
        <is>
          <t>Prepizza individual con cebolla</t>
        </is>
      </c>
      <c r="B14" s="68" t="n">
        <v>710</v>
      </c>
      <c r="C14" s="29" t="n">
        <v>0.1</v>
      </c>
      <c r="D14" s="29" t="n">
        <v>0.05</v>
      </c>
      <c r="E14" s="69">
        <f>B14*C14</f>
        <v/>
      </c>
      <c r="F14" s="68" t="n">
        <v>40000</v>
      </c>
      <c r="G14" s="69">
        <f>E14 + (F14/100)</f>
        <v/>
      </c>
      <c r="H14" s="72">
        <f>B14/(1-(C14+D14))</f>
        <v/>
      </c>
      <c r="I14" s="71" t="n">
        <v>850</v>
      </c>
    </row>
    <row r="15">
      <c r="A15" s="27" t="n"/>
      <c r="B15" s="68" t="n"/>
      <c r="C15" s="27" t="n"/>
      <c r="D15" s="27" t="n"/>
      <c r="E15" s="27" t="n"/>
      <c r="F15" s="27" t="n"/>
      <c r="G15" s="27" t="n"/>
      <c r="H15" s="72">
        <f>B15/(1-(C15+D15))</f>
        <v/>
      </c>
    </row>
    <row r="16">
      <c r="A16" s="27" t="n"/>
      <c r="B16" s="68" t="n"/>
      <c r="C16" s="27" t="n"/>
      <c r="D16" s="27" t="n"/>
      <c r="E16" s="27" t="n"/>
      <c r="F16" s="27" t="n"/>
      <c r="G16" s="27" t="n"/>
      <c r="H16" s="72">
        <f>B16/(1-(C16+D16))</f>
        <v/>
      </c>
    </row>
    <row r="17">
      <c r="A17" s="27" t="n"/>
      <c r="B17" s="68" t="n"/>
      <c r="C17" s="27" t="n"/>
      <c r="D17" s="27" t="n"/>
      <c r="E17" s="27" t="n"/>
      <c r="F17" s="27" t="n"/>
      <c r="G17" s="27" t="n"/>
      <c r="H17" s="72">
        <f>B17/(1-(C17+D17))</f>
        <v/>
      </c>
    </row>
    <row r="18">
      <c r="A18" s="27" t="n"/>
      <c r="B18" s="68" t="n"/>
      <c r="C18" s="27" t="n"/>
      <c r="D18" s="27" t="n"/>
      <c r="E18" s="27" t="n"/>
      <c r="F18" s="27" t="n"/>
      <c r="G18" s="27" t="n"/>
      <c r="H18" s="72">
        <f>B18/(1-(C18+D18))</f>
        <v/>
      </c>
    </row>
  </sheetData>
  <autoFilter ref="A1:G1"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zoomScaleNormal="100" workbookViewId="0">
      <selection activeCell="F9" sqref="F9:F10"/>
    </sheetView>
  </sheetViews>
  <sheetFormatPr baseColWidth="10" defaultRowHeight="14.4"/>
  <cols>
    <col width="33" bestFit="1" customWidth="1" min="1" max="1"/>
    <col width="23.109375" bestFit="1" customWidth="1" min="2" max="2"/>
    <col width="23.5546875" bestFit="1" customWidth="1" min="3" max="3"/>
    <col width="21.88671875" bestFit="1" customWidth="1" min="4" max="4"/>
    <col width="16.21875" bestFit="1" customWidth="1" min="5" max="5"/>
    <col width="16.33203125" bestFit="1" customWidth="1" min="6" max="6"/>
    <col width="12.88671875" bestFit="1" customWidth="1" min="7" max="7"/>
  </cols>
  <sheetData>
    <row r="1">
      <c r="A1" s="6" t="inlineStr">
        <is>
          <t>RECETA</t>
        </is>
      </c>
      <c r="B1" s="6" t="inlineStr">
        <is>
          <t>COSTO INGREDIENTES</t>
        </is>
      </c>
      <c r="C1" s="6" t="inlineStr">
        <is>
          <t>COSTO MANO DE OBRA</t>
        </is>
      </c>
      <c r="D1" s="6" t="inlineStr">
        <is>
          <t>GASTOS INDIRECTOS</t>
        </is>
      </c>
      <c r="E1" s="6" t="inlineStr">
        <is>
          <t xml:space="preserve">COSTO TOTAL </t>
        </is>
      </c>
      <c r="F1" s="6" t="inlineStr">
        <is>
          <t>PRECIO VENTA</t>
        </is>
      </c>
      <c r="G1" s="6" t="inlineStr">
        <is>
          <t>GANANCIA</t>
        </is>
      </c>
    </row>
    <row r="2">
      <c r="A2" s="1">
        <f t="array" ref="A2:A21">_xlfn.UNIQUE(_xlfn._xlws.FILTER(Recetas!A2:A142, Recetas!A2:A142&lt;&gt;""))</f>
        <v/>
      </c>
      <c r="B2" s="73">
        <f>IFERROR(VLOOKUP(A2, Recetas!A:G, 7, FALSE), "")</f>
        <v/>
      </c>
      <c r="C2" s="73">
        <f>IFERROR(VLOOKUP(A2, 'Mano de Obra'!B:C, 2, FALSE), 0)</f>
        <v/>
      </c>
      <c r="D2" s="73" t="n"/>
      <c r="E2" s="73">
        <f>B2+C2+D2</f>
        <v/>
      </c>
      <c r="F2" s="73">
        <f>E2*1.4</f>
        <v/>
      </c>
      <c r="G2" s="73">
        <f>F2-E2</f>
        <v/>
      </c>
    </row>
    <row r="3">
      <c r="A3" t="inlineStr">
        <is>
          <t>Hamburguesas de lentejas</t>
        </is>
      </c>
      <c r="B3" s="73">
        <f>IFERROR(VLOOKUP(A3, Recetas!A:G, 7, FALSE), "")</f>
        <v/>
      </c>
      <c r="C3" s="73">
        <f>IFERROR(VLOOKUP(A3, 'Mano de Obra'!B:C, 2, FALSE), 0)</f>
        <v/>
      </c>
      <c r="D3" s="73" t="n"/>
      <c r="E3" s="73">
        <f>B3+C3+D3</f>
        <v/>
      </c>
      <c r="F3" s="73">
        <f>E3*1.4</f>
        <v/>
      </c>
      <c r="G3" s="73">
        <f>F3-E3</f>
        <v/>
      </c>
    </row>
    <row r="4">
      <c r="A4" t="inlineStr">
        <is>
          <t>Hamburguesas de calabaza anco</t>
        </is>
      </c>
      <c r="B4" s="73">
        <f>IFERROR(VLOOKUP(A4, Recetas!A:G, 7, FALSE), "")</f>
        <v/>
      </c>
      <c r="C4" s="73">
        <f>IFERROR(VLOOKUP(A4, 'Mano de Obra'!B:C, 2, FALSE), 0)</f>
        <v/>
      </c>
      <c r="D4" s="73" t="n"/>
      <c r="E4" s="73">
        <f>B4+C4+D4</f>
        <v/>
      </c>
      <c r="F4" s="73">
        <f>E4*1.4</f>
        <v/>
      </c>
      <c r="G4" s="73">
        <f>F4-E4</f>
        <v/>
      </c>
    </row>
    <row r="5">
      <c r="A5" t="inlineStr">
        <is>
          <t>Bastones de calabaza rellenos</t>
        </is>
      </c>
      <c r="B5" s="73">
        <f>IFERROR(VLOOKUP(A5, Recetas!A:G, 7, FALSE), "")</f>
        <v/>
      </c>
      <c r="C5" s="73">
        <f>IFERROR(VLOOKUP(A5, 'Mano de Obra'!B:C, 2, FALSE), 0)</f>
        <v/>
      </c>
      <c r="D5" s="73" t="n"/>
      <c r="E5" s="73">
        <f>B5+C5+D5</f>
        <v/>
      </c>
      <c r="F5" s="73">
        <f>E5*1.4</f>
        <v/>
      </c>
      <c r="G5" s="73">
        <f>F5-E5</f>
        <v/>
      </c>
    </row>
    <row r="6">
      <c r="A6" t="inlineStr">
        <is>
          <t>Hamburguesas de pollo</t>
        </is>
      </c>
      <c r="B6" s="73">
        <f>IFERROR(VLOOKUP(A6, Recetas!A:G, 7, FALSE), "")</f>
        <v/>
      </c>
      <c r="C6" s="73">
        <f>IFERROR(VLOOKUP(A6, 'Mano de Obra'!B:C, 2, FALSE), 0)</f>
        <v/>
      </c>
      <c r="D6" s="73" t="n"/>
      <c r="E6" s="73">
        <f>B6+C6+D6</f>
        <v/>
      </c>
      <c r="F6" s="73">
        <f>E6*1.4</f>
        <v/>
      </c>
      <c r="G6" s="73">
        <f>F6-E6</f>
        <v/>
      </c>
    </row>
    <row r="7">
      <c r="A7" t="inlineStr">
        <is>
          <t>Hamburguesas de Berenjena</t>
        </is>
      </c>
      <c r="B7" s="73">
        <f>IFERROR(VLOOKUP(A7, Recetas!A:G, 7, FALSE), "")</f>
        <v/>
      </c>
      <c r="C7" s="73">
        <f>IFERROR(VLOOKUP(A7, 'Mano de Obra'!B:C, 2, FALSE), 0)</f>
        <v/>
      </c>
      <c r="D7" s="73" t="n"/>
      <c r="E7" s="73">
        <f>B7+C7+D7</f>
        <v/>
      </c>
      <c r="F7" s="73">
        <f>E7*1.4</f>
        <v/>
      </c>
      <c r="G7" s="73">
        <f>F7-E7</f>
        <v/>
      </c>
    </row>
    <row r="8">
      <c r="A8" t="inlineStr">
        <is>
          <t>Albóndigas veggie</t>
        </is>
      </c>
      <c r="B8" s="73">
        <f>IFERROR(VLOOKUP(A8, Recetas!A:G, 7, FALSE), "")</f>
        <v/>
      </c>
      <c r="C8" s="73">
        <f>IFERROR(VLOOKUP(A8, 'Mano de Obra'!B:C, 2, FALSE), 0)</f>
        <v/>
      </c>
      <c r="D8" s="73" t="n"/>
      <c r="E8" s="73">
        <f>B8+C8+D8</f>
        <v/>
      </c>
      <c r="F8" s="73">
        <f>E8*1.4</f>
        <v/>
      </c>
      <c r="G8" s="73">
        <f>F8-E8</f>
        <v/>
      </c>
    </row>
    <row r="9">
      <c r="A9" t="inlineStr">
        <is>
          <t>Prepizzas individuales con tomate</t>
        </is>
      </c>
      <c r="B9" s="73">
        <f>IFERROR(VLOOKUP(A9, Recetas!A:G, 7, FALSE), "")</f>
        <v/>
      </c>
      <c r="C9" s="73">
        <f>IFERROR(VLOOKUP(A9, 'Mano de Obra'!B:C, 2, FALSE), 0)</f>
        <v/>
      </c>
      <c r="D9" s="73" t="n"/>
      <c r="E9" s="73">
        <f>B9+C9+D9</f>
        <v/>
      </c>
      <c r="F9" s="73">
        <f>E9*1.4</f>
        <v/>
      </c>
      <c r="G9" s="73">
        <f>F9-E9</f>
        <v/>
      </c>
    </row>
    <row r="10">
      <c r="A10" t="inlineStr">
        <is>
          <t>Prepizzas individuales con cebolla</t>
        </is>
      </c>
      <c r="B10" s="73">
        <f>IFERROR(VLOOKUP(A10, Recetas!A:G, 7, FALSE), "")</f>
        <v/>
      </c>
      <c r="C10" s="73">
        <f>IFERROR(VLOOKUP(A10, 'Mano de Obra'!B:C, 2, FALSE), 0)</f>
        <v/>
      </c>
      <c r="D10" s="73" t="n"/>
      <c r="E10" s="73">
        <f>B10+C10+D10</f>
        <v/>
      </c>
      <c r="F10" s="73">
        <f>E10*1.4</f>
        <v/>
      </c>
      <c r="G10" s="73">
        <f>F10-E10</f>
        <v/>
      </c>
    </row>
    <row r="11">
      <c r="A11" t="inlineStr">
        <is>
          <t>Prepizzas grandes con tomate</t>
        </is>
      </c>
      <c r="B11" s="73">
        <f>IFERROR(VLOOKUP(A11, Recetas!A:G, 7, FALSE), "")</f>
        <v/>
      </c>
      <c r="C11" s="73">
        <f>IFERROR(VLOOKUP(A11, 'Mano de Obra'!B:C, 2, FALSE), 0)</f>
        <v/>
      </c>
      <c r="D11" s="73" t="n"/>
      <c r="E11" s="73">
        <f>B11+C11+D11</f>
        <v/>
      </c>
      <c r="F11" s="73">
        <f>E11*1.4</f>
        <v/>
      </c>
      <c r="G11" s="73">
        <f>F11-E11</f>
        <v/>
      </c>
    </row>
    <row r="12">
      <c r="A12" t="inlineStr">
        <is>
          <t>Prepizzas grandes con cebolla</t>
        </is>
      </c>
      <c r="B12" s="73">
        <f>IFERROR(VLOOKUP(A12, Recetas!A:G, 7, FALSE), "")</f>
        <v/>
      </c>
      <c r="C12" s="73">
        <f>IFERROR(VLOOKUP(A12, 'Mano de Obra'!B:C, 2, FALSE), 0)</f>
        <v/>
      </c>
      <c r="D12" s="73" t="n"/>
      <c r="E12" s="73">
        <f>B12+C12+D12</f>
        <v/>
      </c>
      <c r="F12" s="73">
        <f>E12*1.4</f>
        <v/>
      </c>
      <c r="G12" s="73">
        <f>F12-E12</f>
        <v/>
      </c>
    </row>
    <row r="13">
      <c r="A13" t="inlineStr">
        <is>
          <t>Budín de banana con chip</t>
        </is>
      </c>
      <c r="B13" s="73">
        <f>IFERROR(VLOOKUP(A13, Recetas!A:G, 7, FALSE), "")</f>
        <v/>
      </c>
      <c r="C13" s="73" t="n"/>
      <c r="D13" s="73">
        <f>'Gastos Indirectos'!D22</f>
        <v/>
      </c>
      <c r="E13" s="73">
        <f>B13+C13+D13</f>
        <v/>
      </c>
      <c r="F13" s="73">
        <f>E13*1.4</f>
        <v/>
      </c>
      <c r="G13" s="73">
        <f>F13-E13</f>
        <v/>
      </c>
    </row>
    <row r="14">
      <c r="A14" t="inlineStr">
        <is>
          <t>Budín de vainilla</t>
        </is>
      </c>
      <c r="B14" s="73">
        <f>IFERROR(VLOOKUP(A14, Recetas!A:G, 7, FALSE), "")</f>
        <v/>
      </c>
      <c r="C14" s="73" t="n"/>
      <c r="D14" s="73">
        <f>'Gastos Indirectos'!D23</f>
        <v/>
      </c>
      <c r="E14" s="73">
        <f>B14+C14+D14</f>
        <v/>
      </c>
      <c r="F14" s="73">
        <f>E14*1.4</f>
        <v/>
      </c>
      <c r="G14" s="73">
        <f>F14-E14</f>
        <v/>
      </c>
    </row>
    <row r="15">
      <c r="A15" t="inlineStr">
        <is>
          <t>Budín de vainilla con chip</t>
        </is>
      </c>
      <c r="B15" s="73">
        <f>IFERROR(VLOOKUP(A15, Recetas!A:G, 7, FALSE), "")</f>
        <v/>
      </c>
      <c r="C15" s="73" t="n"/>
      <c r="D15" s="73">
        <f>'Gastos Indirectos'!D24</f>
        <v/>
      </c>
      <c r="E15" s="73">
        <f>B15+C15+D15</f>
        <v/>
      </c>
      <c r="F15" s="73">
        <f>E15*1.4</f>
        <v/>
      </c>
      <c r="G15" s="73">
        <f>F15-E15</f>
        <v/>
      </c>
    </row>
    <row r="16">
      <c r="A16" t="inlineStr">
        <is>
          <t>Budín de naranja</t>
        </is>
      </c>
      <c r="B16" s="73">
        <f>IFERROR(VLOOKUP(A16, Recetas!A:G, 7, FALSE), "")</f>
        <v/>
      </c>
      <c r="C16" s="73" t="n"/>
      <c r="D16" s="73">
        <f>'Gastos Indirectos'!D25</f>
        <v/>
      </c>
      <c r="E16" s="73">
        <f>B16+C16+D16</f>
        <v/>
      </c>
      <c r="F16" s="73">
        <f>E16*1.4</f>
        <v/>
      </c>
      <c r="G16" s="73">
        <f>F16-E16</f>
        <v/>
      </c>
    </row>
    <row r="17">
      <c r="A17" t="inlineStr">
        <is>
          <t>Budín marmolado</t>
        </is>
      </c>
      <c r="B17" s="73">
        <f>IFERROR(VLOOKUP(A17, Recetas!A:G, 7, FALSE), "")</f>
        <v/>
      </c>
      <c r="C17" s="73" t="n"/>
      <c r="D17" s="73">
        <f>'Gastos Indirectos'!D26</f>
        <v/>
      </c>
      <c r="E17" s="73">
        <f>B17+C17+D17</f>
        <v/>
      </c>
      <c r="F17" s="73">
        <f>E17*1.4</f>
        <v/>
      </c>
      <c r="G17" s="73">
        <f>F17-E17</f>
        <v/>
      </c>
    </row>
    <row r="18">
      <c r="A18" t="inlineStr">
        <is>
          <t>Budín de chocolate</t>
        </is>
      </c>
      <c r="B18" s="73">
        <f>IFERROR(VLOOKUP(A18, Recetas!A:G, 7, FALSE), "")</f>
        <v/>
      </c>
      <c r="C18" s="73" t="n"/>
      <c r="D18" s="73">
        <f>'Gastos Indirectos'!D27</f>
        <v/>
      </c>
      <c r="E18" s="73">
        <f>B18+C18+D18</f>
        <v/>
      </c>
      <c r="F18" s="73">
        <f>E18*1.4</f>
        <v/>
      </c>
      <c r="G18" s="73">
        <f>F18-E18</f>
        <v/>
      </c>
    </row>
    <row r="19">
      <c r="A19" t="inlineStr">
        <is>
          <t>Cookies con chip</t>
        </is>
      </c>
      <c r="B19" s="73">
        <f>IFERROR(VLOOKUP(A19, Recetas!A:G, 7, FALSE), "")</f>
        <v/>
      </c>
      <c r="C19" s="73" t="n"/>
      <c r="D19" s="73">
        <f>'Gastos Indirectos'!D28</f>
        <v/>
      </c>
      <c r="E19" s="73">
        <f>B19+C19+D19</f>
        <v/>
      </c>
      <c r="F19" s="73">
        <f>E19*1.4</f>
        <v/>
      </c>
      <c r="G19" s="73">
        <f>F19-E19</f>
        <v/>
      </c>
    </row>
    <row r="20">
      <c r="A20" t="inlineStr">
        <is>
          <t>Cookies con nutella</t>
        </is>
      </c>
      <c r="B20" s="73">
        <f>IFERROR(VLOOKUP(A20, Recetas!A:G, 7, FALSE), "")</f>
        <v/>
      </c>
      <c r="C20" s="73" t="n"/>
      <c r="D20" s="73">
        <f>'Gastos Indirectos'!D29</f>
        <v/>
      </c>
      <c r="E20" s="73">
        <f>B20+C20+D20</f>
        <v/>
      </c>
      <c r="F20" s="73">
        <f>E20*1.4</f>
        <v/>
      </c>
      <c r="G20" s="73">
        <f>F20-E20</f>
        <v/>
      </c>
    </row>
    <row r="21">
      <c r="A21" t="inlineStr">
        <is>
          <t>Cookies rellenas con oreo</t>
        </is>
      </c>
      <c r="B21" s="73">
        <f>IFERROR(VLOOKUP(A21, Recetas!A:G, 7, FALSE), "")</f>
        <v/>
      </c>
      <c r="C21" s="73" t="n"/>
      <c r="D21" s="73">
        <f>'Gastos Indirectos'!D30</f>
        <v/>
      </c>
      <c r="E21" s="73">
        <f>B21+C21+D21</f>
        <v/>
      </c>
      <c r="F21" s="73">
        <f>E21*1.4</f>
        <v/>
      </c>
      <c r="G21" s="73">
        <f>F21-E21</f>
        <v/>
      </c>
    </row>
    <row r="22">
      <c r="B22" s="73">
        <f>IFERROR(VLOOKUP(A22, Recetas!A:G, 7, FALSE), "")</f>
        <v/>
      </c>
      <c r="C22" s="73" t="n"/>
      <c r="D22" s="73">
        <f>'Gastos Indirectos'!D31</f>
        <v/>
      </c>
      <c r="E22" s="73">
        <f>B22+C22+D22</f>
        <v/>
      </c>
      <c r="F22" s="73">
        <f>E22*1.4</f>
        <v/>
      </c>
      <c r="G22" s="73">
        <f>F22-E22</f>
        <v/>
      </c>
    </row>
    <row r="23">
      <c r="B23" s="73">
        <f>IFERROR(VLOOKUP(A23, Recetas!A:G, 7, FALSE), "")</f>
        <v/>
      </c>
      <c r="C23" s="73" t="n"/>
      <c r="D23" s="73">
        <f>'Gastos Indirectos'!D32</f>
        <v/>
      </c>
      <c r="E23" s="73">
        <f>B23+C23+D23</f>
        <v/>
      </c>
      <c r="F23" s="73">
        <f>E23*1.4</f>
        <v/>
      </c>
      <c r="G23" s="73">
        <f>F23-E23</f>
        <v/>
      </c>
    </row>
    <row r="24">
      <c r="B24" s="73">
        <f>IFERROR(VLOOKUP(A24, Recetas!A:G, 7, FALSE), "")</f>
        <v/>
      </c>
      <c r="C24" s="73" t="n"/>
      <c r="D24" s="73">
        <f>'Gastos Indirectos'!D33</f>
        <v/>
      </c>
      <c r="E24" s="73">
        <f>B24+C24+D24</f>
        <v/>
      </c>
      <c r="F24" s="73">
        <f>E24*1.4</f>
        <v/>
      </c>
      <c r="G24" s="73">
        <f>F24-E24</f>
        <v/>
      </c>
    </row>
    <row r="25">
      <c r="B25" s="73">
        <f>IFERROR(VLOOKUP(A25, Recetas!A:G, 7, FALSE), "")</f>
        <v/>
      </c>
      <c r="C25" s="73" t="n"/>
      <c r="D25" s="73">
        <f>'Gastos Indirectos'!D34</f>
        <v/>
      </c>
      <c r="E25" s="73">
        <f>B25+C25+D25</f>
        <v/>
      </c>
      <c r="F25" s="73">
        <f>E25*1.4</f>
        <v/>
      </c>
      <c r="G25" s="73">
        <f>F25-E25</f>
        <v/>
      </c>
    </row>
    <row r="26">
      <c r="B26" s="73">
        <f>IFERROR(VLOOKUP(A26, Recetas!A:G, 7, FALSE), "")</f>
        <v/>
      </c>
      <c r="C26" s="73" t="n"/>
      <c r="D26" s="73">
        <f>'Gastos Indirectos'!D35</f>
        <v/>
      </c>
      <c r="E26" s="73">
        <f>B26+C26+D26</f>
        <v/>
      </c>
      <c r="F26" s="73">
        <f>E26*1.4</f>
        <v/>
      </c>
      <c r="G26" s="73">
        <f>F26-E26</f>
        <v/>
      </c>
    </row>
    <row r="27">
      <c r="B27" s="73">
        <f>IFERROR(VLOOKUP(A27, Recetas!A:G, 7, FALSE), "")</f>
        <v/>
      </c>
      <c r="C27" s="73" t="n"/>
      <c r="D27" s="73">
        <f>'Gastos Indirectos'!D36</f>
        <v/>
      </c>
      <c r="E27" s="73">
        <f>B27+C27+D27</f>
        <v/>
      </c>
      <c r="F27" s="73">
        <f>E27*1.4</f>
        <v/>
      </c>
      <c r="G27" s="73">
        <f>F27-E27</f>
        <v/>
      </c>
    </row>
    <row r="28">
      <c r="B28" s="73">
        <f>IFERROR(VLOOKUP(A28, Recetas!A:G, 7, FALSE), "")</f>
        <v/>
      </c>
      <c r="C28" s="73" t="n"/>
      <c r="D28" s="73">
        <f>'Gastos Indirectos'!D37</f>
        <v/>
      </c>
      <c r="E28" s="73">
        <f>B28+C28+D28</f>
        <v/>
      </c>
      <c r="F28" s="73">
        <f>E28*1.4</f>
        <v/>
      </c>
      <c r="G28" s="73">
        <f>F28-E28</f>
        <v/>
      </c>
    </row>
    <row r="29">
      <c r="B29" s="73">
        <f>IFERROR(VLOOKUP(A29, Recetas!A:G, 7, FALSE), "")</f>
        <v/>
      </c>
      <c r="C29" s="73" t="n"/>
      <c r="D29" s="73">
        <f>'Gastos Indirectos'!D38</f>
        <v/>
      </c>
      <c r="E29" s="73">
        <f>B29+C29+D29</f>
        <v/>
      </c>
      <c r="F29" s="73">
        <f>E29*1.4</f>
        <v/>
      </c>
      <c r="G29" s="73">
        <f>F29-E29</f>
        <v/>
      </c>
    </row>
    <row r="30">
      <c r="B30" s="73">
        <f>IFERROR(VLOOKUP(A30, Recetas!A:G, 7, FALSE), "")</f>
        <v/>
      </c>
      <c r="C30" s="73" t="n"/>
      <c r="D30" s="73">
        <f>'Gastos Indirectos'!D39</f>
        <v/>
      </c>
      <c r="E30" s="73">
        <f>B30+C30+D30</f>
        <v/>
      </c>
      <c r="F30" s="73">
        <f>E30*1.4</f>
        <v/>
      </c>
      <c r="G30" s="73">
        <f>F30-E30</f>
        <v/>
      </c>
    </row>
  </sheetData>
  <autoFilter ref="A1:G1"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B2" sqref="B2"/>
    </sheetView>
  </sheetViews>
  <sheetFormatPr baseColWidth="10" defaultRowHeight="14.4"/>
  <cols>
    <col width="13.77734375" bestFit="1" customWidth="1" min="1" max="1"/>
    <col width="14.33203125" bestFit="1" customWidth="1" min="2" max="2"/>
    <col width="23" bestFit="1" customWidth="1" min="3" max="3"/>
    <col width="18.109375" bestFit="1" customWidth="1" min="4" max="4"/>
    <col width="18.5546875" bestFit="1" customWidth="1" min="5" max="5"/>
  </cols>
  <sheetData>
    <row r="1">
      <c r="A1" s="21" t="inlineStr">
        <is>
          <t>RECETAS</t>
        </is>
      </c>
      <c r="B1" s="6" t="inlineStr">
        <is>
          <t>TAREA</t>
        </is>
      </c>
      <c r="C1" s="6" t="inlineStr">
        <is>
          <t>TIEMPO ESTIMADO (MIN)</t>
        </is>
      </c>
      <c r="D1" s="6" t="inlineStr">
        <is>
          <t>COSTO POR HORA</t>
        </is>
      </c>
      <c r="E1" s="6" t="inlineStr">
        <is>
          <t>COSTO POR TAREA</t>
        </is>
      </c>
    </row>
    <row r="2">
      <c r="A2" t="inlineStr">
        <is>
          <t>Budín de vainilla</t>
        </is>
      </c>
      <c r="B2" s="12" t="inlineStr">
        <is>
          <t>Hornear budin</t>
        </is>
      </c>
      <c r="C2" s="18" t="n">
        <v>45</v>
      </c>
      <c r="D2" s="71" t="n">
        <v>2500</v>
      </c>
      <c r="E2" s="71">
        <f>IF(AND(C2&lt;&gt;"", D2&lt;&gt;""), (C2/60)*D2, "")</f>
        <v/>
      </c>
    </row>
    <row r="3">
      <c r="B3" s="12" t="inlineStr">
        <is>
          <t>Cordar verdura</t>
        </is>
      </c>
      <c r="C3" s="18" t="n">
        <v>10</v>
      </c>
      <c r="D3" s="71" t="n">
        <v>2500</v>
      </c>
      <c r="E3" s="71">
        <f>IF(AND(C3&lt;&gt;"", D3&lt;&gt;""), (C3/60)*D3, "")</f>
        <v/>
      </c>
    </row>
    <row r="4">
      <c r="B4" s="12" t="inlineStr">
        <is>
          <t>Pelar verdura</t>
        </is>
      </c>
      <c r="C4" s="18" t="n">
        <v>5</v>
      </c>
      <c r="D4" s="71" t="n">
        <v>2500</v>
      </c>
      <c r="E4" s="71">
        <f>IF(AND(C4&lt;&gt;"", D4&lt;&gt;""), (C4/60)*D4, "")</f>
        <v/>
      </c>
    </row>
    <row r="5">
      <c r="B5" s="12" t="n"/>
      <c r="C5" s="18" t="n"/>
      <c r="D5" s="71" t="n">
        <v>2500</v>
      </c>
      <c r="E5" s="71">
        <f>IF(AND(C5&lt;&gt;"", D5&lt;&gt;""), (C5/60)*D5, "")</f>
        <v/>
      </c>
    </row>
    <row r="6">
      <c r="B6" s="12" t="n"/>
      <c r="C6" s="18" t="n"/>
      <c r="D6" s="71" t="n">
        <v>2500</v>
      </c>
      <c r="E6" s="71">
        <f>IF(AND(C6&lt;&gt;"", D6&lt;&gt;""), (C6/60)*D6, "")</f>
        <v/>
      </c>
    </row>
    <row r="7">
      <c r="B7" s="12" t="n"/>
      <c r="C7" s="18" t="n"/>
      <c r="D7" s="71" t="n">
        <v>2500</v>
      </c>
      <c r="E7" s="71">
        <f>IF(AND(C7&lt;&gt;"", D7&lt;&gt;""), (C7/60)*D7, "")</f>
        <v/>
      </c>
    </row>
    <row r="8">
      <c r="B8" s="12" t="n"/>
      <c r="C8" s="18" t="n"/>
      <c r="D8" s="71" t="n">
        <v>2500</v>
      </c>
      <c r="E8" s="71">
        <f>IF(AND(C8&lt;&gt;"", D8&lt;&gt;""), (C8/60)*D8, "")</f>
        <v/>
      </c>
    </row>
    <row r="9">
      <c r="B9" s="12" t="n"/>
      <c r="C9" s="18" t="n"/>
      <c r="D9" s="71" t="n">
        <v>2500</v>
      </c>
      <c r="E9" s="71" t="n"/>
    </row>
    <row r="10">
      <c r="B10" s="12" t="n"/>
      <c r="C10" s="18" t="n"/>
      <c r="D10" s="71" t="n">
        <v>2500</v>
      </c>
      <c r="E10" s="71" t="n"/>
    </row>
    <row r="11">
      <c r="B11" s="12" t="n"/>
      <c r="C11" s="18" t="n"/>
      <c r="D11" s="71" t="n">
        <v>2500</v>
      </c>
      <c r="E11" s="71" t="n"/>
    </row>
    <row r="12">
      <c r="B12" s="12" t="n"/>
      <c r="C12" s="18" t="n"/>
      <c r="D12" s="71" t="n">
        <v>2500</v>
      </c>
      <c r="E12" s="71" t="n"/>
    </row>
    <row r="13">
      <c r="B13" s="12" t="n"/>
      <c r="C13" s="18" t="n"/>
      <c r="D13" s="71" t="n">
        <v>2500</v>
      </c>
      <c r="E13" s="71" t="n"/>
    </row>
    <row r="14">
      <c r="B14" s="12" t="n"/>
      <c r="C14" s="18" t="n"/>
      <c r="D14" s="71" t="n">
        <v>2500</v>
      </c>
      <c r="E14" s="71" t="n"/>
    </row>
    <row r="15">
      <c r="B15" s="12" t="n"/>
      <c r="C15" s="18" t="n"/>
      <c r="D15" s="71" t="n">
        <v>2500</v>
      </c>
      <c r="E15" s="71" t="n"/>
    </row>
    <row r="16">
      <c r="B16" s="12" t="n"/>
      <c r="C16" s="18" t="n"/>
      <c r="D16" s="71" t="n">
        <v>2500</v>
      </c>
      <c r="E16" s="71" t="n"/>
    </row>
    <row r="17">
      <c r="B17" s="12" t="n"/>
      <c r="C17" s="18" t="n"/>
      <c r="D17" s="71" t="n">
        <v>2500</v>
      </c>
      <c r="E17" s="71" t="n"/>
    </row>
    <row r="18">
      <c r="B18" s="12" t="n"/>
      <c r="C18" s="18" t="n"/>
      <c r="D18" s="71" t="n">
        <v>2500</v>
      </c>
      <c r="E18" s="71" t="n"/>
    </row>
    <row r="19">
      <c r="B19" s="12" t="n"/>
      <c r="C19" s="19" t="n"/>
      <c r="D19" s="71" t="n">
        <v>2500</v>
      </c>
      <c r="E19" s="71" t="n"/>
    </row>
    <row r="20">
      <c r="B20" s="12" t="n"/>
      <c r="C20" s="19" t="n"/>
      <c r="D20" s="71" t="n">
        <v>2500</v>
      </c>
      <c r="E20" s="71" t="n"/>
    </row>
    <row r="21">
      <c r="B21" s="12" t="n"/>
      <c r="C21" s="19" t="n"/>
      <c r="D21" s="71" t="n">
        <v>2500</v>
      </c>
      <c r="E21" s="71" t="n"/>
    </row>
    <row r="22">
      <c r="B22" s="12" t="n"/>
      <c r="C22" s="19" t="n"/>
      <c r="D22" s="71" t="n">
        <v>2500</v>
      </c>
      <c r="E22" s="71" t="n"/>
    </row>
    <row r="23">
      <c r="B23" s="12" t="n"/>
      <c r="C23" s="19" t="n"/>
      <c r="D23" s="71" t="n">
        <v>2500</v>
      </c>
      <c r="E23" s="71" t="n"/>
    </row>
    <row r="24">
      <c r="B24" s="12" t="n"/>
      <c r="C24" s="19" t="n"/>
      <c r="D24" s="71" t="n">
        <v>2500</v>
      </c>
      <c r="E24" s="71" t="n"/>
    </row>
    <row r="25">
      <c r="B25" s="12" t="n"/>
      <c r="C25" s="19" t="n"/>
      <c r="D25" s="71" t="n">
        <v>2500</v>
      </c>
      <c r="E25" s="71" t="n"/>
    </row>
    <row r="26">
      <c r="B26" s="12" t="n"/>
      <c r="C26" s="12" t="n"/>
      <c r="D26" s="71" t="n">
        <v>2500</v>
      </c>
      <c r="E26" s="71" t="n"/>
    </row>
    <row r="27">
      <c r="B27" s="12" t="n"/>
      <c r="C27" s="12" t="n"/>
      <c r="D27" s="12" t="n"/>
      <c r="E27" s="12" t="n"/>
    </row>
    <row r="28">
      <c r="B28" s="12" t="n"/>
      <c r="C28" s="12" t="n"/>
      <c r="D28" s="12" t="n"/>
      <c r="E28" s="12" t="n"/>
    </row>
    <row r="29">
      <c r="B29" s="12" t="n"/>
      <c r="C29" s="12" t="n"/>
      <c r="D29" s="12" t="n"/>
      <c r="E29" s="12" t="n"/>
    </row>
    <row r="30">
      <c r="B30" s="12" t="n"/>
      <c r="C30" s="12" t="n"/>
      <c r="D30" s="12" t="n"/>
      <c r="E30" s="12" t="n"/>
    </row>
  </sheetData>
  <autoFilter ref="A1:E1"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1" sqref="A11:XFD11"/>
    </sheetView>
  </sheetViews>
  <sheetFormatPr baseColWidth="10" defaultRowHeight="14.4"/>
  <cols>
    <col width="18.6640625" bestFit="1" customWidth="1" min="1" max="1"/>
    <col width="13.88671875" bestFit="1" customWidth="1" min="2" max="2"/>
    <col width="11.77734375" bestFit="1" customWidth="1" min="3" max="3"/>
    <col width="44.109375" bestFit="1" customWidth="1" min="4" max="4"/>
    <col width="23.44140625" bestFit="1" customWidth="1" min="5" max="5"/>
    <col width="23.44140625" bestFit="1" customWidth="1" min="7" max="7"/>
  </cols>
  <sheetData>
    <row r="1">
      <c r="A1" s="6" t="inlineStr">
        <is>
          <t>GASTO</t>
        </is>
      </c>
      <c r="B1" s="6" t="inlineStr">
        <is>
          <t>FRECUENCIA</t>
        </is>
      </c>
      <c r="C1" s="6" t="inlineStr">
        <is>
          <t>MONTO</t>
        </is>
      </c>
      <c r="D1" s="6" t="inlineStr">
        <is>
          <t>PRORRATEO POR UNIDAD PRODUCIDA (estimado)</t>
        </is>
      </c>
      <c r="E1" s="21" t="inlineStr">
        <is>
          <t>Cantidad de recetas hechas</t>
        </is>
      </c>
    </row>
    <row r="2">
      <c r="A2" s="15" t="inlineStr">
        <is>
          <t>Papel film</t>
        </is>
      </c>
      <c r="B2" s="15" t="inlineStr">
        <is>
          <t>Trimestral</t>
        </is>
      </c>
      <c r="C2" s="74" t="n">
        <v>7200</v>
      </c>
      <c r="D2" s="75">
        <f>IF(E2=0, "", IF(B2="Mensual", C2/E2, IF(B2="Trimestral", C2/3/E2, "")))</f>
        <v/>
      </c>
      <c r="E2" s="15">
        <f>30</f>
        <v/>
      </c>
    </row>
    <row r="3">
      <c r="A3" s="15" t="inlineStr">
        <is>
          <t>Bolsas</t>
        </is>
      </c>
      <c r="B3" s="15" t="inlineStr">
        <is>
          <t>Trimestral</t>
        </is>
      </c>
      <c r="C3" s="74" t="n">
        <v>2400</v>
      </c>
      <c r="D3" s="75">
        <f>IF(E3=0, "", IF(B3="Mensual", C3/E3, IF(B3="Trimestral", C3/3/E3, "")))</f>
        <v/>
      </c>
      <c r="E3" s="15">
        <f>30</f>
        <v/>
      </c>
    </row>
    <row r="4">
      <c r="A4" s="15" t="inlineStr">
        <is>
          <t>Separadores</t>
        </is>
      </c>
      <c r="B4" s="15" t="inlineStr">
        <is>
          <t>Trimestral</t>
        </is>
      </c>
      <c r="C4" s="74" t="n">
        <v>3500</v>
      </c>
      <c r="D4" s="75">
        <f>IF(E4=0, "", IF(B4="Mensual", C4/E4, IF(B4="Trimestral", C4/3/E4, "")))</f>
        <v/>
      </c>
      <c r="E4" s="15">
        <f>30</f>
        <v/>
      </c>
    </row>
    <row r="5">
      <c r="A5" s="15" t="inlineStr">
        <is>
          <t>Bolsas de arranque</t>
        </is>
      </c>
      <c r="B5" s="15" t="inlineStr">
        <is>
          <t>Trimestral</t>
        </is>
      </c>
      <c r="C5" s="74" t="n">
        <v>1500</v>
      </c>
      <c r="D5" s="75">
        <f>IF(E5=0, "", IF(B5="Mensual", C5/E5, IF(B5="Trimestral", C5/3/E5, "")))</f>
        <v/>
      </c>
      <c r="E5" s="15">
        <f>30</f>
        <v/>
      </c>
    </row>
    <row r="6">
      <c r="A6" s="15" t="inlineStr">
        <is>
          <t>Detergente</t>
        </is>
      </c>
      <c r="B6" s="15" t="inlineStr">
        <is>
          <t>Trimestral</t>
        </is>
      </c>
      <c r="C6" s="74" t="n">
        <v>2050</v>
      </c>
      <c r="D6" s="75">
        <f>IF(E6=0, "", IF(B6="Mensual", C6/E6, IF(B6="Trimestral", C6/3/E6, "")))</f>
        <v/>
      </c>
      <c r="E6" s="15">
        <f>30</f>
        <v/>
      </c>
    </row>
    <row r="7">
      <c r="A7" s="15" t="inlineStr">
        <is>
          <t>Esponja</t>
        </is>
      </c>
      <c r="B7" s="15" t="inlineStr">
        <is>
          <t>Trimestral</t>
        </is>
      </c>
      <c r="C7" s="74" t="n">
        <v>595</v>
      </c>
      <c r="D7" s="75">
        <f>IF(E7=0, "", IF(B7="Mensual", C7/E7, IF(B7="Trimestral", C7/3/E7, "")))</f>
        <v/>
      </c>
      <c r="E7" s="15">
        <f>30</f>
        <v/>
      </c>
    </row>
    <row r="8">
      <c r="A8" s="15" t="inlineStr">
        <is>
          <t>Lavandina</t>
        </is>
      </c>
      <c r="B8" s="15" t="inlineStr">
        <is>
          <t>Trimestral</t>
        </is>
      </c>
      <c r="C8" s="74" t="n">
        <v>1750</v>
      </c>
      <c r="D8" s="75">
        <f>IF(E8=0, "", IF(B8="Mensual", C8/E8, IF(B8="Trimestral", C8/3/E8, "")))</f>
        <v/>
      </c>
      <c r="E8" s="15">
        <f>30</f>
        <v/>
      </c>
    </row>
    <row r="9">
      <c r="A9" s="15" t="inlineStr">
        <is>
          <t>Limpiador pisos</t>
        </is>
      </c>
      <c r="B9" s="15" t="inlineStr">
        <is>
          <t>Trimestral</t>
        </is>
      </c>
      <c r="C9" s="74" t="n">
        <v>1355</v>
      </c>
      <c r="D9" s="75">
        <f>IF(E9=0, "", IF(B9="Mensual", C9/E9, IF(B9="Trimestral", C9/3/E9, "")))</f>
        <v/>
      </c>
      <c r="E9" s="15">
        <f>30</f>
        <v/>
      </c>
    </row>
    <row r="10">
      <c r="A10" s="15" t="inlineStr">
        <is>
          <t>Impresipon de folletos</t>
        </is>
      </c>
      <c r="B10" s="15" t="inlineStr">
        <is>
          <t>Trimestral</t>
        </is>
      </c>
      <c r="C10" s="74" t="n">
        <v>40000</v>
      </c>
      <c r="D10" s="75">
        <f>IF(E10=0, "", IF(B10="Mensual", C10/E10, IF(B10="Trimestral", C10/3/E10, "")))</f>
        <v/>
      </c>
      <c r="E10" s="15">
        <f>30</f>
        <v/>
      </c>
    </row>
    <row r="11">
      <c r="A11" s="56" t="inlineStr">
        <is>
          <t>Total:</t>
        </is>
      </c>
      <c r="B11" s="57" t="n"/>
      <c r="C11" s="58" t="n"/>
      <c r="D11" s="75">
        <f>SUM(D2:D10)</f>
        <v/>
      </c>
      <c r="E11" s="15">
        <f>30</f>
        <v/>
      </c>
    </row>
    <row r="12">
      <c r="E12" s="15" t="n"/>
    </row>
    <row r="13">
      <c r="E13" s="15" t="n"/>
    </row>
  </sheetData>
  <autoFilter ref="A1:D1"/>
  <mergeCells count="1">
    <mergeCell ref="A11:C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B9" sqref="B9"/>
    </sheetView>
  </sheetViews>
  <sheetFormatPr baseColWidth="10" defaultRowHeight="14.4"/>
  <cols>
    <col width="9.33203125" bestFit="1" customWidth="1" min="1" max="1"/>
    <col width="29" bestFit="1" customWidth="1" min="2" max="2"/>
    <col width="14.33203125" bestFit="1" customWidth="1" min="3" max="3"/>
    <col width="19.21875" bestFit="1" customWidth="1" min="4" max="4"/>
    <col width="12.5546875" bestFit="1" customWidth="1" min="5" max="5"/>
    <col width="12.109375" bestFit="1" customWidth="1" min="6" max="6"/>
  </cols>
  <sheetData>
    <row r="1">
      <c r="A1" s="6" t="inlineStr">
        <is>
          <t>FECHA</t>
        </is>
      </c>
      <c r="B1" s="6" t="inlineStr">
        <is>
          <t>PRODUCTO</t>
        </is>
      </c>
      <c r="C1" s="6" t="inlineStr">
        <is>
          <t>INGREDIENTE</t>
        </is>
      </c>
      <c r="D1" s="6" t="inlineStr">
        <is>
          <t>CANT. POR UNIDAD</t>
        </is>
      </c>
      <c r="E1" s="24" t="inlineStr">
        <is>
          <t>CANT. PEDIDA</t>
        </is>
      </c>
      <c r="F1" s="24" t="inlineStr">
        <is>
          <t>CANT. USADA</t>
        </is>
      </c>
    </row>
    <row r="2">
      <c r="A2" s="25">
        <f>IFERROR(INDEX(Pedidos!E:E, MATCH(B2, Pedidos!B:B, 0)), "")</f>
        <v/>
      </c>
      <c r="B2" s="23">
        <f t="array" ref="B2:B100">Pedidos!B2:B100</f>
        <v/>
      </c>
      <c r="C2" s="23">
        <f>IFERROR(INDEX(Recetas!B:B, MATCH(B2, Recetas!A:A, 0)), "")</f>
        <v/>
      </c>
      <c r="D2" s="23">
        <f t="array" ref="D2">IFERROR(INDEX(Recetas!C:C, MATCH(1, (Recetas!A:A=B2)*(Recetas!B:B=C2), 0)), "")</f>
        <v/>
      </c>
      <c r="E2" s="4">
        <f t="array" ref="E2">IFERROR(INDEX(Pedidos!C:C, MATCH(1, (Pedidos!B:B=B2)*(Pedidos!E:E=A2), 0)), "")</f>
        <v/>
      </c>
      <c r="F2" s="4">
        <f>IF(D2*E2=0, "", D2*E2)</f>
        <v/>
      </c>
    </row>
    <row r="3">
      <c r="A3" s="25">
        <f>IFERROR(INDEX(Pedidos!E:E, MATCH(B3, Pedidos!B:B, 0)), "")</f>
        <v/>
      </c>
      <c r="B3" s="23" t="n">
        <v>0</v>
      </c>
      <c r="C3" s="23">
        <f>IFERROR(INDEX(Recetas!B:B, MATCH(B3, Recetas!A:A, 0)), "")</f>
        <v/>
      </c>
      <c r="D3" s="23">
        <f t="array" ref="D3">IFERROR(INDEX(Recetas!C:C, MATCH(1, (Recetas!A:A=B3)*(Recetas!B:B=C3), 0)), "")</f>
        <v/>
      </c>
      <c r="E3" s="4">
        <f t="array" ref="E3">IFERROR(INDEX(Pedidos!C:C, MATCH(1, (Pedidos!B:B=B3)*(Pedidos!E:E=A3), 0)), "")</f>
        <v/>
      </c>
      <c r="F3" s="4">
        <f>IF(D3*E3=0, "", D3*E3)</f>
        <v/>
      </c>
    </row>
    <row r="4">
      <c r="A4" s="25">
        <f>IFERROR(INDEX(Pedidos!E:E, MATCH(B4, Pedidos!B:B, 0)), "")</f>
        <v/>
      </c>
      <c r="B4" s="23" t="n">
        <v>0</v>
      </c>
      <c r="C4" s="23">
        <f>IFERROR(INDEX(Recetas!B:B, MATCH(B4, Recetas!A:A, 0)), "")</f>
        <v/>
      </c>
      <c r="D4" s="23">
        <f t="array" ref="D4">IFERROR(INDEX(Recetas!C:C, MATCH(1, (Recetas!A:A=B4)*(Recetas!B:B=C4), 0)), "")</f>
        <v/>
      </c>
      <c r="E4" s="4">
        <f t="array" ref="E4">IFERROR(INDEX(Pedidos!C:C, MATCH(1, (Pedidos!B:B=B4)*(Pedidos!E:E=A4), 0)), "")</f>
        <v/>
      </c>
      <c r="F4" s="4">
        <f>IF(D4*E4=0, "", D4*E4)</f>
        <v/>
      </c>
    </row>
    <row r="5">
      <c r="A5" s="25">
        <f>IFERROR(INDEX(Pedidos!E:E, MATCH(B5, Pedidos!B:B, 0)), "")</f>
        <v/>
      </c>
      <c r="B5" s="23" t="n">
        <v>0</v>
      </c>
      <c r="C5" s="23">
        <f>IFERROR(INDEX(Recetas!B:B, MATCH(B5, Recetas!A:A, 0)), "")</f>
        <v/>
      </c>
      <c r="D5" s="23">
        <f t="array" ref="D5">IFERROR(INDEX(Recetas!C:C, MATCH(1, (Recetas!A:A=B5)*(Recetas!B:B=C5), 0)), "")</f>
        <v/>
      </c>
      <c r="E5" s="4">
        <f t="array" ref="E5">IFERROR(INDEX(Pedidos!C:C, MATCH(1, (Pedidos!B:B=B5)*(Pedidos!E:E=A5), 0)), "")</f>
        <v/>
      </c>
      <c r="F5" s="4">
        <f>IF(D5*E5=0, "", D5*E5)</f>
        <v/>
      </c>
    </row>
    <row r="6">
      <c r="A6" s="25">
        <f>IFERROR(INDEX(Pedidos!E:E, MATCH(B6, Pedidos!B:B, 0)), "")</f>
        <v/>
      </c>
      <c r="B6" s="23" t="n">
        <v>0</v>
      </c>
      <c r="C6" s="23">
        <f>IFERROR(INDEX(Recetas!B:B, MATCH(B6, Recetas!A:A, 0)), "")</f>
        <v/>
      </c>
      <c r="D6" s="23">
        <f t="array" ref="D6">IFERROR(INDEX(Recetas!C:C, MATCH(1, (Recetas!A:A=B6)*(Recetas!B:B=C6), 0)), "")</f>
        <v/>
      </c>
      <c r="E6" s="4">
        <f t="array" ref="E6">IFERROR(INDEX(Pedidos!C:C, MATCH(1, (Pedidos!B:B=B6)*(Pedidos!E:E=A6), 0)), "")</f>
        <v/>
      </c>
      <c r="F6" s="4">
        <f>IF(D6*E6=0, "", D6*E6)</f>
        <v/>
      </c>
    </row>
    <row r="7">
      <c r="A7" s="25">
        <f>IFERROR(INDEX(Pedidos!E:E, MATCH(B7, Pedidos!B:B, 0)), "")</f>
        <v/>
      </c>
      <c r="B7" s="23" t="n">
        <v>0</v>
      </c>
      <c r="C7" s="23">
        <f>IFERROR(INDEX(Recetas!B:B, MATCH(B7, Recetas!A:A, 0)), "")</f>
        <v/>
      </c>
      <c r="D7" s="23">
        <f t="array" ref="D7">IFERROR(INDEX(Recetas!C:C, MATCH(1, (Recetas!A:A=B7)*(Recetas!B:B=C7), 0)), "")</f>
        <v/>
      </c>
      <c r="E7" s="4">
        <f t="array" ref="E7">IFERROR(INDEX(Pedidos!C:C, MATCH(1, (Pedidos!B:B=B7)*(Pedidos!E:E=A7), 0)), "")</f>
        <v/>
      </c>
      <c r="F7" s="4">
        <f>IF(D7*E7=0, "", D7*E7)</f>
        <v/>
      </c>
    </row>
    <row r="8">
      <c r="A8" s="25">
        <f>IFERROR(INDEX(Pedidos!E:E, MATCH(B8, Pedidos!B:B, 0)), "")</f>
        <v/>
      </c>
      <c r="B8" s="23" t="n">
        <v>0</v>
      </c>
      <c r="C8" s="23">
        <f>IFERROR(INDEX(Recetas!B:B, MATCH(B8, Recetas!A:A, 0)), "")</f>
        <v/>
      </c>
      <c r="D8" s="23">
        <f t="array" ref="D8">IFERROR(INDEX(Recetas!C:C, MATCH(1, (Recetas!A:A=B8)*(Recetas!B:B=C8), 0)), "")</f>
        <v/>
      </c>
      <c r="E8" s="4">
        <f t="array" ref="E8">IFERROR(INDEX(Pedidos!C:C, MATCH(1, (Pedidos!B:B=B8)*(Pedidos!E:E=A8), 0)), "")</f>
        <v/>
      </c>
      <c r="F8" s="4">
        <f>IF(D8*E8=0, "", D8*E8)</f>
        <v/>
      </c>
    </row>
    <row r="9">
      <c r="A9" s="25">
        <f>IFERROR(INDEX(Pedidos!E:E, MATCH(B9, Pedidos!B:B, 0)), "")</f>
        <v/>
      </c>
      <c r="B9" s="23" t="n">
        <v>0</v>
      </c>
      <c r="C9" s="23">
        <f>IFERROR(INDEX(Recetas!B:B, MATCH(B9, Recetas!A:A, 0)), "")</f>
        <v/>
      </c>
      <c r="D9" s="23">
        <f t="array" ref="D9">IFERROR(INDEX(Recetas!C:C, MATCH(1, (Recetas!A:A=B9)*(Recetas!B:B=C9), 0)), "")</f>
        <v/>
      </c>
      <c r="E9" s="4">
        <f t="array" ref="E9">IFERROR(INDEX(Pedidos!C:C, MATCH(1, (Pedidos!B:B=B9)*(Pedidos!E:E=A9), 0)), "")</f>
        <v/>
      </c>
      <c r="F9" s="4">
        <f>IF(D9*E9=0, "", D9*E9)</f>
        <v/>
      </c>
    </row>
    <row r="10">
      <c r="A10" s="25">
        <f>IFERROR(INDEX(Pedidos!E:E, MATCH(B10, Pedidos!B:B, 0)), "")</f>
        <v/>
      </c>
      <c r="B10" s="23" t="n">
        <v>0</v>
      </c>
      <c r="C10" s="23">
        <f>IFERROR(INDEX(Recetas!B:B, MATCH(B10, Recetas!A:A, 0)), "")</f>
        <v/>
      </c>
      <c r="D10" s="23">
        <f t="array" ref="D10">IFERROR(INDEX(Recetas!C:C, MATCH(1, (Recetas!A:A=B10)*(Recetas!B:B=C10), 0)), "")</f>
        <v/>
      </c>
      <c r="E10" s="4">
        <f t="array" ref="E10">IFERROR(INDEX(Pedidos!C:C, MATCH(1, (Pedidos!B:B=B10)*(Pedidos!E:E=A10), 0)), "")</f>
        <v/>
      </c>
      <c r="F10" s="4">
        <f>IF(D10*E10=0, "", D10*E10)</f>
        <v/>
      </c>
    </row>
    <row r="11">
      <c r="A11" s="25">
        <f>IFERROR(INDEX(Pedidos!E:E, MATCH(B11, Pedidos!B:B, 0)), "")</f>
        <v/>
      </c>
      <c r="B11" s="23" t="n">
        <v>0</v>
      </c>
      <c r="C11" s="23">
        <f>IFERROR(INDEX(Recetas!B:B, MATCH(B11, Recetas!A:A, 0)), "")</f>
        <v/>
      </c>
      <c r="D11" s="23">
        <f t="array" ref="D11">IFERROR(INDEX(Recetas!C:C, MATCH(1, (Recetas!A:A=B11)*(Recetas!B:B=C11), 0)), "")</f>
        <v/>
      </c>
      <c r="E11" s="4">
        <f t="array" ref="E11">IFERROR(INDEX(Pedidos!C:C, MATCH(1, (Pedidos!B:B=B11)*(Pedidos!E:E=A11), 0)), "")</f>
        <v/>
      </c>
      <c r="F11" s="4">
        <f>IF(D11*E11=0, "", D11*E11)</f>
        <v/>
      </c>
    </row>
    <row r="12">
      <c r="A12" s="25">
        <f>IFERROR(INDEX(Pedidos!E:E, MATCH(B12, Pedidos!B:B, 0)), "")</f>
        <v/>
      </c>
      <c r="B12" s="23" t="n">
        <v>0</v>
      </c>
      <c r="C12" s="23">
        <f>IFERROR(INDEX(Recetas!B:B, MATCH(B12, Recetas!A:A, 0)), "")</f>
        <v/>
      </c>
      <c r="D12" s="23">
        <f t="array" ref="D12">IFERROR(INDEX(Recetas!C:C, MATCH(1, (Recetas!A:A=B12)*(Recetas!B:B=C12), 0)), "")</f>
        <v/>
      </c>
      <c r="E12" s="4">
        <f t="array" ref="E12">IFERROR(INDEX(Pedidos!C:C, MATCH(1, (Pedidos!B:B=B12)*(Pedidos!E:E=A12), 0)), "")</f>
        <v/>
      </c>
      <c r="F12" s="4">
        <f>IF(D12*E12=0, "", D12*E12)</f>
        <v/>
      </c>
    </row>
    <row r="13">
      <c r="A13" s="25">
        <f>IFERROR(INDEX(Pedidos!E:E, MATCH(B13, Pedidos!B:B, 0)), "")</f>
        <v/>
      </c>
      <c r="B13" s="23" t="n">
        <v>0</v>
      </c>
      <c r="C13" s="23">
        <f>IFERROR(INDEX(Recetas!B:B, MATCH(B13, Recetas!A:A, 0)), "")</f>
        <v/>
      </c>
      <c r="D13" s="23">
        <f t="array" ref="D13">IFERROR(INDEX(Recetas!C:C, MATCH(1, (Recetas!A:A=B13)*(Recetas!B:B=C13), 0)), "")</f>
        <v/>
      </c>
      <c r="E13" s="4">
        <f t="array" ref="E13">IFERROR(INDEX(Pedidos!C:C, MATCH(1, (Pedidos!B:B=B13)*(Pedidos!E:E=A13), 0)), "")</f>
        <v/>
      </c>
      <c r="F13" s="4">
        <f>IF(D13*E13=0, "", D13*E13)</f>
        <v/>
      </c>
    </row>
    <row r="14">
      <c r="A14" s="25">
        <f>IFERROR(INDEX(Pedidos!E:E, MATCH(B14, Pedidos!B:B, 0)), "")</f>
        <v/>
      </c>
      <c r="B14" s="23" t="n">
        <v>0</v>
      </c>
      <c r="C14" s="23">
        <f>IFERROR(INDEX(Recetas!B:B, MATCH(B14, Recetas!A:A, 0)), "")</f>
        <v/>
      </c>
      <c r="D14" s="23">
        <f t="array" ref="D14">IFERROR(INDEX(Recetas!C:C, MATCH(1, (Recetas!A:A=B14)*(Recetas!B:B=C14), 0)), "")</f>
        <v/>
      </c>
      <c r="E14" s="4">
        <f t="array" ref="E14">IFERROR(INDEX(Pedidos!C:C, MATCH(1, (Pedidos!B:B=B14)*(Pedidos!E:E=A14), 0)), "")</f>
        <v/>
      </c>
      <c r="F14" s="4">
        <f>IF(D14*E14=0, "", D14*E14)</f>
        <v/>
      </c>
    </row>
    <row r="15">
      <c r="A15" s="25">
        <f>IFERROR(INDEX(Pedidos!E:E, MATCH(B15, Pedidos!B:B, 0)), "")</f>
        <v/>
      </c>
      <c r="B15" s="23" t="n">
        <v>0</v>
      </c>
      <c r="C15" s="23">
        <f>IFERROR(INDEX(Recetas!B:B, MATCH(B15, Recetas!A:A, 0)), "")</f>
        <v/>
      </c>
      <c r="D15" s="23">
        <f t="array" ref="D15">IFERROR(INDEX(Recetas!C:C, MATCH(1, (Recetas!A:A=B15)*(Recetas!B:B=C15), 0)), "")</f>
        <v/>
      </c>
      <c r="E15" s="4">
        <f t="array" ref="E15">IFERROR(INDEX(Pedidos!C:C, MATCH(1, (Pedidos!B:B=B15)*(Pedidos!E:E=A15), 0)), "")</f>
        <v/>
      </c>
      <c r="F15" s="4">
        <f>IF(D15*E15=0, "", D15*E15)</f>
        <v/>
      </c>
    </row>
    <row r="16">
      <c r="A16" s="25">
        <f>IFERROR(INDEX(Pedidos!E:E, MATCH(B16, Pedidos!B:B, 0)), "")</f>
        <v/>
      </c>
      <c r="B16" s="23" t="n">
        <v>0</v>
      </c>
      <c r="C16" s="23">
        <f>IFERROR(INDEX(Recetas!B:B, MATCH(B16, Recetas!A:A, 0)), "")</f>
        <v/>
      </c>
      <c r="D16" s="23">
        <f t="array" ref="D16">IFERROR(INDEX(Recetas!C:C, MATCH(1, (Recetas!A:A=B16)*(Recetas!B:B=C16), 0)), "")</f>
        <v/>
      </c>
      <c r="E16" s="4">
        <f t="array" ref="E16">IFERROR(INDEX(Pedidos!C:C, MATCH(1, (Pedidos!B:B=B16)*(Pedidos!E:E=A16), 0)), "")</f>
        <v/>
      </c>
      <c r="F16" s="4">
        <f>IF(D16*E16=0, "", D16*E16)</f>
        <v/>
      </c>
    </row>
    <row r="17">
      <c r="A17" s="25">
        <f>IFERROR(INDEX(Pedidos!E:E, MATCH(B17, Pedidos!B:B, 0)), "")</f>
        <v/>
      </c>
      <c r="B17" s="23" t="n">
        <v>0</v>
      </c>
      <c r="C17" s="23">
        <f>IFERROR(INDEX(Recetas!B:B, MATCH(B17, Recetas!A:A, 0)), "")</f>
        <v/>
      </c>
      <c r="D17" s="23">
        <f t="array" ref="D17">IFERROR(INDEX(Recetas!C:C, MATCH(1, (Recetas!A:A=B17)*(Recetas!B:B=C17), 0)), "")</f>
        <v/>
      </c>
      <c r="E17" s="4">
        <f t="array" ref="E17">IFERROR(INDEX(Pedidos!C:C, MATCH(1, (Pedidos!B:B=B17)*(Pedidos!E:E=A17), 0)), "")</f>
        <v/>
      </c>
      <c r="F17" s="4">
        <f>IF(D17*E17=0, "", D17*E17)</f>
        <v/>
      </c>
    </row>
    <row r="18">
      <c r="A18" s="25">
        <f>IFERROR(INDEX(Pedidos!E:E, MATCH(B18, Pedidos!B:B, 0)), "")</f>
        <v/>
      </c>
      <c r="B18" s="23" t="n">
        <v>0</v>
      </c>
      <c r="C18" s="23">
        <f>IFERROR(INDEX(Recetas!B:B, MATCH(B18, Recetas!A:A, 0)), "")</f>
        <v/>
      </c>
      <c r="D18" s="23">
        <f t="array" ref="D18">IFERROR(INDEX(Recetas!C:C, MATCH(1, (Recetas!A:A=B18)*(Recetas!B:B=C18), 0)), "")</f>
        <v/>
      </c>
      <c r="E18" s="4">
        <f t="array" ref="E18">IFERROR(INDEX(Pedidos!C:C, MATCH(1, (Pedidos!B:B=B18)*(Pedidos!E:E=A18), 0)), "")</f>
        <v/>
      </c>
      <c r="F18" s="4">
        <f>IF(D18*E18=0, "", D18*E18)</f>
        <v/>
      </c>
    </row>
    <row r="19">
      <c r="A19" s="25">
        <f>IFERROR(INDEX(Pedidos!E:E, MATCH(B19, Pedidos!B:B, 0)), "")</f>
        <v/>
      </c>
      <c r="B19" s="23" t="n">
        <v>0</v>
      </c>
      <c r="C19" s="23">
        <f>IFERROR(INDEX(Recetas!B:B, MATCH(B19, Recetas!A:A, 0)), "")</f>
        <v/>
      </c>
      <c r="D19" s="23">
        <f t="array" ref="D19">IFERROR(INDEX(Recetas!C:C, MATCH(1, (Recetas!A:A=B19)*(Recetas!B:B=C19), 0)), "")</f>
        <v/>
      </c>
      <c r="E19" s="4">
        <f t="array" ref="E19">IFERROR(INDEX(Pedidos!C:C, MATCH(1, (Pedidos!B:B=B19)*(Pedidos!E:E=A19), 0)), "")</f>
        <v/>
      </c>
      <c r="F19" s="4">
        <f>IF(D19*E19=0, "", D19*E19)</f>
        <v/>
      </c>
    </row>
    <row r="20">
      <c r="A20" s="25">
        <f>IFERROR(INDEX(Pedidos!E:E, MATCH(B20, Pedidos!B:B, 0)), "")</f>
        <v/>
      </c>
      <c r="B20" s="23" t="n">
        <v>0</v>
      </c>
      <c r="C20" s="23">
        <f>IFERROR(INDEX(Recetas!B:B, MATCH(B20, Recetas!A:A, 0)), "")</f>
        <v/>
      </c>
      <c r="D20" s="23">
        <f t="array" ref="D20">IFERROR(INDEX(Recetas!C:C, MATCH(1, (Recetas!A:A=B20)*(Recetas!B:B=C20), 0)), "")</f>
        <v/>
      </c>
      <c r="E20" s="4">
        <f t="array" ref="E20">IFERROR(INDEX(Pedidos!C:C, MATCH(1, (Pedidos!B:B=B20)*(Pedidos!E:E=A20), 0)), "")</f>
        <v/>
      </c>
      <c r="F20" s="4">
        <f>IF(D20*E20=0, "", D20*E20)</f>
        <v/>
      </c>
    </row>
    <row r="21">
      <c r="A21" s="25">
        <f>IFERROR(INDEX(Pedidos!E:E, MATCH(B21, Pedidos!B:B, 0)), "")</f>
        <v/>
      </c>
      <c r="B21" s="23" t="n">
        <v>0</v>
      </c>
      <c r="C21" s="23">
        <f>IFERROR(INDEX(Recetas!B:B, MATCH(B21, Recetas!A:A, 0)), "")</f>
        <v/>
      </c>
      <c r="D21" s="23">
        <f t="array" ref="D21">IFERROR(INDEX(Recetas!C:C, MATCH(1, (Recetas!A:A=B21)*(Recetas!B:B=C21), 0)), "")</f>
        <v/>
      </c>
      <c r="E21" s="4">
        <f t="array" ref="E21">IFERROR(INDEX(Pedidos!C:C, MATCH(1, (Pedidos!B:B=B21)*(Pedidos!E:E=A21), 0)), "")</f>
        <v/>
      </c>
      <c r="F21" s="4">
        <f>IF(D21*E21=0, "", D21*E21)</f>
        <v/>
      </c>
    </row>
    <row r="22">
      <c r="A22" s="25">
        <f>IFERROR(INDEX(Pedidos!E:E, MATCH(B22, Pedidos!B:B, 0)), "")</f>
        <v/>
      </c>
      <c r="B22" s="23" t="n">
        <v>0</v>
      </c>
      <c r="C22" s="23">
        <f>IFERROR(INDEX(Recetas!B:B, MATCH(B22, Recetas!A:A, 0)), "")</f>
        <v/>
      </c>
      <c r="D22" s="23">
        <f t="array" ref="D22">IFERROR(INDEX(Recetas!C:C, MATCH(1, (Recetas!A:A=B22)*(Recetas!B:B=C22), 0)), "")</f>
        <v/>
      </c>
      <c r="E22" s="4">
        <f t="array" ref="E22">IFERROR(INDEX(Pedidos!C:C, MATCH(1, (Pedidos!B:B=B22)*(Pedidos!E:E=A22), 0)), "")</f>
        <v/>
      </c>
      <c r="F22" s="4">
        <f>IF(D22*E22=0, "", D22*E22)</f>
        <v/>
      </c>
    </row>
    <row r="23">
      <c r="A23" s="25">
        <f>IFERROR(INDEX(Pedidos!E:E, MATCH(B23, Pedidos!B:B, 0)), "")</f>
        <v/>
      </c>
      <c r="B23" s="23" t="n">
        <v>0</v>
      </c>
      <c r="C23" s="23">
        <f>IFERROR(INDEX(Recetas!B:B, MATCH(B23, Recetas!A:A, 0)), "")</f>
        <v/>
      </c>
      <c r="D23" s="23">
        <f t="array" ref="D23">IFERROR(INDEX(Recetas!C:C, MATCH(1, (Recetas!A:A=B23)*(Recetas!B:B=C23), 0)), "")</f>
        <v/>
      </c>
      <c r="E23" s="4">
        <f t="array" ref="E23">IFERROR(INDEX(Pedidos!C:C, MATCH(1, (Pedidos!B:B=B23)*(Pedidos!E:E=A23), 0)), "")</f>
        <v/>
      </c>
      <c r="F23" s="4">
        <f>IF(D23*E23=0, "", D23*E23)</f>
        <v/>
      </c>
    </row>
    <row r="24">
      <c r="A24" s="25">
        <f>IFERROR(INDEX(Pedidos!E:E, MATCH(B24, Pedidos!B:B, 0)), "")</f>
        <v/>
      </c>
      <c r="B24" s="23" t="n">
        <v>0</v>
      </c>
      <c r="C24" s="23">
        <f>IFERROR(INDEX(Recetas!B:B, MATCH(B24, Recetas!A:A, 0)), "")</f>
        <v/>
      </c>
      <c r="D24" s="23">
        <f t="array" ref="D24">IFERROR(INDEX(Recetas!C:C, MATCH(1, (Recetas!A:A=B24)*(Recetas!B:B=C24), 0)), "")</f>
        <v/>
      </c>
      <c r="E24" s="4">
        <f t="array" ref="E24">IFERROR(INDEX(Pedidos!C:C, MATCH(1, (Pedidos!B:B=B24)*(Pedidos!E:E=A24), 0)), "")</f>
        <v/>
      </c>
      <c r="F24" s="4">
        <f>IF(D24*E24=0, "", D24*E24)</f>
        <v/>
      </c>
    </row>
    <row r="25">
      <c r="A25" s="25">
        <f>IFERROR(INDEX(Pedidos!E:E, MATCH(B25, Pedidos!B:B, 0)), "")</f>
        <v/>
      </c>
      <c r="B25" s="23" t="n">
        <v>0</v>
      </c>
      <c r="C25" s="23">
        <f>IFERROR(INDEX(Recetas!B:B, MATCH(B25, Recetas!A:A, 0)), "")</f>
        <v/>
      </c>
      <c r="D25" s="23">
        <f t="array" ref="D25">IFERROR(INDEX(Recetas!C:C, MATCH(1, (Recetas!A:A=B25)*(Recetas!B:B=C25), 0)), "")</f>
        <v/>
      </c>
      <c r="E25" s="4">
        <f t="array" ref="E25">IFERROR(INDEX(Pedidos!C:C, MATCH(1, (Pedidos!B:B=B25)*(Pedidos!E:E=A25), 0)), "")</f>
        <v/>
      </c>
      <c r="F25" s="4">
        <f>IF(D25*E25=0, "", D25*E25)</f>
        <v/>
      </c>
    </row>
    <row r="26">
      <c r="B26" t="n">
        <v>0</v>
      </c>
    </row>
    <row r="27">
      <c r="B27" t="n">
        <v>0</v>
      </c>
    </row>
    <row r="28">
      <c r="B28" t="n">
        <v>0</v>
      </c>
    </row>
    <row r="29">
      <c r="B29" t="n">
        <v>0</v>
      </c>
    </row>
    <row r="30">
      <c r="B30" t="n">
        <v>0</v>
      </c>
    </row>
    <row r="31">
      <c r="B31" t="n">
        <v>0</v>
      </c>
    </row>
    <row r="32">
      <c r="B32" t="n">
        <v>0</v>
      </c>
    </row>
    <row r="33">
      <c r="B33" t="n">
        <v>0</v>
      </c>
    </row>
    <row r="34">
      <c r="B34" t="n">
        <v>0</v>
      </c>
    </row>
    <row r="35">
      <c r="B35" t="n">
        <v>0</v>
      </c>
    </row>
    <row r="36">
      <c r="B36" t="n">
        <v>0</v>
      </c>
    </row>
    <row r="37">
      <c r="B37" t="n">
        <v>0</v>
      </c>
    </row>
    <row r="38">
      <c r="B38" t="n">
        <v>0</v>
      </c>
    </row>
    <row r="39">
      <c r="B39" t="n">
        <v>0</v>
      </c>
    </row>
    <row r="40">
      <c r="B40" t="n">
        <v>0</v>
      </c>
    </row>
    <row r="41">
      <c r="B41" t="n">
        <v>0</v>
      </c>
    </row>
    <row r="42">
      <c r="B42" t="n">
        <v>0</v>
      </c>
    </row>
    <row r="43">
      <c r="B43" t="n">
        <v>0</v>
      </c>
    </row>
    <row r="44">
      <c r="B44" t="n">
        <v>0</v>
      </c>
    </row>
    <row r="45">
      <c r="B45" t="n">
        <v>0</v>
      </c>
    </row>
    <row r="46">
      <c r="B46" t="n">
        <v>0</v>
      </c>
    </row>
    <row r="47">
      <c r="B47" t="n">
        <v>0</v>
      </c>
    </row>
    <row r="48">
      <c r="B48" t="n">
        <v>0</v>
      </c>
    </row>
    <row r="49">
      <c r="B49" t="n">
        <v>0</v>
      </c>
    </row>
    <row r="50">
      <c r="B50" t="n">
        <v>0</v>
      </c>
    </row>
    <row r="51">
      <c r="B51" t="n">
        <v>0</v>
      </c>
    </row>
    <row r="52">
      <c r="B52" t="n">
        <v>0</v>
      </c>
    </row>
    <row r="53">
      <c r="B53" t="n">
        <v>0</v>
      </c>
    </row>
    <row r="54">
      <c r="B54" t="n">
        <v>0</v>
      </c>
    </row>
    <row r="55">
      <c r="B55" t="n">
        <v>0</v>
      </c>
    </row>
    <row r="56">
      <c r="B56" t="n">
        <v>0</v>
      </c>
    </row>
    <row r="57">
      <c r="B57" t="n">
        <v>0</v>
      </c>
    </row>
    <row r="58">
      <c r="B58" t="n">
        <v>0</v>
      </c>
    </row>
    <row r="59">
      <c r="B59" t="n">
        <v>0</v>
      </c>
    </row>
    <row r="60">
      <c r="B60" t="n">
        <v>0</v>
      </c>
    </row>
    <row r="61">
      <c r="B61" t="n">
        <v>0</v>
      </c>
    </row>
    <row r="62">
      <c r="B62" t="n">
        <v>0</v>
      </c>
    </row>
    <row r="63">
      <c r="B63" t="n">
        <v>0</v>
      </c>
    </row>
    <row r="64">
      <c r="B64" t="n">
        <v>0</v>
      </c>
    </row>
    <row r="65">
      <c r="B65" t="n">
        <v>0</v>
      </c>
    </row>
    <row r="66">
      <c r="B66" t="n">
        <v>0</v>
      </c>
    </row>
    <row r="67">
      <c r="B67" t="n">
        <v>0</v>
      </c>
    </row>
    <row r="68">
      <c r="B68" t="n">
        <v>0</v>
      </c>
    </row>
    <row r="69">
      <c r="B69" t="n">
        <v>0</v>
      </c>
    </row>
    <row r="70">
      <c r="B70" t="n">
        <v>0</v>
      </c>
    </row>
    <row r="71">
      <c r="B71" t="n">
        <v>0</v>
      </c>
    </row>
    <row r="72">
      <c r="B72" t="n">
        <v>0</v>
      </c>
    </row>
    <row r="73">
      <c r="B73" t="n">
        <v>0</v>
      </c>
    </row>
    <row r="74">
      <c r="B74" t="n">
        <v>0</v>
      </c>
    </row>
    <row r="75">
      <c r="B75" t="n">
        <v>0</v>
      </c>
    </row>
    <row r="76">
      <c r="B76" t="n">
        <v>0</v>
      </c>
    </row>
    <row r="77">
      <c r="B77" t="n">
        <v>0</v>
      </c>
    </row>
    <row r="78">
      <c r="B78" t="n">
        <v>0</v>
      </c>
    </row>
    <row r="79">
      <c r="B79" t="n">
        <v>0</v>
      </c>
    </row>
    <row r="80">
      <c r="B80" t="n">
        <v>0</v>
      </c>
    </row>
    <row r="81">
      <c r="B81" t="n">
        <v>0</v>
      </c>
    </row>
    <row r="82">
      <c r="B82" t="n">
        <v>0</v>
      </c>
    </row>
    <row r="83">
      <c r="B83" t="n">
        <v>0</v>
      </c>
    </row>
    <row r="84">
      <c r="B84" t="n">
        <v>0</v>
      </c>
    </row>
    <row r="85">
      <c r="B85" t="n">
        <v>0</v>
      </c>
    </row>
    <row r="86">
      <c r="B86" t="n">
        <v>0</v>
      </c>
    </row>
    <row r="87">
      <c r="B87" t="n">
        <v>0</v>
      </c>
    </row>
    <row r="88">
      <c r="B88" t="n">
        <v>0</v>
      </c>
    </row>
    <row r="89">
      <c r="B89" t="n">
        <v>0</v>
      </c>
    </row>
    <row r="90">
      <c r="B90" t="n">
        <v>0</v>
      </c>
    </row>
    <row r="91">
      <c r="B91" t="n">
        <v>0</v>
      </c>
    </row>
    <row r="92">
      <c r="B92" t="n">
        <v>0</v>
      </c>
    </row>
    <row r="93">
      <c r="B93" t="n">
        <v>0</v>
      </c>
    </row>
    <row r="94">
      <c r="B94" t="n">
        <v>0</v>
      </c>
    </row>
    <row r="95">
      <c r="B95" t="n">
        <v>0</v>
      </c>
    </row>
    <row r="96">
      <c r="B96" t="n">
        <v>0</v>
      </c>
    </row>
    <row r="97">
      <c r="B97" t="n">
        <v>0</v>
      </c>
    </row>
    <row r="98">
      <c r="B98" t="n">
        <v>0</v>
      </c>
    </row>
    <row r="99">
      <c r="B99" t="n">
        <v>0</v>
      </c>
    </row>
    <row r="100">
      <c r="B100" t="n">
        <v>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Agustina Nuñez</dc:creator>
  <dcterms:created xsi:type="dcterms:W3CDTF">2025-04-11T14:06:09Z</dcterms:created>
  <dcterms:modified xsi:type="dcterms:W3CDTF">2025-04-29T18:12:13Z</dcterms:modified>
  <cp:lastModifiedBy>Agustina Nuñez</cp:lastModifiedBy>
</cp:coreProperties>
</file>