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42C76743-9823-4974-BD81-339C07EAFD95}" xr6:coauthVersionLast="46" xr6:coauthVersionMax="46" xr10:uidLastSave="{00000000-0000-0000-0000-000000000000}"/>
  <bookViews>
    <workbookView xWindow="-120" yWindow="-120" windowWidth="38640" windowHeight="15840" tabRatio="865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6" l="1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A3" i="16"/>
  <c r="A2" i="16"/>
  <c r="D3" i="16"/>
  <c r="D2" i="16"/>
  <c r="E3" i="16"/>
  <c r="E2" i="16"/>
  <c r="F2" i="16" s="1"/>
  <c r="F3" i="16"/>
  <c r="G16" i="16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2" i="16" l="1"/>
  <c r="R4" i="16"/>
  <c r="R5" i="16"/>
  <c r="R6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<sst xmlns="http://schemas.openxmlformats.org/spreadsheetml/2006/main" count="371" uniqueCount="221">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</sst>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ماه'!$B$2:$B$16</c:f>
              <c:strCache>
                <c:ptCount val="15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</c:strCache>
            </c:strRef>
          </c:cat>
          <c:val>
            <c:numRef>
              <c:f>'درآمد جیبرس به تفکیک ماه'!$C$2:$C$16</c:f>
              <c:numCache>
                <c:formatCode>_(\I\R\T\ * #,##0_);[Red]_(\I\R\T\ * "-"#,##0_)</c:formatCode>
                <c:ptCount val="15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21</xdr:row>
      <xdr:rowOff>138112</xdr:rowOff>
    </xdr:from>
    <xdr:to>
      <xdr:col>17</xdr:col>
      <xdr:colOff>1952625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17</xdr:row>
      <xdr:rowOff>100012</xdr:rowOff>
    </xdr:from>
    <xdr:to>
      <xdr:col>6</xdr:col>
      <xdr:colOff>1447800</xdr:colOff>
      <xdr:row>29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7" dataDxfId="236" totalsRowDxfId="235">
  <autoFilter ref="A1:G8" xr:uid="{5810A676-66BF-4EA4-B586-C6E90025121D}"/>
  <tableColumns count="7">
    <tableColumn id="5" xr3:uid="{47369FE7-678F-4F87-AB99-EE1EDC617F1A}" name="#" totalsRowLabel="Total" dataDxfId="234" totalsRowDxfId="233">
      <calculatedColumnFormula>ROW(A1)</calculatedColumnFormula>
    </tableColumn>
    <tableColumn id="1" xr3:uid="{3037BF7E-6F17-4FD9-B0BA-2603DBE3AA73}" name="نوع" dataDxfId="232" totalsRowDxfId="231"/>
    <tableColumn id="2" xr3:uid="{5543AAC9-D97A-4AF1-B9C8-BCB750FF9446}" name="عنوان" dataDxfId="230" totalsRowDxfId="229"/>
    <tableColumn id="4" xr3:uid="{363204E2-D323-45E0-8740-F6AAC858616C}" name="1400" totalsRowFunction="sum" totalsRowDxfId="228" dataCellStyle="Currency"/>
    <tableColumn id="6" xr3:uid="{0C5EF792-05B7-4EDA-BEF7-3C660D2AFD4B}" name="1401" totalsRowFunction="sum" totalsRowDxfId="227" dataCellStyle="Currency"/>
    <tableColumn id="8" xr3:uid="{29FAD03A-69B3-4207-A748-8BD45D15D581}" name="مجموع" totalsRowFunction="sum" totalsRowDxfId="226" dataCellStyle="Currency">
      <calculatedColumnFormula>SUM(tbl_sumary[[#This Row],[1400]:[1401]])</calculatedColumnFormula>
    </tableColumn>
    <tableColumn id="3" xr3:uid="{CDA3691F-C5E7-4ED9-A080-98FD93E74B52}" name="درصد" totalsRowFunction="sum" dataDxfId="225" totalsRowDxfId="224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1" dataDxfId="150">
  <autoFilter ref="A1:R13" xr:uid="{11174E64-8CFF-4722-BD71-DA8D32366E61}"/>
  <tableColumns count="18">
    <tableColumn id="1" xr3:uid="{9A53D445-08A1-4BD8-A9B1-36B149B75784}" name="ردیف" totalsRowLabel="Total" dataDxfId="149" totalsRowDxfId="148">
      <calculatedColumnFormula>ROW(A1)</calculatedColumnFormula>
    </tableColumn>
    <tableColumn id="2" xr3:uid="{A097EA43-7198-43D4-A945-9788D7E650A6}" name="عنوان" dataDxfId="147" totalsRowDxfId="146"/>
    <tableColumn id="5" xr3:uid="{EEC712EC-61BA-44C7-A77F-FC5EE5CA47F3}" name="مدل پرداخت" dataDxfId="145" totalsRowDxfId="144"/>
    <tableColumn id="3" xr3:uid="{B9F7695D-2433-4D21-A6B5-58ABCCFB2FEF}" name="مبلغ پرداختی" dataDxfId="143" totalsRowDxfId="142"/>
    <tableColumn id="6" xr3:uid="{EC802C2A-E591-4D77-926A-410A0C0BDAA0}" name="بهای تمام شده" dataDxfId="141" totalsRowDxfId="140"/>
    <tableColumn id="7" xr3:uid="{A37BFF77-E27B-448B-B94A-F9B63A90085C}" name="سود" dataDxfId="139" totalsRowDxfId="138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7" totalsRowDxfId="136" dataCellStyle="Percent"/>
    <tableColumn id="21" xr3:uid="{30514F62-ED70-4E43-940C-9DBD8F3236F7}" name="سود به ازای هر بیزینس" totalsRowFunction="sum" dataDxfId="135" totalsRowDxfId="134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3" totalsRowDxfId="132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1" totalsRowDxfId="130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9" totalsRowDxfId="128">
      <calculatedColumnFormula>tbl_pricing[[#Headers],[500]]*tbl_pricing[[#This Row],[درصد خرید]]</calculatedColumnFormula>
    </tableColumn>
    <tableColumn id="10" xr3:uid="{9AB94E1B-34ED-4589-8806-1371AF0006CE}" name="1000" dataDxfId="127" totalsRowDxfId="126">
      <calculatedColumnFormula>tbl_pricing[[#Headers],[1000]]*tbl_pricing[[#This Row],[درصد خرید]]</calculatedColumnFormula>
    </tableColumn>
    <tableColumn id="11" xr3:uid="{73D11ABE-3FE2-4354-9B4D-6A48992B395A}" name="2000" dataDxfId="125" totalsRowDxfId="124">
      <calculatedColumnFormula>tbl_pricing[[#Headers],[2000]]*tbl_pricing[[#This Row],[درصد خرید]]</calculatedColumnFormula>
    </tableColumn>
    <tableColumn id="12" xr3:uid="{C88D635E-46CD-44BB-9844-EBB575A727B1}" name="5000" dataDxfId="123" totalsRowDxfId="122">
      <calculatedColumnFormula>tbl_pricing[[#Headers],[5000]]*tbl_pricing[[#This Row],[درصد خرید]]</calculatedColumnFormula>
    </tableColumn>
    <tableColumn id="13" xr3:uid="{159DCBCC-07DD-484D-8F87-B26CA28EFF29}" name="10000" dataDxfId="121" totalsRowDxfId="120">
      <calculatedColumnFormula>tbl_pricing[[#Headers],[10000]]*tbl_pricing[[#This Row],[درصد خرید]]</calculatedColumnFormula>
    </tableColumn>
    <tableColumn id="14" xr3:uid="{1A3D8FD2-70CB-4665-975C-2114464348DB}" name="20000" dataDxfId="119" totalsRowDxfId="118">
      <calculatedColumnFormula>tbl_pricing[[#Headers],[20000]]*tbl_pricing[[#This Row],[درصد خرید]]</calculatedColumnFormula>
    </tableColumn>
    <tableColumn id="15" xr3:uid="{8854EC08-9308-4944-BDA8-75596BFE727B}" name="50000" dataDxfId="117" totalsRowDxfId="116">
      <calculatedColumnFormula>tbl_pricing[[#Headers],[50000]]*tbl_pricing[[#This Row],[درصد خرید]]</calculatedColumnFormula>
    </tableColumn>
    <tableColumn id="16" xr3:uid="{AA928AC4-CF96-4BA2-8936-8A643A7DDAA6}" name="100000" dataDxfId="115" totalsRowDxfId="114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3" dataDxfId="112">
  <autoFilter ref="A23:D34" xr:uid="{652F814E-9275-4FA3-8E84-CADC4414840E}"/>
  <tableColumns count="4">
    <tableColumn id="1" xr3:uid="{1DE062CE-5BF5-4FEA-A98A-704F2735EAA7}" name="تعداد بیزینس" dataDxfId="111" dataCellStyle="Comma"/>
    <tableColumn id="2" xr3:uid="{9A3B5D26-797A-4D19-9504-750237C50E47}" name="تعداد بیزینس‌هایی که پرداخت دارند" dataDxfId="110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9">
      <calculatedColumnFormula>d_customerAvgRevenue*tbl_pricing_predict[[#This Row],[تعداد بیزینس]]</calculatedColumnFormula>
    </tableColumn>
    <tableColumn id="4" xr3:uid="{16B0B2F6-77AB-4BCF-B967-97D476246151}" name="درآمد سالیانه" dataDxfId="108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7" dataDxfId="106">
  <autoFilter ref="A1:J8" xr:uid="{4B45EF50-D07B-4462-B4EB-CF690CB4B7A8}"/>
  <tableColumns count="10">
    <tableColumn id="1" xr3:uid="{3233B9C7-9724-4673-B9F1-EAE50D2C9670}" name="ردیف" dataDxfId="105">
      <calculatedColumnFormula>ROW(A1)</calculatedColumnFormula>
    </tableColumn>
    <tableColumn id="10" xr3:uid="{60819422-87DD-4CFF-AB10-DB3E961E5555}" name="عنوان" dataDxfId="104"/>
    <tableColumn id="2" xr3:uid="{18B29F41-DC81-4467-BD19-639C5E40AC0E}" name="1400-Q1" dataDxfId="103"/>
    <tableColumn id="3" xr3:uid="{75B9AC7C-0C9A-4EBB-A21B-9103F31171A5}" name="1400-Q2" dataDxfId="102">
      <calculatedColumnFormula>AVERAGE(tbl_pricing[درصد خرید])</calculatedColumnFormula>
    </tableColumn>
    <tableColumn id="4" xr3:uid="{A6A37BC8-F105-4BC7-BBA5-7CD986675C7E}" name="1400-Q3" dataDxfId="101">
      <calculatedColumnFormula>AVERAGE(tbl_pricing[درصد خرید])</calculatedColumnFormula>
    </tableColumn>
    <tableColumn id="5" xr3:uid="{7CD9CE2A-0982-402E-90BB-A37955F9417B}" name="1400-Q4" dataDxfId="100">
      <calculatedColumnFormula>AVERAGE(tbl_pricing[درصد خرید])</calculatedColumnFormula>
    </tableColumn>
    <tableColumn id="6" xr3:uid="{F574DA15-52E0-46FF-8058-3626E90ADCD3}" name="1401-Q1" dataDxfId="99">
      <calculatedColumnFormula>AVERAGE(tbl_pricing[درصد خرید])</calculatedColumnFormula>
    </tableColumn>
    <tableColumn id="7" xr3:uid="{265E39CF-C0D3-42D3-BE97-6DA6F758CCBB}" name="1401-Q2" dataDxfId="98">
      <calculatedColumnFormula>AVERAGE(tbl_pricing[درصد خرید])</calculatedColumnFormula>
    </tableColumn>
    <tableColumn id="8" xr3:uid="{491DB0FE-9C40-4DCA-8643-B5E810C0361E}" name="1401-Q3" dataDxfId="97">
      <calculatedColumnFormula>AVERAGE(tbl_pricing[درصد خرید])</calculatedColumnFormula>
    </tableColumn>
    <tableColumn id="9" xr3:uid="{299BD95A-56DA-46C1-AD0F-CE6FCABD7593}" name="1401-Q4" dataDxfId="96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5" dataDxfId="94">
  <autoFilter ref="A1:J13" xr:uid="{0E994EE0-F0F0-4FBF-9544-F0DF02B7F5C3}"/>
  <tableColumns count="10">
    <tableColumn id="1" xr3:uid="{7CFD1D53-F749-4B43-9DD3-BE3F1C5EC98F}" name="#" dataDxfId="93">
      <calculatedColumnFormula>ROW(A1)</calculatedColumnFormula>
    </tableColumn>
    <tableColumn id="11" xr3:uid="{EDB8F8AF-AD21-41D4-84B7-19B49F8D2731}" name="نوع" dataDxfId="92"/>
    <tableColumn id="8" xr3:uid="{54E69985-F797-4A1D-810B-CD4B14DE4247}" name="Title" dataDxfId="91"/>
    <tableColumn id="3" xr3:uid="{4C28CA0D-B0C2-4EC6-9320-E20F2AA18D35}" name="1400" dataDxfId="90">
      <calculatedColumnFormula>'پیش‌بینی درآمد'!$C$8:$F$8</calculatedColumnFormula>
    </tableColumn>
    <tableColumn id="4" xr3:uid="{BE2DB32D-49B5-4174-91DB-055B8A546B01}" name="1401" dataDxfId="89">
      <calculatedColumnFormula>SUM('پیش‌بینی درآمد'!$G$8:$J$8)</calculatedColumnFormula>
    </tableColumn>
    <tableColumn id="5" xr3:uid="{200B4D8D-3290-4392-A148-F2EC03CDB0D3}" name="1402" dataDxfId="88">
      <calculatedColumnFormula>tbl_revenue_summary[[#This Row],[1401]]*(1+s_cagr)</calculatedColumnFormula>
    </tableColumn>
    <tableColumn id="6" xr3:uid="{A7A00C3C-C62A-4AFB-8F2F-961D9B70FA4E}" name="1403" dataDxfId="87"/>
    <tableColumn id="7" xr3:uid="{CD51A06F-0126-4363-82F1-83D419084E3E}" name="1404" dataDxfId="86"/>
    <tableColumn id="2" xr3:uid="{9FF3912E-8E29-4421-A4CB-E01182C34419}" name="1405" dataDxfId="85"/>
    <tableColumn id="9" xr3:uid="{A95B37EE-B672-4C1F-B96C-91C026F696D6}" name="جمع" dataDxfId="84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6" totalsRowShown="0" headerRowDxfId="83" dataDxfId="82">
  <autoFilter ref="A1:G16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5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4" dataDxfId="73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2" totalsRowDxfId="71"/>
    <tableColumn id="2" xr3:uid="{76BD64A1-CD1F-41A3-B845-76B7D5F43482}" name="جمع درآمد" totalsRowFunction="sum" dataDxfId="70" totalsRowDxfId="69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8" dataDxfId="67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6" totalsRowDxfId="65"/>
    <tableColumn id="2" xr3:uid="{A46F4F4D-DEED-4FF6-AA41-10D2448BC299}" name="فصل" dataDxfId="64" totalsRowDxfId="63"/>
    <tableColumn id="4" xr3:uid="{FB4496C4-A8EE-4D44-8763-AB435C002C0F}" name="عنوان" dataDxfId="62" totalsRowDxfId="61">
      <calculatedColumnFormula>Table18[[#This Row],[سال]]&amp; "-Q"&amp;Table18[[#This Row],[فصل]]</calculatedColumnFormula>
    </tableColumn>
    <tableColumn id="3" xr3:uid="{EF262220-04D4-41A3-9C08-5E8E750EDD38}" name="جمع درآمد" dataDxfId="60" totalsRowDxfId="59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8" totalsRowDxfId="57" dataCellStyle="Percent" totalsRow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23" dataDxfId="222">
  <autoFilter ref="A1:B21" xr:uid="{2B9E2DB8-FBB8-45B3-A4BF-A27446C1BBC1}"/>
  <tableColumns count="2">
    <tableColumn id="1" xr3:uid="{04846D46-98AF-4645-B227-FF19272102B1}" name="عنوان" dataDxfId="221"/>
    <tableColumn id="2" xr3:uid="{D4584107-29D2-4B18-94B1-795D1E01B117}" name="مقدار" dataDxfId="22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9" dataDxfId="218">
  <autoFilter ref="A1:E4" xr:uid="{6BB248A9-012D-4836-9305-5141AF978271}"/>
  <tableColumns count="5">
    <tableColumn id="1" xr3:uid="{C1D9DC5C-1F85-426E-959C-3165A99CD6EC}" name="ردیف" totalsRowLabel="Total" dataDxfId="217" totalsRowDxfId="216">
      <calculatedColumnFormula>ROW(A1)</calculatedColumnFormula>
    </tableColumn>
    <tableColumn id="2" xr3:uid="{23A7CE2D-4EC2-4F59-9E8C-744F0E351954}" name="عنوان" dataDxfId="215" totalsRowDxfId="214"/>
    <tableColumn id="3" xr3:uid="{C5D9D589-B23B-4019-B4E1-A8A2308C3099}" name="1400" totalsRowFunction="sum" dataDxfId="213" totalsRowDxfId="212"/>
    <tableColumn id="4" xr3:uid="{A20DFB1D-E3C4-4F6A-9CE1-76537256DDA0}" name="1401" totalsRowFunction="sum" dataDxfId="211" totalsRowDxfId="210"/>
    <tableColumn id="5" xr3:uid="{7320D442-6698-4FA5-BB88-10D126434BE0}" name="جمع" totalsRowFunction="sum" dataDxfId="209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8" dataDxfId="207">
  <autoFilter ref="A9:D10" xr:uid="{939160DD-2EDF-4878-9A71-0E47E271CD17}"/>
  <tableColumns count="4">
    <tableColumn id="1" xr3:uid="{7CFB71D1-2F91-4886-8D95-C562400CF4F7}" name="9" dataDxfId="206">
      <calculatedColumnFormula>ROW(A1)</calculatedColumnFormula>
    </tableColumn>
    <tableColumn id="2" xr3:uid="{EBEBDCFA-6F86-4BB9-A4E1-CFAC0B6394D2}" name="عنوان" dataDxfId="205"/>
    <tableColumn id="3" xr3:uid="{9FF7CA43-0705-4E77-85EC-B371DC78ACA4}" name="1400" dataDxfId="204"/>
    <tableColumn id="4" xr3:uid="{B14BB7F9-8746-4829-AA07-C639400E814F}" name="1401" dataDxfId="203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2" dataDxfId="201">
  <autoFilter ref="A1:E2" xr:uid="{CA8A4239-364E-4650-9E13-6B35831DAABA}"/>
  <tableColumns count="5">
    <tableColumn id="1" xr3:uid="{276EA653-F6EB-43D8-A8E6-02705C4FC3C6}" name="ردیف" dataDxfId="200">
      <calculatedColumnFormula>ROW(A1)</calculatedColumnFormula>
    </tableColumn>
    <tableColumn id="2" xr3:uid="{C917D43E-3C18-4ECC-857D-F6E368E7D1DD}" name="عنوان" dataDxfId="199"/>
    <tableColumn id="3" xr3:uid="{936C2C7C-5EB9-4B64-BF32-AA11DA4CFE26}" name="1400" dataDxfId="198"/>
    <tableColumn id="4" xr3:uid="{81F72F41-D8FD-4195-ABBB-05037CE3698B}" name="1401" dataDxfId="197"/>
    <tableColumn id="5" xr3:uid="{C0453677-E159-4921-9E18-2A6C08C14999}" name="جمع" dataDxfId="196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5" dataDxfId="194" totalsRowDxfId="193">
  <autoFilter ref="A1:D5" xr:uid="{0FEAC4E8-3C92-4ECC-A20C-80059709130D}"/>
  <tableColumns count="4">
    <tableColumn id="1" xr3:uid="{DA73BFFA-A796-4432-914A-1F59F00537F5}" name="#" totalsRowLabel="جمع" dataDxfId="192" totalsRowDxfId="191">
      <calculatedColumnFormula>ROW(A1)</calculatedColumnFormula>
    </tableColumn>
    <tableColumn id="2" xr3:uid="{32ED334C-D261-4D20-8958-087C27AD9FBF}" name="عنوان شغلی" dataDxfId="190" totalsRowDxfId="189"/>
    <tableColumn id="4" xr3:uid="{0925C41E-9619-42E8-8F24-EDDF62C48C09}" name="1400" totalsRowFunction="sum" dataDxfId="188" totalsRowDxfId="187"/>
    <tableColumn id="5" xr3:uid="{0BE3F0C5-39C2-4F5C-A4BB-D96C51FFD2B1}" name="1401" totalsRowFunction="sum" dataDxfId="186" totalsRowDxfId="18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4" dataDxfId="183">
  <autoFilter ref="A22:F26" xr:uid="{C45356D1-9A71-4483-8364-A8B472AE846A}"/>
  <tableColumns count="6">
    <tableColumn id="3" xr3:uid="{EAA5B31A-763B-44E2-8C7F-741E10086C03}" name="#" dataDxfId="182"/>
    <tableColumn id="1" xr3:uid="{0C7B43BD-CDE0-4542-994E-07BECC378178}" name="عنوان شغلی" dataDxfId="181"/>
    <tableColumn id="2" xr3:uid="{23FA6089-E4D9-4C9C-9ADF-69E1A5FBE988}" name="میانگین پرداختی ۱۴۰۰" dataDxfId="180" dataCellStyle="Currency"/>
    <tableColumn id="4" xr3:uid="{FCAB3AB9-4281-4E61-A996-650242F1C298}" name="میانگین پرداختی ۱۴۰۱" dataDxfId="17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6" dataDxfId="175" totalsRowDxfId="174">
  <autoFilter ref="A1:E10" xr:uid="{387B4E0D-6F55-44DA-9344-EB9622378522}"/>
  <tableColumns count="5">
    <tableColumn id="1" xr3:uid="{A7835E4F-01BA-4B39-9B47-77E68912210A}" name="#" totalsRowLabel="Total" dataDxfId="173" totalsRowDxfId="172">
      <calculatedColumnFormula>ROW(A1)</calculatedColumnFormula>
    </tableColumn>
    <tableColumn id="2" xr3:uid="{915237E7-1F0F-42A4-A7C8-041DBDA02143}" name="عنوان" dataDxfId="171" totalsRowDxfId="170"/>
    <tableColumn id="4" xr3:uid="{50081311-D116-4A8B-B3B1-362E4B876409}" name="1400" totalsRowFunction="sum" dataDxfId="169" totalsRowDxfId="168" dataCellStyle="Currency"/>
    <tableColumn id="5" xr3:uid="{4B242BB3-1333-418C-A07C-49DAE81876BA}" name="1401" totalsRowFunction="sum" dataDxfId="167" totalsRowDxfId="166" dataCellStyle="Currency"/>
    <tableColumn id="6" xr3:uid="{E1DE5B6C-E01B-4554-A846-06AB203F9C1A}" name="جمع" totalsRowFunction="sum" dataDxfId="165" totalsRowDxfId="164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3" dataDxfId="162">
  <autoFilter ref="A1:E9" xr:uid="{CA8A4239-364E-4650-9E13-6B35831DAABA}"/>
  <tableColumns count="5">
    <tableColumn id="1" xr3:uid="{54E6554F-B297-4533-AD8D-E06FC372FA4D}" name="ردیف" totalsRowLabel="Total" dataDxfId="161" totalsRowDxfId="160">
      <calculatedColumnFormula>ROW(A1)</calculatedColumnFormula>
    </tableColumn>
    <tableColumn id="2" xr3:uid="{C8AD3364-8867-4058-B64B-986B3858CF42}" name="عنوان" dataDxfId="159" totalsRowDxfId="158"/>
    <tableColumn id="3" xr3:uid="{7080C68D-A903-46EB-AC1E-5D0963B807EC}" name="1400" totalsRowFunction="sum" dataDxfId="157" totalsRowDxfId="156"/>
    <tableColumn id="4" xr3:uid="{B0566FF8-F510-4A8F-8E54-F68246E5F0A7}" name="1401" totalsRowFunction="sum" dataDxfId="155" totalsRowDxfId="154"/>
    <tableColumn id="5" xr3:uid="{192D38EC-CF7E-4D9A-99C8-24B0818C5DCC}" name="جمع" totalsRowFunction="sum" dataDxfId="153" totalsRowDxfId="152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tabSelected="1" topLeftCell="A4" workbookViewId="0">
      <selection activeCell="C16" sqref="C16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-0.20930370000000001</v>
      </c>
      <c r="E13" s="59">
        <f t="shared" si="6"/>
        <v>-0.42514469999999999</v>
      </c>
      <c r="F13" s="59">
        <f t="shared" si="6"/>
        <v>-0.17964959999999999</v>
      </c>
      <c r="G13" s="59">
        <f t="shared" si="6"/>
        <v>1.8557499149999996</v>
      </c>
      <c r="H13" s="59">
        <f t="shared" si="6"/>
        <v>9.994029917249998</v>
      </c>
      <c r="I13" s="59">
        <f t="shared" si="6"/>
        <v>37.998906786337493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v>20000000000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-2554331360.9467454</v>
      </c>
      <c r="F24" s="61">
        <f t="shared" si="7"/>
        <v>2234821119.708693</v>
      </c>
      <c r="G24" s="61">
        <f t="shared" si="7"/>
        <v>14252998949.616604</v>
      </c>
      <c r="H24" s="61">
        <f t="shared" si="7"/>
        <v>43837508394.987228</v>
      </c>
      <c r="I24" s="61">
        <f t="shared" si="7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62255.984220907296</v>
      </c>
      <c r="F27" s="76">
        <f t="shared" si="9"/>
        <v>615394.14231527806</v>
      </c>
      <c r="G27" s="76">
        <f t="shared" si="9"/>
        <v>2348484.0247890474</v>
      </c>
      <c r="H27" s="76">
        <f t="shared" si="9"/>
        <v>6961289.4826529594</v>
      </c>
      <c r="I27" s="76">
        <f t="shared" si="9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0"/>
  <sheetViews>
    <sheetView rightToLeft="1" workbookViewId="0">
      <selection activeCell="G2" sqref="G2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6" si="0">ROW(A1)</f>
        <v>1</v>
      </c>
      <c r="B2" s="1" t="s">
        <v>220</v>
      </c>
      <c r="C2" s="80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 t="str">
        <f>IFERROR(tbl_jibres_revenue[[#This Row],[مبلغ درآمد کسب شده]]/#REF!, "-")</f>
        <v>-</v>
      </c>
      <c r="J2" s="1">
        <v>1400</v>
      </c>
      <c r="K2" s="81">
        <f>SUMIFS(tbl_jibres_revenue[مبلغ درآمد کسب شده],tbl_jibres_revenue[سال],tbl_jibres_revenue_year[[#This Row],[به تفکیک سال]])</f>
        <v>121929520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1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80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شده]]/C4, "-")</f>
        <v>1.4684538212237834</v>
      </c>
      <c r="J3" s="1">
        <v>1399</v>
      </c>
      <c r="K3" s="81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1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80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شده]]/C5, "-")</f>
        <v>0.42410349127182045</v>
      </c>
      <c r="J4" s="1" t="s">
        <v>1</v>
      </c>
      <c r="K4" s="81">
        <f>SUBTOTAL(109,tbl_jibres_revenue_year[جمع درآمد])</f>
        <v>416990085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1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80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شده]]/C6, "-")</f>
        <v>0.61685980925033335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1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0.83084555733509002</v>
      </c>
    </row>
    <row r="6" spans="1:18" x14ac:dyDescent="0.4">
      <c r="A6" s="1">
        <f t="shared" si="0"/>
        <v>5</v>
      </c>
      <c r="B6" s="1" t="s">
        <v>208</v>
      </c>
      <c r="C6" s="80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شده]]/C7, "-")</f>
        <v>1.3671223273746933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1">
        <f>SUMIFS(tbl_jibres_revenue[مبلغ درآمد کسب شده],tbl_jibres_revenue[سال],Table18[[#This Row],[سال]],tbl_jibres_revenue[فصل],Table18[[#This Row],[فصل]])</f>
        <v>121929520</v>
      </c>
      <c r="R6" s="38" t="str">
        <f>IFERROR(Table18[[#This Row],[جمع درآمد]]/Q7, "-")</f>
        <v>-</v>
      </c>
    </row>
    <row r="7" spans="1:18" x14ac:dyDescent="0.4">
      <c r="A7" s="1">
        <f t="shared" si="0"/>
        <v>6</v>
      </c>
      <c r="B7" s="1" t="s">
        <v>207</v>
      </c>
      <c r="C7" s="80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شده]]/C8, "-")</f>
        <v>0.83499180519784599</v>
      </c>
      <c r="N7" s="1" t="s">
        <v>1</v>
      </c>
      <c r="Q7" s="81"/>
      <c r="R7" s="38">
        <f>SUBTOTAL(101,Table18[درصد رشد نسبت به فصل قبل])</f>
        <v>0.72814445172136022</v>
      </c>
    </row>
    <row r="8" spans="1:18" x14ac:dyDescent="0.4">
      <c r="A8" s="1">
        <f t="shared" si="0"/>
        <v>7</v>
      </c>
      <c r="B8" s="1" t="s">
        <v>206</v>
      </c>
      <c r="C8" s="80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شده]]/C9, "-")</f>
        <v>0.47967205750224617</v>
      </c>
    </row>
    <row r="9" spans="1:18" x14ac:dyDescent="0.4">
      <c r="A9" s="1">
        <f t="shared" si="0"/>
        <v>8</v>
      </c>
      <c r="B9" s="1" t="s">
        <v>205</v>
      </c>
      <c r="C9" s="80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شده]]/C10, "-")</f>
        <v>1.0029003463520401</v>
      </c>
    </row>
    <row r="10" spans="1:18" x14ac:dyDescent="0.4">
      <c r="A10" s="1">
        <f t="shared" si="0"/>
        <v>9</v>
      </c>
      <c r="B10" s="1" t="s">
        <v>216</v>
      </c>
      <c r="C10" s="80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شده]]/C11, "-")</f>
        <v>0.75315999321343741</v>
      </c>
    </row>
    <row r="11" spans="1:18" x14ac:dyDescent="0.4">
      <c r="A11" s="1">
        <f t="shared" si="0"/>
        <v>10</v>
      </c>
      <c r="B11" s="1" t="s">
        <v>204</v>
      </c>
      <c r="C11" s="80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شده]]/C12, "-")</f>
        <v>2.1603592046183451</v>
      </c>
    </row>
    <row r="12" spans="1:18" x14ac:dyDescent="0.4">
      <c r="A12" s="1">
        <f t="shared" si="0"/>
        <v>11</v>
      </c>
      <c r="B12" s="1" t="s">
        <v>203</v>
      </c>
      <c r="C12" s="80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شده]]/C13, "-")</f>
        <v>0.4991538215249508</v>
      </c>
    </row>
    <row r="13" spans="1:18" x14ac:dyDescent="0.4">
      <c r="A13" s="1">
        <f t="shared" si="0"/>
        <v>12</v>
      </c>
      <c r="B13" s="1" t="s">
        <v>202</v>
      </c>
      <c r="C13" s="80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شده]]/C14, "-")</f>
        <v>1.2230159484904595</v>
      </c>
    </row>
    <row r="14" spans="1:18" x14ac:dyDescent="0.4">
      <c r="A14" s="1">
        <f t="shared" si="0"/>
        <v>13</v>
      </c>
      <c r="B14" s="1" t="s">
        <v>201</v>
      </c>
      <c r="C14" s="80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شده]]/C15, "-")</f>
        <v>0.64116078425746426</v>
      </c>
      <c r="J14" s="21"/>
    </row>
    <row r="15" spans="1:18" x14ac:dyDescent="0.4">
      <c r="A15" s="1">
        <f t="shared" si="0"/>
        <v>14</v>
      </c>
      <c r="B15" s="1" t="s">
        <v>200</v>
      </c>
      <c r="C15" s="80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شده]]/C16, "-")</f>
        <v>0.8427481160610949</v>
      </c>
    </row>
    <row r="16" spans="1:18" x14ac:dyDescent="0.4">
      <c r="A16" s="1">
        <f t="shared" si="0"/>
        <v>15</v>
      </c>
      <c r="B16" s="1" t="s">
        <v>199</v>
      </c>
      <c r="C16" s="80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 t="str">
        <f>IFERROR(tbl_jibres_revenue[[#This Row],[مبلغ درآمد کسب شده]]/C17, "-")</f>
        <v>-</v>
      </c>
    </row>
    <row r="17" spans="2:2" x14ac:dyDescent="0.4">
      <c r="B17" s="79"/>
    </row>
    <row r="18" spans="2:2" x14ac:dyDescent="0.4">
      <c r="B18" s="79"/>
    </row>
    <row r="19" spans="2:2" x14ac:dyDescent="0.4">
      <c r="B19" s="79"/>
    </row>
    <row r="20" spans="2:2" x14ac:dyDescent="0.4">
      <c r="B20" s="79"/>
    </row>
    <row r="21" spans="2:2" x14ac:dyDescent="0.4">
      <c r="B21" s="79"/>
    </row>
    <row r="22" spans="2:2" x14ac:dyDescent="0.4">
      <c r="B22" s="79"/>
    </row>
    <row r="23" spans="2:2" x14ac:dyDescent="0.4">
      <c r="B23" s="79"/>
    </row>
    <row r="24" spans="2:2" x14ac:dyDescent="0.4">
      <c r="B24" s="79"/>
    </row>
    <row r="25" spans="2:2" x14ac:dyDescent="0.4">
      <c r="B25" s="79"/>
    </row>
    <row r="26" spans="2:2" x14ac:dyDescent="0.4">
      <c r="B26" s="79"/>
    </row>
    <row r="27" spans="2:2" x14ac:dyDescent="0.4">
      <c r="B27" s="79"/>
    </row>
    <row r="28" spans="2:2" x14ac:dyDescent="0.4">
      <c r="B28" s="79"/>
    </row>
    <row r="29" spans="2:2" x14ac:dyDescent="0.4">
      <c r="B29" s="79"/>
    </row>
    <row r="30" spans="2:2" x14ac:dyDescent="0.4">
      <c r="B30" s="79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Evazzadeh</cp:lastModifiedBy>
  <cp:lastPrinted>2021-05-15T13:21:20Z</cp:lastPrinted>
  <dcterms:created xsi:type="dcterms:W3CDTF">2021-05-14T11:36:15Z</dcterms:created>
  <dcterms:modified xsi:type="dcterms:W3CDTF">2021-05-23T11:24:43Z</dcterms:modified>
</cp:coreProperties>
</file>