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business-plan\"/>
    </mc:Choice>
  </mc:AlternateContent>
  <xr:revisionPtr revIDLastSave="0" documentId="13_ncr:1_{2A57710B-9875-4B0D-84A3-A92513CCE233}" xr6:coauthVersionLast="46" xr6:coauthVersionMax="46" xr10:uidLastSave="{00000000-0000-0000-0000-000000000000}"/>
  <bookViews>
    <workbookView xWindow="5145" yWindow="2205" windowWidth="21600" windowHeight="11385" activeTab="2" xr2:uid="{6B758C63-8066-4742-BFF0-F2DCF7A6BA0C}"/>
  </bookViews>
  <sheets>
    <sheet name="Summary" sheetId="1" r:id="rId1"/>
    <sheet name="Assumptions" sheetId="3" r:id="rId2"/>
    <sheet name="Salary" sheetId="2" r:id="rId3"/>
  </sheets>
  <definedNames>
    <definedName name="d_AnnualSalary">Assumptions!$B$6</definedName>
    <definedName name="d_salaryYOY">Assumptions!$B$2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G12" i="2"/>
  <c r="E12" i="2"/>
  <c r="D12" i="2"/>
  <c r="D13" i="2"/>
  <c r="F6" i="2"/>
  <c r="E6" i="2"/>
  <c r="D6" i="2"/>
  <c r="C6" i="2"/>
  <c r="G6" i="2"/>
  <c r="C3" i="2"/>
  <c r="C4" i="2"/>
  <c r="C5" i="2"/>
  <c r="C2" i="2"/>
  <c r="A12" i="2"/>
  <c r="A3" i="2"/>
  <c r="A4" i="2"/>
  <c r="A5" i="2"/>
  <c r="A2" i="2"/>
</calcChain>
</file>

<file path=xl/sharedStrings.xml><?xml version="1.0" encoding="utf-8"?>
<sst xmlns="http://schemas.openxmlformats.org/spreadsheetml/2006/main" count="42" uniqueCount="27">
  <si>
    <t>Type</t>
  </si>
  <si>
    <t>Opex</t>
  </si>
  <si>
    <t>Capex</t>
  </si>
  <si>
    <t>Title</t>
  </si>
  <si>
    <t xml:space="preserve">Colocation </t>
  </si>
  <si>
    <t>Server</t>
  </si>
  <si>
    <t>2020</t>
  </si>
  <si>
    <t>2021</t>
  </si>
  <si>
    <t>Engineering</t>
  </si>
  <si>
    <t>Customers</t>
  </si>
  <si>
    <t>Branding &amp; Sales &amp; Business</t>
  </si>
  <si>
    <t>Accounting &amp; Clerical jobs</t>
  </si>
  <si>
    <t>2022</t>
  </si>
  <si>
    <t>Current 2021 Q1</t>
  </si>
  <si>
    <t>Standard space per person</t>
  </si>
  <si>
    <t>$ to IRR convert Rate</t>
  </si>
  <si>
    <t>Key</t>
  </si>
  <si>
    <t>Value</t>
  </si>
  <si>
    <t>1*1m Space Price</t>
  </si>
  <si>
    <t>2023</t>
  </si>
  <si>
    <t>Avg Salary</t>
  </si>
  <si>
    <t>Monthly Salary</t>
  </si>
  <si>
    <t>Annual Salary</t>
  </si>
  <si>
    <t>Job Title</t>
  </si>
  <si>
    <t>#</t>
  </si>
  <si>
    <t>Total</t>
  </si>
  <si>
    <t>Salary YoY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</si>
</sst>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[$IRR]\ * #,##0_);_([$IRR]\ * \(#,##0\);_([$IRR]\ * &quot;-&quot;_);_(@_)"/>
    <numFmt numFmtId="169" formatCode="&quot;$&quot;#,##0"/>
    <numFmt numFmtId="171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9" fontId="3" fillId="0" borderId="0" xfId="0" applyNumberFormat="1" applyFont="1"/>
    <xf numFmtId="166" fontId="3" fillId="0" borderId="0" xfId="1" applyNumberFormat="1" applyFont="1"/>
    <xf numFmtId="169" fontId="3" fillId="0" borderId="0" xfId="0" applyNumberFormat="1" applyFont="1"/>
    <xf numFmtId="171" fontId="0" fillId="0" borderId="0" xfId="2" applyNumberFormat="1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NumberFormat="1"/>
    <xf numFmtId="171" fontId="0" fillId="0" borderId="0" xfId="0" applyNumberForma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171" fontId="0" fillId="3" borderId="5" xfId="0" applyNumberFormat="1" applyFont="1" applyFill="1" applyBorder="1"/>
    <xf numFmtId="171" fontId="0" fillId="0" borderId="2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7">
    <dxf>
      <numFmt numFmtId="171" formatCode="_(&quot;$&quot;* #,##0_);_(&quot;$&quot;* \(#,##0\);_(&quot;$&quot;* &quot;-&quot;??_);_(@_)"/>
    </dxf>
    <dxf>
      <numFmt numFmtId="171" formatCode="_(&quot;$&quot;* #,##0_);_(&quot;$&quot;* \(#,##0\);_(&quot;$&quot;* &quot;-&quot;??_);_(@_)"/>
    </dxf>
    <dxf>
      <numFmt numFmtId="171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73915-D66B-426B-B6F5-EAC6A7CE2129}" name="Table1" displayName="Table1" ref="A1:D3" totalsRowShown="0">
  <autoFilter ref="A1:D3" xr:uid="{5810A676-66BF-4EA4-B586-C6E90025121D}"/>
  <tableColumns count="4">
    <tableColumn id="1" xr3:uid="{3037BF7E-6F17-4FD9-B0BA-2603DBE3AA73}" name="Type"/>
    <tableColumn id="2" xr3:uid="{5543AAC9-D97A-4AF1-B9C8-BCB750FF9446}" name="Title"/>
    <tableColumn id="3" xr3:uid="{F64216DC-AE7E-46B9-B29F-B937E6E09C0F}" name="2020"/>
    <tableColumn id="4" xr3:uid="{363204E2-D323-45E0-8740-F6AAC858616C}" name="20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1A5F-D478-410F-A959-94B6375E723C}" name="tbl_Assumptions" displayName="tbl_Assumptions" ref="A1:B6" totalsRowShown="0" headerRowDxfId="6" dataDxfId="5">
  <autoFilter ref="A1:B6" xr:uid="{2B9E2DB8-FBB8-45B3-A4BF-A27446C1BBC1}"/>
  <tableColumns count="2">
    <tableColumn id="1" xr3:uid="{04846D46-98AF-4645-B227-FF19272102B1}" name="Key" dataDxfId="3"/>
    <tableColumn id="2" xr3:uid="{D4584107-29D2-4B18-94B1-795D1E01B117}" name="Value" dataDxfId="4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FF36-0265-4C54-BA19-626C4A5D416F}" name="tbl_salaryData" displayName="tbl_salaryData" ref="A1:G6" totalsRowCount="1">
  <autoFilter ref="A1:G5" xr:uid="{0FEAC4E8-3C92-4ECC-A20C-80059709130D}"/>
  <tableColumns count="7">
    <tableColumn id="1" xr3:uid="{DA73BFFA-A796-4432-914A-1F59F00537F5}" name="#" totalsRowLabel="Total">
      <calculatedColumnFormula>ROW(A1)</calculatedColumnFormula>
    </tableColumn>
    <tableColumn id="2" xr3:uid="{32ED334C-D261-4D20-8958-087C27AD9FBF}" name="Title"/>
    <tableColumn id="6" xr3:uid="{9AB181E2-89CF-4AD5-9DA6-470E2FC28307}" name="Avg Salary" totalsRowFunction="average" dataDxfId="2" totalsRowDxfId="0" dataCellStyle="Currency">
      <calculatedColumnFormula>VLOOKUP(tbl_salaryData[[#This Row],[Title]],tbl_jobSalary[[Job Title]:[Avg Salary]],2,FALSE)</calculatedColumnFormula>
    </tableColumn>
    <tableColumn id="3" xr3:uid="{6388CCE6-C85C-4027-8BB5-810AAC8E9997}" name="Current 2021 Q1" totalsRowFunction="sum"/>
    <tableColumn id="4" xr3:uid="{0925C41E-9619-42E8-8F24-EDDF62C48C09}" name="2021" totalsRowFunction="sum"/>
    <tableColumn id="5" xr3:uid="{0BE3F0C5-39C2-4F5C-A4BB-D96C51FFD2B1}" name="2022" totalsRowFunction="sum"/>
    <tableColumn id="7" xr3:uid="{8F82AE26-48B8-4799-B955-B30AD3452CF8}" name="2023" totalsRowFunction="count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8771E-79C6-493F-AE65-0B40F291DB5B}" name="tbl_jobSalary" displayName="tbl_jobSalary" ref="A21:C25" totalsRowShown="0">
  <autoFilter ref="A21:C25" xr:uid="{C45356D1-9A71-4483-8364-A8B472AE846A}"/>
  <tableColumns count="3">
    <tableColumn id="3" xr3:uid="{EAA5B31A-763B-44E2-8C7F-741E10086C03}" name="#"/>
    <tableColumn id="1" xr3:uid="{0C7B43BD-CDE0-4542-994E-07BECC378178}" name="Job Title"/>
    <tableColumn id="2" xr3:uid="{23FA6089-E4D9-4C9C-9ADF-69E1A5FBE988}" name="Avg Salary" dataDxfId="1" dataCellStyle="Currency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0618-EE7A-4354-B411-4E64E95D7CAF}">
  <sheetPr>
    <tabColor rgb="FF0070C0"/>
  </sheetPr>
  <dimension ref="A1:D3"/>
  <sheetViews>
    <sheetView workbookViewId="0">
      <selection activeCell="C3" sqref="C3"/>
    </sheetView>
  </sheetViews>
  <sheetFormatPr defaultRowHeight="15" x14ac:dyDescent="0.25"/>
  <cols>
    <col min="2" max="2" width="10.85546875" bestFit="1" customWidth="1"/>
    <col min="4" max="4" width="10" customWidth="1"/>
  </cols>
  <sheetData>
    <row r="1" spans="1:4" x14ac:dyDescent="0.25">
      <c r="A1" t="s">
        <v>0</v>
      </c>
      <c r="B1" t="s">
        <v>3</v>
      </c>
      <c r="C1" t="s">
        <v>6</v>
      </c>
      <c r="D1" t="s">
        <v>7</v>
      </c>
    </row>
    <row r="2" spans="1:4" x14ac:dyDescent="0.25">
      <c r="A2" t="s">
        <v>1</v>
      </c>
      <c r="B2" t="s">
        <v>4</v>
      </c>
      <c r="C2">
        <v>2019</v>
      </c>
    </row>
    <row r="3" spans="1:4" x14ac:dyDescent="0.25">
      <c r="A3" t="s">
        <v>2</v>
      </c>
      <c r="B3" t="s">
        <v>5</v>
      </c>
    </row>
  </sheetData>
  <dataValidations count="1">
    <dataValidation type="list" allowBlank="1" showInputMessage="1" showErrorMessage="1" sqref="A2:A3" xr:uid="{DBFAF836-BDB0-4D10-B3AD-BAA1D158CEFD}">
      <formula1>"Opex, Capex"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B13-C35B-48C0-80F5-7A9C0C4B5FB2}">
  <dimension ref="A1:C9"/>
  <sheetViews>
    <sheetView zoomScale="145" zoomScaleNormal="145" workbookViewId="0">
      <selection activeCell="A7" sqref="A7"/>
    </sheetView>
  </sheetViews>
  <sheetFormatPr defaultColWidth="0" defaultRowHeight="15" zeroHeight="1" x14ac:dyDescent="0.25"/>
  <cols>
    <col min="1" max="1" width="39.7109375" customWidth="1"/>
    <col min="2" max="2" width="29.42578125" customWidth="1"/>
    <col min="3" max="3" width="9" hidden="1"/>
    <col min="4" max="16384" width="9.140625" hidden="1"/>
  </cols>
  <sheetData>
    <row r="1" spans="1:2" ht="15.75" x14ac:dyDescent="0.25">
      <c r="A1" s="1" t="s">
        <v>16</v>
      </c>
      <c r="B1" s="1" t="s">
        <v>17</v>
      </c>
    </row>
    <row r="2" spans="1:2" ht="15.75" x14ac:dyDescent="0.25">
      <c r="A2" s="1" t="s">
        <v>26</v>
      </c>
      <c r="B2" s="2">
        <v>0.4</v>
      </c>
    </row>
    <row r="3" spans="1:2" ht="15.75" x14ac:dyDescent="0.25">
      <c r="A3" s="1" t="s">
        <v>14</v>
      </c>
      <c r="B3" s="1">
        <v>10</v>
      </c>
    </row>
    <row r="4" spans="1:2" ht="15.75" x14ac:dyDescent="0.25">
      <c r="A4" s="1" t="s">
        <v>18</v>
      </c>
      <c r="B4" s="4">
        <v>20</v>
      </c>
    </row>
    <row r="5" spans="1:2" ht="15.75" x14ac:dyDescent="0.25">
      <c r="A5" s="1" t="s">
        <v>15</v>
      </c>
      <c r="B5" s="3">
        <v>25000</v>
      </c>
    </row>
    <row r="6" spans="1:2" ht="15.75" x14ac:dyDescent="0.25">
      <c r="A6" s="1" t="s">
        <v>22</v>
      </c>
      <c r="B6" s="1">
        <v>17.8</v>
      </c>
    </row>
    <row r="7" spans="1:2" x14ac:dyDescent="0.25"/>
    <row r="8" spans="1:2" x14ac:dyDescent="0.25"/>
    <row r="9" spans="1:2" x14ac:dyDescent="0.2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546-818B-4745-A0F6-8DA8FD10C50D}">
  <dimension ref="A1:G25"/>
  <sheetViews>
    <sheetView tabSelected="1" workbookViewId="0">
      <selection activeCell="B14" sqref="B14"/>
    </sheetView>
  </sheetViews>
  <sheetFormatPr defaultRowHeight="15" x14ac:dyDescent="0.25"/>
  <cols>
    <col min="2" max="2" width="30.5703125" customWidth="1"/>
    <col min="3" max="3" width="17.28515625" customWidth="1"/>
    <col min="4" max="4" width="17.42578125" bestFit="1" customWidth="1"/>
    <col min="5" max="6" width="10.140625" bestFit="1" customWidth="1"/>
  </cols>
  <sheetData>
    <row r="1" spans="1:7" x14ac:dyDescent="0.25">
      <c r="A1" t="s">
        <v>24</v>
      </c>
      <c r="B1" t="s">
        <v>3</v>
      </c>
      <c r="C1" t="s">
        <v>20</v>
      </c>
      <c r="D1" t="s">
        <v>13</v>
      </c>
      <c r="E1" t="s">
        <v>7</v>
      </c>
      <c r="F1" t="s">
        <v>12</v>
      </c>
      <c r="G1" t="s">
        <v>19</v>
      </c>
    </row>
    <row r="2" spans="1:7" x14ac:dyDescent="0.25">
      <c r="A2">
        <f>ROW(A1)</f>
        <v>1</v>
      </c>
      <c r="B2" t="s">
        <v>8</v>
      </c>
      <c r="C2" s="5">
        <f>VLOOKUP(tbl_salaryData[[#This Row],[Title]],tbl_jobSalary[[Job Title]:[Avg Salary]],2,FALSE)</f>
        <v>1500</v>
      </c>
      <c r="D2">
        <v>2</v>
      </c>
      <c r="E2">
        <v>4</v>
      </c>
      <c r="F2">
        <v>4</v>
      </c>
      <c r="G2">
        <v>4</v>
      </c>
    </row>
    <row r="3" spans="1:7" x14ac:dyDescent="0.25">
      <c r="A3">
        <f t="shared" ref="A3:A5" si="0">ROW(A2)</f>
        <v>2</v>
      </c>
      <c r="B3" t="s">
        <v>9</v>
      </c>
      <c r="C3" s="5">
        <f>VLOOKUP(tbl_salaryData[[#This Row],[Title]],tbl_jobSalary[[Job Title]:[Avg Salary]],2,FALSE)</f>
        <v>600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f t="shared" si="0"/>
        <v>3</v>
      </c>
      <c r="B4" t="s">
        <v>10</v>
      </c>
      <c r="C4" s="5">
        <f>VLOOKUP(tbl_salaryData[[#This Row],[Title]],tbl_jobSalary[[Job Title]:[Avg Salary]],2,FALSE)</f>
        <v>800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f t="shared" si="0"/>
        <v>4</v>
      </c>
      <c r="B5" t="s">
        <v>11</v>
      </c>
      <c r="C5" s="5">
        <f>VLOOKUP(tbl_salaryData[[#This Row],[Title]],tbl_jobSalary[[Job Title]:[Avg Salary]],2,FALSE)</f>
        <v>400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25</v>
      </c>
      <c r="C6" s="10">
        <f>SUBTOTAL(101,tbl_salaryData[Avg Salary])</f>
        <v>825</v>
      </c>
      <c r="D6">
        <f>SUBTOTAL(109,tbl_salaryData[Current 2021 Q1])</f>
        <v>3</v>
      </c>
      <c r="E6">
        <f>SUBTOTAL(109,tbl_salaryData[2021])</f>
        <v>5</v>
      </c>
      <c r="F6">
        <f>SUBTOTAL(109,tbl_salaryData[2022])</f>
        <v>5</v>
      </c>
      <c r="G6">
        <f>SUBTOTAL(103,tbl_salaryData[2023])</f>
        <v>4</v>
      </c>
    </row>
    <row r="11" spans="1:7" x14ac:dyDescent="0.25">
      <c r="A11" s="11" t="s">
        <v>24</v>
      </c>
      <c r="B11" s="12" t="s">
        <v>3</v>
      </c>
      <c r="C11" s="12"/>
      <c r="D11" s="12" t="s">
        <v>13</v>
      </c>
      <c r="E11" s="12" t="s">
        <v>7</v>
      </c>
      <c r="F11" s="12" t="s">
        <v>12</v>
      </c>
      <c r="G11" s="13" t="s">
        <v>19</v>
      </c>
    </row>
    <row r="12" spans="1:7" x14ac:dyDescent="0.25">
      <c r="A12" s="14">
        <f>ROW(A1)</f>
        <v>1</v>
      </c>
      <c r="B12" s="15" t="s">
        <v>21</v>
      </c>
      <c r="C12" s="16"/>
      <c r="D12" s="16">
        <f t="shared" ref="D12:G13" si="1">D2*$C$2+D3*$C$3+D4*$C$4+D5*$C$5</f>
        <v>3400</v>
      </c>
      <c r="E12" s="16">
        <f t="shared" si="1"/>
        <v>6400</v>
      </c>
      <c r="F12" s="16">
        <f>(F2*$C$2+F3*$C$3+F4*$C$4+F5*$C$5)*(1+d_salaryYOY)</f>
        <v>8960</v>
      </c>
      <c r="G12" s="16">
        <f t="shared" si="1"/>
        <v>6400</v>
      </c>
    </row>
    <row r="13" spans="1:7" x14ac:dyDescent="0.25">
      <c r="A13" s="6">
        <v>2</v>
      </c>
      <c r="B13" s="7" t="s">
        <v>22</v>
      </c>
      <c r="C13" s="17"/>
      <c r="D13" s="17">
        <f t="shared" si="1"/>
        <v>2000</v>
      </c>
      <c r="E13" s="7"/>
      <c r="F13" s="7"/>
      <c r="G13" s="8"/>
    </row>
    <row r="16" spans="1:7" x14ac:dyDescent="0.25">
      <c r="C16" s="10"/>
    </row>
    <row r="17" spans="1:3" x14ac:dyDescent="0.25">
      <c r="C17" s="9"/>
    </row>
    <row r="21" spans="1:3" x14ac:dyDescent="0.25">
      <c r="A21" t="s">
        <v>24</v>
      </c>
      <c r="B21" t="s">
        <v>23</v>
      </c>
      <c r="C21" t="s">
        <v>20</v>
      </c>
    </row>
    <row r="22" spans="1:3" x14ac:dyDescent="0.25">
      <c r="A22">
        <v>1</v>
      </c>
      <c r="B22" t="s">
        <v>8</v>
      </c>
      <c r="C22" s="5">
        <v>1500</v>
      </c>
    </row>
    <row r="23" spans="1:3" x14ac:dyDescent="0.25">
      <c r="A23">
        <v>2</v>
      </c>
      <c r="B23" t="s">
        <v>9</v>
      </c>
      <c r="C23" s="5">
        <v>600</v>
      </c>
    </row>
    <row r="24" spans="1:3" x14ac:dyDescent="0.25">
      <c r="A24">
        <v>3</v>
      </c>
      <c r="B24" t="s">
        <v>10</v>
      </c>
      <c r="C24" s="5">
        <v>800</v>
      </c>
    </row>
    <row r="25" spans="1:3" x14ac:dyDescent="0.25">
      <c r="A25">
        <v>4</v>
      </c>
      <c r="B25" t="s">
        <v>11</v>
      </c>
      <c r="C25" s="5">
        <v>400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Assumptions</vt:lpstr>
      <vt:lpstr>Salary</vt:lpstr>
      <vt:lpstr>d_AnnualSalary</vt:lpstr>
      <vt:lpstr>d_salaryYOY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Evazzadeh</dc:creator>
  <cp:lastModifiedBy>Javad Evazzadeh</cp:lastModifiedBy>
  <dcterms:created xsi:type="dcterms:W3CDTF">2021-05-14T11:36:15Z</dcterms:created>
  <dcterms:modified xsi:type="dcterms:W3CDTF">2021-05-14T13:23:12Z</dcterms:modified>
</cp:coreProperties>
</file>