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0EDE7A83-9F81-4A18-9779-A275B3CB70A2}" xr6:coauthVersionLast="46" xr6:coauthVersionMax="46" xr10:uidLastSave="{00000000-0000-0000-0000-000000000000}"/>
  <bookViews>
    <workbookView xWindow="38280" yWindow="-120" windowWidth="290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6" l="1"/>
  <c r="P6" i="16"/>
  <c r="P5" i="16"/>
  <c r="P4" i="16"/>
  <c r="P3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E2" i="16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A4" i="16"/>
  <c r="A5" i="16"/>
  <c r="A6" i="16"/>
  <c r="A7" i="16"/>
  <c r="A8" i="16"/>
  <c r="A9" i="16"/>
  <c r="A10" i="16"/>
  <c r="A11" i="16"/>
  <c r="A12" i="16"/>
  <c r="A13" i="16"/>
  <c r="A14" i="16"/>
  <c r="A15" i="16"/>
  <c r="A3" i="16"/>
  <c r="A2" i="16"/>
  <c r="A13" i="14"/>
  <c r="A12" i="14"/>
  <c r="A6" i="14"/>
  <c r="B32" i="12"/>
  <c r="B33" i="12"/>
  <c r="Q2" i="16" l="1"/>
  <c r="Q3" i="16"/>
  <c r="Q4" i="16"/>
  <c r="Q5" i="16"/>
  <c r="Q6" i="16"/>
  <c r="K2" i="16"/>
  <c r="K3" i="16"/>
  <c r="A5" i="2"/>
  <c r="B14" i="3"/>
  <c r="K4" i="16" l="1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<sst xmlns="http://schemas.openxmlformats.org/spreadsheetml/2006/main" count="366" uniqueCount="217">
  <si>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</si>
  <si>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</si>
  <si>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</si>
  <si>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</si>
  <si>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</si>
  <si>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</si>
  <si>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</si>
  <si>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</si>
  <si>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</si>
  <si>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</si>
  <si>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</si>
  <si>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</si>
  <si>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</si>
  <si>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</si>
  <si>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</si>
  <si>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</si>
  <si>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</si>
  <si>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</si>
  <si>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</si>
  <si>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</si>
  <si>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</si>
  <si>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</si>
  <si>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</si>
  <si>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</si>
  <si>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</si>
  <si>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</si>
  <si>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</si>
  <si>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</si>
  <si>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</si>
  <si>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</si>
  <si>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</si>
  <si>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</si>
  <si>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</si>
  <si>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</si>
  <si>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</si>
  <si>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</si>
  <si>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</si>
  <si>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</si>
  <si>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</si>
  <si>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</si>
  <si>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</si>
  <si>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</si>
  <si>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</si>
  <si>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</si>
  <si>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</si>
  <si>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</si>
  <si>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</si>
  <si>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</si>
  <si>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</si>
  <si>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</si>
  <si>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</si>
  <si>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</si>
  <si>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</si>
  <si>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</si>
  <si>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</si>
  <si>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</si>
  <si>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</si>
  <si>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</si>
  <si>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</si>
  <si>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</si>
  <si>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</si>
  <si>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</si>
  <si>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</si>
  <si>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</si>
  <si>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</si>
  <si>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</si>
  <si>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</si>
  <si>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</si>
  <si>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</si>
  <si>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</si>
  <si>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</si>
  <si>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</si>
  <si>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</si>
  <si>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</si>
  <si>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</si>
  <si>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</si>
  <si>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</si>
  <si>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</si>
  <si>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</si>
  <si>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</si>
  <si>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</si>
  <si>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</si>
  <si>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</si>
  <si>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</si>
  <si>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</si>
  <si>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</si>
  <si>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</si>
  <si>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</si>
  <si>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</si>
  <si>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</si>
  <si>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</si>
  <si>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</si>
  <si>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</si>
  <si>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</si>
  <si>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</si>
  <si>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</si>
  <si>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</si>
  <si>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</si>
  <si>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</si>
  <si>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</si>
  <si>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</si>
  <si>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</si>
  <si>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</si>
  <si>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</si>
  <si>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</si>
  <si>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</si>
  <si>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</si>
  <si>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</si>
  <si>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</si>
  <si>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</si>
  <si>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</si>
  <si>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</si>
  <si>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</si>
  <si>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</si>
  <si>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</si>
  <si>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</si>
  <si>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</si>
  <si>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</si>
  <si>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</si>
  <si>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</si>
  <si>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</si>
  <si>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</si>
  <si>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</si>
  <si>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</si>
  <si>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</si>
  <si>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</si>
  <si>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</si>
  <si>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</si>
  <si>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</si>
  <si>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</si>
  <si>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</si>
  <si>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</si>
  <si>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</si>
  <si>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</si>
  <si>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</si>
  <si>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</si>
  <si>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</si>
  <si>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</si>
  <si>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</si>
  <si>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</si>
  <si>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</si>
  <si>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</si>
  <si>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</si>
  <si>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</si>
  <si>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</si>
  <si>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</si>
  <si>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</si>
  <si>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</si>
  <si>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</si>
  <si>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</si>
  <si>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</si>
  <si>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</si>
  <si>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</si>
  <si>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</si>
  <si>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</si>
  <si>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</si>
  <si>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</si>
  <si>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</si>
  <si>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</si>
  <si>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</si>
  <si>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</si>
  <si>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</si>
  <si>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</si>
  <si>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</si>
  <si>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</si>
  <si>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</si>
  <si>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</si>
  <si>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</si>
  <si>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</si>
  <si>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</si>
  <si>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</si>
  <si>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</si>
  <si>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</si>
  <si>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</si>
  <si>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</si>
  <si>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</si>
  <si>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</si>
  <si>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</si>
  <si>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</si>
  <si>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</si>
  <si>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</si>
  <si>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</si>
  <si>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</si>
  <si>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</si>
  <si>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</si>
  <si>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</si>
  <si>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</si>
  <si>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</si>
  <si>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</si>
  <si>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</si>
  <si>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</si>
  <si>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</si>
  <si>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</si>
  <si>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</si>
  <si>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</si>
  <si>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</si>
  <si>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</si>
  <si>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</si>
  <si>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</si>
  <si>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</si>
  <si>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</si>
  <si>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</si>
  <si>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</si>
  <si>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</si>
  <si>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</si>
  <si>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</si>
  <si>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</si>
  <si>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</si>
  <si>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</si>
  <si>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</si>
  <si>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</si>
  <si>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1399-01</t>
  </si>
  <si>
    <t>سال و ماه</t>
  </si>
  <si>
    <t>مبلغ درآمد کسب شده</t>
  </si>
  <si>
    <t>به تفکیک سال</t>
  </si>
  <si>
    <t>جمع درآمد</t>
  </si>
  <si>
    <t>فصل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</si>
</sst>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0" fontId="2" fillId="8" borderId="0" xfId="0" applyFont="1" applyFill="1" applyAlignment="1">
      <alignment horizontal="right"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0" dataDxfId="229" totalsRowDxfId="228">
  <autoFilter ref="A1:G8" xr:uid="{5810A676-66BF-4EA4-B586-C6E90025121D}"/>
  <tableColumns count="7">
    <tableColumn id="5" xr3:uid="{47369FE7-678F-4F87-AB99-EE1EDC617F1A}" name="#" totalsRowLabel="Total" dataDxfId="227" totalsRowDxfId="226">
      <calculatedColumnFormula>ROW(A1)</calculatedColumnFormula>
    </tableColumn>
    <tableColumn id="1" xr3:uid="{3037BF7E-6F17-4FD9-B0BA-2603DBE3AA73}" name="نوع" dataDxfId="225" totalsRowDxfId="224"/>
    <tableColumn id="2" xr3:uid="{5543AAC9-D97A-4AF1-B9C8-BCB750FF9446}" name="عنوان" dataDxfId="223" totalsRowDxfId="222"/>
    <tableColumn id="4" xr3:uid="{363204E2-D323-45E0-8740-F6AAC858616C}" name="1400" totalsRowFunction="sum" totalsRowDxfId="221" dataCellStyle="Currency"/>
    <tableColumn id="6" xr3:uid="{0C5EF792-05B7-4EDA-BEF7-3C660D2AFD4B}" name="1401" totalsRowFunction="sum" totalsRowDxfId="220" dataCellStyle="Currency"/>
    <tableColumn id="8" xr3:uid="{29FAD03A-69B3-4207-A748-8BD45D15D581}" name="مجموع" totalsRowFunction="sum" totalsRowDxfId="219" dataCellStyle="Currency">
      <calculatedColumnFormula>SUM(tbl_sumary[[#This Row],[1400]:[1401]])</calculatedColumnFormula>
    </tableColumn>
    <tableColumn id="3" xr3:uid="{CDA3691F-C5E7-4ED9-A080-98FD93E74B52}" name="درصد" totalsRowFunction="sum" dataDxfId="218" totalsRowDxfId="217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44" dataDxfId="143">
  <autoFilter ref="A1:R13" xr:uid="{11174E64-8CFF-4722-BD71-DA8D32366E61}"/>
  <tableColumns count="18">
    <tableColumn id="1" xr3:uid="{9A53D445-08A1-4BD8-A9B1-36B149B75784}" name="ردیف" totalsRowLabel="Total" dataDxfId="142" totalsRowDxfId="141">
      <calculatedColumnFormula>ROW(A1)</calculatedColumnFormula>
    </tableColumn>
    <tableColumn id="2" xr3:uid="{A097EA43-7198-43D4-A945-9788D7E650A6}" name="عنوان" dataDxfId="140" totalsRowDxfId="139"/>
    <tableColumn id="5" xr3:uid="{EEC712EC-61BA-44C7-A77F-FC5EE5CA47F3}" name="مدل پرداخت" dataDxfId="138" totalsRowDxfId="137"/>
    <tableColumn id="3" xr3:uid="{B9F7695D-2433-4D21-A6B5-58ABCCFB2FEF}" name="مبلغ پرداختی" dataDxfId="136" totalsRowDxfId="135"/>
    <tableColumn id="6" xr3:uid="{EC802C2A-E591-4D77-926A-410A0C0BDAA0}" name="بهای تمام شده" dataDxfId="134" totalsRowDxfId="133"/>
    <tableColumn id="7" xr3:uid="{A37BFF77-E27B-448B-B94A-F9B63A90085C}" name="سود" dataDxfId="132" totalsRowDxfId="131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0" totalsRowDxfId="129" dataCellStyle="Percent"/>
    <tableColumn id="21" xr3:uid="{30514F62-ED70-4E43-940C-9DBD8F3236F7}" name="سود به ازای هر بیزینس" totalsRowFunction="sum" dataDxfId="128" totalsRowDxfId="127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26" totalsRowDxfId="125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24" totalsRowDxfId="123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2" totalsRowDxfId="121">
      <calculatedColumnFormula>tbl_pricing[[#Headers],[500]]*tbl_pricing[[#This Row],[درصد خرید]]</calculatedColumnFormula>
    </tableColumn>
    <tableColumn id="10" xr3:uid="{9AB94E1B-34ED-4589-8806-1371AF0006CE}" name="1000" dataDxfId="120" totalsRowDxfId="119">
      <calculatedColumnFormula>tbl_pricing[[#Headers],[1000]]*tbl_pricing[[#This Row],[درصد خرید]]</calculatedColumnFormula>
    </tableColumn>
    <tableColumn id="11" xr3:uid="{73D11ABE-3FE2-4354-9B4D-6A48992B395A}" name="2000" dataDxfId="118" totalsRowDxfId="117">
      <calculatedColumnFormula>tbl_pricing[[#Headers],[2000]]*tbl_pricing[[#This Row],[درصد خرید]]</calculatedColumnFormula>
    </tableColumn>
    <tableColumn id="12" xr3:uid="{C88D635E-46CD-44BB-9844-EBB575A727B1}" name="5000" dataDxfId="116" totalsRowDxfId="115">
      <calculatedColumnFormula>tbl_pricing[[#Headers],[5000]]*tbl_pricing[[#This Row],[درصد خرید]]</calculatedColumnFormula>
    </tableColumn>
    <tableColumn id="13" xr3:uid="{159DCBCC-07DD-484D-8F87-B26CA28EFF29}" name="10000" dataDxfId="114" totalsRowDxfId="113">
      <calculatedColumnFormula>tbl_pricing[[#Headers],[10000]]*tbl_pricing[[#This Row],[درصد خرید]]</calculatedColumnFormula>
    </tableColumn>
    <tableColumn id="14" xr3:uid="{1A3D8FD2-70CB-4665-975C-2114464348DB}" name="20000" dataDxfId="112" totalsRowDxfId="111">
      <calculatedColumnFormula>tbl_pricing[[#Headers],[20000]]*tbl_pricing[[#This Row],[درصد خرید]]</calculatedColumnFormula>
    </tableColumn>
    <tableColumn id="15" xr3:uid="{8854EC08-9308-4944-BDA8-75596BFE727B}" name="50000" dataDxfId="110" totalsRowDxfId="109">
      <calculatedColumnFormula>tbl_pricing[[#Headers],[50000]]*tbl_pricing[[#This Row],[درصد خرید]]</calculatedColumnFormula>
    </tableColumn>
    <tableColumn id="16" xr3:uid="{AA928AC4-CF96-4BA2-8936-8A643A7DDAA6}" name="100000" dataDxfId="108" totalsRowDxfId="107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06" dataDxfId="105">
  <autoFilter ref="A23:D34" xr:uid="{652F814E-9275-4FA3-8E84-CADC4414840E}"/>
  <tableColumns count="4">
    <tableColumn id="1" xr3:uid="{1DE062CE-5BF5-4FEA-A98A-704F2735EAA7}" name="تعداد بیزینس" dataDxfId="104" dataCellStyle="Comma"/>
    <tableColumn id="2" xr3:uid="{9A3B5D26-797A-4D19-9504-750237C50E47}" name="تعداد بیزینس‌هایی که پرداخت دارند" dataDxfId="103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2">
      <calculatedColumnFormula>d_customerAvgRevenue*tbl_pricing_predict[[#This Row],[تعداد بیزینس]]</calculatedColumnFormula>
    </tableColumn>
    <tableColumn id="4" xr3:uid="{16B0B2F6-77AB-4BCF-B967-97D476246151}" name="درآمد سالیانه" dataDxfId="101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0" dataDxfId="99">
  <autoFilter ref="A1:J8" xr:uid="{4B45EF50-D07B-4462-B4EB-CF690CB4B7A8}"/>
  <tableColumns count="10">
    <tableColumn id="1" xr3:uid="{3233B9C7-9724-4673-B9F1-EAE50D2C9670}" name="ردیف" dataDxfId="98">
      <calculatedColumnFormula>ROW(A1)</calculatedColumnFormula>
    </tableColumn>
    <tableColumn id="10" xr3:uid="{60819422-87DD-4CFF-AB10-DB3E961E5555}" name="عنوان" dataDxfId="97"/>
    <tableColumn id="2" xr3:uid="{18B29F41-DC81-4467-BD19-639C5E40AC0E}" name="1400-Q1" dataDxfId="96"/>
    <tableColumn id="3" xr3:uid="{75B9AC7C-0C9A-4EBB-A21B-9103F31171A5}" name="1400-Q2" dataDxfId="95">
      <calculatedColumnFormula>AVERAGE(tbl_pricing[درصد خرید])</calculatedColumnFormula>
    </tableColumn>
    <tableColumn id="4" xr3:uid="{A6A37BC8-F105-4BC7-BBA5-7CD986675C7E}" name="1400-Q3" dataDxfId="94">
      <calculatedColumnFormula>AVERAGE(tbl_pricing[درصد خرید])</calculatedColumnFormula>
    </tableColumn>
    <tableColumn id="5" xr3:uid="{7CD9CE2A-0982-402E-90BB-A37955F9417B}" name="1400-Q4" dataDxfId="93">
      <calculatedColumnFormula>AVERAGE(tbl_pricing[درصد خرید])</calculatedColumnFormula>
    </tableColumn>
    <tableColumn id="6" xr3:uid="{F574DA15-52E0-46FF-8058-3626E90ADCD3}" name="1401-Q1" dataDxfId="92">
      <calculatedColumnFormula>AVERAGE(tbl_pricing[درصد خرید])</calculatedColumnFormula>
    </tableColumn>
    <tableColumn id="7" xr3:uid="{265E39CF-C0D3-42D3-BE97-6DA6F758CCBB}" name="1401-Q2" dataDxfId="91">
      <calculatedColumnFormula>AVERAGE(tbl_pricing[درصد خرید])</calculatedColumnFormula>
    </tableColumn>
    <tableColumn id="8" xr3:uid="{491DB0FE-9C40-4DCA-8643-B5E810C0361E}" name="1401-Q3" dataDxfId="90">
      <calculatedColumnFormula>AVERAGE(tbl_pricing[درصد خرید])</calculatedColumnFormula>
    </tableColumn>
    <tableColumn id="9" xr3:uid="{299BD95A-56DA-46C1-AD0F-CE6FCABD7593}" name="1401-Q4" dataDxfId="89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88" dataDxfId="87">
  <autoFilter ref="A1:J13" xr:uid="{0E994EE0-F0F0-4FBF-9544-F0DF02B7F5C3}"/>
  <tableColumns count="10">
    <tableColumn id="1" xr3:uid="{7CFD1D53-F749-4B43-9DD3-BE3F1C5EC98F}" name="#" dataDxfId="86">
      <calculatedColumnFormula>ROW(A1)</calculatedColumnFormula>
    </tableColumn>
    <tableColumn id="11" xr3:uid="{EDB8F8AF-AD21-41D4-84B7-19B49F8D2731}" name="نوع" dataDxfId="85"/>
    <tableColumn id="8" xr3:uid="{54E69985-F797-4A1D-810B-CD4B14DE4247}" name="Title" dataDxfId="84"/>
    <tableColumn id="3" xr3:uid="{4C28CA0D-B0C2-4EC6-9320-E20F2AA18D35}" name="1400" dataDxfId="83">
      <calculatedColumnFormula>'پیش‌بینی درآمد'!$C$8:$F$8</calculatedColumnFormula>
    </tableColumn>
    <tableColumn id="4" xr3:uid="{BE2DB32D-49B5-4174-91DB-055B8A546B01}" name="1401" dataDxfId="82">
      <calculatedColumnFormula>SUM('پیش‌بینی درآمد'!$G$8:$J$8)</calculatedColumnFormula>
    </tableColumn>
    <tableColumn id="5" xr3:uid="{200B4D8D-3290-4392-A148-F2EC03CDB0D3}" name="1402" dataDxfId="81">
      <calculatedColumnFormula>tbl_revenue_summary[[#This Row],[1401]]*(1+s_cagr)</calculatedColumnFormula>
    </tableColumn>
    <tableColumn id="6" xr3:uid="{A7A00C3C-C62A-4AFB-8F2F-961D9B70FA4E}" name="1403" dataDxfId="80"/>
    <tableColumn id="7" xr3:uid="{CD51A06F-0126-4363-82F1-83D419084E3E}" name="1404" dataDxfId="79"/>
    <tableColumn id="2" xr3:uid="{9FF3912E-8E29-4421-A4CB-E01182C34419}" name="1405" dataDxfId="78"/>
    <tableColumn id="9" xr3:uid="{A95B37EE-B672-4C1F-B96C-91C026F696D6}" name="جمع" dataDxfId="77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F15" totalsRowShown="0" headerRowDxfId="9" dataDxfId="8">
  <autoFilter ref="A1:F15" xr:uid="{EE4F9C7E-D73A-483B-AEAE-E5896E779AA1}"/>
  <tableColumns count="6">
    <tableColumn id="1" xr3:uid="{DABB7D62-BF6E-41DD-95A2-6CFC3034A844}" name="ردیف" dataDxfId="7">
      <calculatedColumnFormula>ROW(A1)</calculatedColumnFormula>
    </tableColumn>
    <tableColumn id="2" xr3:uid="{168739EF-6C06-4113-BBDD-AAF168610AA5}" name="سال و ماه" dataDxfId="6"/>
    <tableColumn id="3" xr3:uid="{66F66387-A8B5-43AA-87B7-3D0CC9168F60}" name="مبلغ درآمد کسب شده" dataDxfId="5" dataCellStyle="Comma"/>
    <tableColumn id="4" xr3:uid="{52595ECE-74E2-4FC3-B5B6-FA33D7AC0B25}" name="سال" dataDxfId="4">
      <calculatedColumnFormula>_xlfn.NUMBERVALUE(LEFT(tbl_jibres_revenue[[#This Row],[سال و ماه]],4))</calculatedColumnFormula>
    </tableColumn>
    <tableColumn id="5" xr3:uid="{76A94C10-B40B-457E-B3BA-12ED3056AC3C}" name="ماه" dataDxfId="3">
      <calculatedColumnFormula>_xlfn.NUMBERVALUE(RIGHT(tbl_jibres_revenue[[#This Row],[سال و ماه]],2))</calculatedColumnFormula>
    </tableColumn>
    <tableColumn id="6" xr3:uid="{788D8E6A-2106-4F14-AE9E-6B9F33B3D9AA}" name="فصل" dataDxfId="2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17" dataDxfId="18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19" totalsRowDxfId="1"/>
    <tableColumn id="2" xr3:uid="{76BD64A1-CD1F-41A3-B845-76B7D5F43482}" name="جمع درآمد" totalsRowFunction="sum" dataDxfId="16" totalsRowDxfId="0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Q6" totalsRowShown="0" headerRowDxfId="12" dataDxfId="13">
  <autoFilter ref="N1:Q6" xr:uid="{ED95FAF6-F062-4349-8D2D-F4A023A88753}"/>
  <sortState xmlns:xlrd2="http://schemas.microsoft.com/office/spreadsheetml/2017/richdata2" ref="N2:Q6">
    <sortCondition descending="1" ref="N2:N6"/>
    <sortCondition descending="1" ref="O2:O6"/>
  </sortState>
  <tableColumns count="4">
    <tableColumn id="1" xr3:uid="{C7E05CC4-3546-4718-9C4B-0391377B8E6F}" name="سال" dataDxfId="15"/>
    <tableColumn id="2" xr3:uid="{A46F4F4D-DEED-4FF6-AA41-10D2448BC299}" name="فصل" dataDxfId="14"/>
    <tableColumn id="4" xr3:uid="{FB4496C4-A8EE-4D44-8763-AB435C002C0F}" name="عنوان" dataDxfId="11">
      <calculatedColumnFormula>Table18[[#This Row],[سال]]&amp; "-Q"&amp;Table18[[#This Row],[فصل]]</calculatedColumnFormula>
    </tableColumn>
    <tableColumn id="3" xr3:uid="{EF262220-04D4-41A3-9C08-5E8E750EDD38}" name="جمع درآمد" dataDxfId="10">
      <calculatedColumnFormula>SUMIFS(tbl_jibres_revenue[مبلغ درآمد کسب شده],tbl_jibres_revenue[سال],Table18[[#This Row],[سال]],tbl_jibres_revenue[فصل],Table18[[#This Row],[فصل]])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76" dataDxfId="75" totalsRowDxfId="74">
  <autoFilter ref="A1:M13" xr:uid="{7E87C80A-E7EE-4352-81C0-E925498C3A9A}"/>
  <tableColumns count="13">
    <tableColumn id="1" xr3:uid="{12E2DB3F-C608-4C14-BC50-2BC1F2A76D86}" name="نوع سهام‌دار" totalsRowLabel="Total" dataDxfId="73" totalsRowDxfId="72"/>
    <tableColumn id="8" xr3:uid="{879A5D2D-8CD3-4CD8-9A10-ACEBF45244A1}" name="نام به تفکیک" dataDxfId="71" totalsRowDxfId="70"/>
    <tableColumn id="9" xr3:uid="{504C5ECB-7E69-4D58-88F2-F2EE7BF3AF63}" name="Start 1394" totalsRowFunction="sum" dataDxfId="69" totalsRowDxfId="68" dataCellStyle="Percent"/>
    <tableColumn id="10" xr3:uid="{489B3961-F0BB-4DBA-9569-4B6F9D2C8136}" name="Seed Angel 1395" totalsRowFunction="sum" dataDxfId="67" totalsRowDxfId="66" dataCellStyle="Percent"/>
    <tableColumn id="12" xr3:uid="{2F49346B-42D1-4A05-A022-49E685B8F677}" name="Angel Out 1397/2/22" totalsRowFunction="sum" dataDxfId="65" totalsRowDxfId="64" dataCellStyle="Percent"/>
    <tableColumn id="11" xr3:uid="{D7B34FBB-1249-4A52-BC71-F4F4C353E9FF}" name="1397/5/1" totalsRowFunction="sum" dataDxfId="63" totalsRowDxfId="62" dataCellStyle="Percent"/>
    <tableColumn id="7" xr3:uid="{D017C8F8-D15A-4768-9250-191C7C3FBCAD}" name="1399" totalsRowFunction="sum" dataDxfId="61" totalsRowDxfId="60" dataCellStyle="Percent"/>
    <tableColumn id="2" xr3:uid="{CC921348-160B-4F0D-9BE4-5DDA1AD69B16}" name="Series A" totalsRowFunction="sum" dataDxfId="59" totalsRowDxfId="5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57" totalsRowDxfId="56" dataCellStyle="Percent"/>
    <tableColumn id="4" xr3:uid="{077EF452-6558-4AC1-8073-331A97F79010}" name="Series C" totalsRowFunction="sum" dataDxfId="55" totalsRowDxfId="54" dataCellStyle="Percent"/>
    <tableColumn id="5" xr3:uid="{4EBDA36A-837C-4D6F-8F61-A05A0A68122A}" name="Series D" totalsRowFunction="sum" dataDxfId="53" totalsRowDxfId="52" dataCellStyle="Percent"/>
    <tableColumn id="6" xr3:uid="{8993C8BA-E6C1-4341-9D63-25AE19DA5FDB}" name="Series E" totalsRowFunction="sum" dataDxfId="51" totalsRowDxfId="50" dataCellStyle="Percent"/>
    <tableColumn id="13" xr3:uid="{8B46D6B7-B794-4A24-8CAA-5733D667F553}" name="Series F" totalsRowFunction="sum" dataDxfId="49" totalsRowDxfId="4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47" dataDxfId="46">
  <autoFilter ref="A23:M26" xr:uid="{65851948-34D5-432A-B8FB-4FA5D425C4F9}"/>
  <tableColumns count="13">
    <tableColumn id="1" xr3:uid="{34E46D92-A5C7-4723-8F0E-96589EB1AEC2}" name="نوع سهام‌دار" totalsRowLabel="Total" dataDxfId="45" totalsRowDxfId="44"/>
    <tableColumn id="2" xr3:uid="{A5B597FC-720C-447A-9F66-CBDB8836AFA2}" name="جمع سهام" dataDxfId="43" totalsRowDxfId="42"/>
    <tableColumn id="3" xr3:uid="{9D64E6C7-4D6D-46C0-921E-CD57FADBCEA8}" name="Start 1394" totalsRowFunction="sum" dataDxfId="41" totalsRowDxfId="4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39" totalsRowDxfId="3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37" totalsRowDxfId="3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35" totalsRowDxfId="3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33" totalsRowDxfId="3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31" totalsRowDxfId="3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29" totalsRowDxfId="2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27" totalsRowDxfId="2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25" totalsRowDxfId="2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23" totalsRowDxfId="2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21" totalsRowDxfId="2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16" dataDxfId="215">
  <autoFilter ref="A1:B21" xr:uid="{2B9E2DB8-FBB8-45B3-A4BF-A27446C1BBC1}"/>
  <tableColumns count="2">
    <tableColumn id="1" xr3:uid="{04846D46-98AF-4645-B227-FF19272102B1}" name="عنوان" dataDxfId="214"/>
    <tableColumn id="2" xr3:uid="{D4584107-29D2-4B18-94B1-795D1E01B117}" name="مقدار" dataDxfId="21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2" dataDxfId="211">
  <autoFilter ref="A1:E4" xr:uid="{6BB248A9-012D-4836-9305-5141AF978271}"/>
  <tableColumns count="5">
    <tableColumn id="1" xr3:uid="{C1D9DC5C-1F85-426E-959C-3165A99CD6EC}" name="ردیف" totalsRowLabel="Total" dataDxfId="210" totalsRowDxfId="209">
      <calculatedColumnFormula>ROW(A1)</calculatedColumnFormula>
    </tableColumn>
    <tableColumn id="2" xr3:uid="{23A7CE2D-4EC2-4F59-9E8C-744F0E351954}" name="عنوان" dataDxfId="208" totalsRowDxfId="207"/>
    <tableColumn id="3" xr3:uid="{C5D9D589-B23B-4019-B4E1-A8A2308C3099}" name="1400" totalsRowFunction="sum" dataDxfId="206" totalsRowDxfId="205"/>
    <tableColumn id="4" xr3:uid="{A20DFB1D-E3C4-4F6A-9CE1-76537256DDA0}" name="1401" totalsRowFunction="sum" dataDxfId="204" totalsRowDxfId="203"/>
    <tableColumn id="5" xr3:uid="{7320D442-6698-4FA5-BB88-10D126434BE0}" name="جمع" totalsRowFunction="sum" dataDxfId="202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1" dataDxfId="200">
  <autoFilter ref="A9:D10" xr:uid="{939160DD-2EDF-4878-9A71-0E47E271CD17}"/>
  <tableColumns count="4">
    <tableColumn id="1" xr3:uid="{7CFB71D1-2F91-4886-8D95-C562400CF4F7}" name="9" dataDxfId="199">
      <calculatedColumnFormula>ROW(A1)</calculatedColumnFormula>
    </tableColumn>
    <tableColumn id="2" xr3:uid="{EBEBDCFA-6F86-4BB9-A4E1-CFAC0B6394D2}" name="عنوان" dataDxfId="198"/>
    <tableColumn id="3" xr3:uid="{9FF7CA43-0705-4E77-85EC-B371DC78ACA4}" name="1400" dataDxfId="197"/>
    <tableColumn id="4" xr3:uid="{B14BB7F9-8746-4829-AA07-C639400E814F}" name="1401" dataDxfId="19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95" dataDxfId="194">
  <autoFilter ref="A1:E2" xr:uid="{CA8A4239-364E-4650-9E13-6B35831DAABA}"/>
  <tableColumns count="5">
    <tableColumn id="1" xr3:uid="{276EA653-F6EB-43D8-A8E6-02705C4FC3C6}" name="ردیف" dataDxfId="193">
      <calculatedColumnFormula>ROW(A1)</calculatedColumnFormula>
    </tableColumn>
    <tableColumn id="2" xr3:uid="{C917D43E-3C18-4ECC-857D-F6E368E7D1DD}" name="عنوان" dataDxfId="192"/>
    <tableColumn id="3" xr3:uid="{936C2C7C-5EB9-4B64-BF32-AA11DA4CFE26}" name="1400" dataDxfId="191"/>
    <tableColumn id="4" xr3:uid="{81F72F41-D8FD-4195-ABBB-05037CE3698B}" name="1401" dataDxfId="190"/>
    <tableColumn id="5" xr3:uid="{C0453677-E159-4921-9E18-2A6C08C14999}" name="جمع" dataDxfId="189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88" dataDxfId="187" totalsRowDxfId="186">
  <autoFilter ref="A1:D5" xr:uid="{0FEAC4E8-3C92-4ECC-A20C-80059709130D}"/>
  <tableColumns count="4">
    <tableColumn id="1" xr3:uid="{DA73BFFA-A796-4432-914A-1F59F00537F5}" name="#" totalsRowLabel="جمع" dataDxfId="185" totalsRowDxfId="184">
      <calculatedColumnFormula>ROW(A1)</calculatedColumnFormula>
    </tableColumn>
    <tableColumn id="2" xr3:uid="{32ED334C-D261-4D20-8958-087C27AD9FBF}" name="عنوان شغلی" dataDxfId="183" totalsRowDxfId="182"/>
    <tableColumn id="4" xr3:uid="{0925C41E-9619-42E8-8F24-EDDF62C48C09}" name="1400" totalsRowFunction="sum" dataDxfId="181" totalsRowDxfId="180"/>
    <tableColumn id="5" xr3:uid="{0BE3F0C5-39C2-4F5C-A4BB-D96C51FFD2B1}" name="1401" totalsRowFunction="sum" dataDxfId="179" totalsRowDxfId="17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77" dataDxfId="176">
  <autoFilter ref="A22:F26" xr:uid="{C45356D1-9A71-4483-8364-A8B472AE846A}"/>
  <tableColumns count="6">
    <tableColumn id="3" xr3:uid="{EAA5B31A-763B-44E2-8C7F-741E10086C03}" name="#" dataDxfId="175"/>
    <tableColumn id="1" xr3:uid="{0C7B43BD-CDE0-4542-994E-07BECC378178}" name="عنوان شغلی" dataDxfId="174"/>
    <tableColumn id="2" xr3:uid="{23FA6089-E4D9-4C9C-9ADF-69E1A5FBE988}" name="میانگین پرداختی ۱۴۰۰" dataDxfId="173" dataCellStyle="Currency"/>
    <tableColumn id="4" xr3:uid="{FCAB3AB9-4281-4E61-A996-650242F1C298}" name="میانگین پرداختی ۱۴۰۱" dataDxfId="172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1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0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69" dataDxfId="168" totalsRowDxfId="167">
  <autoFilter ref="A1:E10" xr:uid="{387B4E0D-6F55-44DA-9344-EB9622378522}"/>
  <tableColumns count="5">
    <tableColumn id="1" xr3:uid="{A7835E4F-01BA-4B39-9B47-77E68912210A}" name="#" totalsRowLabel="Total" dataDxfId="166" totalsRowDxfId="165">
      <calculatedColumnFormula>ROW(A1)</calculatedColumnFormula>
    </tableColumn>
    <tableColumn id="2" xr3:uid="{915237E7-1F0F-42A4-A7C8-041DBDA02143}" name="عنوان" dataDxfId="164" totalsRowDxfId="163"/>
    <tableColumn id="4" xr3:uid="{50081311-D116-4A8B-B3B1-362E4B876409}" name="1400" totalsRowFunction="sum" dataDxfId="162" totalsRowDxfId="161" dataCellStyle="Currency"/>
    <tableColumn id="5" xr3:uid="{4B242BB3-1333-418C-A07C-49DAE81876BA}" name="1401" totalsRowFunction="sum" dataDxfId="160" totalsRowDxfId="159" dataCellStyle="Currency"/>
    <tableColumn id="6" xr3:uid="{E1DE5B6C-E01B-4554-A846-06AB203F9C1A}" name="جمع" totalsRowFunction="sum" dataDxfId="158" totalsRowDxfId="157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56" dataDxfId="155">
  <autoFilter ref="A1:E9" xr:uid="{CA8A4239-364E-4650-9E13-6B35831DAABA}"/>
  <tableColumns count="5">
    <tableColumn id="1" xr3:uid="{54E6554F-B297-4533-AD8D-E06FC372FA4D}" name="ردیف" totalsRowLabel="Total" dataDxfId="154" totalsRowDxfId="153">
      <calculatedColumnFormula>ROW(A1)</calculatedColumnFormula>
    </tableColumn>
    <tableColumn id="2" xr3:uid="{C8AD3364-8867-4058-B64B-986B3858CF42}" name="عنوان" dataDxfId="152" totalsRowDxfId="151"/>
    <tableColumn id="3" xr3:uid="{7080C68D-A903-46EB-AC1E-5D0963B807EC}" name="1400" totalsRowFunction="sum" dataDxfId="150" totalsRowDxfId="149"/>
    <tableColumn id="4" xr3:uid="{B0566FF8-F510-4A8F-8E54-F68246E5F0A7}" name="1401" totalsRowFunction="sum" dataDxfId="148" totalsRowDxfId="147"/>
    <tableColumn id="5" xr3:uid="{192D38EC-CF7E-4D9A-99C8-24B0818C5DCC}" name="جمع" totalsRowFunction="sum" dataDxfId="146" totalsRowDxfId="145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D11" sqref="D11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-0.27539960526315788</v>
      </c>
      <c r="E13" s="59">
        <f t="shared" si="6"/>
        <v>-0.55940092105263162</v>
      </c>
      <c r="F13" s="59">
        <f t="shared" si="6"/>
        <v>-0.23638105263157894</v>
      </c>
      <c r="G13" s="59">
        <f t="shared" si="6"/>
        <v>2.4417762039473678</v>
      </c>
      <c r="H13" s="59">
        <f t="shared" si="6"/>
        <v>13.15003936480263</v>
      </c>
      <c r="I13" s="59">
        <f t="shared" si="6"/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79" t="s">
        <v>177</v>
      </c>
      <c r="C21" s="79"/>
      <c r="D21" s="79"/>
      <c r="E21" s="79"/>
      <c r="F21" s="79"/>
      <c r="G21" s="79"/>
      <c r="H21" s="79"/>
      <c r="I21" s="79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79" t="s">
        <v>178</v>
      </c>
      <c r="C30" s="79"/>
      <c r="D30" s="79"/>
      <c r="E30" s="79"/>
      <c r="F30" s="79"/>
      <c r="G30" s="79"/>
      <c r="H30" s="79"/>
      <c r="I30" s="79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79"/>
      <c r="C36" s="79"/>
      <c r="D36" s="79"/>
      <c r="E36" s="79"/>
      <c r="F36" s="79"/>
      <c r="G36" s="79"/>
      <c r="H36" s="79"/>
      <c r="I36" s="79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Q29"/>
  <sheetViews>
    <sheetView rightToLeft="1" tabSelected="1" workbookViewId="0">
      <selection activeCell="K4" sqref="K4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6384" width="9.140625" style="1"/>
  </cols>
  <sheetData>
    <row r="1" spans="1:17" x14ac:dyDescent="0.4">
      <c r="A1" s="1" t="s">
        <v>35</v>
      </c>
      <c r="B1" s="1" t="s">
        <v>212</v>
      </c>
      <c r="C1" s="1" t="s">
        <v>213</v>
      </c>
      <c r="D1" s="1" t="s">
        <v>197</v>
      </c>
      <c r="E1" s="1" t="s">
        <v>198</v>
      </c>
      <c r="F1" s="1" t="s">
        <v>216</v>
      </c>
      <c r="J1" s="1" t="s">
        <v>214</v>
      </c>
      <c r="K1" s="1" t="s">
        <v>215</v>
      </c>
      <c r="N1" s="1" t="s">
        <v>197</v>
      </c>
      <c r="O1" s="1" t="s">
        <v>216</v>
      </c>
      <c r="P1" s="1" t="s">
        <v>2</v>
      </c>
      <c r="Q1" s="1" t="s">
        <v>215</v>
      </c>
    </row>
    <row r="2" spans="1:17" x14ac:dyDescent="0.4">
      <c r="A2" s="1">
        <f>ROW(A1)</f>
        <v>1</v>
      </c>
      <c r="B2" s="1" t="s">
        <v>199</v>
      </c>
      <c r="C2" s="81">
        <v>3041620</v>
      </c>
      <c r="D2" s="1">
        <f>_xlfn.NUMBERVALUE(LEFT(tbl_jibres_revenue[[#This Row],[سال و ماه]],4))</f>
        <v>1400</v>
      </c>
      <c r="E2" s="1">
        <f>_xlfn.NUMBERVALUE(RIGHT(tbl_jibres_revenue[[#This Row],[سال و ماه]],2))</f>
        <v>2</v>
      </c>
      <c r="F2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J2" s="1">
        <v>1400</v>
      </c>
      <c r="K2" s="82">
        <f>SUMIFS(tbl_jibres_revenue[مبلغ درآمد کسب شده],tbl_jibres_revenue[سال],tbl_jibres_revenue_year[[#This Row],[به تفکیک سال]])</f>
        <v>3803920</v>
      </c>
      <c r="N2" s="1">
        <v>1400</v>
      </c>
      <c r="O2" s="1">
        <v>1</v>
      </c>
      <c r="P2" s="1" t="str">
        <f>Table18[[#This Row],[سال]]&amp; "-Q"&amp;Table18[[#This Row],[فصل]]</f>
        <v>1400-Q1</v>
      </c>
      <c r="Q2" s="82">
        <f>SUMIFS(tbl_jibres_revenue[مبلغ درآمد کسب شده],tbl_jibres_revenue[سال],Table18[[#This Row],[سال]],tbl_jibres_revenue[فصل],Table18[[#This Row],[فصل]])</f>
        <v>3803920</v>
      </c>
    </row>
    <row r="3" spans="1:17" x14ac:dyDescent="0.4">
      <c r="A3" s="1">
        <f>ROW(A2)</f>
        <v>2</v>
      </c>
      <c r="B3" s="1" t="s">
        <v>200</v>
      </c>
      <c r="C3" s="81">
        <v>762300</v>
      </c>
      <c r="D3" s="1">
        <f>_xlfn.NUMBERVALUE(LEFT(tbl_jibres_revenue[[#This Row],[سال و ماه]],4))</f>
        <v>1400</v>
      </c>
      <c r="E3" s="1">
        <f>_xlfn.NUMBERVALUE(RIGHT(tbl_jibres_revenue[[#This Row],[سال و ماه]],2))</f>
        <v>1</v>
      </c>
      <c r="F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J3" s="1">
        <v>1399</v>
      </c>
      <c r="K3" s="82">
        <f>SUMIFS(tbl_jibres_revenue[مبلغ درآمد کسب شده],tbl_jibres_revenue[سال],tbl_jibres_revenue_year[[#This Row],[به تفکیک سال]])</f>
        <v>10551565</v>
      </c>
      <c r="N3" s="1">
        <v>1399</v>
      </c>
      <c r="O3" s="1">
        <v>4</v>
      </c>
      <c r="P3" s="1" t="str">
        <f>Table18[[#This Row],[سال]]&amp; "-Q"&amp;Table18[[#This Row],[فصل]]</f>
        <v>1399-Q4</v>
      </c>
      <c r="Q3" s="82">
        <f>SUMIFS(tbl_jibres_revenue[مبلغ درآمد کسب شده],tbl_jibres_revenue[سال],Table18[[#This Row],[سال]],tbl_jibres_revenue[فصل],Table18[[#This Row],[فصل]])</f>
        <v>5304600</v>
      </c>
    </row>
    <row r="4" spans="1:17" x14ac:dyDescent="0.4">
      <c r="A4" s="1">
        <f t="shared" ref="A4:A15" si="0">ROW(A3)</f>
        <v>3</v>
      </c>
      <c r="B4" s="1" t="s">
        <v>201</v>
      </c>
      <c r="C4" s="81">
        <v>752600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12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J4" s="1" t="s">
        <v>1</v>
      </c>
      <c r="K4" s="82">
        <f>SUBTOTAL(109,tbl_jibres_revenue_year[جمع درآمد])</f>
        <v>14355485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2">
        <f>SUMIFS(tbl_jibres_revenue[مبلغ درآمد کسب شده],tbl_jibres_revenue[سال],Table18[[#This Row],[سال]],tbl_jibres_revenue[فصل],Table18[[#This Row],[فصل]])</f>
        <v>1018000</v>
      </c>
    </row>
    <row r="5" spans="1:17" x14ac:dyDescent="0.4">
      <c r="A5" s="1">
        <f t="shared" si="0"/>
        <v>4</v>
      </c>
      <c r="B5" s="1" t="s">
        <v>202</v>
      </c>
      <c r="C5" s="81">
        <v>726000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11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N5" s="1">
        <v>1399</v>
      </c>
      <c r="O5" s="1">
        <v>2</v>
      </c>
      <c r="P5" s="1" t="str">
        <f>Table18[[#This Row],[سال]]&amp; "-Q"&amp;Table18[[#This Row],[فصل]]</f>
        <v>1399-Q2</v>
      </c>
      <c r="Q5" s="82">
        <f>SUMIFS(tbl_jibres_revenue[مبلغ درآمد کسب شده],tbl_jibres_revenue[سال],Table18[[#This Row],[سال]],tbl_jibres_revenue[فصل],Table18[[#This Row],[فصل]])</f>
        <v>3835000</v>
      </c>
    </row>
    <row r="6" spans="1:17" x14ac:dyDescent="0.4">
      <c r="A6" s="1">
        <f t="shared" si="0"/>
        <v>5</v>
      </c>
      <c r="B6" s="1" t="s">
        <v>203</v>
      </c>
      <c r="C6" s="81">
        <v>3826000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10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N6" s="1">
        <v>1399</v>
      </c>
      <c r="O6" s="1">
        <v>1</v>
      </c>
      <c r="P6" s="1" t="str">
        <f>Table18[[#This Row],[سال]]&amp; "-Q"&amp;Table18[[#This Row],[فصل]]</f>
        <v>1399-Q1</v>
      </c>
      <c r="Q6" s="82">
        <f>SUMIFS(tbl_jibres_revenue[مبلغ درآمد کسب شده],tbl_jibres_revenue[سال],Table18[[#This Row],[سال]],tbl_jibres_revenue[فصل],Table18[[#This Row],[فصل]])</f>
        <v>393965</v>
      </c>
    </row>
    <row r="7" spans="1:17" x14ac:dyDescent="0.4">
      <c r="A7" s="1">
        <f t="shared" si="0"/>
        <v>6</v>
      </c>
      <c r="B7" s="1" t="s">
        <v>204</v>
      </c>
      <c r="C7" s="81">
        <v>402000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9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</row>
    <row r="8" spans="1:17" x14ac:dyDescent="0.4">
      <c r="A8" s="1">
        <f t="shared" si="0"/>
        <v>7</v>
      </c>
      <c r="B8" s="1" t="s">
        <v>205</v>
      </c>
      <c r="C8" s="81">
        <v>616000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7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</row>
    <row r="9" spans="1:17" x14ac:dyDescent="0.4">
      <c r="A9" s="1">
        <f t="shared" si="0"/>
        <v>8</v>
      </c>
      <c r="B9" s="1" t="s">
        <v>206</v>
      </c>
      <c r="C9" s="81">
        <v>84000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6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0" spans="1:17" x14ac:dyDescent="0.4">
      <c r="A10" s="1">
        <f t="shared" si="0"/>
        <v>9</v>
      </c>
      <c r="B10" s="1" t="s">
        <v>207</v>
      </c>
      <c r="C10" s="81">
        <v>2960000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5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1" spans="1:17" x14ac:dyDescent="0.4">
      <c r="A11" s="1">
        <f t="shared" si="0"/>
        <v>10</v>
      </c>
      <c r="B11" s="1" t="s">
        <v>208</v>
      </c>
      <c r="C11" s="81">
        <v>791000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4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2" spans="1:17" x14ac:dyDescent="0.4">
      <c r="A12" s="1">
        <f t="shared" si="0"/>
        <v>11</v>
      </c>
      <c r="B12" s="1" t="s">
        <v>209</v>
      </c>
      <c r="C12" s="81">
        <v>160000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3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3" spans="1:17" x14ac:dyDescent="0.4">
      <c r="A13" s="1">
        <f t="shared" si="0"/>
        <v>12</v>
      </c>
      <c r="B13" s="1" t="s">
        <v>210</v>
      </c>
      <c r="C13" s="81">
        <v>101965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2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4" spans="1:17" x14ac:dyDescent="0.4">
      <c r="A14" s="1">
        <f t="shared" si="0"/>
        <v>13</v>
      </c>
      <c r="B14" s="1" t="s">
        <v>211</v>
      </c>
      <c r="C14" s="81">
        <v>132000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5" spans="1:17" x14ac:dyDescent="0.4">
      <c r="A15" s="1">
        <f t="shared" si="0"/>
        <v>14</v>
      </c>
      <c r="C15" s="81"/>
      <c r="D15" s="1">
        <f>_xlfn.NUMBERVALUE(LEFT(tbl_jibres_revenue[[#This Row],[سال و ماه]],4))</f>
        <v>0</v>
      </c>
      <c r="E15" s="1">
        <f>_xlfn.NUMBERVALUE(RIGHT(tbl_jibres_revenue[[#This Row],[سال و ماه]],2))</f>
        <v>0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6" spans="1:17" x14ac:dyDescent="0.4">
      <c r="B16" s="80"/>
    </row>
    <row r="17" spans="2:2" x14ac:dyDescent="0.4">
      <c r="B17" s="80"/>
    </row>
    <row r="18" spans="2:2" x14ac:dyDescent="0.4">
      <c r="B18" s="80"/>
    </row>
    <row r="19" spans="2:2" x14ac:dyDescent="0.4">
      <c r="B19" s="80"/>
    </row>
    <row r="20" spans="2:2" x14ac:dyDescent="0.4">
      <c r="B20" s="80"/>
    </row>
    <row r="21" spans="2:2" x14ac:dyDescent="0.4">
      <c r="B21" s="80"/>
    </row>
    <row r="22" spans="2:2" x14ac:dyDescent="0.4">
      <c r="B22" s="80"/>
    </row>
    <row r="23" spans="2:2" x14ac:dyDescent="0.4">
      <c r="B23" s="80"/>
    </row>
    <row r="24" spans="2:2" x14ac:dyDescent="0.4">
      <c r="B24" s="80"/>
    </row>
    <row r="25" spans="2:2" x14ac:dyDescent="0.4">
      <c r="B25" s="80"/>
    </row>
    <row r="26" spans="2:2" x14ac:dyDescent="0.4">
      <c r="B26" s="80"/>
    </row>
    <row r="27" spans="2:2" x14ac:dyDescent="0.4">
      <c r="B27" s="80"/>
    </row>
    <row r="28" spans="2:2" x14ac:dyDescent="0.4">
      <c r="B28" s="80"/>
    </row>
    <row r="29" spans="2:2" x14ac:dyDescent="0.4">
      <c r="B29" s="80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2021-05-19T16:30:25Z</dcterms:modified>
</cp:coreProperties>
</file>