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D73AB6A5-6B22-4FD3-AD4E-36045257213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2" l="1"/>
  <c r="N19" i="2"/>
  <c r="AG3" i="2"/>
  <c r="AI3" i="2" s="1"/>
  <c r="AF3" i="2"/>
  <c r="AF4" i="2" l="1"/>
  <c r="AF5" i="2"/>
  <c r="AF6" i="2"/>
  <c r="AF7" i="2"/>
  <c r="AF8" i="2"/>
  <c r="AJ4" i="2" l="1"/>
  <c r="AJ3" i="2"/>
  <c r="AJ7" i="2"/>
  <c r="E19" i="2"/>
  <c r="G19" i="2" s="1"/>
  <c r="H19" i="2" s="1"/>
  <c r="E20" i="2"/>
  <c r="G20" i="2" s="1"/>
  <c r="H20" i="2" s="1"/>
  <c r="E22" i="2"/>
  <c r="G22" i="2" s="1"/>
  <c r="H22" i="2" s="1"/>
  <c r="E23" i="2"/>
  <c r="G23" i="2" s="1"/>
  <c r="H23" i="2" s="1"/>
  <c r="AJ5" i="2"/>
  <c r="AJ6" i="2" l="1"/>
  <c r="E18" i="2"/>
  <c r="E21" i="2"/>
  <c r="G21" i="2" s="1"/>
  <c r="H21" i="2" s="1"/>
  <c r="AJ8" i="2"/>
  <c r="G18" i="2" l="1"/>
  <c r="M19" i="2"/>
  <c r="H18" i="2" l="1"/>
  <c r="S19" i="2" s="1"/>
  <c r="Q19" i="2"/>
</calcChain>
</file>

<file path=xl/sharedStrings.xml><?xml version="1.0" encoding="utf-8"?>
<sst xmlns="http://schemas.openxmlformats.org/spreadsheetml/2006/main" count="32" uniqueCount="19">
  <si>
    <t>Name</t>
  </si>
  <si>
    <t>Karim</t>
  </si>
  <si>
    <t>Piyas</t>
  </si>
  <si>
    <t>Monirul</t>
  </si>
  <si>
    <t>Noman</t>
  </si>
  <si>
    <t>Imam</t>
  </si>
  <si>
    <t>Ahad Sharif</t>
  </si>
  <si>
    <t>Total Meal</t>
  </si>
  <si>
    <t>Deposited</t>
  </si>
  <si>
    <t>Costs</t>
  </si>
  <si>
    <t>Housemaid's Wage</t>
  </si>
  <si>
    <t>Due</t>
  </si>
  <si>
    <t>Mess Total meal</t>
  </si>
  <si>
    <t>Total Expense</t>
  </si>
  <si>
    <t>Meal Charge</t>
  </si>
  <si>
    <t>Cost</t>
  </si>
  <si>
    <t>Total Cost</t>
  </si>
  <si>
    <t>Search</t>
  </si>
  <si>
    <t>“Financial and Operational Analysis of a Shared Mess for November.”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</si>
</sst>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[$৳-845]"/>
  </numFmts>
  <fonts count="10" x14ac:knownFonts="1">
    <font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4"/>
      <color theme="1"/>
      <name val="Times New Roman"/>
      <family val="1"/>
    </font>
    <font>
      <sz val="16"/>
      <color theme="9" tint="-0.249977111117893"/>
      <name val="Times New Roman"/>
      <family val="1"/>
    </font>
    <font>
      <sz val="11"/>
      <color theme="9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slantDashDot">
        <color indexed="64"/>
      </left>
      <right style="thin">
        <color indexed="64"/>
      </right>
      <top style="slantDashDot">
        <color indexed="64"/>
      </top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 style="slantDashDot">
        <color indexed="64"/>
      </top>
      <bottom style="slantDashDot">
        <color indexed="64"/>
      </bottom>
      <diagonal/>
    </border>
    <border>
      <left style="thin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slantDashDot">
        <color indexed="64"/>
      </left>
      <right style="thin">
        <color indexed="64"/>
      </right>
      <top/>
      <bottom style="slantDashDot">
        <color indexed="64"/>
      </bottom>
      <diagonal/>
    </border>
    <border>
      <left style="thin">
        <color indexed="64"/>
      </left>
      <right style="slantDashDot">
        <color indexed="64"/>
      </right>
      <top/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/>
      <bottom style="slantDashDot">
        <color indexed="64"/>
      </bottom>
      <diagonal/>
    </border>
    <border>
      <left style="slantDashDot">
        <color indexed="64"/>
      </left>
      <right style="thin">
        <color indexed="64"/>
      </right>
      <top style="slantDashDot">
        <color indexed="64"/>
      </top>
      <bottom/>
      <diagonal/>
    </border>
    <border>
      <left style="thin">
        <color indexed="64"/>
      </left>
      <right/>
      <top style="slantDashDot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/>
    <xf numFmtId="0" fontId="3" fillId="2" borderId="1" xfId="0" applyFont="1" applyFill="1" applyBorder="1"/>
    <xf numFmtId="0" fontId="2" fillId="6" borderId="1" xfId="0" applyFont="1" applyFill="1" applyBorder="1"/>
    <xf numFmtId="164" fontId="0" fillId="0" borderId="1" xfId="0" applyNumberFormat="1" applyBorder="1"/>
    <xf numFmtId="0" fontId="4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6" fillId="4" borderId="1" xfId="0" applyFont="1" applyFill="1" applyBorder="1"/>
    <xf numFmtId="0" fontId="7" fillId="7" borderId="2" xfId="0" applyFont="1" applyFill="1" applyBorder="1"/>
    <xf numFmtId="0" fontId="0" fillId="0" borderId="8" xfId="0" applyBorder="1"/>
    <xf numFmtId="0" fontId="2" fillId="6" borderId="2" xfId="0" applyFont="1" applyFill="1" applyBorder="1" applyAlignment="1">
      <alignment horizontal="center"/>
    </xf>
    <xf numFmtId="0" fontId="0" fillId="0" borderId="7" xfId="0" applyBorder="1"/>
    <xf numFmtId="0" fontId="0" fillId="0" borderId="0" xfId="0" applyAlignment="1">
      <alignment horizontal="center" vertical="center"/>
    </xf>
    <xf numFmtId="0" fontId="2" fillId="6" borderId="3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66FF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39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Sheet2!$H$17</c:f>
              <c:strCache>
                <c:ptCount val="1"/>
                <c:pt idx="0">
                  <c:v>Due</c:v>
                </c:pt>
              </c:strCache>
            </c:strRef>
          </c:tx>
          <c:explosion val="2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70-46B1-8213-2B8D908EE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70-46B1-8213-2B8D908EE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70-46B1-8213-2B8D908EE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2225">
                <a:solidFill>
                  <a:schemeClr val="accent1"/>
                </a:solidFill>
              </a:ln>
              <a:effectLst>
                <a:outerShdw blurRad="266700" dist="482600" sx="165000" sy="165000" algn="ctr" rotWithShape="0">
                  <a:prstClr val="black">
                    <a:alpha val="0"/>
                  </a:prstClr>
                </a:outerShdw>
              </a:effectLst>
              <a:sp3d contourW="22225"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670-46B1-8213-2B8D908EE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70-46B1-8213-2B8D908EE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70-46B1-8213-2B8D908EEAC9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Sheet2!$C$18:$C$23</c:f>
              <c:strCache>
                <c:ptCount val="6"/>
                <c:pt idx="0">
                  <c:v>Karim</c:v>
                </c:pt>
                <c:pt idx="1">
                  <c:v>Piyas</c:v>
                </c:pt>
                <c:pt idx="2">
                  <c:v>Monirul</c:v>
                </c:pt>
                <c:pt idx="3">
                  <c:v>Noman</c:v>
                </c:pt>
                <c:pt idx="4">
                  <c:v>Imam</c:v>
                </c:pt>
                <c:pt idx="5">
                  <c:v>Ahad Sharif</c:v>
                </c:pt>
              </c:strCache>
            </c:strRef>
          </c:cat>
          <c:val>
            <c:numRef>
              <c:f>Sheet2!$H$18:$H$23</c:f>
              <c:numCache>
                <c:formatCode>#,##0.00[$৳-845]</c:formatCode>
                <c:ptCount val="6"/>
                <c:pt idx="0">
                  <c:v>1620.5890227576974</c:v>
                </c:pt>
                <c:pt idx="1">
                  <c:v>3320.9103078982594</c:v>
                </c:pt>
                <c:pt idx="2">
                  <c:v>2220.8835341365461</c:v>
                </c:pt>
                <c:pt idx="3">
                  <c:v>2195.9303882195445</c:v>
                </c:pt>
                <c:pt idx="4">
                  <c:v>1745.8902275769742</c:v>
                </c:pt>
                <c:pt idx="5">
                  <c:v>845.796519410977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670-46B1-8213-2B8D908EEAC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Mess Member Monthly</a:t>
            </a:r>
            <a:r>
              <a:rPr lang="en-US" baseline="0"/>
              <a:t> Expense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Sheet2!$D$17</c:f>
              <c:strCache>
                <c:ptCount val="1"/>
                <c:pt idx="0">
                  <c:v>Deposited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Sheet2!$C$18:$C$23</c:f>
              <c:strCache>
                <c:ptCount val="6"/>
                <c:pt idx="0">
                  <c:v>Karim</c:v>
                </c:pt>
                <c:pt idx="1">
                  <c:v>Piyas</c:v>
                </c:pt>
                <c:pt idx="2">
                  <c:v>Monirul</c:v>
                </c:pt>
                <c:pt idx="3">
                  <c:v>Noman</c:v>
                </c:pt>
                <c:pt idx="4">
                  <c:v>Imam</c:v>
                </c:pt>
                <c:pt idx="5">
                  <c:v>Ahad Sharif</c:v>
                </c:pt>
              </c:strCache>
            </c:strRef>
          </c:cat>
          <c:val>
            <c:numRef>
              <c:f>Sheet2!$D$18:$D$23</c:f>
              <c:numCache>
                <c:formatCode>#,##0.00[$৳-845]</c:formatCode>
                <c:ptCount val="6"/>
                <c:pt idx="0">
                  <c:v>1000</c:v>
                </c:pt>
                <c:pt idx="1">
                  <c:v>500</c:v>
                </c:pt>
                <c:pt idx="2">
                  <c:v>1500</c:v>
                </c:pt>
                <c:pt idx="3">
                  <c:v>1700</c:v>
                </c:pt>
                <c:pt idx="4">
                  <c:v>2000</c:v>
                </c:pt>
                <c:pt idx="5">
                  <c:v>2550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9-4D27-BA05-637294836D04}"/>
            </c:ext>
          </c:extLst>
        </c:ser>
        <c:ser>
          <c:idx val="1"/>
          <c:order val="1"/>
          <c:tx>
            <c:strRef>
              <c:f>Sheet2!$G$17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Sheet2!$C$18:$C$23</c:f>
              <c:strCache>
                <c:ptCount val="6"/>
                <c:pt idx="0">
                  <c:v>Karim</c:v>
                </c:pt>
                <c:pt idx="1">
                  <c:v>Piyas</c:v>
                </c:pt>
                <c:pt idx="2">
                  <c:v>Monirul</c:v>
                </c:pt>
                <c:pt idx="3">
                  <c:v>Noman</c:v>
                </c:pt>
                <c:pt idx="4">
                  <c:v>Imam</c:v>
                </c:pt>
                <c:pt idx="5">
                  <c:v>Ahad Sharif</c:v>
                </c:pt>
              </c:strCache>
            </c:strRef>
          </c:cat>
          <c:val>
            <c:numRef>
              <c:f>Sheet2!$G$18:$G$23</c:f>
              <c:numCache>
                <c:formatCode>#,##0.00[$৳-845]</c:formatCode>
                <c:ptCount val="6"/>
                <c:pt idx="0">
                  <c:v>2620.5890227576974</c:v>
                </c:pt>
                <c:pt idx="1">
                  <c:v>3820.9103078982594</c:v>
                </c:pt>
                <c:pt idx="2">
                  <c:v>3720.8835341365461</c:v>
                </c:pt>
                <c:pt idx="3">
                  <c:v>3895.9303882195445</c:v>
                </c:pt>
                <c:pt idx="4">
                  <c:v>3745.8902275769742</c:v>
                </c:pt>
                <c:pt idx="5">
                  <c:v>3395.796519410977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E9-4D27-BA05-637294836D04}"/>
            </c:ext>
          </c:extLst>
        </c:ser>
        <c:ser>
          <c:idx val="2"/>
          <c:order val="2"/>
          <c:tx>
            <c:strRef>
              <c:f>Sheet2!$H$17</c:f>
              <c:strCache>
                <c:ptCount val="1"/>
                <c:pt idx="0">
                  <c:v>Due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Sheet2!$C$18:$C$23</c:f>
              <c:strCache>
                <c:ptCount val="6"/>
                <c:pt idx="0">
                  <c:v>Karim</c:v>
                </c:pt>
                <c:pt idx="1">
                  <c:v>Piyas</c:v>
                </c:pt>
                <c:pt idx="2">
                  <c:v>Monirul</c:v>
                </c:pt>
                <c:pt idx="3">
                  <c:v>Noman</c:v>
                </c:pt>
                <c:pt idx="4">
                  <c:v>Imam</c:v>
                </c:pt>
                <c:pt idx="5">
                  <c:v>Ahad Sharif</c:v>
                </c:pt>
              </c:strCache>
            </c:strRef>
          </c:cat>
          <c:val>
            <c:numRef>
              <c:f>Sheet2!$H$18:$H$23</c:f>
              <c:numCache>
                <c:formatCode>#,##0.00[$৳-845]</c:formatCode>
                <c:ptCount val="6"/>
                <c:pt idx="0">
                  <c:v>1620.5890227576974</c:v>
                </c:pt>
                <c:pt idx="1">
                  <c:v>3320.9103078982594</c:v>
                </c:pt>
                <c:pt idx="2">
                  <c:v>2220.8835341365461</c:v>
                </c:pt>
                <c:pt idx="3">
                  <c:v>2195.9303882195445</c:v>
                </c:pt>
                <c:pt idx="4">
                  <c:v>1745.8902275769742</c:v>
                </c:pt>
                <c:pt idx="5">
                  <c:v>845.796519410977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E9-4D27-BA05-637294836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701128"/>
        <c:axId val="519702696"/>
      </c:barChart>
      <c:catAx>
        <c:axId val="51970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02696"/>
        <c:crosses val="autoZero"/>
        <c:auto val="1"/>
        <c:lblAlgn val="ctr"/>
        <c:lblOffset val="100"/>
        <c:noMultiLvlLbl val="0"/>
      </c:catAx>
      <c:valAx>
        <c:axId val="51970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[$৳-845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0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</xdr:colOff>
      <xdr:row>27</xdr:row>
      <xdr:rowOff>21430</xdr:rowOff>
    </xdr:from>
    <xdr:to>
      <xdr:col>19</xdr:col>
      <xdr:colOff>539749</xdr:colOff>
      <xdr:row>44</xdr:row>
      <xdr:rowOff>31749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317498</xdr:colOff>
      <xdr:row>27</xdr:row>
      <xdr:rowOff>21430</xdr:rowOff>
    </xdr:from>
    <xdr:to>
      <xdr:col>9</xdr:col>
      <xdr:colOff>23811</xdr:colOff>
      <xdr:row>44</xdr:row>
      <xdr:rowOff>55561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6"/>
  <sheetViews>
    <sheetView tabSelected="1" zoomScale="94" zoomScaleNormal="94" workbookViewId="0">
      <selection activeCell="V15" sqref="V15"/>
    </sheetView>
  </sheetViews>
  <sheetFormatPr defaultRowHeight="15" x14ac:dyDescent="0.25"/>
  <cols>
    <col min="3" max="3" width="12.42578125" bestFit="1" customWidth="1"/>
    <col min="4" max="4" width="11.140625" bestFit="1" customWidth="1"/>
    <col min="5" max="5" width="15" bestFit="1" customWidth="1"/>
    <col min="6" max="6" width="19.7109375" bestFit="1" customWidth="1"/>
    <col min="7" max="7" width="10.7109375" bestFit="1" customWidth="1"/>
    <col min="8" max="8" width="9.7109375" bestFit="1" customWidth="1"/>
    <col min="15" max="15" width="13" customWidth="1"/>
    <col min="32" max="32" width="11.5703125" bestFit="1" customWidth="1"/>
    <col min="33" max="33" width="16.85546875" bestFit="1" customWidth="1"/>
    <col min="34" max="34" width="14.7109375" bestFit="1" customWidth="1"/>
    <col min="35" max="35" width="13.7109375" bestFit="1" customWidth="1"/>
    <col min="36" max="36" width="12" bestFit="1" customWidth="1"/>
  </cols>
  <sheetData>
    <row r="1" spans="1:36" ht="25.5" x14ac:dyDescent="0.25">
      <c r="A1" s="33" t="s">
        <v>18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</row>
    <row r="2" spans="1:36" ht="15.75" x14ac:dyDescent="0.25">
      <c r="A2" s="2" t="s">
        <v>0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  <c r="R2" s="8">
        <v>17</v>
      </c>
      <c r="S2" s="8">
        <v>18</v>
      </c>
      <c r="T2" s="8">
        <v>19</v>
      </c>
      <c r="U2" s="8">
        <v>20</v>
      </c>
      <c r="V2" s="8">
        <v>21</v>
      </c>
      <c r="W2" s="8">
        <v>22</v>
      </c>
      <c r="X2" s="8">
        <v>23</v>
      </c>
      <c r="Y2" s="8">
        <v>24</v>
      </c>
      <c r="Z2" s="8">
        <v>25</v>
      </c>
      <c r="AA2" s="8">
        <v>26</v>
      </c>
      <c r="AB2" s="8">
        <v>27</v>
      </c>
      <c r="AC2" s="8">
        <v>28</v>
      </c>
      <c r="AD2" s="8">
        <v>29</v>
      </c>
      <c r="AE2" s="8">
        <v>30</v>
      </c>
      <c r="AF2" s="9" t="s">
        <v>7</v>
      </c>
      <c r="AG2" s="9" t="s">
        <v>12</v>
      </c>
      <c r="AH2" s="9" t="s">
        <v>13</v>
      </c>
      <c r="AI2" s="10" t="s">
        <v>14</v>
      </c>
      <c r="AJ2" s="9" t="s">
        <v>15</v>
      </c>
    </row>
    <row r="3" spans="1:36" ht="15.75" x14ac:dyDescent="0.25">
      <c r="A3" s="7" t="s">
        <v>1</v>
      </c>
      <c r="B3" s="6">
        <v>1</v>
      </c>
      <c r="C3" s="6">
        <v>1.5</v>
      </c>
      <c r="D3" s="6">
        <v>1.5</v>
      </c>
      <c r="E3" s="6">
        <v>1.5</v>
      </c>
      <c r="F3" s="6">
        <v>1.5</v>
      </c>
      <c r="G3" s="6">
        <v>1.5</v>
      </c>
      <c r="H3" s="6">
        <v>1.5</v>
      </c>
      <c r="I3" s="6">
        <v>1.5</v>
      </c>
      <c r="J3" s="6">
        <v>1.5</v>
      </c>
      <c r="K3" s="6">
        <v>1.5</v>
      </c>
      <c r="L3" s="6">
        <v>1</v>
      </c>
      <c r="M3" s="6">
        <v>1.5</v>
      </c>
      <c r="N3" s="6">
        <v>1.5</v>
      </c>
      <c r="O3" s="6">
        <v>1.5</v>
      </c>
      <c r="P3" s="6">
        <v>1.5</v>
      </c>
      <c r="Q3" s="6">
        <v>1.5</v>
      </c>
      <c r="R3" s="6">
        <v>1.5</v>
      </c>
      <c r="S3" s="6">
        <v>1.5</v>
      </c>
      <c r="T3" s="6">
        <v>1.5</v>
      </c>
      <c r="U3" s="6">
        <v>1.5</v>
      </c>
      <c r="V3" s="6">
        <v>1</v>
      </c>
      <c r="W3" s="6">
        <v>1.5</v>
      </c>
      <c r="X3" s="6">
        <v>1.5</v>
      </c>
      <c r="Y3" s="6">
        <v>1.5</v>
      </c>
      <c r="Z3" s="6">
        <v>1.5</v>
      </c>
      <c r="AA3" s="6">
        <v>1.5</v>
      </c>
      <c r="AB3" s="6">
        <v>1.5</v>
      </c>
      <c r="AC3" s="6">
        <v>1.5</v>
      </c>
      <c r="AD3" s="6">
        <v>2</v>
      </c>
      <c r="AE3" s="6">
        <v>1.5</v>
      </c>
      <c r="AF3" s="6">
        <f>SUM(B3:AE3)</f>
        <v>44</v>
      </c>
      <c r="AG3" s="31">
        <f>SUM(B3:AE8)</f>
        <v>373.5</v>
      </c>
      <c r="AH3" s="32">
        <v>18680</v>
      </c>
      <c r="AI3" s="32">
        <f>AH3/AG3</f>
        <v>50.013386880856757</v>
      </c>
      <c r="AJ3" s="6">
        <f>AI3*AF3</f>
        <v>2200.5890227576974</v>
      </c>
    </row>
    <row r="4" spans="1:36" ht="15.75" x14ac:dyDescent="0.25">
      <c r="A4" s="7" t="s">
        <v>2</v>
      </c>
      <c r="B4" s="6">
        <v>2.5</v>
      </c>
      <c r="C4" s="6">
        <v>2.5</v>
      </c>
      <c r="D4" s="6">
        <v>2.5</v>
      </c>
      <c r="E4" s="6">
        <v>2.5</v>
      </c>
      <c r="F4" s="6">
        <v>2.5</v>
      </c>
      <c r="G4" s="6">
        <v>2.5</v>
      </c>
      <c r="H4" s="6">
        <v>2.5</v>
      </c>
      <c r="I4" s="6">
        <v>2.5</v>
      </c>
      <c r="J4" s="6">
        <v>2.5</v>
      </c>
      <c r="K4" s="6">
        <v>2.5</v>
      </c>
      <c r="L4" s="6">
        <v>1</v>
      </c>
      <c r="M4" s="6">
        <v>2.5</v>
      </c>
      <c r="N4" s="6">
        <v>1</v>
      </c>
      <c r="O4" s="6">
        <v>1</v>
      </c>
      <c r="P4" s="6">
        <v>2.5</v>
      </c>
      <c r="Q4" s="6">
        <v>2.5</v>
      </c>
      <c r="R4" s="6">
        <v>2.5</v>
      </c>
      <c r="S4" s="6">
        <v>2.5</v>
      </c>
      <c r="T4" s="6">
        <v>2</v>
      </c>
      <c r="U4" s="6">
        <v>2.5</v>
      </c>
      <c r="V4" s="6">
        <v>2.5</v>
      </c>
      <c r="W4" s="6">
        <v>2.5</v>
      </c>
      <c r="X4" s="6">
        <v>2.5</v>
      </c>
      <c r="Y4" s="6">
        <v>2</v>
      </c>
      <c r="Z4" s="6">
        <v>2.5</v>
      </c>
      <c r="AA4" s="6">
        <v>2.5</v>
      </c>
      <c r="AB4" s="6">
        <v>2</v>
      </c>
      <c r="AC4" s="6">
        <v>2</v>
      </c>
      <c r="AD4" s="6">
        <v>2.5</v>
      </c>
      <c r="AE4" s="6">
        <v>2</v>
      </c>
      <c r="AF4" s="6">
        <f t="shared" ref="AF4:AF8" si="0">SUM(B4:AE4)</f>
        <v>68</v>
      </c>
      <c r="AG4" s="31"/>
      <c r="AH4" s="32"/>
      <c r="AI4" s="32"/>
      <c r="AJ4" s="6">
        <f>AF4*AI3</f>
        <v>3400.9103078982594</v>
      </c>
    </row>
    <row r="5" spans="1:36" ht="15.75" x14ac:dyDescent="0.25">
      <c r="A5" s="7" t="s">
        <v>3</v>
      </c>
      <c r="B5" s="6">
        <v>2.5</v>
      </c>
      <c r="C5" s="6">
        <v>2.5</v>
      </c>
      <c r="D5" s="6">
        <v>2.5</v>
      </c>
      <c r="E5" s="6">
        <v>2.5</v>
      </c>
      <c r="F5" s="6">
        <v>2.5</v>
      </c>
      <c r="G5" s="6">
        <v>2.5</v>
      </c>
      <c r="H5" s="6">
        <v>2.5</v>
      </c>
      <c r="I5" s="6">
        <v>2.5</v>
      </c>
      <c r="J5" s="6">
        <v>1</v>
      </c>
      <c r="K5" s="6">
        <v>1</v>
      </c>
      <c r="L5" s="6">
        <v>2.5</v>
      </c>
      <c r="M5" s="6">
        <v>2</v>
      </c>
      <c r="N5" s="6">
        <v>2.5</v>
      </c>
      <c r="O5" s="6">
        <v>2.5</v>
      </c>
      <c r="P5" s="6">
        <v>1</v>
      </c>
      <c r="Q5" s="6">
        <v>2.5</v>
      </c>
      <c r="R5" s="6">
        <v>2</v>
      </c>
      <c r="S5" s="6">
        <v>2.5</v>
      </c>
      <c r="T5" s="6">
        <v>2.5</v>
      </c>
      <c r="U5" s="6">
        <v>2.5</v>
      </c>
      <c r="V5" s="6">
        <v>2.5</v>
      </c>
      <c r="W5" s="6">
        <v>1</v>
      </c>
      <c r="X5" s="6">
        <v>2</v>
      </c>
      <c r="Y5" s="6">
        <v>2.5</v>
      </c>
      <c r="Z5" s="6">
        <v>2</v>
      </c>
      <c r="AA5" s="6">
        <v>2</v>
      </c>
      <c r="AB5" s="6">
        <v>2</v>
      </c>
      <c r="AC5" s="6">
        <v>2.5</v>
      </c>
      <c r="AD5" s="6">
        <v>2.5</v>
      </c>
      <c r="AE5" s="6">
        <v>2.5</v>
      </c>
      <c r="AF5" s="6">
        <f t="shared" si="0"/>
        <v>66</v>
      </c>
      <c r="AG5" s="31"/>
      <c r="AH5" s="32"/>
      <c r="AI5" s="32"/>
      <c r="AJ5" s="6">
        <f>AI3*AF5</f>
        <v>3300.8835341365461</v>
      </c>
    </row>
    <row r="6" spans="1:36" ht="15.75" x14ac:dyDescent="0.25">
      <c r="A6" s="7" t="s">
        <v>4</v>
      </c>
      <c r="B6" s="6">
        <v>2.5</v>
      </c>
      <c r="C6" s="6">
        <v>2.5</v>
      </c>
      <c r="D6" s="6">
        <v>2.5</v>
      </c>
      <c r="E6" s="6">
        <v>2.5</v>
      </c>
      <c r="F6" s="6">
        <v>2.5</v>
      </c>
      <c r="G6" s="6">
        <v>2.5</v>
      </c>
      <c r="H6" s="6">
        <v>2.5</v>
      </c>
      <c r="I6" s="6">
        <v>2.5</v>
      </c>
      <c r="J6" s="6">
        <v>2.5</v>
      </c>
      <c r="K6" s="6">
        <v>2.5</v>
      </c>
      <c r="L6" s="6">
        <v>2.5</v>
      </c>
      <c r="M6" s="6">
        <v>2.5</v>
      </c>
      <c r="N6" s="6">
        <v>2.5</v>
      </c>
      <c r="O6" s="6">
        <v>2.5</v>
      </c>
      <c r="P6" s="6">
        <v>2</v>
      </c>
      <c r="Q6" s="6">
        <v>2.5</v>
      </c>
      <c r="R6" s="6">
        <v>2.5</v>
      </c>
      <c r="S6" s="6">
        <v>2.5</v>
      </c>
      <c r="T6" s="6">
        <v>2.5</v>
      </c>
      <c r="U6" s="6">
        <v>1</v>
      </c>
      <c r="V6" s="6">
        <v>2.5</v>
      </c>
      <c r="W6" s="6">
        <v>2.5</v>
      </c>
      <c r="X6" s="6">
        <v>2.5</v>
      </c>
      <c r="Y6" s="6">
        <v>2.5</v>
      </c>
      <c r="Z6" s="6">
        <v>2.5</v>
      </c>
      <c r="AA6" s="6">
        <v>2.5</v>
      </c>
      <c r="AB6" s="6">
        <v>2.5</v>
      </c>
      <c r="AC6" s="6">
        <v>1</v>
      </c>
      <c r="AD6" s="6">
        <v>2</v>
      </c>
      <c r="AE6" s="6">
        <v>1</v>
      </c>
      <c r="AF6" s="6">
        <f t="shared" si="0"/>
        <v>69.5</v>
      </c>
      <c r="AG6" s="31"/>
      <c r="AH6" s="32"/>
      <c r="AI6" s="32"/>
      <c r="AJ6" s="6">
        <f>AI3*AF6</f>
        <v>3475.9303882195445</v>
      </c>
    </row>
    <row r="7" spans="1:36" ht="15.75" x14ac:dyDescent="0.25">
      <c r="A7" s="7" t="s">
        <v>5</v>
      </c>
      <c r="B7" s="6">
        <v>2.5</v>
      </c>
      <c r="C7" s="6">
        <v>2.5</v>
      </c>
      <c r="D7" s="6">
        <v>2.5</v>
      </c>
      <c r="E7" s="6">
        <v>2.5</v>
      </c>
      <c r="F7" s="6">
        <v>2.5</v>
      </c>
      <c r="G7" s="6">
        <v>2.5</v>
      </c>
      <c r="H7" s="6">
        <v>2.5</v>
      </c>
      <c r="I7" s="6">
        <v>2.5</v>
      </c>
      <c r="J7" s="6">
        <v>2.5</v>
      </c>
      <c r="K7" s="6">
        <v>1</v>
      </c>
      <c r="L7" s="6">
        <v>2.5</v>
      </c>
      <c r="M7" s="6">
        <v>2.5</v>
      </c>
      <c r="N7" s="6">
        <v>2.5</v>
      </c>
      <c r="O7" s="6">
        <v>1</v>
      </c>
      <c r="P7" s="6">
        <v>2.5</v>
      </c>
      <c r="Q7" s="6">
        <v>2.5</v>
      </c>
      <c r="R7" s="6">
        <v>2.5</v>
      </c>
      <c r="S7" s="6">
        <v>2.5</v>
      </c>
      <c r="T7" s="6">
        <v>2.5</v>
      </c>
      <c r="U7" s="6">
        <v>1</v>
      </c>
      <c r="V7" s="6">
        <v>2.5</v>
      </c>
      <c r="W7" s="6">
        <v>2.5</v>
      </c>
      <c r="X7" s="6">
        <v>1</v>
      </c>
      <c r="Y7" s="6">
        <v>2</v>
      </c>
      <c r="Z7" s="6">
        <v>2.5</v>
      </c>
      <c r="AA7" s="6">
        <v>2</v>
      </c>
      <c r="AB7" s="6">
        <v>2.5</v>
      </c>
      <c r="AC7" s="6">
        <v>2.5</v>
      </c>
      <c r="AD7" s="6">
        <v>1</v>
      </c>
      <c r="AE7" s="6">
        <v>2.5</v>
      </c>
      <c r="AF7" s="6">
        <f t="shared" si="0"/>
        <v>66.5</v>
      </c>
      <c r="AG7" s="31"/>
      <c r="AH7" s="32"/>
      <c r="AI7" s="32"/>
      <c r="AJ7" s="6">
        <f>AI3*AF7</f>
        <v>3325.8902275769742</v>
      </c>
    </row>
    <row r="8" spans="1:36" ht="15.75" x14ac:dyDescent="0.25">
      <c r="A8" s="7" t="s">
        <v>6</v>
      </c>
      <c r="B8" s="6">
        <v>2.5</v>
      </c>
      <c r="C8" s="6">
        <v>2.5</v>
      </c>
      <c r="D8" s="6">
        <v>2.5</v>
      </c>
      <c r="E8" s="6">
        <v>2.5</v>
      </c>
      <c r="F8" s="6">
        <v>1</v>
      </c>
      <c r="G8" s="6">
        <v>2.5</v>
      </c>
      <c r="H8" s="6">
        <v>1.5</v>
      </c>
      <c r="I8" s="6">
        <v>2.5</v>
      </c>
      <c r="J8" s="6">
        <v>2.5</v>
      </c>
      <c r="K8" s="6">
        <v>2.5</v>
      </c>
      <c r="L8" s="6">
        <v>1</v>
      </c>
      <c r="M8" s="6">
        <v>1</v>
      </c>
      <c r="N8" s="6">
        <v>2.5</v>
      </c>
      <c r="O8" s="6">
        <v>2.5</v>
      </c>
      <c r="P8" s="6">
        <v>2.5</v>
      </c>
      <c r="Q8" s="6">
        <v>2.5</v>
      </c>
      <c r="R8" s="6">
        <v>2.5</v>
      </c>
      <c r="S8" s="6">
        <v>2.5</v>
      </c>
      <c r="T8" s="6">
        <v>2.5</v>
      </c>
      <c r="U8" s="6">
        <v>2.5</v>
      </c>
      <c r="V8" s="6">
        <v>2.5</v>
      </c>
      <c r="W8" s="6">
        <v>0</v>
      </c>
      <c r="X8" s="6">
        <v>0</v>
      </c>
      <c r="Y8" s="6">
        <v>0</v>
      </c>
      <c r="Z8" s="6">
        <v>1</v>
      </c>
      <c r="AA8" s="6">
        <v>1.5</v>
      </c>
      <c r="AB8" s="6">
        <v>2.5</v>
      </c>
      <c r="AC8" s="6">
        <v>2.5</v>
      </c>
      <c r="AD8" s="6">
        <v>2.5</v>
      </c>
      <c r="AE8" s="6">
        <v>2.5</v>
      </c>
      <c r="AF8" s="6">
        <f t="shared" si="0"/>
        <v>59.5</v>
      </c>
      <c r="AG8" s="31"/>
      <c r="AH8" s="32"/>
      <c r="AI8" s="32"/>
      <c r="AJ8" s="6">
        <f>AI3*AF8</f>
        <v>2975.796519410977</v>
      </c>
    </row>
    <row r="12" spans="1:36" x14ac:dyDescent="0.25">
      <c r="L12" s="1"/>
    </row>
    <row r="15" spans="1:36" x14ac:dyDescent="0.25">
      <c r="K15" s="1"/>
    </row>
    <row r="16" spans="1:36" ht="15.75" thickBot="1" x14ac:dyDescent="0.3"/>
    <row r="17" spans="3:19" ht="21" thickBot="1" x14ac:dyDescent="0.35">
      <c r="C17" s="2" t="s">
        <v>0</v>
      </c>
      <c r="D17" s="4" t="s">
        <v>8</v>
      </c>
      <c r="E17" s="4" t="s">
        <v>9</v>
      </c>
      <c r="F17" s="4" t="s">
        <v>10</v>
      </c>
      <c r="G17" s="4" t="s">
        <v>16</v>
      </c>
      <c r="H17" s="4" t="s">
        <v>11</v>
      </c>
      <c r="K17" s="11" t="s">
        <v>17</v>
      </c>
      <c r="L17" s="28" t="s">
        <v>6</v>
      </c>
      <c r="M17" s="29"/>
      <c r="N17" s="29"/>
      <c r="O17" s="29"/>
      <c r="P17" s="29"/>
      <c r="Q17" s="29"/>
      <c r="R17" s="29"/>
      <c r="S17" s="30"/>
    </row>
    <row r="18" spans="3:19" ht="16.5" thickBot="1" x14ac:dyDescent="0.3">
      <c r="C18" s="3" t="s">
        <v>1</v>
      </c>
      <c r="D18" s="5">
        <v>1000</v>
      </c>
      <c r="E18" s="5">
        <f>AF3*AI3</f>
        <v>2200.5890227576974</v>
      </c>
      <c r="F18" s="5">
        <v>420</v>
      </c>
      <c r="G18" s="5">
        <f>E18+F18</f>
        <v>2620.5890227576974</v>
      </c>
      <c r="H18" s="5">
        <f>G18-D18</f>
        <v>1620.5890227576974</v>
      </c>
      <c r="K18" s="16" t="s">
        <v>8</v>
      </c>
      <c r="L18" s="17"/>
      <c r="M18" s="13" t="s">
        <v>9</v>
      </c>
      <c r="N18" s="20" t="s">
        <v>10</v>
      </c>
      <c r="O18" s="21"/>
      <c r="P18" s="22"/>
      <c r="Q18" s="23" t="s">
        <v>16</v>
      </c>
      <c r="R18" s="24"/>
      <c r="S18" s="13" t="s">
        <v>11</v>
      </c>
    </row>
    <row r="19" spans="3:19" ht="16.5" thickBot="1" x14ac:dyDescent="0.3">
      <c r="C19" s="3" t="s">
        <v>2</v>
      </c>
      <c r="D19" s="5">
        <v>500</v>
      </c>
      <c r="E19" s="5">
        <f>AF4*AI3</f>
        <v>3400.9103078982594</v>
      </c>
      <c r="F19" s="5">
        <v>420</v>
      </c>
      <c r="G19" s="5">
        <f t="shared" ref="G19:G23" si="1">E19+F19</f>
        <v>3820.9103078982594</v>
      </c>
      <c r="H19" s="5">
        <f t="shared" ref="H19:H23" si="2">G19-D19</f>
        <v>3320.9103078982594</v>
      </c>
      <c r="K19" s="18">
        <f>VLOOKUP(L17,C17:H23,2,0)</f>
        <v>2550</v>
      </c>
      <c r="L19" s="19"/>
      <c r="M19" s="12">
        <f>VLOOKUP(L17,C17:H23,3,0)</f>
        <v>2975.796519410977</v>
      </c>
      <c r="N19" s="18">
        <f>VLOOKUP(L17,C17:H23,4,0)</f>
        <v>420</v>
      </c>
      <c r="O19" s="27"/>
      <c r="P19" s="19"/>
      <c r="Q19" s="25">
        <f>VLOOKUP(L17,C17:H23,5,0)</f>
        <v>3395.796519410977</v>
      </c>
      <c r="R19" s="26"/>
      <c r="S19" s="14">
        <f>VLOOKUP(L17,C17:H23,6,0)</f>
        <v>845.796519410977</v>
      </c>
    </row>
    <row r="20" spans="3:19" ht="15.75" x14ac:dyDescent="0.25">
      <c r="C20" s="3" t="s">
        <v>3</v>
      </c>
      <c r="D20" s="5">
        <v>1500</v>
      </c>
      <c r="E20" s="5">
        <f>AF5*AI3</f>
        <v>3300.8835341365461</v>
      </c>
      <c r="F20" s="5">
        <v>420</v>
      </c>
      <c r="G20" s="5">
        <f t="shared" si="1"/>
        <v>3720.8835341365461</v>
      </c>
      <c r="H20" s="5">
        <f t="shared" si="2"/>
        <v>2220.8835341365461</v>
      </c>
    </row>
    <row r="21" spans="3:19" ht="15.75" x14ac:dyDescent="0.25">
      <c r="C21" s="3" t="s">
        <v>4</v>
      </c>
      <c r="D21" s="5">
        <v>1700</v>
      </c>
      <c r="E21" s="5">
        <f>AF6*AI3</f>
        <v>3475.9303882195445</v>
      </c>
      <c r="F21" s="5">
        <v>420</v>
      </c>
      <c r="G21" s="5">
        <f t="shared" si="1"/>
        <v>3895.9303882195445</v>
      </c>
      <c r="H21" s="5">
        <f t="shared" si="2"/>
        <v>2195.9303882195445</v>
      </c>
    </row>
    <row r="22" spans="3:19" ht="15.75" x14ac:dyDescent="0.25">
      <c r="C22" s="3" t="s">
        <v>5</v>
      </c>
      <c r="D22" s="5">
        <v>2000</v>
      </c>
      <c r="E22" s="5">
        <f>AF7*AI3</f>
        <v>3325.8902275769742</v>
      </c>
      <c r="F22" s="5">
        <v>420</v>
      </c>
      <c r="G22" s="5">
        <f t="shared" si="1"/>
        <v>3745.8902275769742</v>
      </c>
      <c r="H22" s="5">
        <f t="shared" si="2"/>
        <v>1745.8902275769742</v>
      </c>
    </row>
    <row r="23" spans="3:19" ht="15.75" x14ac:dyDescent="0.25">
      <c r="C23" s="3" t="s">
        <v>6</v>
      </c>
      <c r="D23" s="5">
        <v>2550</v>
      </c>
      <c r="E23" s="5">
        <f>AF8*AI3</f>
        <v>2975.796519410977</v>
      </c>
      <c r="F23" s="5">
        <v>420</v>
      </c>
      <c r="G23" s="5">
        <f t="shared" si="1"/>
        <v>3395.796519410977</v>
      </c>
      <c r="H23" s="5">
        <f t="shared" si="2"/>
        <v>845.796519410977</v>
      </c>
    </row>
    <row r="26" spans="3:19" x14ac:dyDescent="0.25">
      <c r="O26" s="15"/>
    </row>
  </sheetData>
  <mergeCells count="11">
    <mergeCell ref="L17:S17"/>
    <mergeCell ref="AG3:AG8"/>
    <mergeCell ref="AH3:AH8"/>
    <mergeCell ref="AI3:AI8"/>
    <mergeCell ref="A1:AJ1"/>
    <mergeCell ref="K18:L18"/>
    <mergeCell ref="K19:L19"/>
    <mergeCell ref="N18:P18"/>
    <mergeCell ref="Q18:R18"/>
    <mergeCell ref="Q19:R19"/>
    <mergeCell ref="N19:P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2024-12-07T11:41:24Z</dcterms:modified>
</cp:coreProperties>
</file>