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unibrightonac-my.sharepoint.com/personal/a_hellier5_uni_brighton_ac_uk/Documents/Year 3/Project/Planning/"/>
    </mc:Choice>
  </mc:AlternateContent>
  <xr:revisionPtr revIDLastSave="3485" documentId="13_ncr:1_{9D0F0ECA-EE00-4FB9-8AC9-E27625E35027}" xr6:coauthVersionLast="47" xr6:coauthVersionMax="47" xr10:uidLastSave="{9D0FC8A8-C12C-4823-9E03-0069EA4F289A}"/>
  <bookViews>
    <workbookView xWindow="-120" yWindow="-120" windowWidth="29040" windowHeight="15840" xr2:uid="{730041A9-72DB-4066-88D9-73870B62C1B0}"/>
  </bookViews>
  <sheets>
    <sheet name="Sheet1" sheetId="3" r:id="rId1"/>
  </sheets>
  <definedNames>
    <definedName name="Aspect">Sheet1!$U$1</definedName>
    <definedName name="Preference">Sheet1!$T$1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3" i="3" l="1"/>
  <c r="B53" i="3"/>
  <c r="B18" i="3"/>
  <c r="G186" i="3"/>
  <c r="G171" i="3"/>
  <c r="G156" i="3"/>
  <c r="G141" i="3"/>
  <c r="U163" i="3"/>
  <c r="U164" i="3"/>
  <c r="U150" i="3"/>
  <c r="U151" i="3"/>
  <c r="U137" i="3"/>
  <c r="U128" i="3"/>
  <c r="U99" i="3"/>
  <c r="U100" i="3"/>
  <c r="U74" i="3"/>
  <c r="U60" i="3"/>
  <c r="U61" i="3"/>
  <c r="U182" i="3"/>
  <c r="R186" i="3"/>
  <c r="R171" i="3"/>
  <c r="R156" i="3"/>
  <c r="R141" i="3"/>
  <c r="R126" i="3"/>
  <c r="R111" i="3"/>
  <c r="R96" i="3"/>
  <c r="R51" i="3"/>
  <c r="C188" i="3"/>
  <c r="D188" i="3"/>
  <c r="E188" i="3"/>
  <c r="F188" i="3"/>
  <c r="C189" i="3"/>
  <c r="D189" i="3"/>
  <c r="E189" i="3"/>
  <c r="F189" i="3"/>
  <c r="C190" i="3"/>
  <c r="D190" i="3"/>
  <c r="E190" i="3"/>
  <c r="F190" i="3"/>
  <c r="C191" i="3"/>
  <c r="D191" i="3"/>
  <c r="E191" i="3"/>
  <c r="F191" i="3"/>
  <c r="C192" i="3"/>
  <c r="D192" i="3"/>
  <c r="E192" i="3"/>
  <c r="F192" i="3"/>
  <c r="C193" i="3"/>
  <c r="D193" i="3"/>
  <c r="E193" i="3"/>
  <c r="F193" i="3"/>
  <c r="C194" i="3"/>
  <c r="D194" i="3"/>
  <c r="E194" i="3"/>
  <c r="F194" i="3"/>
  <c r="C195" i="3"/>
  <c r="D195" i="3"/>
  <c r="E195" i="3"/>
  <c r="F195" i="3"/>
  <c r="C196" i="3"/>
  <c r="D196" i="3"/>
  <c r="E196" i="3"/>
  <c r="F196" i="3"/>
  <c r="C197" i="3"/>
  <c r="D197" i="3"/>
  <c r="E197" i="3"/>
  <c r="F197" i="3"/>
  <c r="B189" i="3"/>
  <c r="B190" i="3"/>
  <c r="B191" i="3"/>
  <c r="B192" i="3"/>
  <c r="B193" i="3"/>
  <c r="B194" i="3"/>
  <c r="B195" i="3"/>
  <c r="B196" i="3"/>
  <c r="B197" i="3"/>
  <c r="B188" i="3"/>
  <c r="C173" i="3"/>
  <c r="D173" i="3"/>
  <c r="E173" i="3"/>
  <c r="F173" i="3"/>
  <c r="C174" i="3"/>
  <c r="D174" i="3"/>
  <c r="E174" i="3"/>
  <c r="F174" i="3"/>
  <c r="C175" i="3"/>
  <c r="D175" i="3"/>
  <c r="E175" i="3"/>
  <c r="F175" i="3"/>
  <c r="C176" i="3"/>
  <c r="D176" i="3"/>
  <c r="E176" i="3"/>
  <c r="F176" i="3"/>
  <c r="C177" i="3"/>
  <c r="D177" i="3"/>
  <c r="E177" i="3"/>
  <c r="F177" i="3"/>
  <c r="C178" i="3"/>
  <c r="D178" i="3"/>
  <c r="E178" i="3"/>
  <c r="F178" i="3"/>
  <c r="C179" i="3"/>
  <c r="D179" i="3"/>
  <c r="E179" i="3"/>
  <c r="F179" i="3"/>
  <c r="C180" i="3"/>
  <c r="D180" i="3"/>
  <c r="E180" i="3"/>
  <c r="F180" i="3"/>
  <c r="C181" i="3"/>
  <c r="D181" i="3"/>
  <c r="E181" i="3"/>
  <c r="F181" i="3"/>
  <c r="C182" i="3"/>
  <c r="D182" i="3"/>
  <c r="E182" i="3"/>
  <c r="F182" i="3"/>
  <c r="B174" i="3"/>
  <c r="B175" i="3"/>
  <c r="B176" i="3"/>
  <c r="B177" i="3"/>
  <c r="B178" i="3"/>
  <c r="B179" i="3"/>
  <c r="B180" i="3"/>
  <c r="B181" i="3"/>
  <c r="B182" i="3"/>
  <c r="B173" i="3"/>
  <c r="B159" i="3"/>
  <c r="C159" i="3"/>
  <c r="D159" i="3"/>
  <c r="E159" i="3"/>
  <c r="F159" i="3"/>
  <c r="B160" i="3"/>
  <c r="C160" i="3"/>
  <c r="D160" i="3"/>
  <c r="E160" i="3"/>
  <c r="F160" i="3"/>
  <c r="B161" i="3"/>
  <c r="C161" i="3"/>
  <c r="D161" i="3"/>
  <c r="E161" i="3"/>
  <c r="F161" i="3"/>
  <c r="B162" i="3"/>
  <c r="C162" i="3"/>
  <c r="D162" i="3"/>
  <c r="E162" i="3"/>
  <c r="F162" i="3"/>
  <c r="B163" i="3"/>
  <c r="C163" i="3"/>
  <c r="D163" i="3"/>
  <c r="E163" i="3"/>
  <c r="F163" i="3"/>
  <c r="B164" i="3"/>
  <c r="C164" i="3"/>
  <c r="D164" i="3"/>
  <c r="E164" i="3"/>
  <c r="F164" i="3"/>
  <c r="B165" i="3"/>
  <c r="C165" i="3"/>
  <c r="D165" i="3"/>
  <c r="E165" i="3"/>
  <c r="F165" i="3"/>
  <c r="B166" i="3"/>
  <c r="C166" i="3"/>
  <c r="D166" i="3"/>
  <c r="E166" i="3"/>
  <c r="F166" i="3"/>
  <c r="B167" i="3"/>
  <c r="C167" i="3"/>
  <c r="D167" i="3"/>
  <c r="E167" i="3"/>
  <c r="F167" i="3"/>
  <c r="C158" i="3"/>
  <c r="D158" i="3"/>
  <c r="E158" i="3"/>
  <c r="F158" i="3"/>
  <c r="B158" i="3"/>
  <c r="B144" i="3"/>
  <c r="C144" i="3"/>
  <c r="D144" i="3"/>
  <c r="E144" i="3"/>
  <c r="F144" i="3"/>
  <c r="B145" i="3"/>
  <c r="C145" i="3"/>
  <c r="D145" i="3"/>
  <c r="E145" i="3"/>
  <c r="F145" i="3"/>
  <c r="B146" i="3"/>
  <c r="C146" i="3"/>
  <c r="D146" i="3"/>
  <c r="E146" i="3"/>
  <c r="F146" i="3"/>
  <c r="B147" i="3"/>
  <c r="C147" i="3"/>
  <c r="D147" i="3"/>
  <c r="E147" i="3"/>
  <c r="F147" i="3"/>
  <c r="B148" i="3"/>
  <c r="C148" i="3"/>
  <c r="D148" i="3"/>
  <c r="E148" i="3"/>
  <c r="F148" i="3"/>
  <c r="B149" i="3"/>
  <c r="C149" i="3"/>
  <c r="D149" i="3"/>
  <c r="E149" i="3"/>
  <c r="F149" i="3"/>
  <c r="B150" i="3"/>
  <c r="C150" i="3"/>
  <c r="D150" i="3"/>
  <c r="E150" i="3"/>
  <c r="F150" i="3"/>
  <c r="B151" i="3"/>
  <c r="C151" i="3"/>
  <c r="D151" i="3"/>
  <c r="E151" i="3"/>
  <c r="F151" i="3"/>
  <c r="B152" i="3"/>
  <c r="C152" i="3"/>
  <c r="D152" i="3"/>
  <c r="E152" i="3"/>
  <c r="F152" i="3"/>
  <c r="C143" i="3"/>
  <c r="D143" i="3"/>
  <c r="E143" i="3"/>
  <c r="F143" i="3"/>
  <c r="B143" i="3"/>
  <c r="B129" i="3"/>
  <c r="C129" i="3"/>
  <c r="D129" i="3"/>
  <c r="E129" i="3"/>
  <c r="F129" i="3"/>
  <c r="B130" i="3"/>
  <c r="C130" i="3"/>
  <c r="D130" i="3"/>
  <c r="E130" i="3"/>
  <c r="F130" i="3"/>
  <c r="B131" i="3"/>
  <c r="C131" i="3"/>
  <c r="D131" i="3"/>
  <c r="E131" i="3"/>
  <c r="F131" i="3"/>
  <c r="B132" i="3"/>
  <c r="C132" i="3"/>
  <c r="D132" i="3"/>
  <c r="E132" i="3"/>
  <c r="F132" i="3"/>
  <c r="B133" i="3"/>
  <c r="C133" i="3"/>
  <c r="D133" i="3"/>
  <c r="E133" i="3"/>
  <c r="F133" i="3"/>
  <c r="B134" i="3"/>
  <c r="C134" i="3"/>
  <c r="D134" i="3"/>
  <c r="E134" i="3"/>
  <c r="F134" i="3"/>
  <c r="B135" i="3"/>
  <c r="C135" i="3"/>
  <c r="D135" i="3"/>
  <c r="E135" i="3"/>
  <c r="F135" i="3"/>
  <c r="B136" i="3"/>
  <c r="C136" i="3"/>
  <c r="D136" i="3"/>
  <c r="E136" i="3"/>
  <c r="F136" i="3"/>
  <c r="B137" i="3"/>
  <c r="C137" i="3"/>
  <c r="D137" i="3"/>
  <c r="E137" i="3"/>
  <c r="F137" i="3"/>
  <c r="C128" i="3"/>
  <c r="D128" i="3"/>
  <c r="E128" i="3"/>
  <c r="F128" i="3"/>
  <c r="B128" i="3"/>
  <c r="C113" i="3"/>
  <c r="D113" i="3"/>
  <c r="E113" i="3"/>
  <c r="F113" i="3"/>
  <c r="C114" i="3"/>
  <c r="D114" i="3"/>
  <c r="E114" i="3"/>
  <c r="F114" i="3"/>
  <c r="C115" i="3"/>
  <c r="D115" i="3"/>
  <c r="E115" i="3"/>
  <c r="F115" i="3"/>
  <c r="C116" i="3"/>
  <c r="D116" i="3"/>
  <c r="E116" i="3"/>
  <c r="F116" i="3"/>
  <c r="C117" i="3"/>
  <c r="D117" i="3"/>
  <c r="E117" i="3"/>
  <c r="F117" i="3"/>
  <c r="C118" i="3"/>
  <c r="D118" i="3"/>
  <c r="E118" i="3"/>
  <c r="F118" i="3"/>
  <c r="C119" i="3"/>
  <c r="D119" i="3"/>
  <c r="E119" i="3"/>
  <c r="F119" i="3"/>
  <c r="C120" i="3"/>
  <c r="D120" i="3"/>
  <c r="E120" i="3"/>
  <c r="F120" i="3"/>
  <c r="C121" i="3"/>
  <c r="D121" i="3"/>
  <c r="E121" i="3"/>
  <c r="F121" i="3"/>
  <c r="C122" i="3"/>
  <c r="D122" i="3"/>
  <c r="E122" i="3"/>
  <c r="F122" i="3"/>
  <c r="B114" i="3"/>
  <c r="B115" i="3"/>
  <c r="B116" i="3"/>
  <c r="B117" i="3"/>
  <c r="B118" i="3"/>
  <c r="B119" i="3"/>
  <c r="B120" i="3"/>
  <c r="B121" i="3"/>
  <c r="B122" i="3"/>
  <c r="B113" i="3"/>
  <c r="C98" i="3"/>
  <c r="D98" i="3"/>
  <c r="E98" i="3"/>
  <c r="F98" i="3"/>
  <c r="C99" i="3"/>
  <c r="D99" i="3"/>
  <c r="E99" i="3"/>
  <c r="F99" i="3"/>
  <c r="C100" i="3"/>
  <c r="D100" i="3"/>
  <c r="E100" i="3"/>
  <c r="F100" i="3"/>
  <c r="C101" i="3"/>
  <c r="D101" i="3"/>
  <c r="E101" i="3"/>
  <c r="F101" i="3"/>
  <c r="C102" i="3"/>
  <c r="D102" i="3"/>
  <c r="E102" i="3"/>
  <c r="F102" i="3"/>
  <c r="C103" i="3"/>
  <c r="D103" i="3"/>
  <c r="E103" i="3"/>
  <c r="F103" i="3"/>
  <c r="C104" i="3"/>
  <c r="D104" i="3"/>
  <c r="E104" i="3"/>
  <c r="F104" i="3"/>
  <c r="C105" i="3"/>
  <c r="D105" i="3"/>
  <c r="E105" i="3"/>
  <c r="F105" i="3"/>
  <c r="C106" i="3"/>
  <c r="D106" i="3"/>
  <c r="E106" i="3"/>
  <c r="F106" i="3"/>
  <c r="C107" i="3"/>
  <c r="D107" i="3"/>
  <c r="E107" i="3"/>
  <c r="F107" i="3"/>
  <c r="B99" i="3"/>
  <c r="B100" i="3"/>
  <c r="B101" i="3"/>
  <c r="B102" i="3"/>
  <c r="B103" i="3"/>
  <c r="B104" i="3"/>
  <c r="B105" i="3"/>
  <c r="B106" i="3"/>
  <c r="B107" i="3"/>
  <c r="B98" i="3"/>
  <c r="B84" i="3"/>
  <c r="C84" i="3"/>
  <c r="D84" i="3"/>
  <c r="E84" i="3"/>
  <c r="F84" i="3"/>
  <c r="B85" i="3"/>
  <c r="C85" i="3"/>
  <c r="D85" i="3"/>
  <c r="E85" i="3"/>
  <c r="F85" i="3"/>
  <c r="B86" i="3"/>
  <c r="C86" i="3"/>
  <c r="D86" i="3"/>
  <c r="E86" i="3"/>
  <c r="F86" i="3"/>
  <c r="B87" i="3"/>
  <c r="C87" i="3"/>
  <c r="D87" i="3"/>
  <c r="E87" i="3"/>
  <c r="F87" i="3"/>
  <c r="B88" i="3"/>
  <c r="C88" i="3"/>
  <c r="D88" i="3"/>
  <c r="E88" i="3"/>
  <c r="F88" i="3"/>
  <c r="B89" i="3"/>
  <c r="C89" i="3"/>
  <c r="D89" i="3"/>
  <c r="E89" i="3"/>
  <c r="F89" i="3"/>
  <c r="B90" i="3"/>
  <c r="C90" i="3"/>
  <c r="D90" i="3"/>
  <c r="E90" i="3"/>
  <c r="F90" i="3"/>
  <c r="B91" i="3"/>
  <c r="C91" i="3"/>
  <c r="D91" i="3"/>
  <c r="E91" i="3"/>
  <c r="F91" i="3"/>
  <c r="B92" i="3"/>
  <c r="C92" i="3"/>
  <c r="D92" i="3"/>
  <c r="E92" i="3"/>
  <c r="F92" i="3"/>
  <c r="C70" i="3"/>
  <c r="D70" i="3"/>
  <c r="E70" i="3"/>
  <c r="F70" i="3"/>
  <c r="C71" i="3"/>
  <c r="D71" i="3"/>
  <c r="E71" i="3"/>
  <c r="F71" i="3"/>
  <c r="C72" i="3"/>
  <c r="D72" i="3"/>
  <c r="E72" i="3"/>
  <c r="F72" i="3"/>
  <c r="C73" i="3"/>
  <c r="D73" i="3"/>
  <c r="E73" i="3"/>
  <c r="F73" i="3"/>
  <c r="C74" i="3"/>
  <c r="D74" i="3"/>
  <c r="E74" i="3"/>
  <c r="F74" i="3"/>
  <c r="C75" i="3"/>
  <c r="D75" i="3"/>
  <c r="E75" i="3"/>
  <c r="F75" i="3"/>
  <c r="C76" i="3"/>
  <c r="D76" i="3"/>
  <c r="E76" i="3"/>
  <c r="F76" i="3"/>
  <c r="C77" i="3"/>
  <c r="D77" i="3"/>
  <c r="E77" i="3"/>
  <c r="F77" i="3"/>
  <c r="D69" i="3"/>
  <c r="E69" i="3"/>
  <c r="F69" i="3"/>
  <c r="C68" i="3"/>
  <c r="C83" i="3"/>
  <c r="D83" i="3"/>
  <c r="E83" i="3"/>
  <c r="F83" i="3"/>
  <c r="B83" i="3"/>
  <c r="B69" i="3"/>
  <c r="C69" i="3"/>
  <c r="B70" i="3"/>
  <c r="B71" i="3"/>
  <c r="B72" i="3"/>
  <c r="B73" i="3"/>
  <c r="B74" i="3"/>
  <c r="B75" i="3"/>
  <c r="B76" i="3"/>
  <c r="B77" i="3"/>
  <c r="D68" i="3"/>
  <c r="E68" i="3"/>
  <c r="F68" i="3"/>
  <c r="B68" i="3"/>
  <c r="C54" i="3"/>
  <c r="C55" i="3"/>
  <c r="C56" i="3"/>
  <c r="C57" i="3"/>
  <c r="C58" i="3"/>
  <c r="C59" i="3"/>
  <c r="C60" i="3"/>
  <c r="C61" i="3"/>
  <c r="C62" i="3"/>
  <c r="D54" i="3"/>
  <c r="D55" i="3"/>
  <c r="D56" i="3"/>
  <c r="D57" i="3"/>
  <c r="D58" i="3"/>
  <c r="D59" i="3"/>
  <c r="D60" i="3"/>
  <c r="D61" i="3"/>
  <c r="D62" i="3"/>
  <c r="E54" i="3"/>
  <c r="E55" i="3"/>
  <c r="E56" i="3"/>
  <c r="E57" i="3"/>
  <c r="E58" i="3"/>
  <c r="E59" i="3"/>
  <c r="E60" i="3"/>
  <c r="E61" i="3"/>
  <c r="E62" i="3"/>
  <c r="F54" i="3"/>
  <c r="F55" i="3"/>
  <c r="F56" i="3"/>
  <c r="F57" i="3"/>
  <c r="F58" i="3"/>
  <c r="F59" i="3"/>
  <c r="F60" i="3"/>
  <c r="F61" i="3"/>
  <c r="F62" i="3"/>
  <c r="C53" i="3"/>
  <c r="D53" i="3"/>
  <c r="E53" i="3"/>
  <c r="F53" i="3"/>
  <c r="B54" i="3"/>
  <c r="B55" i="3"/>
  <c r="B56" i="3"/>
  <c r="B57" i="3"/>
  <c r="B58" i="3"/>
  <c r="B59" i="3"/>
  <c r="B60" i="3"/>
  <c r="B61" i="3"/>
  <c r="B62" i="3"/>
  <c r="G126" i="3"/>
  <c r="G111" i="3"/>
  <c r="G96" i="3"/>
  <c r="G81" i="3"/>
  <c r="G66" i="3"/>
  <c r="G51" i="3"/>
  <c r="Q4" i="3"/>
  <c r="R4" i="3" s="1"/>
  <c r="Q5" i="3"/>
  <c r="R5" i="3" s="1"/>
  <c r="Q6" i="3"/>
  <c r="J145" i="3" s="1"/>
  <c r="Q7" i="3"/>
  <c r="J191" i="3" s="1"/>
  <c r="Q8" i="3"/>
  <c r="R8" i="3" s="1"/>
  <c r="Q9" i="3"/>
  <c r="R9" i="3" s="1"/>
  <c r="Q10" i="3"/>
  <c r="R10" i="3" s="1"/>
  <c r="Q11" i="3"/>
  <c r="R11" i="3" s="1"/>
  <c r="Q12" i="3"/>
  <c r="R12" i="3" s="1"/>
  <c r="Q13" i="3"/>
  <c r="R13" i="3" s="1"/>
  <c r="G12" i="3"/>
  <c r="H12" i="3" s="1"/>
  <c r="G13" i="3"/>
  <c r="H13" i="3" s="1"/>
  <c r="G5" i="3"/>
  <c r="H5" i="3" s="1"/>
  <c r="G6" i="3"/>
  <c r="H6" i="3" s="1"/>
  <c r="G7" i="3"/>
  <c r="H7" i="3" s="1"/>
  <c r="G8" i="3"/>
  <c r="H8" i="3" s="1"/>
  <c r="G9" i="3"/>
  <c r="H9" i="3" s="1"/>
  <c r="G10" i="3"/>
  <c r="H10" i="3" s="1"/>
  <c r="G11" i="3"/>
  <c r="H11" i="3" s="1"/>
  <c r="G4" i="3"/>
  <c r="H4" i="3" s="1"/>
  <c r="F19" i="3" l="1"/>
  <c r="Q73" i="3" s="1"/>
  <c r="E19" i="3"/>
  <c r="D19" i="3"/>
  <c r="F22" i="3"/>
  <c r="Q122" i="3" s="1"/>
  <c r="U73" i="3"/>
  <c r="P73" i="3"/>
  <c r="O73" i="3"/>
  <c r="D22" i="3"/>
  <c r="O117" i="3" s="1"/>
  <c r="U87" i="3"/>
  <c r="U173" i="3"/>
  <c r="C22" i="3"/>
  <c r="N113" i="3" s="1"/>
  <c r="U86" i="3"/>
  <c r="P75" i="3"/>
  <c r="Q70" i="3"/>
  <c r="Q119" i="3"/>
  <c r="U188" i="3"/>
  <c r="U181" i="3"/>
  <c r="U59" i="3"/>
  <c r="U72" i="3"/>
  <c r="U85" i="3"/>
  <c r="U113" i="3"/>
  <c r="U136" i="3"/>
  <c r="U149" i="3"/>
  <c r="U162" i="3"/>
  <c r="F27" i="3"/>
  <c r="D27" i="3"/>
  <c r="C19" i="3"/>
  <c r="F23" i="3"/>
  <c r="C27" i="3"/>
  <c r="Q77" i="3"/>
  <c r="O75" i="3"/>
  <c r="P70" i="3"/>
  <c r="Q114" i="3"/>
  <c r="U197" i="3"/>
  <c r="U180" i="3"/>
  <c r="U58" i="3"/>
  <c r="U71" i="3"/>
  <c r="U84" i="3"/>
  <c r="U122" i="3"/>
  <c r="U135" i="3"/>
  <c r="U148" i="3"/>
  <c r="U161" i="3"/>
  <c r="E27" i="3"/>
  <c r="O122" i="3"/>
  <c r="F20" i="3"/>
  <c r="E23" i="3"/>
  <c r="P77" i="3"/>
  <c r="Q72" i="3"/>
  <c r="O70" i="3"/>
  <c r="U196" i="3"/>
  <c r="U179" i="3"/>
  <c r="U57" i="3"/>
  <c r="U70" i="3"/>
  <c r="U98" i="3"/>
  <c r="U121" i="3"/>
  <c r="U134" i="3"/>
  <c r="U147" i="3"/>
  <c r="U160" i="3"/>
  <c r="C18" i="3"/>
  <c r="C20" i="3"/>
  <c r="D23" i="3"/>
  <c r="O77" i="3"/>
  <c r="P72" i="3"/>
  <c r="Q116" i="3"/>
  <c r="O114" i="3"/>
  <c r="U195" i="3"/>
  <c r="U178" i="3"/>
  <c r="U56" i="3"/>
  <c r="U69" i="3"/>
  <c r="U107" i="3"/>
  <c r="U120" i="3"/>
  <c r="U133" i="3"/>
  <c r="U146" i="3"/>
  <c r="U159" i="3"/>
  <c r="Q117" i="3"/>
  <c r="F18" i="3"/>
  <c r="B21" i="3"/>
  <c r="C23" i="3"/>
  <c r="Q74" i="3"/>
  <c r="O72" i="3"/>
  <c r="U194" i="3"/>
  <c r="U177" i="3"/>
  <c r="U55" i="3"/>
  <c r="U83" i="3"/>
  <c r="U106" i="3"/>
  <c r="U119" i="3"/>
  <c r="U132" i="3"/>
  <c r="U145" i="3"/>
  <c r="D18" i="3"/>
  <c r="F21" i="3"/>
  <c r="B24" i="3"/>
  <c r="P74" i="3"/>
  <c r="Q69" i="3"/>
  <c r="Q113" i="3"/>
  <c r="Q118" i="3"/>
  <c r="O116" i="3"/>
  <c r="U193" i="3"/>
  <c r="U176" i="3"/>
  <c r="U54" i="3"/>
  <c r="U92" i="3"/>
  <c r="U105" i="3"/>
  <c r="U118" i="3"/>
  <c r="U131" i="3"/>
  <c r="U144" i="3"/>
  <c r="J129" i="3"/>
  <c r="E18" i="3"/>
  <c r="E21" i="3"/>
  <c r="F24" i="3"/>
  <c r="Q76" i="3"/>
  <c r="O74" i="3"/>
  <c r="P69" i="3"/>
  <c r="U192" i="3"/>
  <c r="U175" i="3"/>
  <c r="U68" i="3"/>
  <c r="U91" i="3"/>
  <c r="U104" i="3"/>
  <c r="U117" i="3"/>
  <c r="U130" i="3"/>
  <c r="U158" i="3"/>
  <c r="G18" i="3"/>
  <c r="D21" i="3"/>
  <c r="D25" i="3"/>
  <c r="P76" i="3"/>
  <c r="Q71" i="3"/>
  <c r="O69" i="3"/>
  <c r="Q120" i="3"/>
  <c r="U191" i="3"/>
  <c r="U174" i="3"/>
  <c r="U77" i="3"/>
  <c r="U90" i="3"/>
  <c r="U103" i="3"/>
  <c r="U116" i="3"/>
  <c r="U129" i="3"/>
  <c r="U167" i="3"/>
  <c r="Q75" i="3"/>
  <c r="B19" i="3"/>
  <c r="C21" i="3"/>
  <c r="C25" i="3"/>
  <c r="O76" i="3"/>
  <c r="Q115" i="3"/>
  <c r="U190" i="3"/>
  <c r="U53" i="3"/>
  <c r="U76" i="3"/>
  <c r="U89" i="3"/>
  <c r="U102" i="3"/>
  <c r="U115" i="3"/>
  <c r="U143" i="3"/>
  <c r="U166" i="3"/>
  <c r="B20" i="3"/>
  <c r="B22" i="3"/>
  <c r="G22" i="3" s="1"/>
  <c r="B27" i="3"/>
  <c r="K22" i="3"/>
  <c r="M19" i="3"/>
  <c r="Q68" i="3"/>
  <c r="U189" i="3"/>
  <c r="U62" i="3"/>
  <c r="U75" i="3"/>
  <c r="U88" i="3"/>
  <c r="U101" i="3"/>
  <c r="U114" i="3"/>
  <c r="U152" i="3"/>
  <c r="U165" i="3"/>
  <c r="F26" i="3"/>
  <c r="D26" i="3"/>
  <c r="E24" i="3"/>
  <c r="C26" i="3"/>
  <c r="G177" i="3"/>
  <c r="G174" i="3"/>
  <c r="D24" i="3"/>
  <c r="G176" i="3"/>
  <c r="E22" i="3"/>
  <c r="C24" i="3"/>
  <c r="B26" i="3"/>
  <c r="E26" i="3"/>
  <c r="B25" i="3"/>
  <c r="E20" i="3"/>
  <c r="F25" i="3"/>
  <c r="D20" i="3"/>
  <c r="B23" i="3"/>
  <c r="E25" i="3"/>
  <c r="G158" i="3"/>
  <c r="G188" i="3"/>
  <c r="G143" i="3"/>
  <c r="G119" i="3"/>
  <c r="G68" i="3"/>
  <c r="J68" i="3"/>
  <c r="H68" i="3" s="1"/>
  <c r="I68" i="3" s="1"/>
  <c r="C33" i="3" s="1"/>
  <c r="J116" i="3"/>
  <c r="G83" i="3"/>
  <c r="J114" i="3"/>
  <c r="J130" i="3"/>
  <c r="G164" i="3"/>
  <c r="G189" i="3"/>
  <c r="G159" i="3"/>
  <c r="G84" i="3"/>
  <c r="G99" i="3"/>
  <c r="G116" i="3"/>
  <c r="J91" i="3"/>
  <c r="G194" i="3"/>
  <c r="G179" i="3"/>
  <c r="R7" i="3"/>
  <c r="G54" i="3"/>
  <c r="J88" i="3"/>
  <c r="J177" i="3"/>
  <c r="R6" i="3"/>
  <c r="J104" i="3"/>
  <c r="J162" i="3"/>
  <c r="J176" i="3"/>
  <c r="G134" i="3"/>
  <c r="G132" i="3"/>
  <c r="J103" i="3"/>
  <c r="J161" i="3"/>
  <c r="J174" i="3"/>
  <c r="H174" i="3" s="1"/>
  <c r="I174" i="3" s="1"/>
  <c r="J34" i="3" s="1"/>
  <c r="G129" i="3"/>
  <c r="G149" i="3"/>
  <c r="G144" i="3"/>
  <c r="G191" i="3"/>
  <c r="H191" i="3" s="1"/>
  <c r="I191" i="3" s="1"/>
  <c r="K36" i="3" s="1"/>
  <c r="J101" i="3"/>
  <c r="J159" i="3"/>
  <c r="G196" i="3"/>
  <c r="J190" i="3"/>
  <c r="G173" i="3"/>
  <c r="G192" i="3"/>
  <c r="G145" i="3"/>
  <c r="H145" i="3" s="1"/>
  <c r="I145" i="3" s="1"/>
  <c r="H35" i="3" s="1"/>
  <c r="J117" i="3"/>
  <c r="J189" i="3"/>
  <c r="J90" i="3"/>
  <c r="G162" i="3"/>
  <c r="J77" i="3"/>
  <c r="G167" i="3"/>
  <c r="G98" i="3"/>
  <c r="G151" i="3"/>
  <c r="J53" i="3"/>
  <c r="J76" i="3"/>
  <c r="J89" i="3"/>
  <c r="J102" i="3"/>
  <c r="J115" i="3"/>
  <c r="J143" i="3"/>
  <c r="J160" i="3"/>
  <c r="G181" i="3"/>
  <c r="G175" i="3"/>
  <c r="J175" i="3"/>
  <c r="G146" i="3"/>
  <c r="G86" i="3"/>
  <c r="J61" i="3"/>
  <c r="J74" i="3"/>
  <c r="J87" i="3"/>
  <c r="J100" i="3"/>
  <c r="J128" i="3"/>
  <c r="J151" i="3"/>
  <c r="J188" i="3"/>
  <c r="G113" i="3"/>
  <c r="G148" i="3"/>
  <c r="J60" i="3"/>
  <c r="J73" i="3"/>
  <c r="J86" i="3"/>
  <c r="J99" i="3"/>
  <c r="J137" i="3"/>
  <c r="J150" i="3"/>
  <c r="J197" i="3"/>
  <c r="J59" i="3"/>
  <c r="J72" i="3"/>
  <c r="J85" i="3"/>
  <c r="J113" i="3"/>
  <c r="J136" i="3"/>
  <c r="J149" i="3"/>
  <c r="G166" i="3"/>
  <c r="J158" i="3"/>
  <c r="H158" i="3" s="1"/>
  <c r="I158" i="3" s="1"/>
  <c r="I33" i="3" s="1"/>
  <c r="J173" i="3"/>
  <c r="J196" i="3"/>
  <c r="H196" i="3" s="1"/>
  <c r="I196" i="3" s="1"/>
  <c r="K41" i="3" s="1"/>
  <c r="J58" i="3"/>
  <c r="J71" i="3"/>
  <c r="J84" i="3"/>
  <c r="J122" i="3"/>
  <c r="J135" i="3"/>
  <c r="J148" i="3"/>
  <c r="G161" i="3"/>
  <c r="J167" i="3"/>
  <c r="J182" i="3"/>
  <c r="J195" i="3"/>
  <c r="J152" i="3"/>
  <c r="J57" i="3"/>
  <c r="J70" i="3"/>
  <c r="J98" i="3"/>
  <c r="J121" i="3"/>
  <c r="J134" i="3"/>
  <c r="J147" i="3"/>
  <c r="J166" i="3"/>
  <c r="J181" i="3"/>
  <c r="J194" i="3"/>
  <c r="G69" i="3"/>
  <c r="G85" i="3"/>
  <c r="G102" i="3"/>
  <c r="G128" i="3"/>
  <c r="G152" i="3"/>
  <c r="J56" i="3"/>
  <c r="J69" i="3"/>
  <c r="J107" i="3"/>
  <c r="J120" i="3"/>
  <c r="J133" i="3"/>
  <c r="J146" i="3"/>
  <c r="G163" i="3"/>
  <c r="J165" i="3"/>
  <c r="G190" i="3"/>
  <c r="J180" i="3"/>
  <c r="J193" i="3"/>
  <c r="J75" i="3"/>
  <c r="G70" i="3"/>
  <c r="G74" i="3"/>
  <c r="H74" i="3" s="1"/>
  <c r="I74" i="3" s="1"/>
  <c r="C39" i="3" s="1"/>
  <c r="G101" i="3"/>
  <c r="G147" i="3"/>
  <c r="H147" i="3" s="1"/>
  <c r="I147" i="3" s="1"/>
  <c r="H37" i="3" s="1"/>
  <c r="J55" i="3"/>
  <c r="J83" i="3"/>
  <c r="J106" i="3"/>
  <c r="J119" i="3"/>
  <c r="J132" i="3"/>
  <c r="G160" i="3"/>
  <c r="J164" i="3"/>
  <c r="J179" i="3"/>
  <c r="J192" i="3"/>
  <c r="J62" i="3"/>
  <c r="G114" i="3"/>
  <c r="H114" i="3" s="1"/>
  <c r="I114" i="3" s="1"/>
  <c r="F34" i="3" s="1"/>
  <c r="J54" i="3"/>
  <c r="J92" i="3"/>
  <c r="J105" i="3"/>
  <c r="J118" i="3"/>
  <c r="J131" i="3"/>
  <c r="J144" i="3"/>
  <c r="J163" i="3"/>
  <c r="J178" i="3"/>
  <c r="G193" i="3"/>
  <c r="G197" i="3"/>
  <c r="G195" i="3"/>
  <c r="G178" i="3"/>
  <c r="G182" i="3"/>
  <c r="G180" i="3"/>
  <c r="G165" i="3"/>
  <c r="G150" i="3"/>
  <c r="G136" i="3"/>
  <c r="G115" i="3"/>
  <c r="G137" i="3"/>
  <c r="G131" i="3"/>
  <c r="G130" i="3"/>
  <c r="G135" i="3"/>
  <c r="G100" i="3"/>
  <c r="G87" i="3"/>
  <c r="G133" i="3"/>
  <c r="G71" i="3"/>
  <c r="G75" i="3"/>
  <c r="G118" i="3"/>
  <c r="G120" i="3"/>
  <c r="G121" i="3"/>
  <c r="G117" i="3"/>
  <c r="G122" i="3"/>
  <c r="G104" i="3"/>
  <c r="G107" i="3"/>
  <c r="G105" i="3"/>
  <c r="G106" i="3"/>
  <c r="G103" i="3"/>
  <c r="G90" i="3"/>
  <c r="G88" i="3"/>
  <c r="G92" i="3"/>
  <c r="G91" i="3"/>
  <c r="G89" i="3"/>
  <c r="G72" i="3"/>
  <c r="G77" i="3"/>
  <c r="G76" i="3"/>
  <c r="G73" i="3"/>
  <c r="G55" i="3"/>
  <c r="G53" i="3"/>
  <c r="G57" i="3"/>
  <c r="G62" i="3"/>
  <c r="G59" i="3"/>
  <c r="G58" i="3"/>
  <c r="G56" i="3"/>
  <c r="G61" i="3"/>
  <c r="G60" i="3"/>
  <c r="O118" i="3" l="1"/>
  <c r="O119" i="3"/>
  <c r="O113" i="3"/>
  <c r="Q121" i="3"/>
  <c r="N118" i="3"/>
  <c r="N115" i="3"/>
  <c r="N120" i="3"/>
  <c r="J22" i="3"/>
  <c r="O120" i="3"/>
  <c r="O115" i="3"/>
  <c r="O121" i="3"/>
  <c r="N122" i="3"/>
  <c r="O71" i="3"/>
  <c r="O68" i="3"/>
  <c r="K19" i="3"/>
  <c r="N119" i="3"/>
  <c r="H190" i="3"/>
  <c r="I190" i="3" s="1"/>
  <c r="K35" i="3" s="1"/>
  <c r="N114" i="3"/>
  <c r="R114" i="3" s="1"/>
  <c r="S114" i="3" s="1"/>
  <c r="T114" i="3" s="1"/>
  <c r="Q34" i="3" s="1"/>
  <c r="H182" i="3"/>
  <c r="I182" i="3" s="1"/>
  <c r="J42" i="3" s="1"/>
  <c r="H188" i="3"/>
  <c r="I188" i="3" s="1"/>
  <c r="K33" i="3" s="1"/>
  <c r="P71" i="3"/>
  <c r="L19" i="3"/>
  <c r="P68" i="3"/>
  <c r="N117" i="3"/>
  <c r="N121" i="3"/>
  <c r="H176" i="3"/>
  <c r="I176" i="3" s="1"/>
  <c r="J36" i="3" s="1"/>
  <c r="H143" i="3"/>
  <c r="I143" i="3" s="1"/>
  <c r="H33" i="3" s="1"/>
  <c r="H129" i="3"/>
  <c r="I129" i="3" s="1"/>
  <c r="G34" i="3" s="1"/>
  <c r="M22" i="3"/>
  <c r="N116" i="3"/>
  <c r="M129" i="3"/>
  <c r="M136" i="3"/>
  <c r="M134" i="3"/>
  <c r="M128" i="3"/>
  <c r="M132" i="3"/>
  <c r="R132" i="3" s="1"/>
  <c r="S132" i="3" s="1"/>
  <c r="T132" i="3" s="1"/>
  <c r="R37" i="3" s="1"/>
  <c r="I23" i="3"/>
  <c r="M137" i="3"/>
  <c r="M130" i="3"/>
  <c r="M135" i="3"/>
  <c r="M131" i="3"/>
  <c r="M133" i="3"/>
  <c r="M56" i="3"/>
  <c r="M61" i="3"/>
  <c r="M54" i="3"/>
  <c r="M59" i="3"/>
  <c r="M58" i="3"/>
  <c r="I18" i="3"/>
  <c r="M57" i="3"/>
  <c r="M62" i="3"/>
  <c r="M55" i="3"/>
  <c r="M60" i="3"/>
  <c r="Q55" i="3"/>
  <c r="Q60" i="3"/>
  <c r="Q62" i="3"/>
  <c r="Q58" i="3"/>
  <c r="Q53" i="3"/>
  <c r="Q57" i="3"/>
  <c r="Q56" i="3"/>
  <c r="Q61" i="3"/>
  <c r="Q54" i="3"/>
  <c r="Q59" i="3"/>
  <c r="M18" i="3"/>
  <c r="P196" i="3"/>
  <c r="P189" i="3"/>
  <c r="P194" i="3"/>
  <c r="L27" i="3"/>
  <c r="P192" i="3"/>
  <c r="P197" i="3"/>
  <c r="P191" i="3"/>
  <c r="P190" i="3"/>
  <c r="P195" i="3"/>
  <c r="P193" i="3"/>
  <c r="P188" i="3"/>
  <c r="N136" i="3"/>
  <c r="N129" i="3"/>
  <c r="N134" i="3"/>
  <c r="N132" i="3"/>
  <c r="J23" i="3"/>
  <c r="N137" i="3"/>
  <c r="N131" i="3"/>
  <c r="N130" i="3"/>
  <c r="N135" i="3"/>
  <c r="N133" i="3"/>
  <c r="N128" i="3"/>
  <c r="O149" i="3"/>
  <c r="O147" i="3"/>
  <c r="O151" i="3"/>
  <c r="O152" i="3"/>
  <c r="O145" i="3"/>
  <c r="O150" i="3"/>
  <c r="O144" i="3"/>
  <c r="O148" i="3"/>
  <c r="O143" i="3"/>
  <c r="K24" i="3"/>
  <c r="O146" i="3"/>
  <c r="O84" i="3"/>
  <c r="O91" i="3"/>
  <c r="O89" i="3"/>
  <c r="O87" i="3"/>
  <c r="K20" i="3"/>
  <c r="O92" i="3"/>
  <c r="O85" i="3"/>
  <c r="O90" i="3"/>
  <c r="O86" i="3"/>
  <c r="O88" i="3"/>
  <c r="O83" i="3"/>
  <c r="M188" i="3"/>
  <c r="M192" i="3"/>
  <c r="M194" i="3"/>
  <c r="I27" i="3"/>
  <c r="M197" i="3"/>
  <c r="M190" i="3"/>
  <c r="M195" i="3"/>
  <c r="M193" i="3"/>
  <c r="G27" i="3"/>
  <c r="M189" i="3"/>
  <c r="M191" i="3"/>
  <c r="M196" i="3"/>
  <c r="Q151" i="3"/>
  <c r="M24" i="3"/>
  <c r="Q144" i="3"/>
  <c r="Q146" i="3"/>
  <c r="Q149" i="3"/>
  <c r="Q147" i="3"/>
  <c r="Q152" i="3"/>
  <c r="Q145" i="3"/>
  <c r="Q150" i="3"/>
  <c r="Q148" i="3"/>
  <c r="Q143" i="3"/>
  <c r="Q163" i="3"/>
  <c r="Q158" i="3"/>
  <c r="Q161" i="3"/>
  <c r="Q165" i="3"/>
  <c r="Q166" i="3"/>
  <c r="Q159" i="3"/>
  <c r="M25" i="3"/>
  <c r="Q164" i="3"/>
  <c r="Q160" i="3"/>
  <c r="Q162" i="3"/>
  <c r="Q167" i="3"/>
  <c r="N174" i="3"/>
  <c r="N179" i="3"/>
  <c r="N181" i="3"/>
  <c r="N177" i="3"/>
  <c r="N182" i="3"/>
  <c r="N175" i="3"/>
  <c r="N180" i="3"/>
  <c r="J26" i="3"/>
  <c r="N176" i="3"/>
  <c r="N178" i="3"/>
  <c r="N173" i="3"/>
  <c r="M118" i="3"/>
  <c r="R118" i="3" s="1"/>
  <c r="S118" i="3" s="1"/>
  <c r="T118" i="3" s="1"/>
  <c r="Q38" i="3" s="1"/>
  <c r="M120" i="3"/>
  <c r="R120" i="3" s="1"/>
  <c r="S120" i="3" s="1"/>
  <c r="T120" i="3" s="1"/>
  <c r="Q40" i="3" s="1"/>
  <c r="M116" i="3"/>
  <c r="R116" i="3" s="1"/>
  <c r="S116" i="3" s="1"/>
  <c r="T116" i="3" s="1"/>
  <c r="Q36" i="3" s="1"/>
  <c r="M121" i="3"/>
  <c r="M114" i="3"/>
  <c r="I22" i="3"/>
  <c r="M119" i="3"/>
  <c r="M113" i="3"/>
  <c r="M117" i="3"/>
  <c r="M122" i="3"/>
  <c r="M115" i="3"/>
  <c r="P102" i="3"/>
  <c r="P107" i="3"/>
  <c r="P100" i="3"/>
  <c r="P105" i="3"/>
  <c r="P99" i="3"/>
  <c r="P103" i="3"/>
  <c r="P98" i="3"/>
  <c r="L21" i="3"/>
  <c r="P101" i="3"/>
  <c r="P104" i="3"/>
  <c r="P106" i="3"/>
  <c r="Q86" i="3"/>
  <c r="Q91" i="3"/>
  <c r="Q84" i="3"/>
  <c r="Q88" i="3"/>
  <c r="Q89" i="3"/>
  <c r="Q83" i="3"/>
  <c r="Q87" i="3"/>
  <c r="M20" i="3"/>
  <c r="Q92" i="3"/>
  <c r="Q85" i="3"/>
  <c r="Q90" i="3"/>
  <c r="O102" i="3"/>
  <c r="O107" i="3"/>
  <c r="O104" i="3"/>
  <c r="O100" i="3"/>
  <c r="O105" i="3"/>
  <c r="O103" i="3"/>
  <c r="O98" i="3"/>
  <c r="O101" i="3"/>
  <c r="O106" i="3"/>
  <c r="K21" i="3"/>
  <c r="O99" i="3"/>
  <c r="P91" i="3"/>
  <c r="P84" i="3"/>
  <c r="P89" i="3"/>
  <c r="P86" i="3"/>
  <c r="P87" i="3"/>
  <c r="L20" i="3"/>
  <c r="P92" i="3"/>
  <c r="P85" i="3"/>
  <c r="P90" i="3"/>
  <c r="P88" i="3"/>
  <c r="P83" i="3"/>
  <c r="P144" i="3"/>
  <c r="P149" i="3"/>
  <c r="L24" i="3"/>
  <c r="P147" i="3"/>
  <c r="P152" i="3"/>
  <c r="P146" i="3"/>
  <c r="P145" i="3"/>
  <c r="P150" i="3"/>
  <c r="P148" i="3"/>
  <c r="P143" i="3"/>
  <c r="P151" i="3"/>
  <c r="M87" i="3"/>
  <c r="I20" i="3"/>
  <c r="M84" i="3"/>
  <c r="M92" i="3"/>
  <c r="M85" i="3"/>
  <c r="M90" i="3"/>
  <c r="M83" i="3"/>
  <c r="M89" i="3"/>
  <c r="M88" i="3"/>
  <c r="M86" i="3"/>
  <c r="M91" i="3"/>
  <c r="N161" i="3"/>
  <c r="N166" i="3"/>
  <c r="N163" i="3"/>
  <c r="N159" i="3"/>
  <c r="J25" i="3"/>
  <c r="N164" i="3"/>
  <c r="N162" i="3"/>
  <c r="N167" i="3"/>
  <c r="N160" i="3"/>
  <c r="N165" i="3"/>
  <c r="N158" i="3"/>
  <c r="P53" i="3"/>
  <c r="P58" i="3"/>
  <c r="P60" i="3"/>
  <c r="P56" i="3"/>
  <c r="P61" i="3"/>
  <c r="P54" i="3"/>
  <c r="P59" i="3"/>
  <c r="L18" i="3"/>
  <c r="P55" i="3"/>
  <c r="P57" i="3"/>
  <c r="P62" i="3"/>
  <c r="N194" i="3"/>
  <c r="J27" i="3"/>
  <c r="N196" i="3"/>
  <c r="N192" i="3"/>
  <c r="N197" i="3"/>
  <c r="N190" i="3"/>
  <c r="N195" i="3"/>
  <c r="N193" i="3"/>
  <c r="N188" i="3"/>
  <c r="N191" i="3"/>
  <c r="N189" i="3"/>
  <c r="M166" i="3"/>
  <c r="M159" i="3"/>
  <c r="I25" i="3"/>
  <c r="M164" i="3"/>
  <c r="M158" i="3"/>
  <c r="M162" i="3"/>
  <c r="M167" i="3"/>
  <c r="M160" i="3"/>
  <c r="M165" i="3"/>
  <c r="M161" i="3"/>
  <c r="M163" i="3"/>
  <c r="O181" i="3"/>
  <c r="O174" i="3"/>
  <c r="O179" i="3"/>
  <c r="O176" i="3"/>
  <c r="O177" i="3"/>
  <c r="O182" i="3"/>
  <c r="O175" i="3"/>
  <c r="O180" i="3"/>
  <c r="K26" i="3"/>
  <c r="O178" i="3"/>
  <c r="O173" i="3"/>
  <c r="N107" i="3"/>
  <c r="N100" i="3"/>
  <c r="N105" i="3"/>
  <c r="N103" i="3"/>
  <c r="N98" i="3"/>
  <c r="N101" i="3"/>
  <c r="N106" i="3"/>
  <c r="J21" i="3"/>
  <c r="N102" i="3"/>
  <c r="N99" i="3"/>
  <c r="N104" i="3"/>
  <c r="O131" i="3"/>
  <c r="O136" i="3"/>
  <c r="O133" i="3"/>
  <c r="O129" i="3"/>
  <c r="O128" i="3"/>
  <c r="O134" i="3"/>
  <c r="O132" i="3"/>
  <c r="K23" i="3"/>
  <c r="O137" i="3"/>
  <c r="O130" i="3"/>
  <c r="O135" i="3"/>
  <c r="Q133" i="3"/>
  <c r="Q128" i="3"/>
  <c r="Q135" i="3"/>
  <c r="Q131" i="3"/>
  <c r="Q136" i="3"/>
  <c r="Q129" i="3"/>
  <c r="Q134" i="3"/>
  <c r="Q132" i="3"/>
  <c r="M23" i="3"/>
  <c r="Q137" i="3"/>
  <c r="Q130" i="3"/>
  <c r="O161" i="3"/>
  <c r="O166" i="3"/>
  <c r="O158" i="3"/>
  <c r="O159" i="3"/>
  <c r="K25" i="3"/>
  <c r="O164" i="3"/>
  <c r="O163" i="3"/>
  <c r="O162" i="3"/>
  <c r="O167" i="3"/>
  <c r="O160" i="3"/>
  <c r="O165" i="3"/>
  <c r="P176" i="3"/>
  <c r="P181" i="3"/>
  <c r="P174" i="3"/>
  <c r="P178" i="3"/>
  <c r="P179" i="3"/>
  <c r="P177" i="3"/>
  <c r="P182" i="3"/>
  <c r="P175" i="3"/>
  <c r="P180" i="3"/>
  <c r="P173" i="3"/>
  <c r="L26" i="3"/>
  <c r="Q173" i="3"/>
  <c r="Q176" i="3"/>
  <c r="M26" i="3"/>
  <c r="Q181" i="3"/>
  <c r="Q174" i="3"/>
  <c r="Q179" i="3"/>
  <c r="Q178" i="3"/>
  <c r="Q177" i="3"/>
  <c r="Q182" i="3"/>
  <c r="Q175" i="3"/>
  <c r="Q180" i="3"/>
  <c r="M69" i="3"/>
  <c r="M74" i="3"/>
  <c r="R66" i="3"/>
  <c r="M68" i="3"/>
  <c r="M76" i="3"/>
  <c r="M72" i="3"/>
  <c r="R72" i="3" s="1"/>
  <c r="S72" i="3" s="1"/>
  <c r="T72" i="3" s="1"/>
  <c r="N37" i="3" s="1"/>
  <c r="M71" i="3"/>
  <c r="M77" i="3"/>
  <c r="R77" i="3" s="1"/>
  <c r="S77" i="3" s="1"/>
  <c r="T77" i="3" s="1"/>
  <c r="N42" i="3" s="1"/>
  <c r="M70" i="3"/>
  <c r="R70" i="3" s="1"/>
  <c r="S70" i="3" s="1"/>
  <c r="T70" i="3" s="1"/>
  <c r="N35" i="3" s="1"/>
  <c r="M75" i="3"/>
  <c r="M73" i="3"/>
  <c r="I19" i="3"/>
  <c r="G19" i="3"/>
  <c r="N89" i="3"/>
  <c r="N91" i="3"/>
  <c r="N87" i="3"/>
  <c r="J20" i="3"/>
  <c r="N92" i="3"/>
  <c r="N85" i="3"/>
  <c r="N90" i="3"/>
  <c r="N84" i="3"/>
  <c r="N88" i="3"/>
  <c r="N83" i="3"/>
  <c r="N86" i="3"/>
  <c r="N76" i="3"/>
  <c r="N69" i="3"/>
  <c r="N74" i="3"/>
  <c r="N72" i="3"/>
  <c r="N77" i="3"/>
  <c r="N71" i="3"/>
  <c r="N70" i="3"/>
  <c r="N75" i="3"/>
  <c r="N73" i="3"/>
  <c r="N68" i="3"/>
  <c r="J19" i="3"/>
  <c r="G26" i="3"/>
  <c r="M179" i="3"/>
  <c r="M173" i="3"/>
  <c r="M181" i="3"/>
  <c r="M177" i="3"/>
  <c r="M182" i="3"/>
  <c r="M175" i="3"/>
  <c r="M180" i="3"/>
  <c r="R180" i="3" s="1"/>
  <c r="S180" i="3" s="1"/>
  <c r="T180" i="3" s="1"/>
  <c r="U40" i="3" s="1"/>
  <c r="M174" i="3"/>
  <c r="I26" i="3"/>
  <c r="M178" i="3"/>
  <c r="R178" i="3" s="1"/>
  <c r="S178" i="3" s="1"/>
  <c r="T178" i="3" s="1"/>
  <c r="U38" i="3" s="1"/>
  <c r="M176" i="3"/>
  <c r="N58" i="3"/>
  <c r="N56" i="3"/>
  <c r="N61" i="3"/>
  <c r="N54" i="3"/>
  <c r="N59" i="3"/>
  <c r="J18" i="3"/>
  <c r="N57" i="3"/>
  <c r="N62" i="3"/>
  <c r="N53" i="3"/>
  <c r="N55" i="3"/>
  <c r="N60" i="3"/>
  <c r="O189" i="3"/>
  <c r="O194" i="3"/>
  <c r="K27" i="3"/>
  <c r="O192" i="3"/>
  <c r="O197" i="3"/>
  <c r="O190" i="3"/>
  <c r="O196" i="3"/>
  <c r="O195" i="3"/>
  <c r="O193" i="3"/>
  <c r="O188" i="3"/>
  <c r="O191" i="3"/>
  <c r="G21" i="3"/>
  <c r="M100" i="3"/>
  <c r="M105" i="3"/>
  <c r="M102" i="3"/>
  <c r="M103" i="3"/>
  <c r="M101" i="3"/>
  <c r="M107" i="3"/>
  <c r="M106" i="3"/>
  <c r="I21" i="3"/>
  <c r="M99" i="3"/>
  <c r="M104" i="3"/>
  <c r="M98" i="3"/>
  <c r="G20" i="3"/>
  <c r="M147" i="3"/>
  <c r="M152" i="3"/>
  <c r="M149" i="3"/>
  <c r="M145" i="3"/>
  <c r="M150" i="3"/>
  <c r="M148" i="3"/>
  <c r="M146" i="3"/>
  <c r="M151" i="3"/>
  <c r="I24" i="3"/>
  <c r="M143" i="3"/>
  <c r="M144" i="3"/>
  <c r="Q191" i="3"/>
  <c r="Q196" i="3"/>
  <c r="Q189" i="3"/>
  <c r="Q194" i="3"/>
  <c r="M27" i="3"/>
  <c r="Q192" i="3"/>
  <c r="Q197" i="3"/>
  <c r="Q190" i="3"/>
  <c r="Q193" i="3"/>
  <c r="Q195" i="3"/>
  <c r="Q188" i="3"/>
  <c r="G24" i="3"/>
  <c r="N147" i="3"/>
  <c r="N152" i="3"/>
  <c r="N145" i="3"/>
  <c r="N150" i="3"/>
  <c r="N149" i="3"/>
  <c r="N148" i="3"/>
  <c r="N143" i="3"/>
  <c r="N144" i="3"/>
  <c r="N146" i="3"/>
  <c r="N151" i="3"/>
  <c r="J24" i="3"/>
  <c r="Q104" i="3"/>
  <c r="Q102" i="3"/>
  <c r="Q99" i="3"/>
  <c r="Q107" i="3"/>
  <c r="Q100" i="3"/>
  <c r="Q105" i="3"/>
  <c r="Q103" i="3"/>
  <c r="Q98" i="3"/>
  <c r="Q106" i="3"/>
  <c r="Q101" i="3"/>
  <c r="M21" i="3"/>
  <c r="P163" i="3"/>
  <c r="P158" i="3"/>
  <c r="P161" i="3"/>
  <c r="P165" i="3"/>
  <c r="P166" i="3"/>
  <c r="P159" i="3"/>
  <c r="L25" i="3"/>
  <c r="P164" i="3"/>
  <c r="P162" i="3"/>
  <c r="P167" i="3"/>
  <c r="P160" i="3"/>
  <c r="H177" i="3"/>
  <c r="I177" i="3" s="1"/>
  <c r="J37" i="3" s="1"/>
  <c r="G23" i="3"/>
  <c r="P115" i="3"/>
  <c r="P120" i="3"/>
  <c r="L22" i="3"/>
  <c r="P118" i="3"/>
  <c r="P113" i="3"/>
  <c r="P116" i="3"/>
  <c r="P122" i="3"/>
  <c r="P121" i="3"/>
  <c r="P114" i="3"/>
  <c r="P119" i="3"/>
  <c r="P117" i="3"/>
  <c r="O53" i="3"/>
  <c r="O58" i="3"/>
  <c r="O56" i="3"/>
  <c r="O61" i="3"/>
  <c r="O60" i="3"/>
  <c r="O54" i="3"/>
  <c r="O59" i="3"/>
  <c r="K18" i="3"/>
  <c r="O55" i="3"/>
  <c r="O57" i="3"/>
  <c r="O62" i="3"/>
  <c r="P131" i="3"/>
  <c r="P136" i="3"/>
  <c r="P133" i="3"/>
  <c r="P129" i="3"/>
  <c r="P134" i="3"/>
  <c r="P128" i="3"/>
  <c r="P132" i="3"/>
  <c r="L23" i="3"/>
  <c r="P137" i="3"/>
  <c r="P130" i="3"/>
  <c r="P135" i="3"/>
  <c r="H135" i="3"/>
  <c r="I135" i="3" s="1"/>
  <c r="G40" i="3" s="1"/>
  <c r="H134" i="3"/>
  <c r="I134" i="3" s="1"/>
  <c r="G39" i="3" s="1"/>
  <c r="G25" i="3"/>
  <c r="H119" i="3"/>
  <c r="I119" i="3" s="1"/>
  <c r="F39" i="3" s="1"/>
  <c r="H148" i="3"/>
  <c r="I148" i="3" s="1"/>
  <c r="H38" i="3" s="1"/>
  <c r="H173" i="3"/>
  <c r="I173" i="3" s="1"/>
  <c r="J33" i="3" s="1"/>
  <c r="H91" i="3"/>
  <c r="I91" i="3" s="1"/>
  <c r="D41" i="3" s="1"/>
  <c r="H132" i="3"/>
  <c r="I132" i="3" s="1"/>
  <c r="G37" i="3" s="1"/>
  <c r="H102" i="3"/>
  <c r="I102" i="3" s="1"/>
  <c r="E37" i="3" s="1"/>
  <c r="H130" i="3"/>
  <c r="I130" i="3" s="1"/>
  <c r="G35" i="3" s="1"/>
  <c r="H194" i="3"/>
  <c r="I194" i="3" s="1"/>
  <c r="K39" i="3" s="1"/>
  <c r="H83" i="3"/>
  <c r="I83" i="3" s="1"/>
  <c r="D33" i="3" s="1"/>
  <c r="H117" i="3"/>
  <c r="I117" i="3" s="1"/>
  <c r="F37" i="3" s="1"/>
  <c r="H164" i="3"/>
  <c r="I164" i="3" s="1"/>
  <c r="I39" i="3" s="1"/>
  <c r="H120" i="3"/>
  <c r="I120" i="3" s="1"/>
  <c r="F40" i="3" s="1"/>
  <c r="H92" i="3"/>
  <c r="I92" i="3" s="1"/>
  <c r="D42" i="3" s="1"/>
  <c r="H73" i="3"/>
  <c r="I73" i="3" s="1"/>
  <c r="C38" i="3" s="1"/>
  <c r="H101" i="3"/>
  <c r="I101" i="3" s="1"/>
  <c r="E36" i="3" s="1"/>
  <c r="H70" i="3"/>
  <c r="I70" i="3" s="1"/>
  <c r="C35" i="3" s="1"/>
  <c r="H149" i="3"/>
  <c r="I149" i="3" s="1"/>
  <c r="H39" i="3" s="1"/>
  <c r="H160" i="3"/>
  <c r="I160" i="3" s="1"/>
  <c r="I35" i="3" s="1"/>
  <c r="H60" i="3"/>
  <c r="I60" i="3" s="1"/>
  <c r="B40" i="3" s="1"/>
  <c r="H121" i="3"/>
  <c r="I121" i="3" s="1"/>
  <c r="F41" i="3" s="1"/>
  <c r="H84" i="3"/>
  <c r="I84" i="3" s="1"/>
  <c r="D34" i="3" s="1"/>
  <c r="H69" i="3"/>
  <c r="I69" i="3" s="1"/>
  <c r="C34" i="3" s="1"/>
  <c r="H165" i="3"/>
  <c r="I165" i="3" s="1"/>
  <c r="I40" i="3" s="1"/>
  <c r="H137" i="3"/>
  <c r="I137" i="3" s="1"/>
  <c r="G42" i="3" s="1"/>
  <c r="H144" i="3"/>
  <c r="I144" i="3" s="1"/>
  <c r="H34" i="3" s="1"/>
  <c r="H152" i="3"/>
  <c r="I152" i="3" s="1"/>
  <c r="H42" i="3" s="1"/>
  <c r="H87" i="3"/>
  <c r="I87" i="3" s="1"/>
  <c r="D37" i="3" s="1"/>
  <c r="H99" i="3"/>
  <c r="I99" i="3" s="1"/>
  <c r="E34" i="3" s="1"/>
  <c r="H100" i="3"/>
  <c r="I100" i="3" s="1"/>
  <c r="E35" i="3" s="1"/>
  <c r="H162" i="3"/>
  <c r="I162" i="3" s="1"/>
  <c r="I37" i="3" s="1"/>
  <c r="H90" i="3"/>
  <c r="I90" i="3" s="1"/>
  <c r="D40" i="3" s="1"/>
  <c r="H104" i="3"/>
  <c r="I104" i="3" s="1"/>
  <c r="E39" i="3" s="1"/>
  <c r="H116" i="3"/>
  <c r="I116" i="3" s="1"/>
  <c r="F36" i="3" s="1"/>
  <c r="H58" i="3"/>
  <c r="I58" i="3" s="1"/>
  <c r="B38" i="3" s="1"/>
  <c r="H54" i="3"/>
  <c r="I54" i="3" s="1"/>
  <c r="B34" i="3" s="1"/>
  <c r="H161" i="3"/>
  <c r="I161" i="3" s="1"/>
  <c r="I36" i="3" s="1"/>
  <c r="H88" i="3"/>
  <c r="I88" i="3" s="1"/>
  <c r="D38" i="3" s="1"/>
  <c r="H53" i="3"/>
  <c r="I53" i="3" s="1"/>
  <c r="B33" i="3" s="1"/>
  <c r="H167" i="3"/>
  <c r="I167" i="3" s="1"/>
  <c r="I42" i="3" s="1"/>
  <c r="H89" i="3"/>
  <c r="I89" i="3" s="1"/>
  <c r="D39" i="3" s="1"/>
  <c r="H55" i="3"/>
  <c r="I55" i="3" s="1"/>
  <c r="B35" i="3" s="1"/>
  <c r="H115" i="3"/>
  <c r="I115" i="3" s="1"/>
  <c r="F35" i="3" s="1"/>
  <c r="H192" i="3"/>
  <c r="I192" i="3" s="1"/>
  <c r="K37" i="3" s="1"/>
  <c r="H195" i="3"/>
  <c r="I195" i="3" s="1"/>
  <c r="K40" i="3" s="1"/>
  <c r="H133" i="3"/>
  <c r="I133" i="3" s="1"/>
  <c r="G38" i="3" s="1"/>
  <c r="H181" i="3"/>
  <c r="I181" i="3" s="1"/>
  <c r="J41" i="3" s="1"/>
  <c r="H159" i="3"/>
  <c r="I159" i="3" s="1"/>
  <c r="I34" i="3" s="1"/>
  <c r="H131" i="3"/>
  <c r="I131" i="3" s="1"/>
  <c r="G36" i="3" s="1"/>
  <c r="H103" i="3"/>
  <c r="I103" i="3" s="1"/>
  <c r="E38" i="3" s="1"/>
  <c r="H107" i="3"/>
  <c r="I107" i="3" s="1"/>
  <c r="E42" i="3" s="1"/>
  <c r="H179" i="3"/>
  <c r="I179" i="3" s="1"/>
  <c r="J39" i="3" s="1"/>
  <c r="H76" i="3"/>
  <c r="I76" i="3" s="1"/>
  <c r="C41" i="3" s="1"/>
  <c r="H150" i="3"/>
  <c r="I150" i="3" s="1"/>
  <c r="H40" i="3" s="1"/>
  <c r="H128" i="3"/>
  <c r="I128" i="3" s="1"/>
  <c r="G33" i="3" s="1"/>
  <c r="H189" i="3"/>
  <c r="I189" i="3" s="1"/>
  <c r="K34" i="3" s="1"/>
  <c r="H77" i="3"/>
  <c r="I77" i="3" s="1"/>
  <c r="C42" i="3" s="1"/>
  <c r="H85" i="3"/>
  <c r="I85" i="3" s="1"/>
  <c r="D35" i="3" s="1"/>
  <c r="H113" i="3"/>
  <c r="I113" i="3" s="1"/>
  <c r="F33" i="3" s="1"/>
  <c r="H180" i="3"/>
  <c r="I180" i="3" s="1"/>
  <c r="J40" i="3" s="1"/>
  <c r="H163" i="3"/>
  <c r="I163" i="3" s="1"/>
  <c r="I38" i="3" s="1"/>
  <c r="H118" i="3"/>
  <c r="I118" i="3" s="1"/>
  <c r="F38" i="3" s="1"/>
  <c r="H178" i="3"/>
  <c r="I178" i="3" s="1"/>
  <c r="J38" i="3" s="1"/>
  <c r="H175" i="3"/>
  <c r="I175" i="3" s="1"/>
  <c r="J35" i="3" s="1"/>
  <c r="H122" i="3"/>
  <c r="I122" i="3" s="1"/>
  <c r="F42" i="3" s="1"/>
  <c r="H86" i="3"/>
  <c r="I86" i="3" s="1"/>
  <c r="D36" i="3" s="1"/>
  <c r="H71" i="3"/>
  <c r="I71" i="3" s="1"/>
  <c r="C36" i="3" s="1"/>
  <c r="H197" i="3"/>
  <c r="I197" i="3" s="1"/>
  <c r="K42" i="3" s="1"/>
  <c r="H166" i="3"/>
  <c r="I166" i="3" s="1"/>
  <c r="I41" i="3" s="1"/>
  <c r="H75" i="3"/>
  <c r="I75" i="3" s="1"/>
  <c r="C40" i="3" s="1"/>
  <c r="H193" i="3"/>
  <c r="I193" i="3" s="1"/>
  <c r="K38" i="3" s="1"/>
  <c r="H151" i="3"/>
  <c r="I151" i="3" s="1"/>
  <c r="H41" i="3" s="1"/>
  <c r="H72" i="3"/>
  <c r="I72" i="3" s="1"/>
  <c r="C37" i="3" s="1"/>
  <c r="H146" i="3"/>
  <c r="I146" i="3" s="1"/>
  <c r="H36" i="3" s="1"/>
  <c r="H98" i="3"/>
  <c r="I98" i="3" s="1"/>
  <c r="E33" i="3" s="1"/>
  <c r="H59" i="3"/>
  <c r="I59" i="3" s="1"/>
  <c r="B39" i="3" s="1"/>
  <c r="H56" i="3"/>
  <c r="I56" i="3" s="1"/>
  <c r="B36" i="3" s="1"/>
  <c r="H57" i="3"/>
  <c r="I57" i="3" s="1"/>
  <c r="B37" i="3" s="1"/>
  <c r="H61" i="3"/>
  <c r="I61" i="3" s="1"/>
  <c r="B41" i="3" s="1"/>
  <c r="H62" i="3"/>
  <c r="I62" i="3" s="1"/>
  <c r="B42" i="3" s="1"/>
  <c r="H106" i="3"/>
  <c r="I106" i="3" s="1"/>
  <c r="E41" i="3" s="1"/>
  <c r="H136" i="3"/>
  <c r="I136" i="3" s="1"/>
  <c r="G41" i="3" s="1"/>
  <c r="H105" i="3"/>
  <c r="I105" i="3" s="1"/>
  <c r="E40" i="3" s="1"/>
  <c r="R163" i="3" l="1"/>
  <c r="S163" i="3" s="1"/>
  <c r="T163" i="3" s="1"/>
  <c r="T38" i="3" s="1"/>
  <c r="R146" i="3"/>
  <c r="S146" i="3" s="1"/>
  <c r="T146" i="3" s="1"/>
  <c r="S36" i="3" s="1"/>
  <c r="R177" i="3"/>
  <c r="S177" i="3" s="1"/>
  <c r="T177" i="3" s="1"/>
  <c r="U37" i="3" s="1"/>
  <c r="R103" i="3"/>
  <c r="S103" i="3" s="1"/>
  <c r="T103" i="3" s="1"/>
  <c r="P38" i="3" s="1"/>
  <c r="R74" i="3"/>
  <c r="S74" i="3" s="1"/>
  <c r="T74" i="3" s="1"/>
  <c r="N39" i="3" s="1"/>
  <c r="R117" i="3"/>
  <c r="S117" i="3" s="1"/>
  <c r="T117" i="3" s="1"/>
  <c r="Q37" i="3" s="1"/>
  <c r="R197" i="3"/>
  <c r="S197" i="3" s="1"/>
  <c r="T197" i="3" s="1"/>
  <c r="V42" i="3" s="1"/>
  <c r="R150" i="3"/>
  <c r="S150" i="3" s="1"/>
  <c r="T150" i="3" s="1"/>
  <c r="S40" i="3" s="1"/>
  <c r="R189" i="3"/>
  <c r="S189" i="3" s="1"/>
  <c r="T189" i="3" s="1"/>
  <c r="V34" i="3" s="1"/>
  <c r="R152" i="3"/>
  <c r="S152" i="3" s="1"/>
  <c r="T152" i="3" s="1"/>
  <c r="S42" i="3" s="1"/>
  <c r="R105" i="3"/>
  <c r="S105" i="3" s="1"/>
  <c r="T105" i="3" s="1"/>
  <c r="P40" i="3" s="1"/>
  <c r="R179" i="3"/>
  <c r="S179" i="3" s="1"/>
  <c r="T179" i="3" s="1"/>
  <c r="U39" i="3" s="1"/>
  <c r="R69" i="3"/>
  <c r="S69" i="3" s="1"/>
  <c r="T69" i="3" s="1"/>
  <c r="N34" i="3" s="1"/>
  <c r="R87" i="3"/>
  <c r="S87" i="3" s="1"/>
  <c r="T87" i="3" s="1"/>
  <c r="O37" i="3" s="1"/>
  <c r="R119" i="3"/>
  <c r="S119" i="3" s="1"/>
  <c r="T119" i="3" s="1"/>
  <c r="Q39" i="3" s="1"/>
  <c r="R55" i="3"/>
  <c r="S55" i="3" s="1"/>
  <c r="T55" i="3" s="1"/>
  <c r="M35" i="3" s="1"/>
  <c r="R135" i="3"/>
  <c r="S135" i="3" s="1"/>
  <c r="T135" i="3" s="1"/>
  <c r="R40" i="3" s="1"/>
  <c r="R99" i="3"/>
  <c r="S99" i="3" s="1"/>
  <c r="T99" i="3" s="1"/>
  <c r="P34" i="3" s="1"/>
  <c r="R147" i="3"/>
  <c r="S147" i="3" s="1"/>
  <c r="T147" i="3" s="1"/>
  <c r="S37" i="3" s="1"/>
  <c r="R62" i="3"/>
  <c r="S62" i="3" s="1"/>
  <c r="T62" i="3" s="1"/>
  <c r="M42" i="3" s="1"/>
  <c r="R130" i="3"/>
  <c r="S130" i="3" s="1"/>
  <c r="T130" i="3" s="1"/>
  <c r="R35" i="3" s="1"/>
  <c r="R176" i="3"/>
  <c r="S176" i="3" s="1"/>
  <c r="T176" i="3" s="1"/>
  <c r="U36" i="3" s="1"/>
  <c r="R134" i="3"/>
  <c r="S134" i="3" s="1"/>
  <c r="T134" i="3" s="1"/>
  <c r="R39" i="3" s="1"/>
  <c r="R73" i="3"/>
  <c r="S73" i="3" s="1"/>
  <c r="T73" i="3" s="1"/>
  <c r="N38" i="3" s="1"/>
  <c r="R175" i="3"/>
  <c r="S175" i="3" s="1"/>
  <c r="T175" i="3" s="1"/>
  <c r="U35" i="3" s="1"/>
  <c r="R91" i="3"/>
  <c r="S91" i="3" s="1"/>
  <c r="T91" i="3" s="1"/>
  <c r="O41" i="3" s="1"/>
  <c r="R128" i="3"/>
  <c r="S128" i="3" s="1"/>
  <c r="T128" i="3" s="1"/>
  <c r="R33" i="3" s="1"/>
  <c r="R57" i="3"/>
  <c r="S57" i="3" s="1"/>
  <c r="T57" i="3" s="1"/>
  <c r="M37" i="3" s="1"/>
  <c r="R137" i="3"/>
  <c r="S137" i="3" s="1"/>
  <c r="T137" i="3" s="1"/>
  <c r="R42" i="3" s="1"/>
  <c r="R144" i="3"/>
  <c r="S144" i="3" s="1"/>
  <c r="T144" i="3" s="1"/>
  <c r="S34" i="3" s="1"/>
  <c r="R98" i="3"/>
  <c r="S98" i="3" s="1"/>
  <c r="T98" i="3" s="1"/>
  <c r="P33" i="3" s="1"/>
  <c r="R75" i="3"/>
  <c r="S75" i="3" s="1"/>
  <c r="T75" i="3" s="1"/>
  <c r="N40" i="3" s="1"/>
  <c r="R159" i="3"/>
  <c r="S159" i="3" s="1"/>
  <c r="T159" i="3" s="1"/>
  <c r="T34" i="3" s="1"/>
  <c r="R158" i="3"/>
  <c r="S158" i="3" s="1"/>
  <c r="T158" i="3" s="1"/>
  <c r="T33" i="3" s="1"/>
  <c r="R86" i="3"/>
  <c r="S86" i="3" s="1"/>
  <c r="T86" i="3" s="1"/>
  <c r="O36" i="3" s="1"/>
  <c r="R121" i="3"/>
  <c r="S121" i="3" s="1"/>
  <c r="T121" i="3" s="1"/>
  <c r="Q41" i="3" s="1"/>
  <c r="R188" i="3"/>
  <c r="S188" i="3" s="1"/>
  <c r="T188" i="3" s="1"/>
  <c r="V33" i="3" s="1"/>
  <c r="R53" i="3"/>
  <c r="R166" i="3"/>
  <c r="S166" i="3" s="1"/>
  <c r="T166" i="3" s="1"/>
  <c r="T41" i="3" s="1"/>
  <c r="R88" i="3"/>
  <c r="S88" i="3" s="1"/>
  <c r="T88" i="3" s="1"/>
  <c r="O38" i="3" s="1"/>
  <c r="R196" i="3"/>
  <c r="S196" i="3" s="1"/>
  <c r="T196" i="3" s="1"/>
  <c r="V41" i="3" s="1"/>
  <c r="R58" i="3"/>
  <c r="S58" i="3" s="1"/>
  <c r="T58" i="3" s="1"/>
  <c r="M38" i="3" s="1"/>
  <c r="R100" i="3"/>
  <c r="S100" i="3" s="1"/>
  <c r="T100" i="3" s="1"/>
  <c r="P35" i="3" s="1"/>
  <c r="R143" i="3"/>
  <c r="S143" i="3" s="1"/>
  <c r="T143" i="3" s="1"/>
  <c r="S33" i="3" s="1"/>
  <c r="R191" i="3"/>
  <c r="S191" i="3" s="1"/>
  <c r="T191" i="3" s="1"/>
  <c r="V36" i="3" s="1"/>
  <c r="R151" i="3"/>
  <c r="S151" i="3" s="1"/>
  <c r="T151" i="3" s="1"/>
  <c r="S41" i="3" s="1"/>
  <c r="R71" i="3"/>
  <c r="S71" i="3" s="1"/>
  <c r="T71" i="3" s="1"/>
  <c r="N36" i="3" s="1"/>
  <c r="R83" i="3"/>
  <c r="S83" i="3" s="1"/>
  <c r="T83" i="3" s="1"/>
  <c r="O33" i="3" s="1"/>
  <c r="R59" i="3"/>
  <c r="S59" i="3" s="1"/>
  <c r="T59" i="3" s="1"/>
  <c r="M39" i="3" s="1"/>
  <c r="R106" i="3"/>
  <c r="S106" i="3" s="1"/>
  <c r="T106" i="3" s="1"/>
  <c r="P41" i="3" s="1"/>
  <c r="R174" i="3"/>
  <c r="S174" i="3" s="1"/>
  <c r="T174" i="3" s="1"/>
  <c r="U34" i="3" s="1"/>
  <c r="R161" i="3"/>
  <c r="S161" i="3" s="1"/>
  <c r="T161" i="3" s="1"/>
  <c r="T36" i="3" s="1"/>
  <c r="R90" i="3"/>
  <c r="S90" i="3" s="1"/>
  <c r="T90" i="3" s="1"/>
  <c r="O40" i="3" s="1"/>
  <c r="R104" i="3"/>
  <c r="S104" i="3" s="1"/>
  <c r="T104" i="3" s="1"/>
  <c r="P39" i="3" s="1"/>
  <c r="R173" i="3"/>
  <c r="S173" i="3" s="1"/>
  <c r="T173" i="3" s="1"/>
  <c r="U33" i="3" s="1"/>
  <c r="R54" i="3"/>
  <c r="S54" i="3" s="1"/>
  <c r="T54" i="3" s="1"/>
  <c r="M34" i="3" s="1"/>
  <c r="R136" i="3"/>
  <c r="S136" i="3" s="1"/>
  <c r="T136" i="3" s="1"/>
  <c r="R41" i="3" s="1"/>
  <c r="R148" i="3"/>
  <c r="S148" i="3" s="1"/>
  <c r="T148" i="3" s="1"/>
  <c r="S38" i="3" s="1"/>
  <c r="R107" i="3"/>
  <c r="S107" i="3" s="1"/>
  <c r="T107" i="3" s="1"/>
  <c r="P42" i="3" s="1"/>
  <c r="R182" i="3"/>
  <c r="S182" i="3" s="1"/>
  <c r="T182" i="3" s="1"/>
  <c r="U42" i="3" s="1"/>
  <c r="R76" i="3"/>
  <c r="S76" i="3" s="1"/>
  <c r="T76" i="3" s="1"/>
  <c r="N41" i="3" s="1"/>
  <c r="R165" i="3"/>
  <c r="S165" i="3" s="1"/>
  <c r="T165" i="3" s="1"/>
  <c r="T40" i="3" s="1"/>
  <c r="R85" i="3"/>
  <c r="S85" i="3" s="1"/>
  <c r="T85" i="3" s="1"/>
  <c r="O35" i="3" s="1"/>
  <c r="R115" i="3"/>
  <c r="S115" i="3" s="1"/>
  <c r="T115" i="3" s="1"/>
  <c r="Q35" i="3" s="1"/>
  <c r="R193" i="3"/>
  <c r="S193" i="3" s="1"/>
  <c r="T193" i="3" s="1"/>
  <c r="V38" i="3" s="1"/>
  <c r="R61" i="3"/>
  <c r="S61" i="3" s="1"/>
  <c r="T61" i="3" s="1"/>
  <c r="M41" i="3" s="1"/>
  <c r="R129" i="3"/>
  <c r="S129" i="3" s="1"/>
  <c r="T129" i="3" s="1"/>
  <c r="R34" i="3" s="1"/>
  <c r="R164" i="3"/>
  <c r="S164" i="3" s="1"/>
  <c r="T164" i="3" s="1"/>
  <c r="T39" i="3" s="1"/>
  <c r="R192" i="3"/>
  <c r="S192" i="3" s="1"/>
  <c r="T192" i="3" s="1"/>
  <c r="V37" i="3" s="1"/>
  <c r="R101" i="3"/>
  <c r="S101" i="3" s="1"/>
  <c r="T101" i="3" s="1"/>
  <c r="P36" i="3" s="1"/>
  <c r="R68" i="3"/>
  <c r="S68" i="3" s="1"/>
  <c r="T68" i="3" s="1"/>
  <c r="N33" i="3" s="1"/>
  <c r="R160" i="3"/>
  <c r="S160" i="3" s="1"/>
  <c r="T160" i="3" s="1"/>
  <c r="T35" i="3" s="1"/>
  <c r="R92" i="3"/>
  <c r="S92" i="3" s="1"/>
  <c r="T92" i="3" s="1"/>
  <c r="O42" i="3" s="1"/>
  <c r="R122" i="3"/>
  <c r="S122" i="3" s="1"/>
  <c r="T122" i="3" s="1"/>
  <c r="Q42" i="3" s="1"/>
  <c r="R195" i="3"/>
  <c r="S195" i="3" s="1"/>
  <c r="T195" i="3" s="1"/>
  <c r="V40" i="3" s="1"/>
  <c r="R56" i="3"/>
  <c r="S56" i="3" s="1"/>
  <c r="T56" i="3" s="1"/>
  <c r="M36" i="3" s="1"/>
  <c r="R181" i="3"/>
  <c r="S181" i="3" s="1"/>
  <c r="T181" i="3" s="1"/>
  <c r="U41" i="3" s="1"/>
  <c r="R167" i="3"/>
  <c r="S167" i="3" s="1"/>
  <c r="T167" i="3" s="1"/>
  <c r="T42" i="3" s="1"/>
  <c r="R84" i="3"/>
  <c r="S84" i="3" s="1"/>
  <c r="T84" i="3" s="1"/>
  <c r="O34" i="3" s="1"/>
  <c r="R190" i="3"/>
  <c r="S190" i="3" s="1"/>
  <c r="T190" i="3" s="1"/>
  <c r="V35" i="3" s="1"/>
  <c r="R133" i="3"/>
  <c r="S133" i="3" s="1"/>
  <c r="T133" i="3" s="1"/>
  <c r="R38" i="3" s="1"/>
  <c r="R145" i="3"/>
  <c r="S145" i="3" s="1"/>
  <c r="T145" i="3" s="1"/>
  <c r="S35" i="3" s="1"/>
  <c r="R194" i="3"/>
  <c r="S194" i="3" s="1"/>
  <c r="T194" i="3" s="1"/>
  <c r="V39" i="3" s="1"/>
  <c r="R102" i="3"/>
  <c r="S102" i="3" s="1"/>
  <c r="T102" i="3" s="1"/>
  <c r="P37" i="3" s="1"/>
  <c r="R89" i="3"/>
  <c r="S89" i="3" s="1"/>
  <c r="T89" i="3" s="1"/>
  <c r="O39" i="3" s="1"/>
  <c r="R162" i="3"/>
  <c r="S162" i="3" s="1"/>
  <c r="T162" i="3" s="1"/>
  <c r="T37" i="3" s="1"/>
  <c r="R113" i="3"/>
  <c r="S113" i="3" s="1"/>
  <c r="T113" i="3" s="1"/>
  <c r="Q33" i="3" s="1"/>
  <c r="R149" i="3"/>
  <c r="S149" i="3" s="1"/>
  <c r="T149" i="3" s="1"/>
  <c r="S39" i="3" s="1"/>
  <c r="R60" i="3"/>
  <c r="S60" i="3" s="1"/>
  <c r="T60" i="3" s="1"/>
  <c r="M40" i="3" s="1"/>
  <c r="R131" i="3"/>
  <c r="S131" i="3" s="1"/>
  <c r="T131" i="3" s="1"/>
  <c r="R36" i="3" s="1"/>
  <c r="R81" i="3"/>
  <c r="S53" i="3" l="1"/>
  <c r="T53" i="3" s="1"/>
  <c r="M3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tc={59F6F366-04C5-41A6-A5B8-8467E27C8B5D}</author>
    <author>tc={6FF62679-7EA9-4B31-BCEE-7F276D64E687}</author>
    <author>tc={0EF7E4B9-435E-4D08-B440-2F81F0BA5A67}</author>
    <author>tc={0A8C6F29-9DA0-438C-9866-A33957A9FB2C}</author>
    <author>tc={E91A152A-4A87-4700-B68C-C0F0D920A357}</author>
    <author>tc={F7FFF320-FB83-40BA-AED4-52E80C45E3C3}</author>
    <author>tc={1A1EDED3-6BC6-45FF-8230-0B1FDB2A69BF}</author>
    <author>tc={5D90D784-EAE9-4AB6-B528-B61A56AA570E}</author>
    <author>tc={E6ED9363-7CD1-4B1C-BAA9-923D629CE402}</author>
    <author>tc={9EECD522-4711-4BFA-B1EF-1AEA3A6653DF}</author>
    <author>tc={E3AD373C-0AE0-44CA-8F9A-3AF16D9107F5}</author>
    <author>tc={D0E6624C-F952-43BF-B6B9-332929100B6C}</author>
    <author>tc={27A0CC71-EAF7-4E40-B8D3-15BA7FBF1285}</author>
    <author>tc={76B43502-54EB-4993-A159-474628F6ED6A}</author>
    <author>tc={A603762D-6072-4D37-AD90-2F6C8FDE9604}</author>
    <author>tc={8E6F0C77-7759-4BE4-A456-E261E83D8BFD}</author>
    <author>tc={4089DE7F-6186-4E83-B497-FFD4C90F118D}</author>
    <author>tc={93065D9E-61AD-48A7-A819-B6A4B081F4E3}</author>
    <author>tc={8C389794-B6F5-4571-9EE6-A0C5607E1B06}</author>
    <author>tc={B7DE48F0-BA68-4C08-AE2F-9683BCAE638D}</author>
    <author>tc={A0675976-D083-4875-BD50-917EFDD833D2}</author>
    <author>tc={AAAFDFCB-412B-4D6E-8B8D-5170BBED1957}</author>
    <author>tc={A2543680-E272-4108-AFCD-8FF48F223F1D}</author>
    <author>tc={92EF9E82-0056-47E4-82D1-D85232140886}</author>
  </authors>
  <commentList>
    <comment ref="H3" authorId="0" shapeId="0" xr:uid="{59F6F366-04C5-41A6-A5B8-8467E27C8B5D}">
      <text>
        <t>[Threaded comment]
Your version of Excel allows you to read this threaded comment; however, any edits to it will get removed if the file is opened in a newer version of Excel. Learn more: https://go.microsoft.com/fwlink/?linkid=870924
Comment:
    The percentage that the user wants everything perfect - lower means they care less about it overall</t>
      </text>
    </comment>
    <comment ref="R3" authorId="1" shapeId="0" xr:uid="{6FF62679-7EA9-4B31-BCEE-7F276D64E687}">
      <text>
        <t>[Threaded comment]
Your version of Excel allows you to read this threaded comment; however, any edits to it will get removed if the file is opened in a newer version of Excel. Learn more: https://go.microsoft.com/fwlink/?linkid=870924
Comment:
    % that the restaurant is perfect - higher percentages mean the restaurant is better overall, and should be recommended more by default</t>
      </text>
    </comment>
    <comment ref="I15" authorId="2" shapeId="0" xr:uid="{0EF7E4B9-435E-4D08-B440-2F81F0BA5A67}">
      <text>
        <t>[Threaded comment]
Your version of Excel allows you to read this threaded comment; however, any edits to it will get removed if the file is opened in a newer version of Excel. Learn more: https://go.microsoft.com/fwlink/?linkid=870924
Comment:
    Represents how much to influence the recommendation - a user who only cares about food will have restaurants recommended with good food more stronly</t>
      </text>
    </comment>
    <comment ref="R32" authorId="3" shapeId="0" xr:uid="{0A8C6F29-9DA0-438C-9866-A33957A9FB2C}">
      <text>
        <t>[Threaded comment]
Your version of Excel allows you to read this threaded comment; however, any edits to it will get removed if the file is opened in a newer version of Excel. Learn more: https://go.microsoft.com/fwlink/?linkid=870924
Comment:
    With restaurant 6 only having good food, its still somewhat recommended, but other restaurants (like 1) have very good food, as well as better scores overall, meaning they are rated more highly compared to the restaurant that ONLY has good food</t>
      </text>
    </comment>
    <comment ref="B50" authorId="4" shapeId="0" xr:uid="{E91A152A-4A87-4700-B68C-C0F0D920A357}">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t>
      </text>
    </comment>
    <comment ref="M50" authorId="5" shapeId="0" xr:uid="{F7FFF320-FB83-40BA-AED4-52E80C45E3C3}">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
      </text>
    </comment>
    <comment ref="B65" authorId="6" shapeId="0" xr:uid="{1A1EDED3-6BC6-45FF-8230-0B1FDB2A69BF}">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t>
      </text>
    </comment>
    <comment ref="M65" authorId="7" shapeId="0" xr:uid="{5D90D784-EAE9-4AB6-B528-B61A56AA570E}">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
      </text>
    </comment>
    <comment ref="B80" authorId="8" shapeId="0" xr:uid="{E6ED9363-7CD1-4B1C-BAA9-923D629CE402}">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t>
      </text>
    </comment>
    <comment ref="M80" authorId="9" shapeId="0" xr:uid="{9EECD522-4711-4BFA-B1EF-1AEA3A6653DF}">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
      </text>
    </comment>
    <comment ref="B95" authorId="10" shapeId="0" xr:uid="{E3AD373C-0AE0-44CA-8F9A-3AF16D9107F5}">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t>
      </text>
    </comment>
    <comment ref="M95" authorId="11" shapeId="0" xr:uid="{D0E6624C-F952-43BF-B6B9-332929100B6C}">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
      </text>
    </comment>
    <comment ref="B110" authorId="12" shapeId="0" xr:uid="{27A0CC71-EAF7-4E40-B8D3-15BA7FBF1285}">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t>
      </text>
    </comment>
    <comment ref="M110" authorId="13" shapeId="0" xr:uid="{76B43502-54EB-4993-A159-474628F6ED6A}">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
      </text>
    </comment>
    <comment ref="B125" authorId="14" shapeId="0" xr:uid="{A603762D-6072-4D37-AD90-2F6C8FDE9604}">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t>
      </text>
    </comment>
    <comment ref="M125" authorId="15" shapeId="0" xr:uid="{8E6F0C77-7759-4BE4-A456-E261E83D8BFD}">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
      </text>
    </comment>
    <comment ref="B140" authorId="16" shapeId="0" xr:uid="{4089DE7F-6186-4E83-B497-FFD4C90F118D}">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t>
      </text>
    </comment>
    <comment ref="M140" authorId="17" shapeId="0" xr:uid="{93065D9E-61AD-48A7-A819-B6A4B081F4E3}">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
      </text>
    </comment>
    <comment ref="B155" authorId="18" shapeId="0" xr:uid="{8C389794-B6F5-4571-9EE6-A0C5607E1B06}">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t>
      </text>
    </comment>
    <comment ref="M155" authorId="19" shapeId="0" xr:uid="{B7DE48F0-BA68-4C08-AE2F-9683BCAE638D}">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
      </text>
    </comment>
    <comment ref="B170" authorId="20" shapeId="0" xr:uid="{A0675976-D083-4875-BD50-917EFDD833D2}">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t>
      </text>
    </comment>
    <comment ref="M170" authorId="21" shapeId="0" xr:uid="{AAAFDFCB-412B-4D6E-8B8D-5170BBED1957}">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
      </text>
    </comment>
    <comment ref="B185" authorId="22" shapeId="0" xr:uid="{A2543680-E272-4108-AFCD-8FF48F223F1D}">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t>
      </text>
    </comment>
    <comment ref="M185" authorId="23" shapeId="0" xr:uid="{92EF9E82-0056-47E4-82D1-D85232140886}">
      <text>
        <t>[Threaded comment]
Your version of Excel allows you to read this threaded comment; however, any edits to it will get removed if the file is opened in a newer version of Excel. Learn more: https://go.microsoft.com/fwlink/?linkid=870924
Comment:
    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
      </text>
    </comment>
  </commentList>
</comments>
</file>

<file path=xl/sharedStrings.xml><?xml version="1.0" encoding="utf-8"?>
<sst xmlns="http://schemas.openxmlformats.org/spreadsheetml/2006/main" count="487" uniqueCount="59">
  <si>
    <t>Décor</t>
  </si>
  <si>
    <t>Food</t>
  </si>
  <si>
    <t>Service</t>
  </si>
  <si>
    <t>Facilities</t>
  </si>
  <si>
    <t>Total</t>
  </si>
  <si>
    <t>Perfect</t>
  </si>
  <si>
    <t>Atmos.</t>
  </si>
  <si>
    <t>User</t>
  </si>
  <si>
    <t>Excellent</t>
  </si>
  <si>
    <t>Total (MAX 5)</t>
  </si>
  <si>
    <t>% of perfect</t>
  </si>
  <si>
    <t>% of "needy"</t>
  </si>
  <si>
    <r>
      <t xml:space="preserve">User Preferences 
</t>
    </r>
    <r>
      <rPr>
        <b/>
        <i/>
        <sz val="11"/>
        <color theme="1"/>
        <rFont val="Aptos Narrow"/>
        <family val="2"/>
        <scheme val="minor"/>
      </rPr>
      <t>(Individual MAX of 1)</t>
    </r>
  </si>
  <si>
    <r>
      <t xml:space="preserve">Restaurant Aspects
</t>
    </r>
    <r>
      <rPr>
        <b/>
        <i/>
        <sz val="11"/>
        <color theme="1"/>
        <rFont val="Aptos Narrow"/>
        <family val="2"/>
        <scheme val="minor"/>
      </rPr>
      <t>(Individual max of 1)</t>
    </r>
  </si>
  <si>
    <t>User: 1</t>
  </si>
  <si>
    <r>
      <t>User Total (</t>
    </r>
    <r>
      <rPr>
        <b/>
        <sz val="11"/>
        <color theme="1"/>
        <rFont val="Aptos Narrow"/>
        <family val="2"/>
        <scheme val="minor"/>
      </rPr>
      <t>5 MAX)</t>
    </r>
  </si>
  <si>
    <t>User 1 should love</t>
  </si>
  <si>
    <t>User 1 should hate</t>
  </si>
  <si>
    <t>Restaurant totals (green is better overall)</t>
  </si>
  <si>
    <t>Only cares about Food</t>
  </si>
  <si>
    <t>Only has good food</t>
  </si>
  <si>
    <t>User: 2</t>
  </si>
  <si>
    <t>User: 3</t>
  </si>
  <si>
    <t>User: 4</t>
  </si>
  <si>
    <t>User: 5</t>
  </si>
  <si>
    <t>User: only cares about food</t>
  </si>
  <si>
    <t>Total (MAX 20)</t>
  </si>
  <si>
    <t>res total + prev (MAX 25)</t>
  </si>
  <si>
    <t>(PREV/25)*100</t>
  </si>
  <si>
    <r>
      <t>((</t>
    </r>
    <r>
      <rPr>
        <sz val="11"/>
        <color theme="1"/>
        <rFont val="Aptos Narrow"/>
        <family val="2"/>
        <scheme val="minor"/>
      </rPr>
      <t>aspect * pref) + aspect)^2</t>
    </r>
    <r>
      <rPr>
        <b/>
        <sz val="11"/>
        <color theme="1"/>
        <rFont val="Aptos Narrow"/>
        <family val="2"/>
        <scheme val="minor"/>
      </rPr>
      <t xml:space="preserve">
</t>
    </r>
    <r>
      <rPr>
        <b/>
        <i/>
        <sz val="11"/>
        <color theme="1"/>
        <rFont val="Aptos Narrow"/>
        <family val="2"/>
        <scheme val="minor"/>
      </rPr>
      <t xml:space="preserve"> (Individual max of 4)</t>
    </r>
  </si>
  <si>
    <t>Terrible food</t>
  </si>
  <si>
    <t>User: cares about everything</t>
  </si>
  <si>
    <t>Food only</t>
  </si>
  <si>
    <t>Restaurant (down)</t>
  </si>
  <si>
    <t>User preferences as % of their total</t>
  </si>
  <si>
    <t>Users</t>
  </si>
  <si>
    <r>
      <t>User preferences</t>
    </r>
    <r>
      <rPr>
        <sz val="11"/>
        <color theme="1"/>
        <rFont val="Aptos Narrow"/>
        <family val="2"/>
        <scheme val="minor"/>
      </rPr>
      <t xml:space="preserve"> </t>
    </r>
    <r>
      <rPr>
        <b/>
        <sz val="11"/>
        <color theme="1"/>
        <rFont val="Aptos Narrow"/>
        <family val="2"/>
        <scheme val="minor"/>
      </rPr>
      <t>as influced by % of total (orignal preference score * what percentage of the total it is)</t>
    </r>
  </si>
  <si>
    <t>Total (MAX 4)</t>
  </si>
  <si>
    <t>res total + prev (MAX 9)</t>
  </si>
  <si>
    <t>Restaurant totals</t>
  </si>
  <si>
    <t>(PREV/9)*100</t>
  </si>
  <si>
    <t>User (Influenced by %)</t>
  </si>
  <si>
    <t>only food matters</t>
  </si>
  <si>
    <t>Vey bad</t>
  </si>
  <si>
    <r>
      <rPr>
        <sz val="11"/>
        <color theme="1"/>
        <rFont val="Aptos Narrow"/>
        <family val="2"/>
        <scheme val="minor"/>
      </rPr>
      <t>((aspect * pref) + aspect)^2 influenced by %</t>
    </r>
    <r>
      <rPr>
        <b/>
        <sz val="11"/>
        <color theme="1"/>
        <rFont val="Aptos Narrow"/>
        <family val="2"/>
        <scheme val="minor"/>
      </rPr>
      <t xml:space="preserve">
</t>
    </r>
    <r>
      <rPr>
        <b/>
        <i/>
        <sz val="11"/>
        <color theme="1"/>
        <rFont val="Aptos Narrow"/>
        <family val="2"/>
        <scheme val="minor"/>
      </rPr>
      <t xml:space="preserve"> (Individual max of 4, combined MAX total of 4)</t>
    </r>
  </si>
  <si>
    <t>Users (read vertically)</t>
  </si>
  <si>
    <r>
      <t xml:space="preserve">∑((Aspect x preferece)) refers to the sum of each individual aspect, multiplied by the corresponding user preference ie </t>
    </r>
    <r>
      <rPr>
        <b/>
        <sz val="11"/>
        <color theme="1"/>
        <rFont val="Aptos Narrow"/>
        <family val="2"/>
      </rPr>
      <t>(food aspect x food preference) + food etc</t>
    </r>
    <r>
      <rPr>
        <sz val="11"/>
        <color theme="1"/>
        <rFont val="Aptos Narrow"/>
        <family val="2"/>
      </rPr>
      <t>, repeated for each category</t>
    </r>
  </si>
  <si>
    <t>Max Needs</t>
  </si>
  <si>
    <t>High Needs</t>
  </si>
  <si>
    <t xml:space="preserve"> 0.5 for All</t>
  </si>
  <si>
    <t xml:space="preserve">Max Needs </t>
  </si>
  <si>
    <t>User: High Needs</t>
  </si>
  <si>
    <t>0.5 For All</t>
  </si>
  <si>
    <t>User: 0.5 For All</t>
  </si>
  <si>
    <t>Low Needs</t>
  </si>
  <si>
    <t>User: Low Needs</t>
  </si>
  <si>
    <t>Max</t>
  </si>
  <si>
    <t>High</t>
  </si>
  <si>
    <t>Math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</si>
</sst>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9" x14ac:knownFonts="1">
    <font>
      <sz val="11"/>
      <color theme="1"/>
      <name val="Aptos Narrow"/>
      <family val="2"/>
      <scheme val="minor"/>
    </font>
    <font>
      <b/>
      <sz val="11"/>
      <color theme="1"/>
      <name val="Aptos Narrow"/>
      <family val="2"/>
      <scheme val="minor"/>
    </font>
    <font>
      <b/>
      <u/>
      <sz val="11"/>
      <color theme="1"/>
      <name val="Aptos Narrow"/>
      <family val="2"/>
      <scheme val="minor"/>
    </font>
    <font>
      <sz val="11"/>
      <color theme="1"/>
      <name val="Aptos Narrow"/>
      <family val="2"/>
      <scheme val="minor"/>
    </font>
    <font>
      <b/>
      <i/>
      <sz val="11"/>
      <color theme="1"/>
      <name val="Aptos Narrow"/>
      <family val="2"/>
      <scheme val="minor"/>
    </font>
    <font>
      <b/>
      <u/>
      <sz val="24"/>
      <color theme="1"/>
      <name val="Aptos Narrow"/>
      <family val="2"/>
      <scheme val="minor"/>
    </font>
    <font>
      <b/>
      <u/>
      <sz val="26"/>
      <color theme="0"/>
      <name val="Aptos Narrow"/>
      <family val="2"/>
      <scheme val="minor"/>
    </font>
    <font>
      <sz val="11"/>
      <color theme="1"/>
      <name val="Aptos Narrow"/>
      <family val="2"/>
    </font>
    <font>
      <b/>
      <sz val="11"/>
      <color theme="1"/>
      <name val="Aptos Narrow"/>
      <family val="2"/>
    </font>
  </fonts>
  <fills count="19">
    <fill>
      <patternFill patternType="none"/>
    </fill>
    <fill>
      <patternFill patternType="gray125"/>
    </fill>
    <fill>
      <patternFill patternType="solid">
        <fgColor theme="3" tint="0.89999084444715716"/>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CC99FF"/>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51">
    <xf numFmtId="0" fontId="0" fillId="0" borderId="0" xfId="0"/>
    <xf numFmtId="0" fontId="0" fillId="2" borderId="1" xfId="0" applyFill="1" applyBorder="1"/>
    <xf numFmtId="0" fontId="0" fillId="0" borderId="14" xfId="0" applyBorder="1"/>
    <xf numFmtId="0" fontId="0" fillId="0" borderId="1" xfId="0" applyBorder="1" applyAlignment="1">
      <alignment horizontal="center" vertical="center"/>
    </xf>
    <xf numFmtId="0" fontId="0" fillId="0" borderId="14" xfId="0" applyBorder="1" applyAlignment="1">
      <alignment horizontal="center" vertical="center"/>
    </xf>
    <xf numFmtId="0" fontId="0" fillId="0" borderId="5" xfId="0" applyBorder="1"/>
    <xf numFmtId="0" fontId="0" fillId="0" borderId="6" xfId="0" applyBorder="1"/>
    <xf numFmtId="0" fontId="0" fillId="0" borderId="10" xfId="0" applyBorder="1"/>
    <xf numFmtId="0" fontId="0" fillId="0" borderId="11" xfId="0" applyBorder="1"/>
    <xf numFmtId="2" fontId="0" fillId="0" borderId="10" xfId="0" applyNumberFormat="1" applyBorder="1"/>
    <xf numFmtId="0" fontId="0" fillId="0" borderId="5" xfId="0" applyBorder="1" applyAlignment="1">
      <alignment horizontal="center" vertical="center"/>
    </xf>
    <xf numFmtId="0" fontId="0" fillId="0" borderId="9" xfId="0" applyBorder="1"/>
    <xf numFmtId="0" fontId="0" fillId="0" borderId="12" xfId="0" applyBorder="1"/>
    <xf numFmtId="0" fontId="0" fillId="0" borderId="1" xfId="0" applyBorder="1"/>
    <xf numFmtId="0" fontId="0" fillId="7" borderId="1" xfId="0" applyFill="1" applyBorder="1"/>
    <xf numFmtId="0" fontId="1" fillId="0" borderId="14" xfId="0" applyFont="1" applyBorder="1" applyAlignment="1">
      <alignment horizontal="center" vertical="center"/>
    </xf>
    <xf numFmtId="0" fontId="0" fillId="0" borderId="16" xfId="0" applyBorder="1" applyAlignment="1">
      <alignment horizontal="center" vertical="center"/>
    </xf>
    <xf numFmtId="0" fontId="0" fillId="0" borderId="7" xfId="0" applyBorder="1"/>
    <xf numFmtId="0" fontId="0" fillId="9" borderId="17" xfId="0" applyFill="1" applyBorder="1"/>
    <xf numFmtId="0" fontId="1" fillId="9" borderId="1" xfId="0" applyFont="1" applyFill="1" applyBorder="1"/>
    <xf numFmtId="0" fontId="0" fillId="9" borderId="19" xfId="0" applyFill="1" applyBorder="1"/>
    <xf numFmtId="0" fontId="0" fillId="9" borderId="21" xfId="0" applyFill="1" applyBorder="1"/>
    <xf numFmtId="165" fontId="0" fillId="9" borderId="19" xfId="1" applyNumberFormat="1" applyFont="1" applyFill="1" applyBorder="1"/>
    <xf numFmtId="165" fontId="0" fillId="9" borderId="21" xfId="1" applyNumberFormat="1" applyFont="1" applyFill="1" applyBorder="1"/>
    <xf numFmtId="165" fontId="0" fillId="9" borderId="17" xfId="1" applyNumberFormat="1" applyFont="1" applyFill="1" applyBorder="1"/>
    <xf numFmtId="165" fontId="0" fillId="9" borderId="1" xfId="1" applyNumberFormat="1" applyFont="1" applyFill="1" applyBorder="1"/>
    <xf numFmtId="0" fontId="0" fillId="3" borderId="17" xfId="0" applyFill="1" applyBorder="1" applyAlignment="1">
      <alignment horizontal="center" vertical="center"/>
    </xf>
    <xf numFmtId="0" fontId="0" fillId="4" borderId="16" xfId="0" applyFill="1" applyBorder="1" applyAlignment="1">
      <alignment horizontal="center" vertical="center"/>
    </xf>
    <xf numFmtId="0" fontId="0" fillId="5" borderId="16" xfId="0" applyFill="1" applyBorder="1" applyAlignment="1">
      <alignment horizontal="center" vertical="center"/>
    </xf>
    <xf numFmtId="0" fontId="0" fillId="6" borderId="14" xfId="0" applyFill="1" applyBorder="1" applyAlignment="1">
      <alignment horizontal="center" vertical="center"/>
    </xf>
    <xf numFmtId="2" fontId="0" fillId="0" borderId="16" xfId="0" applyNumberFormat="1" applyBorder="1"/>
    <xf numFmtId="2" fontId="0" fillId="0" borderId="17" xfId="0" applyNumberFormat="1" applyBorder="1"/>
    <xf numFmtId="0" fontId="0" fillId="0" borderId="0" xfId="0" applyAlignment="1">
      <alignment vertical="center" wrapText="1"/>
    </xf>
    <xf numFmtId="0" fontId="0" fillId="11" borderId="1" xfId="0" applyFill="1" applyBorder="1"/>
    <xf numFmtId="2" fontId="0" fillId="9" borderId="19" xfId="0" applyNumberFormat="1" applyFill="1" applyBorder="1"/>
    <xf numFmtId="2" fontId="0" fillId="9" borderId="21" xfId="0" applyNumberFormat="1" applyFill="1" applyBorder="1"/>
    <xf numFmtId="2" fontId="0" fillId="9" borderId="17" xfId="0" applyNumberFormat="1" applyFill="1" applyBorder="1"/>
    <xf numFmtId="0" fontId="1" fillId="9" borderId="4" xfId="0" applyFont="1" applyFill="1" applyBorder="1"/>
    <xf numFmtId="2" fontId="0" fillId="9" borderId="20" xfId="0" applyNumberFormat="1" applyFill="1" applyBorder="1"/>
    <xf numFmtId="2" fontId="0" fillId="9" borderId="22" xfId="0" applyNumberFormat="1" applyFill="1" applyBorder="1"/>
    <xf numFmtId="0" fontId="0" fillId="0" borderId="8" xfId="0" applyBorder="1" applyAlignment="1">
      <alignment horizontal="center" vertical="center"/>
    </xf>
    <xf numFmtId="0" fontId="0" fillId="6" borderId="5" xfId="0" applyFill="1" applyBorder="1" applyAlignment="1">
      <alignment horizontal="center" vertical="center"/>
    </xf>
    <xf numFmtId="0" fontId="0" fillId="5" borderId="8" xfId="0" applyFill="1" applyBorder="1" applyAlignment="1">
      <alignment horizontal="center" vertical="center"/>
    </xf>
    <xf numFmtId="0" fontId="0" fillId="4" borderId="8" xfId="0" applyFill="1" applyBorder="1" applyAlignment="1">
      <alignment horizontal="center" vertical="center"/>
    </xf>
    <xf numFmtId="0" fontId="0" fillId="3" borderId="10" xfId="0" applyFill="1" applyBorder="1" applyAlignment="1">
      <alignment horizontal="center" vertical="center"/>
    </xf>
    <xf numFmtId="2" fontId="0" fillId="9" borderId="15" xfId="0" applyNumberFormat="1" applyFill="1" applyBorder="1"/>
    <xf numFmtId="2" fontId="0" fillId="9" borderId="23" xfId="0" applyNumberFormat="1" applyFill="1" applyBorder="1"/>
    <xf numFmtId="2" fontId="0" fillId="9" borderId="24" xfId="0" applyNumberFormat="1" applyFill="1" applyBorder="1"/>
    <xf numFmtId="2" fontId="0" fillId="9" borderId="25" xfId="0" applyNumberFormat="1" applyFill="1" applyBorder="1"/>
    <xf numFmtId="2" fontId="0" fillId="9" borderId="12" xfId="0" applyNumberFormat="1" applyFill="1" applyBorder="1"/>
    <xf numFmtId="0" fontId="1" fillId="0" borderId="1" xfId="0" applyFont="1" applyBorder="1" applyAlignment="1">
      <alignment horizontal="center" vertical="center"/>
    </xf>
    <xf numFmtId="0" fontId="0" fillId="7" borderId="2" xfId="0" applyFill="1" applyBorder="1"/>
    <xf numFmtId="10" fontId="0" fillId="0" borderId="14" xfId="0" applyNumberFormat="1" applyBorder="1"/>
    <xf numFmtId="10" fontId="0" fillId="0" borderId="16" xfId="0" applyNumberFormat="1" applyBorder="1"/>
    <xf numFmtId="10" fontId="0" fillId="0" borderId="17" xfId="0" applyNumberFormat="1" applyBorder="1"/>
    <xf numFmtId="9" fontId="0" fillId="0" borderId="11" xfId="1" applyFont="1" applyBorder="1"/>
    <xf numFmtId="9" fontId="0" fillId="0" borderId="12" xfId="1" applyFont="1" applyBorder="1"/>
    <xf numFmtId="9" fontId="0" fillId="0" borderId="10" xfId="1" applyFont="1" applyBorder="1"/>
    <xf numFmtId="9" fontId="0" fillId="0" borderId="18" xfId="1" applyFont="1" applyBorder="1"/>
    <xf numFmtId="9" fontId="0" fillId="0" borderId="27" xfId="1" applyFont="1" applyBorder="1"/>
    <xf numFmtId="9" fontId="0" fillId="0" borderId="25" xfId="1" applyFont="1" applyBorder="1"/>
    <xf numFmtId="0" fontId="0" fillId="0" borderId="13" xfId="0" applyBorder="1"/>
    <xf numFmtId="0" fontId="0" fillId="0" borderId="26" xfId="0" applyBorder="1"/>
    <xf numFmtId="0" fontId="0" fillId="0" borderId="15" xfId="0" applyBorder="1"/>
    <xf numFmtId="0" fontId="0" fillId="0" borderId="18" xfId="0" applyBorder="1"/>
    <xf numFmtId="0" fontId="0" fillId="0" borderId="27" xfId="0" applyBorder="1"/>
    <xf numFmtId="0" fontId="0" fillId="0" borderId="25" xfId="0" applyBorder="1"/>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0" fillId="12" borderId="1" xfId="0" applyFill="1" applyBorder="1"/>
    <xf numFmtId="0" fontId="0" fillId="12" borderId="4" xfId="0" applyFill="1" applyBorder="1"/>
    <xf numFmtId="0" fontId="1" fillId="9" borderId="2" xfId="0" applyFont="1" applyFill="1" applyBorder="1"/>
    <xf numFmtId="0" fontId="0" fillId="12" borderId="3" xfId="0" applyFill="1" applyBorder="1"/>
    <xf numFmtId="0" fontId="0" fillId="0" borderId="19" xfId="0" applyBorder="1"/>
    <xf numFmtId="165" fontId="0" fillId="0" borderId="16" xfId="0" applyNumberFormat="1" applyBorder="1"/>
    <xf numFmtId="165" fontId="0" fillId="0" borderId="17" xfId="0" applyNumberFormat="1" applyBorder="1"/>
    <xf numFmtId="0" fontId="0" fillId="14" borderId="1" xfId="0" applyFill="1" applyBorder="1"/>
    <xf numFmtId="0" fontId="0" fillId="14" borderId="14" xfId="0" applyFill="1" applyBorder="1" applyAlignment="1">
      <alignment horizontal="center" vertical="center"/>
    </xf>
    <xf numFmtId="0" fontId="0" fillId="14" borderId="16" xfId="0" applyFill="1" applyBorder="1" applyAlignment="1">
      <alignment horizontal="center" vertical="center"/>
    </xf>
    <xf numFmtId="0" fontId="0" fillId="15" borderId="19" xfId="0" applyFill="1" applyBorder="1" applyAlignment="1">
      <alignment horizontal="center" vertical="center"/>
    </xf>
    <xf numFmtId="0" fontId="0" fillId="15" borderId="19" xfId="0" applyFill="1" applyBorder="1" applyAlignment="1">
      <alignment horizontal="center" vertical="center" wrapText="1"/>
    </xf>
    <xf numFmtId="0" fontId="0" fillId="14" borderId="17" xfId="0" applyFill="1" applyBorder="1" applyAlignment="1">
      <alignment horizontal="center" vertical="center"/>
    </xf>
    <xf numFmtId="2" fontId="0" fillId="0" borderId="13" xfId="0" applyNumberFormat="1" applyBorder="1"/>
    <xf numFmtId="2" fontId="0" fillId="0" borderId="19" xfId="0" applyNumberFormat="1" applyBorder="1"/>
    <xf numFmtId="2" fontId="0" fillId="0" borderId="21" xfId="0" applyNumberFormat="1" applyBorder="1"/>
    <xf numFmtId="9" fontId="0" fillId="16" borderId="13" xfId="1" applyFont="1" applyFill="1" applyBorder="1"/>
    <xf numFmtId="9" fontId="0" fillId="16" borderId="18" xfId="1" applyFont="1" applyFill="1" applyBorder="1"/>
    <xf numFmtId="9" fontId="0" fillId="16" borderId="10" xfId="1" applyFont="1" applyFill="1" applyBorder="1"/>
    <xf numFmtId="9" fontId="0" fillId="17" borderId="13" xfId="1" applyFont="1" applyFill="1" applyBorder="1"/>
    <xf numFmtId="9" fontId="0" fillId="17" borderId="26" xfId="1" applyFont="1" applyFill="1" applyBorder="1"/>
    <xf numFmtId="9" fontId="0" fillId="17" borderId="15" xfId="1" applyFont="1" applyFill="1" applyBorder="1"/>
    <xf numFmtId="9" fontId="0" fillId="17" borderId="18" xfId="1" applyFont="1" applyFill="1" applyBorder="1"/>
    <xf numFmtId="9" fontId="0" fillId="17" borderId="27" xfId="1" applyFont="1" applyFill="1" applyBorder="1"/>
    <xf numFmtId="9" fontId="0" fillId="17" borderId="25" xfId="1" applyFont="1" applyFill="1" applyBorder="1"/>
    <xf numFmtId="2" fontId="0" fillId="17" borderId="14" xfId="0" applyNumberFormat="1" applyFill="1" applyBorder="1"/>
    <xf numFmtId="2" fontId="0" fillId="17" borderId="16" xfId="0" applyNumberFormat="1" applyFill="1" applyBorder="1"/>
    <xf numFmtId="0" fontId="0" fillId="17" borderId="6" xfId="0" applyFill="1" applyBorder="1"/>
    <xf numFmtId="0" fontId="0" fillId="17" borderId="7" xfId="0" applyFill="1" applyBorder="1"/>
    <xf numFmtId="0" fontId="0" fillId="17" borderId="0" xfId="0" applyFill="1"/>
    <xf numFmtId="0" fontId="0" fillId="17" borderId="9" xfId="0" applyFill="1" applyBorder="1"/>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8" borderId="0" xfId="0" applyFont="1" applyFill="1" applyAlignment="1">
      <alignment horizontal="center" vertical="center" wrapText="1"/>
    </xf>
    <xf numFmtId="0" fontId="1" fillId="8" borderId="9" xfId="0" applyFont="1" applyFill="1" applyBorder="1" applyAlignment="1">
      <alignment horizontal="center" vertical="center" wrapText="1"/>
    </xf>
    <xf numFmtId="0" fontId="0" fillId="10" borderId="14" xfId="0" applyFill="1" applyBorder="1" applyAlignment="1">
      <alignment horizontal="center" wrapText="1"/>
    </xf>
    <xf numFmtId="0" fontId="0" fillId="10" borderId="16" xfId="0" applyFill="1" applyBorder="1" applyAlignment="1">
      <alignment horizontal="center" wrapText="1"/>
    </xf>
    <xf numFmtId="0" fontId="0" fillId="10" borderId="17" xfId="0" applyFill="1" applyBorder="1" applyAlignment="1">
      <alignment horizontal="center" wrapText="1"/>
    </xf>
    <xf numFmtId="0" fontId="1" fillId="9" borderId="14" xfId="0" applyFont="1" applyFill="1" applyBorder="1" applyAlignment="1">
      <alignment horizontal="center" vertical="center" wrapText="1"/>
    </xf>
    <xf numFmtId="0" fontId="1" fillId="9" borderId="17"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0" fillId="11" borderId="14" xfId="0" applyFill="1" applyBorder="1" applyAlignment="1">
      <alignment horizontal="center" vertical="center" wrapText="1"/>
    </xf>
    <xf numFmtId="0" fontId="0" fillId="11" borderId="17" xfId="0" applyFill="1" applyBorder="1" applyAlignment="1">
      <alignment horizontal="center" vertical="center" wrapText="1"/>
    </xf>
    <xf numFmtId="0" fontId="1" fillId="8" borderId="6" xfId="0" applyFont="1" applyFill="1" applyBorder="1" applyAlignment="1">
      <alignment horizontal="center" vertical="center"/>
    </xf>
    <xf numFmtId="0" fontId="1" fillId="8" borderId="7" xfId="0" applyFont="1" applyFill="1" applyBorder="1" applyAlignment="1">
      <alignment horizontal="center" vertical="center"/>
    </xf>
    <xf numFmtId="0" fontId="1" fillId="8" borderId="10" xfId="0" applyFont="1" applyFill="1" applyBorder="1" applyAlignment="1">
      <alignment horizontal="center" vertical="center"/>
    </xf>
    <xf numFmtId="0" fontId="1" fillId="8" borderId="11" xfId="0" applyFont="1" applyFill="1" applyBorder="1" applyAlignment="1">
      <alignment horizontal="center" vertical="center"/>
    </xf>
    <xf numFmtId="0" fontId="1" fillId="8" borderId="12"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7" xfId="0" applyFont="1" applyFill="1" applyBorder="1" applyAlignment="1">
      <alignment horizontal="center" vertical="center"/>
    </xf>
    <xf numFmtId="0" fontId="1" fillId="0" borderId="14" xfId="0" applyFont="1" applyBorder="1" applyAlignment="1">
      <alignment horizontal="center" vertical="center"/>
    </xf>
    <xf numFmtId="0" fontId="1" fillId="0" borderId="17" xfId="0" applyFont="1" applyBorder="1" applyAlignment="1">
      <alignment horizontal="center" vertical="center"/>
    </xf>
    <xf numFmtId="0" fontId="1" fillId="8" borderId="10"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5" fillId="15" borderId="5" xfId="0" applyFont="1" applyFill="1" applyBorder="1" applyAlignment="1">
      <alignment horizontal="center" vertical="center"/>
    </xf>
    <xf numFmtId="0" fontId="5" fillId="15" borderId="6" xfId="0" applyFont="1" applyFill="1" applyBorder="1" applyAlignment="1">
      <alignment horizontal="center" vertical="center"/>
    </xf>
    <xf numFmtId="0" fontId="5" fillId="15" borderId="7" xfId="0" applyFont="1" applyFill="1" applyBorder="1" applyAlignment="1">
      <alignment horizontal="center" vertical="center"/>
    </xf>
    <xf numFmtId="0" fontId="5" fillId="15" borderId="10" xfId="0" applyFont="1" applyFill="1" applyBorder="1" applyAlignment="1">
      <alignment horizontal="center" vertical="center"/>
    </xf>
    <xf numFmtId="0" fontId="5" fillId="15" borderId="11" xfId="0" applyFont="1" applyFill="1" applyBorder="1" applyAlignment="1">
      <alignment horizontal="center" vertical="center"/>
    </xf>
    <xf numFmtId="0" fontId="5" fillId="15" borderId="12" xfId="0" applyFont="1" applyFill="1" applyBorder="1" applyAlignment="1">
      <alignment horizontal="center" vertical="center"/>
    </xf>
    <xf numFmtId="0" fontId="6" fillId="18" borderId="5" xfId="0" applyFont="1" applyFill="1" applyBorder="1" applyAlignment="1">
      <alignment horizontal="center" vertical="center" wrapText="1"/>
    </xf>
    <xf numFmtId="0" fontId="6" fillId="18" borderId="6" xfId="0" applyFont="1" applyFill="1" applyBorder="1" applyAlignment="1">
      <alignment horizontal="center" vertical="center" wrapText="1"/>
    </xf>
    <xf numFmtId="0" fontId="6" fillId="18" borderId="7" xfId="0" applyFont="1" applyFill="1" applyBorder="1" applyAlignment="1">
      <alignment horizontal="center" vertical="center" wrapText="1"/>
    </xf>
    <xf numFmtId="0" fontId="6" fillId="18" borderId="10" xfId="0" applyFont="1" applyFill="1" applyBorder="1" applyAlignment="1">
      <alignment horizontal="center" vertical="center" wrapText="1"/>
    </xf>
    <xf numFmtId="0" fontId="6" fillId="18" borderId="11" xfId="0" applyFont="1" applyFill="1" applyBorder="1" applyAlignment="1">
      <alignment horizontal="center" vertical="center" wrapText="1"/>
    </xf>
    <xf numFmtId="0" fontId="6" fillId="18" borderId="12" xfId="0" applyFont="1" applyFill="1" applyBorder="1" applyAlignment="1">
      <alignment horizontal="center" vertical="center" wrapText="1"/>
    </xf>
    <xf numFmtId="0" fontId="7" fillId="0" borderId="5" xfId="0" applyFont="1" applyBorder="1" applyAlignment="1">
      <alignment horizontal="center"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7" fillId="0" borderId="12" xfId="0" applyFont="1" applyBorder="1" applyAlignment="1">
      <alignment horizontal="center" wrapText="1"/>
    </xf>
    <xf numFmtId="0" fontId="0" fillId="13" borderId="14" xfId="0" applyFill="1" applyBorder="1" applyAlignment="1">
      <alignment horizontal="center" wrapText="1"/>
    </xf>
    <xf numFmtId="0" fontId="0" fillId="13" borderId="17" xfId="0" applyFill="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colors>
    <mruColors>
      <color rgb="FFFF6600"/>
      <color rgb="FFFF9933"/>
      <color rgb="FF66FFFF"/>
      <color rgb="FFCC99FF"/>
      <color rgb="FFA2DB45"/>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85725</xdr:colOff>
      <xdr:row>18</xdr:row>
      <xdr:rowOff>0</xdr:rowOff>
    </xdr:from>
    <xdr:to>
      <xdr:col>26</xdr:col>
      <xdr:colOff>534808</xdr:colOff>
      <xdr:row>23</xdr:row>
      <xdr:rowOff>140</xdr:rowOff>
    </xdr:to>
    <xdr:pic>
      <xdr:nvPicPr>
        <xdr:cNvPr id="3" name="Picture 2">
          <a:extLst>
            <a:ext uri="{FF2B5EF4-FFF2-40B4-BE49-F238E27FC236}">
              <a16:creationId xmlns:a16="http://schemas.microsoft.com/office/drawing/2014/main" id="{D332EF7B-BABE-8FB2-733F-5E3E8D317450}"/>
            </a:ext>
          </a:extLst>
        </xdr:cNvPr>
        <xdr:cNvPicPr>
          <a:picLocks noChangeAspect="1"/>
        </xdr:cNvPicPr>
      </xdr:nvPicPr>
      <xdr:blipFill>
        <a:blip xmlns:r="http://schemas.openxmlformats.org/officeDocument/2006/relationships" r:embed="rId1"/>
        <a:stretch>
          <a:fillRect/>
        </a:stretch>
      </xdr:blipFill>
      <xdr:spPr>
        <a:xfrm>
          <a:off x="12296775" y="3600450"/>
          <a:ext cx="10088383" cy="1000265"/>
        </a:xfrm>
        <a:prstGeom prst="rect">
          <a:avLst/>
        </a:prstGeom>
        <a:ln w="28575">
          <a:solidFill>
            <a:schemeClr val="tx1"/>
          </a:solidFill>
        </a:ln>
      </xdr:spPr>
    </xdr:pic>
    <xdr:clientData/>
  </xdr:twoCellAnchor>
</xdr:wsDr>
</file>

<file path=xl/persons/person.xml><?xml version="1.0" encoding="utf-8"?>
<personList xmlns="http://schemas.microsoft.com/office/spreadsheetml/2018/threadedcomments" xmlns:x="http://schemas.openxmlformats.org/spreadsheetml/2006/main">
  <person displayName="Austin Hellier (student)" id="{8E980944-E245-4C8D-8624-C5AD65581DAF}" userId="S::A.Hellier5@uni.brighton.ac.uk::fe68210b-b5e0-42e1-8c31-1250c137bef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3" dT="2025-04-17T10:51:50.56" personId="{8E980944-E245-4C8D-8624-C5AD65581DAF}" id="{59F6F366-04C5-41A6-A5B8-8467E27C8B5D}">
    <text>The percentage that the user wants everything perfect - lower means they care less about it overall</text>
  </threadedComment>
  <threadedComment ref="R3" dT="2025-04-17T10:54:19.79" personId="{8E980944-E245-4C8D-8624-C5AD65581DAF}" id="{6FF62679-7EA9-4B31-BCEE-7F276D64E687}">
    <text>% that the restaurant is perfect - higher percentages mean the restaurant is better overall, and should be recommended more by default</text>
  </threadedComment>
  <threadedComment ref="I15" dT="2025-04-18T09:45:28.53" personId="{8E980944-E245-4C8D-8624-C5AD65581DAF}" id="{0EF7E4B9-435E-4D08-B440-2F81F0BA5A67}">
    <text>Represents how much to influence the recommendation - a user who only cares about food will have restaurants recommended with good food more stronly</text>
  </threadedComment>
  <threadedComment ref="R32" dT="2025-04-18T18:38:11.66" personId="{8E980944-E245-4C8D-8624-C5AD65581DAF}" id="{0A8C6F29-9DA0-438C-9866-A33957A9FB2C}">
    <text>With restaurant 6 only having good food, its still somewhat recommended, but other restaurants (like 1) have very good food, as well as better scores overall, meaning they are rated more highly compared to the restaurant that ONLY has good food</text>
  </threadedComment>
  <threadedComment ref="B50" dT="2025-04-17T11:02:48.00" personId="{8E980944-E245-4C8D-8624-C5AD65581DAF}" id="{E91A152A-4A87-4700-B68C-C0F0D920A357}">
    <text>Adding the aspect to it means it is influenced by how good the restaurant is regardless of how much the user cares about the aspect - good restaurants should be recommended over bad ones regardless of how much the user cares about the particular aspects</text>
  </threadedComment>
  <threadedComment ref="M50" dT="2025-04-17T11:02:48.00" personId="{8E980944-E245-4C8D-8624-C5AD65581DAF}" id="{F7FFF320-FB83-40BA-AED4-52E80C45E3C3}">
    <text>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ext>
  </threadedComment>
  <threadedComment ref="B65" dT="2025-04-17T11:02:48.00" personId="{8E980944-E245-4C8D-8624-C5AD65581DAF}" id="{1A1EDED3-6BC6-45FF-8230-0B1FDB2A69BF}">
    <text>Adding the aspect to it means it is influenced by how good the restaurant is regardless of how much the user cares about the aspect - good restaurants should be recommended over bad ones regardless of how much the user cares about the particular aspects</text>
  </threadedComment>
  <threadedComment ref="M65" dT="2025-04-17T11:02:48.00" personId="{8E980944-E245-4C8D-8624-C5AD65581DAF}" id="{5D90D784-EAE9-4AB6-B528-B61A56AA570E}">
    <text>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ext>
  </threadedComment>
  <threadedComment ref="B80" dT="2025-04-17T11:02:48.00" personId="{8E980944-E245-4C8D-8624-C5AD65581DAF}" id="{E6ED9363-7CD1-4B1C-BAA9-923D629CE402}">
    <text>Adding the aspect to it means it is influenced by how good the restaurant is regardless of how much the user cares about the aspect - good restaurants should be recommended over bad ones regardless of how much the user cares about the particular aspects</text>
  </threadedComment>
  <threadedComment ref="M80" dT="2025-04-17T11:02:48.00" personId="{8E980944-E245-4C8D-8624-C5AD65581DAF}" id="{9EECD522-4711-4BFA-B1EF-1AEA3A6653DF}">
    <text>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ext>
  </threadedComment>
  <threadedComment ref="B95" dT="2025-04-17T11:02:48.00" personId="{8E980944-E245-4C8D-8624-C5AD65581DAF}" id="{E3AD373C-0AE0-44CA-8F9A-3AF16D9107F5}">
    <text>Adding the aspect to it means it is influenced by how good the restaurant is regardless of how much the user cares about the aspect - good restaurants should be recommended over bad ones regardless of how much the user cares about the particular aspects</text>
  </threadedComment>
  <threadedComment ref="M95" dT="2025-04-17T11:02:48.00" personId="{8E980944-E245-4C8D-8624-C5AD65581DAF}" id="{D0E6624C-F952-43BF-B6B9-332929100B6C}">
    <text>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ext>
  </threadedComment>
  <threadedComment ref="B110" dT="2025-04-17T11:02:48.00" personId="{8E980944-E245-4C8D-8624-C5AD65581DAF}" id="{27A0CC71-EAF7-4E40-B8D3-15BA7FBF1285}">
    <text>Adding the aspect to it means it is influenced by how good the restaurant is regardless of how much the user cares about the aspect - good restaurants should be recommended over bad ones regardless of how much the user cares about the particular aspects</text>
  </threadedComment>
  <threadedComment ref="M110" dT="2025-04-17T11:02:48.00" personId="{8E980944-E245-4C8D-8624-C5AD65581DAF}" id="{76B43502-54EB-4993-A159-474628F6ED6A}">
    <text>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ext>
  </threadedComment>
  <threadedComment ref="B125" dT="2025-04-17T11:02:48.00" personId="{8E980944-E245-4C8D-8624-C5AD65581DAF}" id="{A603762D-6072-4D37-AD90-2F6C8FDE9604}">
    <text>Adding the aspect to it means it is influenced by how good the restaurant is regardless of how much the user cares about the aspect - good restaurants should be recommended over bad ones regardless of how much the user cares about the particular aspects</text>
  </threadedComment>
  <threadedComment ref="M125" dT="2025-04-17T11:02:48.00" personId="{8E980944-E245-4C8D-8624-C5AD65581DAF}" id="{8E6F0C77-7759-4BE4-A456-E261E83D8BFD}">
    <text>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ext>
  </threadedComment>
  <threadedComment ref="B140" dT="2025-04-17T11:02:48.00" personId="{8E980944-E245-4C8D-8624-C5AD65581DAF}" id="{4089DE7F-6186-4E83-B497-FFD4C90F118D}">
    <text>Adding the aspect to it means it is influenced by how good the restaurant is regardless of how much the user cares about the aspect - good restaurants should be recommended over bad ones regardless of how much the user cares about the particular aspects</text>
  </threadedComment>
  <threadedComment ref="M140" dT="2025-04-17T11:02:48.00" personId="{8E980944-E245-4C8D-8624-C5AD65581DAF}" id="{93065D9E-61AD-48A7-A819-B6A4B081F4E3}">
    <text>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ext>
  </threadedComment>
  <threadedComment ref="B155" dT="2025-04-17T11:02:48.00" personId="{8E980944-E245-4C8D-8624-C5AD65581DAF}" id="{8C389794-B6F5-4571-9EE6-A0C5607E1B06}">
    <text>Adding the aspect to it means it is influenced by how good the restaurant is regardless of how much the user cares about the aspect - good restaurants should be recommended over bad ones regardless of how much the user cares about the particular aspects</text>
  </threadedComment>
  <threadedComment ref="M155" dT="2025-04-17T11:02:48.00" personId="{8E980944-E245-4C8D-8624-C5AD65581DAF}" id="{B7DE48F0-BA68-4C08-AE2F-9683BCAE638D}">
    <text>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ext>
  </threadedComment>
  <threadedComment ref="B170" dT="2025-04-17T11:02:48.00" personId="{8E980944-E245-4C8D-8624-C5AD65581DAF}" id="{A0675976-D083-4875-BD50-917EFDD833D2}">
    <text>Adding the aspect to it means it is influenced by how good the restaurant is regardless of how much the user cares about the aspect - good restaurants should be recommended over bad ones regardless of how much the user cares about the particular aspects</text>
  </threadedComment>
  <threadedComment ref="M170" dT="2025-04-17T11:02:48.00" personId="{8E980944-E245-4C8D-8624-C5AD65581DAF}" id="{AAAFDFCB-412B-4D6E-8B8D-5170BBED1957}">
    <text>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ext>
  </threadedComment>
  <threadedComment ref="B185" dT="2025-04-17T11:02:48.00" personId="{8E980944-E245-4C8D-8624-C5AD65581DAF}" id="{A2543680-E272-4108-AFCD-8FF48F223F1D}">
    <text>Adding the aspect to it means it is influenced by how good the restaurant is regardless of how much the user cares about the aspect - good restaurants should be recommended over bad ones regardless of how much the user cares about the particular aspects</text>
  </threadedComment>
  <threadedComment ref="M185" dT="2025-04-17T11:02:48.00" personId="{8E980944-E245-4C8D-8624-C5AD65581DAF}" id="{92EF9E82-0056-47E4-82D1-D85232140886}">
    <text>Adding the aspect to it means it is influenced by how good the restaurant is regardless of how much the user cares about the aspect - good restaurants should be recommended over bad ones regardless of how much the user cares about the particular aspects. This data also takes into account what % of the users preferences go towards the aspect: if a user only cares about food, then 100% of their preference is towards food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F360A-1279-49BB-BD6E-6506801632A3}">
  <dimension ref="A1:Y197"/>
  <sheetViews>
    <sheetView tabSelected="1" topLeftCell="B1" zoomScale="85" zoomScaleNormal="85" workbookViewId="0">
      <selection activeCell="J2" sqref="J2"/>
    </sheetView>
  </sheetViews>
  <sheetFormatPr defaultRowHeight="15" x14ac:dyDescent="0.25"/>
  <cols>
    <col min="1" max="1" width="23" customWidth="1"/>
    <col min="2" max="6" width="10.7109375" customWidth="1"/>
    <col min="7" max="7" width="13.28515625" customWidth="1"/>
    <col min="8" max="8" width="14.28515625" customWidth="1"/>
    <col min="9" max="9" width="14.7109375" customWidth="1"/>
    <col min="10" max="10" width="16.42578125" customWidth="1"/>
    <col min="11" max="11" width="17.85546875" customWidth="1"/>
    <col min="12" max="12" width="20.85546875" customWidth="1"/>
    <col min="17" max="17" width="9.7109375" customWidth="1"/>
    <col min="18" max="18" width="13.28515625" customWidth="1"/>
    <col min="19" max="19" width="13.85546875" customWidth="1"/>
    <col min="20" max="20" width="13.5703125" customWidth="1"/>
    <col min="21" max="21" width="13" customWidth="1"/>
    <col min="22" max="22" width="17.140625" customWidth="1"/>
  </cols>
  <sheetData>
    <row r="1" spans="1:18" ht="15.75" thickBot="1" x14ac:dyDescent="0.3">
      <c r="A1" s="123" t="s">
        <v>7</v>
      </c>
      <c r="B1" s="104" t="s">
        <v>12</v>
      </c>
      <c r="C1" s="118"/>
      <c r="D1" s="118"/>
      <c r="E1" s="118"/>
      <c r="F1" s="119"/>
      <c r="L1" s="104" t="s">
        <v>13</v>
      </c>
      <c r="M1" s="118"/>
      <c r="N1" s="118"/>
      <c r="O1" s="118"/>
      <c r="P1" s="119"/>
    </row>
    <row r="2" spans="1:18" ht="15.75" thickBot="1" x14ac:dyDescent="0.3">
      <c r="A2" s="124"/>
      <c r="B2" s="120"/>
      <c r="C2" s="121"/>
      <c r="D2" s="121"/>
      <c r="E2" s="121"/>
      <c r="F2" s="122"/>
      <c r="L2" s="120"/>
      <c r="M2" s="121"/>
      <c r="N2" s="121"/>
      <c r="O2" s="121"/>
      <c r="P2" s="122"/>
      <c r="Q2" s="112" t="s">
        <v>9</v>
      </c>
    </row>
    <row r="3" spans="1:18" ht="15.75" thickBot="1" x14ac:dyDescent="0.3">
      <c r="A3" s="1"/>
      <c r="B3" s="71" t="s">
        <v>1</v>
      </c>
      <c r="C3" s="71" t="s">
        <v>2</v>
      </c>
      <c r="D3" s="71" t="s">
        <v>0</v>
      </c>
      <c r="E3" s="71" t="s">
        <v>6</v>
      </c>
      <c r="F3" s="71" t="s">
        <v>3</v>
      </c>
      <c r="G3" s="19" t="s">
        <v>9</v>
      </c>
      <c r="H3" s="19" t="s">
        <v>11</v>
      </c>
      <c r="K3" s="14"/>
      <c r="L3" s="13" t="s">
        <v>1</v>
      </c>
      <c r="M3" s="13" t="s">
        <v>2</v>
      </c>
      <c r="N3" s="13" t="s">
        <v>0</v>
      </c>
      <c r="O3" s="13" t="s">
        <v>6</v>
      </c>
      <c r="P3" s="13" t="s">
        <v>3</v>
      </c>
      <c r="Q3" s="113"/>
      <c r="R3" s="37" t="s">
        <v>10</v>
      </c>
    </row>
    <row r="4" spans="1:18" ht="15.75" thickBot="1" x14ac:dyDescent="0.3">
      <c r="A4" s="67">
        <v>1</v>
      </c>
      <c r="B4" s="61">
        <v>0.89</v>
      </c>
      <c r="C4" s="62">
        <v>0.09</v>
      </c>
      <c r="D4" s="62">
        <v>0.55000000000000004</v>
      </c>
      <c r="E4" s="62">
        <v>0.04</v>
      </c>
      <c r="F4" s="63">
        <v>0.89</v>
      </c>
      <c r="G4" s="20">
        <f>SUM(B4:F4)</f>
        <v>2.46</v>
      </c>
      <c r="H4" s="22">
        <f>SUM(G4/5)</f>
        <v>0.49199999999999999</v>
      </c>
      <c r="J4" s="15">
        <v>1</v>
      </c>
      <c r="K4" s="4" t="s">
        <v>16</v>
      </c>
      <c r="L4" s="98">
        <v>0.9</v>
      </c>
      <c r="M4" s="98">
        <v>0.6</v>
      </c>
      <c r="N4" s="98">
        <v>0.4</v>
      </c>
      <c r="O4" s="98">
        <v>0.3</v>
      </c>
      <c r="P4" s="99">
        <v>0.95</v>
      </c>
      <c r="Q4" s="20">
        <f>SUM(L4:P4)</f>
        <v>3.1499999999999995</v>
      </c>
      <c r="R4" s="22">
        <f>SUM(Q4/5)</f>
        <v>0.62999999999999989</v>
      </c>
    </row>
    <row r="5" spans="1:18" ht="15.75" thickBot="1" x14ac:dyDescent="0.3">
      <c r="A5" s="67">
        <v>2</v>
      </c>
      <c r="B5" s="64">
        <v>0.4</v>
      </c>
      <c r="C5" s="65">
        <v>0.74</v>
      </c>
      <c r="D5" s="65">
        <v>0.96</v>
      </c>
      <c r="E5" s="65">
        <v>0.49</v>
      </c>
      <c r="F5" s="66">
        <v>0.01</v>
      </c>
      <c r="G5" s="21">
        <f t="shared" ref="G5:G13" si="0">SUM(B5:F5)</f>
        <v>2.5999999999999996</v>
      </c>
      <c r="H5" s="23">
        <f t="shared" ref="H5:H13" si="1">SUM(G5/5)</f>
        <v>0.51999999999999991</v>
      </c>
      <c r="J5" s="15">
        <v>2</v>
      </c>
      <c r="K5" s="16" t="s">
        <v>17</v>
      </c>
      <c r="L5">
        <v>0.23</v>
      </c>
      <c r="M5">
        <v>0.8</v>
      </c>
      <c r="N5">
        <v>0.9</v>
      </c>
      <c r="O5">
        <v>0.92</v>
      </c>
      <c r="P5" s="11">
        <v>0.3</v>
      </c>
      <c r="Q5" s="21">
        <f t="shared" ref="Q5:Q13" si="2">SUM(L5:P5)</f>
        <v>3.15</v>
      </c>
      <c r="R5" s="23">
        <f t="shared" ref="R5:R13" si="3">SUM(Q5/5)</f>
        <v>0.63</v>
      </c>
    </row>
    <row r="6" spans="1:18" ht="15.75" thickBot="1" x14ac:dyDescent="0.3">
      <c r="A6" s="67">
        <v>3</v>
      </c>
      <c r="B6" s="64">
        <v>0.63</v>
      </c>
      <c r="C6" s="65">
        <v>0.13</v>
      </c>
      <c r="D6" s="65">
        <v>0.51</v>
      </c>
      <c r="E6" s="65">
        <v>0.35</v>
      </c>
      <c r="F6" s="66">
        <v>0.14000000000000001</v>
      </c>
      <c r="G6" s="21">
        <f t="shared" si="0"/>
        <v>1.7600000000000002</v>
      </c>
      <c r="H6" s="23">
        <f t="shared" si="1"/>
        <v>0.35200000000000004</v>
      </c>
      <c r="J6" s="15">
        <v>3</v>
      </c>
      <c r="K6" s="16">
        <v>3</v>
      </c>
      <c r="L6" s="100">
        <v>0.64</v>
      </c>
      <c r="M6" s="100">
        <v>0.82</v>
      </c>
      <c r="N6" s="100">
        <v>0.99</v>
      </c>
      <c r="O6" s="100">
        <v>0.24</v>
      </c>
      <c r="P6" s="101">
        <v>0.25</v>
      </c>
      <c r="Q6" s="21">
        <f t="shared" si="2"/>
        <v>2.9400000000000004</v>
      </c>
      <c r="R6" s="23">
        <f t="shared" si="3"/>
        <v>0.58800000000000008</v>
      </c>
    </row>
    <row r="7" spans="1:18" ht="15.75" thickBot="1" x14ac:dyDescent="0.3">
      <c r="A7" s="67">
        <v>4</v>
      </c>
      <c r="B7" s="64">
        <v>0.35</v>
      </c>
      <c r="C7" s="65">
        <v>0.5</v>
      </c>
      <c r="D7" s="65">
        <v>0.2</v>
      </c>
      <c r="E7" s="65">
        <v>0.77</v>
      </c>
      <c r="F7" s="66">
        <v>0.04</v>
      </c>
      <c r="G7" s="21">
        <f t="shared" si="0"/>
        <v>1.86</v>
      </c>
      <c r="H7" s="23">
        <f t="shared" si="1"/>
        <v>0.372</v>
      </c>
      <c r="J7" s="15">
        <v>4</v>
      </c>
      <c r="K7" s="16">
        <v>4</v>
      </c>
      <c r="L7">
        <v>0.54</v>
      </c>
      <c r="M7">
        <v>0.79</v>
      </c>
      <c r="N7">
        <v>0.95</v>
      </c>
      <c r="O7">
        <v>0.21</v>
      </c>
      <c r="P7" s="11">
        <v>0.22</v>
      </c>
      <c r="Q7" s="21">
        <f t="shared" si="2"/>
        <v>2.7100000000000004</v>
      </c>
      <c r="R7" s="23">
        <f t="shared" si="3"/>
        <v>0.54200000000000004</v>
      </c>
    </row>
    <row r="8" spans="1:18" ht="15.75" thickBot="1" x14ac:dyDescent="0.3">
      <c r="A8" s="67">
        <v>5</v>
      </c>
      <c r="B8" s="64">
        <v>0.1</v>
      </c>
      <c r="C8" s="65">
        <v>0.27</v>
      </c>
      <c r="D8" s="65">
        <v>0.55000000000000004</v>
      </c>
      <c r="E8" s="65">
        <v>0.77</v>
      </c>
      <c r="F8" s="66">
        <v>0.82</v>
      </c>
      <c r="G8" s="21">
        <f t="shared" si="0"/>
        <v>2.5099999999999998</v>
      </c>
      <c r="H8" s="23">
        <f t="shared" si="1"/>
        <v>0.502</v>
      </c>
      <c r="J8" s="15">
        <v>5</v>
      </c>
      <c r="K8" s="16" t="s">
        <v>30</v>
      </c>
      <c r="L8" s="100">
        <v>0.03</v>
      </c>
      <c r="M8" s="100">
        <v>0.57999999999999996</v>
      </c>
      <c r="N8" s="100">
        <v>0.63</v>
      </c>
      <c r="O8" s="100">
        <v>0.96</v>
      </c>
      <c r="P8" s="101">
        <v>0.17</v>
      </c>
      <c r="Q8" s="21">
        <f t="shared" si="2"/>
        <v>2.37</v>
      </c>
      <c r="R8" s="23">
        <f t="shared" si="3"/>
        <v>0.47400000000000003</v>
      </c>
    </row>
    <row r="9" spans="1:18" ht="15.75" thickBot="1" x14ac:dyDescent="0.3">
      <c r="A9" s="67" t="s">
        <v>19</v>
      </c>
      <c r="B9" s="64">
        <v>1</v>
      </c>
      <c r="C9" s="65">
        <v>0.2</v>
      </c>
      <c r="D9" s="65">
        <v>0.11</v>
      </c>
      <c r="E9" s="65">
        <v>0.12</v>
      </c>
      <c r="F9" s="66">
        <v>0.08</v>
      </c>
      <c r="G9" s="21">
        <f t="shared" si="0"/>
        <v>1.5100000000000002</v>
      </c>
      <c r="H9" s="23">
        <f t="shared" si="1"/>
        <v>0.30200000000000005</v>
      </c>
      <c r="J9" s="15">
        <v>6</v>
      </c>
      <c r="K9" s="16" t="s">
        <v>20</v>
      </c>
      <c r="L9">
        <v>1</v>
      </c>
      <c r="M9">
        <v>0.2</v>
      </c>
      <c r="N9">
        <v>0.11</v>
      </c>
      <c r="O9">
        <v>0.19</v>
      </c>
      <c r="P9" s="11">
        <v>0.03</v>
      </c>
      <c r="Q9" s="21">
        <f t="shared" si="2"/>
        <v>1.53</v>
      </c>
      <c r="R9" s="23">
        <f t="shared" si="3"/>
        <v>0.30599999999999999</v>
      </c>
    </row>
    <row r="10" spans="1:18" ht="15.75" thickBot="1" x14ac:dyDescent="0.3">
      <c r="A10" s="67" t="s">
        <v>54</v>
      </c>
      <c r="B10" s="64">
        <v>0.15</v>
      </c>
      <c r="C10" s="65">
        <v>0.09</v>
      </c>
      <c r="D10" s="65">
        <v>0.04</v>
      </c>
      <c r="E10" s="65">
        <v>0.1</v>
      </c>
      <c r="F10" s="66">
        <v>0.12</v>
      </c>
      <c r="G10" s="21">
        <f t="shared" si="0"/>
        <v>0.5</v>
      </c>
      <c r="H10" s="23">
        <f t="shared" si="1"/>
        <v>0.1</v>
      </c>
      <c r="J10" s="15">
        <v>7</v>
      </c>
      <c r="K10" s="29" t="s">
        <v>43</v>
      </c>
      <c r="L10" s="100">
        <v>0.1</v>
      </c>
      <c r="M10" s="100">
        <v>0.05</v>
      </c>
      <c r="N10" s="100">
        <v>0.09</v>
      </c>
      <c r="O10" s="100">
        <v>0.11</v>
      </c>
      <c r="P10" s="101">
        <v>0.03</v>
      </c>
      <c r="Q10" s="21">
        <f t="shared" si="2"/>
        <v>0.38</v>
      </c>
      <c r="R10" s="23">
        <f t="shared" si="3"/>
        <v>7.5999999999999998E-2</v>
      </c>
    </row>
    <row r="11" spans="1:18" ht="15.75" thickBot="1" x14ac:dyDescent="0.3">
      <c r="A11" s="67" t="s">
        <v>52</v>
      </c>
      <c r="B11" s="64">
        <v>0.5</v>
      </c>
      <c r="C11" s="65">
        <v>0.5</v>
      </c>
      <c r="D11" s="65">
        <v>0.5</v>
      </c>
      <c r="E11" s="65">
        <v>0.5</v>
      </c>
      <c r="F11" s="66">
        <v>0.5</v>
      </c>
      <c r="G11" s="21">
        <f t="shared" si="0"/>
        <v>2.5</v>
      </c>
      <c r="H11" s="23">
        <f t="shared" si="1"/>
        <v>0.5</v>
      </c>
      <c r="J11" s="15">
        <v>8</v>
      </c>
      <c r="K11" s="28" t="s">
        <v>52</v>
      </c>
      <c r="L11">
        <v>0.5</v>
      </c>
      <c r="M11">
        <v>0.5</v>
      </c>
      <c r="N11">
        <v>0.5</v>
      </c>
      <c r="O11">
        <v>0.5</v>
      </c>
      <c r="P11" s="11">
        <v>0.5</v>
      </c>
      <c r="Q11" s="21">
        <f t="shared" si="2"/>
        <v>2.5</v>
      </c>
      <c r="R11" s="23">
        <f t="shared" si="3"/>
        <v>0.5</v>
      </c>
    </row>
    <row r="12" spans="1:18" ht="15.75" thickBot="1" x14ac:dyDescent="0.3">
      <c r="A12" s="67" t="s">
        <v>48</v>
      </c>
      <c r="B12" s="64">
        <v>0.96</v>
      </c>
      <c r="C12" s="65">
        <v>0.89</v>
      </c>
      <c r="D12" s="65">
        <v>0.88</v>
      </c>
      <c r="E12" s="65">
        <v>0.93</v>
      </c>
      <c r="F12" s="66">
        <v>0.99</v>
      </c>
      <c r="G12" s="21">
        <f>SUM(B12:F12)</f>
        <v>4.6500000000000004</v>
      </c>
      <c r="H12" s="23">
        <f t="shared" si="1"/>
        <v>0.93</v>
      </c>
      <c r="J12" s="15">
        <v>9</v>
      </c>
      <c r="K12" s="27" t="s">
        <v>8</v>
      </c>
      <c r="L12" s="100">
        <v>0.94</v>
      </c>
      <c r="M12" s="100">
        <v>0.99</v>
      </c>
      <c r="N12" s="100">
        <v>0.88</v>
      </c>
      <c r="O12" s="100">
        <v>0.94</v>
      </c>
      <c r="P12" s="101">
        <v>0.89</v>
      </c>
      <c r="Q12" s="21">
        <f t="shared" si="2"/>
        <v>4.6399999999999997</v>
      </c>
      <c r="R12" s="23">
        <f t="shared" si="3"/>
        <v>0.92799999999999994</v>
      </c>
    </row>
    <row r="13" spans="1:18" ht="15.75" thickBot="1" x14ac:dyDescent="0.3">
      <c r="A13" s="68" t="s">
        <v>50</v>
      </c>
      <c r="B13" s="7">
        <v>1</v>
      </c>
      <c r="C13" s="8">
        <v>1</v>
      </c>
      <c r="D13" s="8">
        <v>1</v>
      </c>
      <c r="E13" s="8">
        <v>1</v>
      </c>
      <c r="F13" s="12">
        <v>1</v>
      </c>
      <c r="G13" s="18">
        <f t="shared" si="0"/>
        <v>5</v>
      </c>
      <c r="H13" s="24">
        <f t="shared" si="1"/>
        <v>1</v>
      </c>
      <c r="J13" s="50">
        <v>10</v>
      </c>
      <c r="K13" s="26" t="s">
        <v>5</v>
      </c>
      <c r="L13" s="8">
        <v>1</v>
      </c>
      <c r="M13" s="8">
        <v>1</v>
      </c>
      <c r="N13" s="8">
        <v>1</v>
      </c>
      <c r="O13" s="8">
        <v>1</v>
      </c>
      <c r="P13" s="12">
        <v>1</v>
      </c>
      <c r="Q13" s="18">
        <f t="shared" si="2"/>
        <v>5</v>
      </c>
      <c r="R13" s="24">
        <f t="shared" si="3"/>
        <v>1</v>
      </c>
    </row>
    <row r="14" spans="1:18" ht="15.75" thickBot="1" x14ac:dyDescent="0.3"/>
    <row r="15" spans="1:18" ht="15.75" thickBot="1" x14ac:dyDescent="0.3">
      <c r="B15" s="104" t="s">
        <v>34</v>
      </c>
      <c r="C15" s="118"/>
      <c r="D15" s="118"/>
      <c r="E15" s="118"/>
      <c r="F15" s="119"/>
      <c r="I15" s="104" t="s">
        <v>36</v>
      </c>
      <c r="J15" s="105"/>
      <c r="K15" s="105"/>
      <c r="L15" s="105"/>
      <c r="M15" s="130"/>
    </row>
    <row r="16" spans="1:18" ht="15.75" thickBot="1" x14ac:dyDescent="0.3">
      <c r="B16" s="120"/>
      <c r="C16" s="121"/>
      <c r="D16" s="121"/>
      <c r="E16" s="121"/>
      <c r="F16" s="122"/>
      <c r="H16" s="123" t="s">
        <v>35</v>
      </c>
      <c r="I16" s="106"/>
      <c r="J16" s="107"/>
      <c r="K16" s="107"/>
      <c r="L16" s="107"/>
      <c r="M16" s="108"/>
    </row>
    <row r="17" spans="1:25" ht="15.75" thickBot="1" x14ac:dyDescent="0.3">
      <c r="A17" s="70" t="s">
        <v>35</v>
      </c>
      <c r="B17" s="71" t="s">
        <v>1</v>
      </c>
      <c r="C17" s="71" t="s">
        <v>2</v>
      </c>
      <c r="D17" s="71" t="s">
        <v>0</v>
      </c>
      <c r="E17" s="71" t="s">
        <v>6</v>
      </c>
      <c r="F17" s="71" t="s">
        <v>3</v>
      </c>
      <c r="G17" s="73" t="s">
        <v>4</v>
      </c>
      <c r="H17" s="124"/>
      <c r="I17" s="74" t="s">
        <v>1</v>
      </c>
      <c r="J17" s="71" t="s">
        <v>2</v>
      </c>
      <c r="K17" s="71" t="s">
        <v>0</v>
      </c>
      <c r="L17" s="71" t="s">
        <v>6</v>
      </c>
      <c r="M17" s="72" t="s">
        <v>3</v>
      </c>
      <c r="O17" s="143" t="s">
        <v>46</v>
      </c>
      <c r="P17" s="144"/>
      <c r="Q17" s="144"/>
      <c r="R17" s="144"/>
      <c r="S17" s="144"/>
      <c r="T17" s="144"/>
      <c r="U17" s="144"/>
      <c r="V17" s="144"/>
      <c r="W17" s="144"/>
      <c r="X17" s="144"/>
      <c r="Y17" s="145"/>
    </row>
    <row r="18" spans="1:25" ht="15.75" thickBot="1" x14ac:dyDescent="0.3">
      <c r="A18" s="69">
        <v>1</v>
      </c>
      <c r="B18" s="90">
        <f>SUM(B4/G4)</f>
        <v>0.36178861788617889</v>
      </c>
      <c r="C18" s="91">
        <f>SUM(C4/$G$4)</f>
        <v>3.6585365853658534E-2</v>
      </c>
      <c r="D18" s="91">
        <f t="shared" ref="D18:F18" si="4">SUM(D4/$G$4)</f>
        <v>0.22357723577235775</v>
      </c>
      <c r="E18" s="91">
        <f>SUM(E4/$G$4)</f>
        <v>1.6260162601626018E-2</v>
      </c>
      <c r="F18" s="92">
        <f t="shared" si="4"/>
        <v>0.36178861788617889</v>
      </c>
      <c r="G18" s="87">
        <f>SUM(B18:F18)</f>
        <v>1</v>
      </c>
      <c r="H18" s="69">
        <v>1</v>
      </c>
      <c r="I18" s="96">
        <f>SUM(B4*B18)</f>
        <v>0.32199186991869921</v>
      </c>
      <c r="J18" s="96">
        <f>SUM(C4*C18)</f>
        <v>3.2926829268292682E-3</v>
      </c>
      <c r="K18" s="96">
        <f t="shared" ref="K18:M18" si="5">SUM(D4*D18)</f>
        <v>0.12296747967479676</v>
      </c>
      <c r="L18" s="96">
        <f t="shared" si="5"/>
        <v>6.5040650406504076E-4</v>
      </c>
      <c r="M18" s="96">
        <f t="shared" si="5"/>
        <v>0.32199186991869921</v>
      </c>
      <c r="O18" s="146"/>
      <c r="P18" s="147"/>
      <c r="Q18" s="147"/>
      <c r="R18" s="147"/>
      <c r="S18" s="147"/>
      <c r="T18" s="147"/>
      <c r="U18" s="147"/>
      <c r="V18" s="147"/>
      <c r="W18" s="147"/>
      <c r="X18" s="147"/>
      <c r="Y18" s="148"/>
    </row>
    <row r="19" spans="1:25" ht="15.75" thickBot="1" x14ac:dyDescent="0.3">
      <c r="A19" s="69">
        <v>2</v>
      </c>
      <c r="B19" s="58">
        <f>SUM(B5/$G$5)</f>
        <v>0.15384615384615388</v>
      </c>
      <c r="C19" s="59">
        <f>SUM(C5/$G$5)</f>
        <v>0.28461538461538466</v>
      </c>
      <c r="D19" s="59">
        <f t="shared" ref="D19:F19" si="6">SUM(D5/$G$5)</f>
        <v>0.36923076923076925</v>
      </c>
      <c r="E19" s="59">
        <f t="shared" si="6"/>
        <v>0.18846153846153849</v>
      </c>
      <c r="F19" s="60">
        <f t="shared" si="6"/>
        <v>3.8461538461538468E-3</v>
      </c>
      <c r="G19" s="88">
        <f t="shared" ref="G19:G25" si="7">SUM(B19:F19)</f>
        <v>1.0000000000000002</v>
      </c>
      <c r="H19" s="69">
        <v>2</v>
      </c>
      <c r="I19" s="30">
        <f t="shared" ref="I19:J19" si="8">SUM(B5*B19)</f>
        <v>6.1538461538461556E-2</v>
      </c>
      <c r="J19" s="30">
        <f t="shared" si="8"/>
        <v>0.21061538461538465</v>
      </c>
      <c r="K19" s="30">
        <f t="shared" ref="K19:K27" si="9">SUM(D5*D19)</f>
        <v>0.35446153846153849</v>
      </c>
      <c r="L19" s="30">
        <f t="shared" ref="L19:L27" si="10">SUM(E5*E19)</f>
        <v>9.2346153846153856E-2</v>
      </c>
      <c r="M19" s="30">
        <f t="shared" ref="M19:M27" si="11">SUM(F5*F19)</f>
        <v>3.846153846153847E-5</v>
      </c>
    </row>
    <row r="20" spans="1:25" ht="15.75" thickBot="1" x14ac:dyDescent="0.3">
      <c r="A20" s="69">
        <v>3</v>
      </c>
      <c r="B20" s="93">
        <f>SUM(B6/$G$6)</f>
        <v>0.35795454545454541</v>
      </c>
      <c r="C20" s="94">
        <f t="shared" ref="C20:F20" si="12">SUM(C6/$G$6)</f>
        <v>7.3863636363636354E-2</v>
      </c>
      <c r="D20" s="94">
        <f t="shared" si="12"/>
        <v>0.28977272727272724</v>
      </c>
      <c r="E20" s="94">
        <f t="shared" si="12"/>
        <v>0.19886363636363633</v>
      </c>
      <c r="F20" s="95">
        <f t="shared" si="12"/>
        <v>7.9545454545454544E-2</v>
      </c>
      <c r="G20" s="88">
        <f t="shared" si="7"/>
        <v>0.99999999999999989</v>
      </c>
      <c r="H20" s="69">
        <v>3</v>
      </c>
      <c r="I20" s="97">
        <f t="shared" ref="I20:J20" si="13">SUM(B6*B20)</f>
        <v>0.22551136363636362</v>
      </c>
      <c r="J20" s="97">
        <f t="shared" si="13"/>
        <v>9.6022727272727267E-3</v>
      </c>
      <c r="K20" s="97">
        <f t="shared" si="9"/>
        <v>0.14778409090909089</v>
      </c>
      <c r="L20" s="97">
        <f t="shared" si="10"/>
        <v>6.9602272727272707E-2</v>
      </c>
      <c r="M20" s="97">
        <f t="shared" si="11"/>
        <v>1.1136363636363637E-2</v>
      </c>
    </row>
    <row r="21" spans="1:25" ht="15.75" thickBot="1" x14ac:dyDescent="0.3">
      <c r="A21" s="69">
        <v>4</v>
      </c>
      <c r="B21" s="58">
        <f>SUM(B7/$G$7)</f>
        <v>0.18817204301075266</v>
      </c>
      <c r="C21" s="59">
        <f t="shared" ref="C21:F21" si="14">SUM(C7/$G$7)</f>
        <v>0.26881720430107525</v>
      </c>
      <c r="D21" s="59">
        <f t="shared" si="14"/>
        <v>0.10752688172043011</v>
      </c>
      <c r="E21" s="59">
        <f t="shared" si="14"/>
        <v>0.41397849462365588</v>
      </c>
      <c r="F21" s="60">
        <f t="shared" si="14"/>
        <v>2.150537634408602E-2</v>
      </c>
      <c r="G21" s="88">
        <f t="shared" si="7"/>
        <v>0.99999999999999989</v>
      </c>
      <c r="H21" s="69">
        <v>4</v>
      </c>
      <c r="I21" s="30">
        <f t="shared" ref="I21:J21" si="15">SUM(B7*B21)</f>
        <v>6.5860215053763424E-2</v>
      </c>
      <c r="J21" s="30">
        <f t="shared" si="15"/>
        <v>0.13440860215053763</v>
      </c>
      <c r="K21" s="30">
        <f t="shared" si="9"/>
        <v>2.1505376344086023E-2</v>
      </c>
      <c r="L21" s="30">
        <f>SUM(E7*E21)</f>
        <v>0.31876344086021502</v>
      </c>
      <c r="M21" s="30">
        <f t="shared" si="11"/>
        <v>8.6021505376344086E-4</v>
      </c>
    </row>
    <row r="22" spans="1:25" ht="15.75" thickBot="1" x14ac:dyDescent="0.3">
      <c r="A22" s="69">
        <v>5</v>
      </c>
      <c r="B22" s="93">
        <f>SUM(B8/$G$8)</f>
        <v>3.9840637450199209E-2</v>
      </c>
      <c r="C22" s="94">
        <f t="shared" ref="C22:F22" si="16">SUM(C8/$G$8)</f>
        <v>0.10756972111553786</v>
      </c>
      <c r="D22" s="94">
        <f t="shared" si="16"/>
        <v>0.21912350597609564</v>
      </c>
      <c r="E22" s="94">
        <f t="shared" si="16"/>
        <v>0.30677290836653393</v>
      </c>
      <c r="F22" s="95">
        <f t="shared" si="16"/>
        <v>0.32669322709163345</v>
      </c>
      <c r="G22" s="88">
        <f t="shared" si="7"/>
        <v>1</v>
      </c>
      <c r="H22" s="69">
        <v>5</v>
      </c>
      <c r="I22" s="97">
        <f t="shared" ref="I22:J22" si="17">SUM(B8*B22)</f>
        <v>3.9840637450199211E-3</v>
      </c>
      <c r="J22" s="97">
        <f t="shared" si="17"/>
        <v>2.9043824701195226E-2</v>
      </c>
      <c r="K22" s="97">
        <f t="shared" si="9"/>
        <v>0.12051792828685262</v>
      </c>
      <c r="L22" s="97">
        <f t="shared" si="10"/>
        <v>0.23621513944223113</v>
      </c>
      <c r="M22" s="97">
        <f t="shared" si="11"/>
        <v>0.26788844621513941</v>
      </c>
    </row>
    <row r="23" spans="1:25" ht="15.75" customHeight="1" thickBot="1" x14ac:dyDescent="0.3">
      <c r="A23" s="69" t="s">
        <v>19</v>
      </c>
      <c r="B23" s="58">
        <f>SUM(B9/$G$9)</f>
        <v>0.66225165562913901</v>
      </c>
      <c r="C23" s="59">
        <f t="shared" ref="C23:F23" si="18">SUM(C9/$G$9)</f>
        <v>0.1324503311258278</v>
      </c>
      <c r="D23" s="59">
        <f t="shared" si="18"/>
        <v>7.2847682119205281E-2</v>
      </c>
      <c r="E23" s="59">
        <f t="shared" si="18"/>
        <v>7.9470198675496678E-2</v>
      </c>
      <c r="F23" s="60">
        <f t="shared" si="18"/>
        <v>5.2980132450331119E-2</v>
      </c>
      <c r="G23" s="88">
        <f t="shared" si="7"/>
        <v>1</v>
      </c>
      <c r="H23" s="69" t="s">
        <v>32</v>
      </c>
      <c r="I23" s="30">
        <f t="shared" ref="I23:J23" si="19">SUM(B9*B23)</f>
        <v>0.66225165562913901</v>
      </c>
      <c r="J23" s="30">
        <f t="shared" si="19"/>
        <v>2.6490066225165559E-2</v>
      </c>
      <c r="K23" s="30">
        <f t="shared" si="9"/>
        <v>8.0132450331125808E-3</v>
      </c>
      <c r="L23" s="30">
        <f t="shared" si="10"/>
        <v>9.5364238410596009E-3</v>
      </c>
      <c r="M23" s="30">
        <f t="shared" si="11"/>
        <v>4.2384105960264892E-3</v>
      </c>
    </row>
    <row r="24" spans="1:25" ht="15.75" customHeight="1" thickBot="1" x14ac:dyDescent="0.3">
      <c r="A24" s="69" t="s">
        <v>54</v>
      </c>
      <c r="B24" s="93">
        <f>SUM(B10/$G$10)</f>
        <v>0.3</v>
      </c>
      <c r="C24" s="94">
        <f t="shared" ref="C24:F24" si="20">SUM(C10/$G$10)</f>
        <v>0.18</v>
      </c>
      <c r="D24" s="94">
        <f t="shared" si="20"/>
        <v>0.08</v>
      </c>
      <c r="E24" s="94">
        <f t="shared" si="20"/>
        <v>0.2</v>
      </c>
      <c r="F24" s="95">
        <f t="shared" si="20"/>
        <v>0.24</v>
      </c>
      <c r="G24" s="88">
        <f t="shared" si="7"/>
        <v>1</v>
      </c>
      <c r="H24" s="69" t="s">
        <v>54</v>
      </c>
      <c r="I24" s="97">
        <f t="shared" ref="I24:J24" si="21">SUM(B10*B24)</f>
        <v>4.4999999999999998E-2</v>
      </c>
      <c r="J24" s="97">
        <f t="shared" si="21"/>
        <v>1.6199999999999999E-2</v>
      </c>
      <c r="K24" s="97">
        <f t="shared" si="9"/>
        <v>3.2000000000000002E-3</v>
      </c>
      <c r="L24" s="97">
        <f t="shared" si="10"/>
        <v>2.0000000000000004E-2</v>
      </c>
      <c r="M24" s="97">
        <f t="shared" si="11"/>
        <v>2.8799999999999999E-2</v>
      </c>
    </row>
    <row r="25" spans="1:25" ht="15.75" customHeight="1" thickBot="1" x14ac:dyDescent="0.3">
      <c r="A25" s="69" t="s">
        <v>52</v>
      </c>
      <c r="B25" s="58">
        <f>SUM(B11/$G$11)</f>
        <v>0.2</v>
      </c>
      <c r="C25" s="59">
        <f t="shared" ref="C25:F25" si="22">SUM(C11/$G$11)</f>
        <v>0.2</v>
      </c>
      <c r="D25" s="59">
        <f t="shared" si="22"/>
        <v>0.2</v>
      </c>
      <c r="E25" s="59">
        <f t="shared" si="22"/>
        <v>0.2</v>
      </c>
      <c r="F25" s="60">
        <f t="shared" si="22"/>
        <v>0.2</v>
      </c>
      <c r="G25" s="88">
        <f t="shared" si="7"/>
        <v>1</v>
      </c>
      <c r="H25" s="69" t="s">
        <v>52</v>
      </c>
      <c r="I25" s="30">
        <f t="shared" ref="I25:J25" si="23">SUM(B11*B25)</f>
        <v>0.1</v>
      </c>
      <c r="J25" s="30">
        <f t="shared" si="23"/>
        <v>0.1</v>
      </c>
      <c r="K25" s="30">
        <f t="shared" si="9"/>
        <v>0.1</v>
      </c>
      <c r="L25" s="30">
        <f t="shared" si="10"/>
        <v>0.1</v>
      </c>
      <c r="M25" s="30">
        <f t="shared" si="11"/>
        <v>0.1</v>
      </c>
    </row>
    <row r="26" spans="1:25" ht="15.75" customHeight="1" thickBot="1" x14ac:dyDescent="0.3">
      <c r="A26" s="69" t="s">
        <v>48</v>
      </c>
      <c r="B26" s="93">
        <f>SUM(B12/$G$12)</f>
        <v>0.20645161290322578</v>
      </c>
      <c r="C26" s="94">
        <f t="shared" ref="C26:F26" si="24">SUM(C12/$G$12)</f>
        <v>0.19139784946236557</v>
      </c>
      <c r="D26" s="94">
        <f t="shared" si="24"/>
        <v>0.18924731182795698</v>
      </c>
      <c r="E26" s="94">
        <f t="shared" si="24"/>
        <v>0.19999999999999998</v>
      </c>
      <c r="F26" s="95">
        <f t="shared" si="24"/>
        <v>0.2129032258064516</v>
      </c>
      <c r="G26" s="88">
        <f>SUM(B26:F26)</f>
        <v>0.99999999999999989</v>
      </c>
      <c r="H26" s="69" t="s">
        <v>57</v>
      </c>
      <c r="I26" s="97">
        <f t="shared" ref="I26:J26" si="25">SUM(B12*B26)</f>
        <v>0.19819354838709674</v>
      </c>
      <c r="J26" s="97">
        <f t="shared" si="25"/>
        <v>0.17034408602150536</v>
      </c>
      <c r="K26" s="97">
        <f t="shared" si="9"/>
        <v>0.16653763440860214</v>
      </c>
      <c r="L26" s="97">
        <f t="shared" si="10"/>
        <v>0.186</v>
      </c>
      <c r="M26" s="97">
        <f t="shared" si="11"/>
        <v>0.21077419354838708</v>
      </c>
    </row>
    <row r="27" spans="1:25" ht="15.75" customHeight="1" thickBot="1" x14ac:dyDescent="0.3">
      <c r="A27" s="69" t="s">
        <v>50</v>
      </c>
      <c r="B27" s="57">
        <f>SUM(B13/$G$13)</f>
        <v>0.2</v>
      </c>
      <c r="C27" s="55">
        <f t="shared" ref="C27:F27" si="26">SUM(C13/$G$13)</f>
        <v>0.2</v>
      </c>
      <c r="D27" s="55">
        <f t="shared" si="26"/>
        <v>0.2</v>
      </c>
      <c r="E27" s="55">
        <f t="shared" si="26"/>
        <v>0.2</v>
      </c>
      <c r="F27" s="56">
        <f t="shared" si="26"/>
        <v>0.2</v>
      </c>
      <c r="G27" s="89">
        <f t="shared" ref="G27" si="27">SUM(B27:F27)</f>
        <v>1</v>
      </c>
      <c r="H27" s="69" t="s">
        <v>56</v>
      </c>
      <c r="I27" s="31">
        <f t="shared" ref="I27:J27" si="28">SUM(B13*B27)</f>
        <v>0.2</v>
      </c>
      <c r="J27" s="31">
        <f t="shared" si="28"/>
        <v>0.2</v>
      </c>
      <c r="K27" s="31">
        <f t="shared" si="9"/>
        <v>0.2</v>
      </c>
      <c r="L27" s="31">
        <f t="shared" si="10"/>
        <v>0.2</v>
      </c>
      <c r="M27" s="31">
        <f t="shared" si="11"/>
        <v>0.2</v>
      </c>
    </row>
    <row r="28" spans="1:25" ht="15.75" customHeight="1" x14ac:dyDescent="0.25">
      <c r="J28" s="32"/>
    </row>
    <row r="29" spans="1:25" ht="15" customHeight="1" thickBot="1" x14ac:dyDescent="0.3">
      <c r="J29" s="32"/>
    </row>
    <row r="30" spans="1:25" ht="15.75" customHeight="1" x14ac:dyDescent="0.25">
      <c r="B30" s="131" t="s">
        <v>45</v>
      </c>
      <c r="C30" s="132"/>
      <c r="D30" s="132"/>
      <c r="E30" s="132"/>
      <c r="F30" s="132"/>
      <c r="G30" s="132"/>
      <c r="H30" s="132"/>
      <c r="I30" s="132"/>
      <c r="J30" s="132"/>
      <c r="K30" s="133"/>
      <c r="M30" s="131" t="s">
        <v>41</v>
      </c>
      <c r="N30" s="132"/>
      <c r="O30" s="132"/>
      <c r="P30" s="132"/>
      <c r="Q30" s="132"/>
      <c r="R30" s="132"/>
      <c r="S30" s="132"/>
      <c r="T30" s="132"/>
      <c r="U30" s="132"/>
      <c r="V30" s="133"/>
    </row>
    <row r="31" spans="1:25" ht="15" customHeight="1" thickBot="1" x14ac:dyDescent="0.3">
      <c r="B31" s="134"/>
      <c r="C31" s="135"/>
      <c r="D31" s="135"/>
      <c r="E31" s="135"/>
      <c r="F31" s="135"/>
      <c r="G31" s="135"/>
      <c r="H31" s="135"/>
      <c r="I31" s="135"/>
      <c r="J31" s="135"/>
      <c r="K31" s="136"/>
      <c r="M31" s="134"/>
      <c r="N31" s="135"/>
      <c r="O31" s="135"/>
      <c r="P31" s="135"/>
      <c r="Q31" s="135"/>
      <c r="R31" s="135"/>
      <c r="S31" s="135"/>
      <c r="T31" s="135"/>
      <c r="U31" s="135"/>
      <c r="V31" s="136"/>
    </row>
    <row r="32" spans="1:25" ht="26.25" customHeight="1" thickBot="1" x14ac:dyDescent="0.3">
      <c r="A32" s="78" t="s">
        <v>33</v>
      </c>
      <c r="B32" s="81">
        <v>1</v>
      </c>
      <c r="C32" s="81">
        <v>2</v>
      </c>
      <c r="D32" s="81">
        <v>3</v>
      </c>
      <c r="E32" s="81">
        <v>4</v>
      </c>
      <c r="F32" s="81">
        <v>5</v>
      </c>
      <c r="G32" s="82" t="s">
        <v>32</v>
      </c>
      <c r="H32" s="81" t="s">
        <v>54</v>
      </c>
      <c r="I32" s="81" t="s">
        <v>49</v>
      </c>
      <c r="J32" s="81" t="s">
        <v>48</v>
      </c>
      <c r="K32" s="81" t="s">
        <v>47</v>
      </c>
      <c r="L32" s="78" t="s">
        <v>33</v>
      </c>
      <c r="M32" s="81">
        <v>1</v>
      </c>
      <c r="N32" s="81">
        <v>2</v>
      </c>
      <c r="O32" s="81">
        <v>3</v>
      </c>
      <c r="P32" s="81">
        <v>4</v>
      </c>
      <c r="Q32" s="81">
        <v>5</v>
      </c>
      <c r="R32" s="82" t="s">
        <v>42</v>
      </c>
      <c r="S32" s="81" t="s">
        <v>54</v>
      </c>
      <c r="T32" s="81" t="s">
        <v>49</v>
      </c>
      <c r="U32" s="81" t="s">
        <v>48</v>
      </c>
      <c r="V32" s="81" t="s">
        <v>47</v>
      </c>
    </row>
    <row r="33" spans="1:22" x14ac:dyDescent="0.25">
      <c r="A33" s="79" t="s">
        <v>16</v>
      </c>
      <c r="B33" s="52">
        <f>I53</f>
        <v>0.40706725000000005</v>
      </c>
      <c r="C33" s="52">
        <f>I68</f>
        <v>0.30250564999999996</v>
      </c>
      <c r="D33" s="52">
        <f>I83</f>
        <v>0.29854011999999996</v>
      </c>
      <c r="E33" s="52">
        <f>I98</f>
        <v>0.27698919999999999</v>
      </c>
      <c r="F33" s="52">
        <f>I113</f>
        <v>0.33466183999999999</v>
      </c>
      <c r="G33" s="52">
        <f>I128</f>
        <v>0.33084431999999991</v>
      </c>
      <c r="H33" s="52">
        <f>I143</f>
        <v>0.24251972000000002</v>
      </c>
      <c r="I33" s="52">
        <f>I158</f>
        <v>0.33502499999999996</v>
      </c>
      <c r="J33" s="52">
        <f>I173</f>
        <v>0.48089548999999993</v>
      </c>
      <c r="K33" s="52">
        <f>I188</f>
        <v>0.49760000000000004</v>
      </c>
      <c r="L33" s="79" t="s">
        <v>16</v>
      </c>
      <c r="M33" s="76">
        <f>T53</f>
        <v>0.60736834293134601</v>
      </c>
      <c r="N33" s="76">
        <f>T68</f>
        <v>0.44140065010683754</v>
      </c>
      <c r="O33" s="76">
        <f>T83</f>
        <v>0.46510381060606054</v>
      </c>
      <c r="P33" s="76">
        <f>T98</f>
        <v>0.42311317084826755</v>
      </c>
      <c r="Q33" s="76">
        <f>T113</f>
        <v>0.48876296901283744</v>
      </c>
      <c r="R33" s="76">
        <f>T128</f>
        <v>0.60482903311258274</v>
      </c>
      <c r="S33" s="76">
        <f>T143</f>
        <v>0.42840932222222222</v>
      </c>
      <c r="T33" s="76">
        <f>T158</f>
        <v>0.4661249999999999</v>
      </c>
      <c r="U33" s="76">
        <f>T173</f>
        <v>0.55261402622461153</v>
      </c>
      <c r="V33" s="76">
        <f>T188</f>
        <v>0.55644444444444441</v>
      </c>
    </row>
    <row r="34" spans="1:22" x14ac:dyDescent="0.25">
      <c r="A34" s="80" t="s">
        <v>17</v>
      </c>
      <c r="B34" s="53">
        <f t="shared" ref="B34:B42" si="29">I54</f>
        <v>0.2912931332</v>
      </c>
      <c r="C34" s="53">
        <f t="shared" ref="C34:C42" si="30">I69</f>
        <v>0.41095782559999994</v>
      </c>
      <c r="D34" s="53">
        <f t="shared" ref="D34:D42" si="31">I84</f>
        <v>0.30456700040000001</v>
      </c>
      <c r="E34" s="53">
        <f t="shared" ref="E34:E42" si="32">I99</f>
        <v>0.3440736324</v>
      </c>
      <c r="F34" s="53">
        <f t="shared" ref="F34:F42" si="33">I114</f>
        <v>0.36568370240000009</v>
      </c>
      <c r="G34" s="53">
        <f t="shared" ref="G34:G42" si="34">I129</f>
        <v>0.25791604640000004</v>
      </c>
      <c r="H34" s="53">
        <f t="shared" ref="H34:H42" si="35">I144</f>
        <v>0.23973920999999998</v>
      </c>
      <c r="I34" s="53">
        <f t="shared" ref="I34:I42" si="36">I159</f>
        <v>0.34553699999999998</v>
      </c>
      <c r="J34" s="53">
        <f t="shared" ref="J34:J42" si="37">I174</f>
        <v>0.48045571999999998</v>
      </c>
      <c r="K34" s="53">
        <f t="shared" ref="K34:K42" si="38">I189</f>
        <v>0.51628800000000008</v>
      </c>
      <c r="L34" s="80" t="s">
        <v>17</v>
      </c>
      <c r="M34" s="76">
        <f t="shared" ref="M34:M42" si="39">T54</f>
        <v>0.42360750721318879</v>
      </c>
      <c r="N34" s="76">
        <f t="shared" ref="N34:N42" si="40">T69</f>
        <v>0.58009600870085476</v>
      </c>
      <c r="O34" s="76">
        <f t="shared" ref="O34:O42" si="41">T84</f>
        <v>0.45687918284722223</v>
      </c>
      <c r="P34" s="76">
        <f t="shared" ref="P34:P42" si="42">T99</f>
        <v>0.53116583026881725</v>
      </c>
      <c r="Q34" s="76">
        <f t="shared" ref="Q34:Q42" si="43">T114</f>
        <v>0.51120750514386903</v>
      </c>
      <c r="R34" s="76">
        <f t="shared" ref="R34:R42" si="44">T129</f>
        <v>0.39720420082413538</v>
      </c>
      <c r="S34" s="76">
        <f t="shared" ref="S34:S42" si="45">T144</f>
        <v>0.40109652388888883</v>
      </c>
      <c r="T34" s="76">
        <f t="shared" ref="T34:T42" si="46">T159</f>
        <v>0.47196500000000008</v>
      </c>
      <c r="U34" s="76">
        <f t="shared" ref="U34:U42" si="47">T174</f>
        <v>0.54197103199999996</v>
      </c>
      <c r="V34" s="76">
        <f t="shared" ref="V34:V42" si="48">T189</f>
        <v>0.5668266666666667</v>
      </c>
    </row>
    <row r="35" spans="1:22" x14ac:dyDescent="0.25">
      <c r="A35" s="80">
        <v>3</v>
      </c>
      <c r="B35" s="53">
        <f t="shared" si="29"/>
        <v>0.31369029040000007</v>
      </c>
      <c r="C35" s="53">
        <f t="shared" si="30"/>
        <v>0.38941441639999996</v>
      </c>
      <c r="D35" s="53">
        <f t="shared" si="31"/>
        <v>0.29231123240000001</v>
      </c>
      <c r="E35" s="53">
        <f t="shared" si="32"/>
        <v>0.2743518016</v>
      </c>
      <c r="F35" s="53">
        <f t="shared" si="33"/>
        <v>0.29049201000000002</v>
      </c>
      <c r="G35" s="53">
        <f t="shared" si="34"/>
        <v>0.27597562600000003</v>
      </c>
      <c r="H35" s="53">
        <f t="shared" si="35"/>
        <v>0.21954986399999998</v>
      </c>
      <c r="I35" s="53">
        <f t="shared" si="36"/>
        <v>0.313998</v>
      </c>
      <c r="J35" s="53">
        <f t="shared" si="37"/>
        <v>0.4336610132</v>
      </c>
      <c r="K35" s="53">
        <f t="shared" si="38"/>
        <v>0.46675200000000006</v>
      </c>
      <c r="L35" s="80">
        <v>3</v>
      </c>
      <c r="M35" s="76">
        <f t="shared" si="39"/>
        <v>0.4563123933333334</v>
      </c>
      <c r="N35" s="76">
        <f t="shared" si="40"/>
        <v>0.56194150581623936</v>
      </c>
      <c r="O35" s="76">
        <f t="shared" si="41"/>
        <v>0.45198532065025254</v>
      </c>
      <c r="P35" s="76">
        <f t="shared" si="42"/>
        <v>0.41278654604540027</v>
      </c>
      <c r="Q35" s="76">
        <f t="shared" si="43"/>
        <v>0.41281854305002219</v>
      </c>
      <c r="R35" s="76">
        <f t="shared" si="44"/>
        <v>0.47231696437821935</v>
      </c>
      <c r="S35" s="76">
        <f t="shared" si="45"/>
        <v>0.37376313466666672</v>
      </c>
      <c r="T35" s="76">
        <f t="shared" si="46"/>
        <v>0.4357766666666667</v>
      </c>
      <c r="U35" s="76">
        <f t="shared" si="47"/>
        <v>0.49730456485304664</v>
      </c>
      <c r="V35" s="76">
        <f t="shared" si="48"/>
        <v>0.52063999999999999</v>
      </c>
    </row>
    <row r="36" spans="1:22" x14ac:dyDescent="0.25">
      <c r="A36" s="80">
        <v>4</v>
      </c>
      <c r="B36" s="53">
        <f t="shared" si="29"/>
        <v>0.2752784808</v>
      </c>
      <c r="C36" s="53">
        <f t="shared" si="30"/>
        <v>0.35141537640000003</v>
      </c>
      <c r="D36" s="53">
        <f t="shared" si="31"/>
        <v>0.25930913880000001</v>
      </c>
      <c r="E36" s="53">
        <f t="shared" si="32"/>
        <v>0.24543105320000003</v>
      </c>
      <c r="F36" s="53">
        <f t="shared" si="33"/>
        <v>0.26144736759999998</v>
      </c>
      <c r="G36" s="53">
        <f t="shared" si="34"/>
        <v>0.23995388200000003</v>
      </c>
      <c r="H36" s="53">
        <f t="shared" si="35"/>
        <v>0.19709408680000004</v>
      </c>
      <c r="I36" s="53">
        <f t="shared" si="36"/>
        <v>0.28036299999999997</v>
      </c>
      <c r="J36" s="53">
        <f t="shared" si="37"/>
        <v>0.38421164400000007</v>
      </c>
      <c r="K36" s="53">
        <f t="shared" si="38"/>
        <v>0.41411200000000004</v>
      </c>
      <c r="L36" s="80">
        <v>4</v>
      </c>
      <c r="M36" s="76">
        <f t="shared" si="39"/>
        <v>0.40689705188798558</v>
      </c>
      <c r="N36" s="76">
        <f t="shared" si="40"/>
        <v>0.51494415075641031</v>
      </c>
      <c r="O36" s="76">
        <f t="shared" si="41"/>
        <v>0.40705188873106063</v>
      </c>
      <c r="P36" s="76">
        <f t="shared" si="42"/>
        <v>0.37617172717443254</v>
      </c>
      <c r="Q36" s="76">
        <f t="shared" si="43"/>
        <v>0.37802372263390882</v>
      </c>
      <c r="R36" s="76">
        <f t="shared" si="44"/>
        <v>0.40998617462104492</v>
      </c>
      <c r="S36" s="76">
        <f t="shared" si="45"/>
        <v>0.34027732313333336</v>
      </c>
      <c r="T36" s="76">
        <f t="shared" si="46"/>
        <v>0.39664611111111114</v>
      </c>
      <c r="U36" s="76">
        <f t="shared" si="47"/>
        <v>0.44947582952927129</v>
      </c>
      <c r="V36" s="76">
        <f t="shared" si="48"/>
        <v>0.47095111111111115</v>
      </c>
    </row>
    <row r="37" spans="1:22" x14ac:dyDescent="0.25">
      <c r="A37" s="80" t="s">
        <v>30</v>
      </c>
      <c r="B37" s="53">
        <f t="shared" si="29"/>
        <v>0.19305920919999997</v>
      </c>
      <c r="C37" s="53">
        <f t="shared" si="30"/>
        <v>0.27962018920000004</v>
      </c>
      <c r="D37" s="53">
        <f t="shared" si="31"/>
        <v>0.21696346</v>
      </c>
      <c r="E37" s="53">
        <f t="shared" si="32"/>
        <v>0.26474460519999998</v>
      </c>
      <c r="F37" s="53">
        <f t="shared" si="33"/>
        <v>0.27400919239999999</v>
      </c>
      <c r="G37" s="53">
        <f t="shared" si="34"/>
        <v>0.18147201959999998</v>
      </c>
      <c r="H37" s="53">
        <f t="shared" si="35"/>
        <v>0.17406169160000001</v>
      </c>
      <c r="I37" s="53">
        <f t="shared" si="36"/>
        <v>0.24642299999999998</v>
      </c>
      <c r="J37" s="53">
        <f t="shared" si="37"/>
        <v>0.34100919880000008</v>
      </c>
      <c r="K37" s="53">
        <f t="shared" si="38"/>
        <v>0.36435199999999995</v>
      </c>
      <c r="L37" s="80" t="s">
        <v>30</v>
      </c>
      <c r="M37" s="76">
        <f t="shared" si="39"/>
        <v>0.29472610621951223</v>
      </c>
      <c r="N37" s="76">
        <f t="shared" si="40"/>
        <v>0.40098215723504277</v>
      </c>
      <c r="O37" s="76">
        <f t="shared" si="41"/>
        <v>0.3335358078661616</v>
      </c>
      <c r="P37" s="76">
        <f t="shared" si="42"/>
        <v>0.42568624312425324</v>
      </c>
      <c r="Q37" s="76">
        <f t="shared" si="43"/>
        <v>0.39492972406817173</v>
      </c>
      <c r="R37" s="76">
        <f t="shared" si="44"/>
        <v>0.28509188929359824</v>
      </c>
      <c r="S37" s="76">
        <f t="shared" si="45"/>
        <v>0.30092995420000002</v>
      </c>
      <c r="T37" s="76">
        <f t="shared" si="46"/>
        <v>0.34756833333333337</v>
      </c>
      <c r="U37" s="76">
        <f t="shared" si="47"/>
        <v>0.3974582571827957</v>
      </c>
      <c r="V37" s="76">
        <f t="shared" si="48"/>
        <v>0.41308444444444448</v>
      </c>
    </row>
    <row r="38" spans="1:22" ht="15.75" thickBot="1" x14ac:dyDescent="0.3">
      <c r="A38" s="83" t="s">
        <v>20</v>
      </c>
      <c r="B38" s="53">
        <f t="shared" si="29"/>
        <v>0.20883819600000003</v>
      </c>
      <c r="C38" s="53">
        <f t="shared" si="30"/>
        <v>0.1495460424</v>
      </c>
      <c r="D38" s="53">
        <f t="shared" si="31"/>
        <v>0.17330108399999999</v>
      </c>
      <c r="E38" s="53">
        <f t="shared" si="32"/>
        <v>0.14295980520000004</v>
      </c>
      <c r="F38" s="53">
        <f t="shared" si="33"/>
        <v>0.11798660400000001</v>
      </c>
      <c r="G38" s="53">
        <f t="shared" si="34"/>
        <v>0.2259536804</v>
      </c>
      <c r="H38" s="53">
        <f t="shared" si="35"/>
        <v>0.11831685279999998</v>
      </c>
      <c r="I38" s="53">
        <f t="shared" si="36"/>
        <v>0.159219</v>
      </c>
      <c r="J38" s="53">
        <f t="shared" si="37"/>
        <v>0.22781132880000002</v>
      </c>
      <c r="K38" s="53">
        <f t="shared" si="38"/>
        <v>0.235456</v>
      </c>
      <c r="L38" s="83" t="s">
        <v>20</v>
      </c>
      <c r="M38" s="76">
        <f t="shared" si="39"/>
        <v>0.31470902800361339</v>
      </c>
      <c r="N38" s="76">
        <f t="shared" si="40"/>
        <v>0.21091972288034189</v>
      </c>
      <c r="O38" s="76">
        <f t="shared" si="41"/>
        <v>0.27844371301767679</v>
      </c>
      <c r="P38" s="76">
        <f t="shared" si="42"/>
        <v>0.21620573231182796</v>
      </c>
      <c r="Q38" s="76">
        <f t="shared" si="43"/>
        <v>0.18079848295706066</v>
      </c>
      <c r="R38" s="76">
        <f t="shared" si="44"/>
        <v>0.46570845965415741</v>
      </c>
      <c r="S38" s="76">
        <f t="shared" si="45"/>
        <v>0.21615093991111112</v>
      </c>
      <c r="T38" s="76">
        <f t="shared" si="46"/>
        <v>0.22445499999999999</v>
      </c>
      <c r="U38" s="76">
        <f t="shared" si="47"/>
        <v>0.26513313185185183</v>
      </c>
      <c r="V38" s="76">
        <f t="shared" si="48"/>
        <v>0.26680888888888893</v>
      </c>
    </row>
    <row r="39" spans="1:22" x14ac:dyDescent="0.25">
      <c r="A39" s="41" t="s">
        <v>43</v>
      </c>
      <c r="B39" s="53">
        <f t="shared" si="29"/>
        <v>1.8178150000000001E-2</v>
      </c>
      <c r="C39" s="53">
        <f t="shared" si="30"/>
        <v>1.8642690399999998E-2</v>
      </c>
      <c r="D39" s="53">
        <f t="shared" si="31"/>
        <v>1.8058077999999998E-2</v>
      </c>
      <c r="E39" s="53">
        <f t="shared" si="32"/>
        <v>1.8175821200000001E-2</v>
      </c>
      <c r="F39" s="53">
        <f t="shared" si="33"/>
        <v>1.8259270000000001E-2</v>
      </c>
      <c r="G39" s="53">
        <f t="shared" si="34"/>
        <v>1.7992320400000001E-2</v>
      </c>
      <c r="H39" s="53">
        <f t="shared" si="35"/>
        <v>1.6829046800000001E-2</v>
      </c>
      <c r="I39" s="53">
        <f t="shared" si="36"/>
        <v>1.8224000000000001E-2</v>
      </c>
      <c r="J39" s="53">
        <f t="shared" si="37"/>
        <v>2.01844108E-2</v>
      </c>
      <c r="K39" s="53">
        <f t="shared" si="38"/>
        <v>2.0575999999999997E-2</v>
      </c>
      <c r="L39" s="29" t="s">
        <v>43</v>
      </c>
      <c r="M39" s="76">
        <f t="shared" si="39"/>
        <v>4.4306544557362243E-2</v>
      </c>
      <c r="N39" s="76">
        <f t="shared" si="40"/>
        <v>4.4636132282051287E-2</v>
      </c>
      <c r="O39" s="76">
        <f t="shared" si="41"/>
        <v>4.4397385902777781E-2</v>
      </c>
      <c r="P39" s="76">
        <f t="shared" si="42"/>
        <v>4.4656643781362006E-2</v>
      </c>
      <c r="Q39" s="76">
        <f t="shared" si="43"/>
        <v>4.4198124192120408E-2</v>
      </c>
      <c r="R39" s="76">
        <f t="shared" si="44"/>
        <v>4.5439526909492274E-2</v>
      </c>
      <c r="S39" s="76">
        <f t="shared" si="45"/>
        <v>4.3155796911111113E-2</v>
      </c>
      <c r="T39" s="76">
        <f t="shared" si="46"/>
        <v>4.3902222222222224E-2</v>
      </c>
      <c r="U39" s="76">
        <f t="shared" si="47"/>
        <v>4.4981248136200719E-2</v>
      </c>
      <c r="V39" s="76">
        <f t="shared" si="48"/>
        <v>4.5208888888888889E-2</v>
      </c>
    </row>
    <row r="40" spans="1:22" x14ac:dyDescent="0.25">
      <c r="A40" s="42" t="s">
        <v>52</v>
      </c>
      <c r="B40" s="53">
        <f t="shared" si="29"/>
        <v>0.21816400000000002</v>
      </c>
      <c r="C40" s="53">
        <f t="shared" si="30"/>
        <v>0.22069400000000003</v>
      </c>
      <c r="D40" s="53">
        <f t="shared" si="31"/>
        <v>0.19335999999999998</v>
      </c>
      <c r="E40" s="53">
        <f t="shared" si="32"/>
        <v>0.19726999999999997</v>
      </c>
      <c r="F40" s="53">
        <f t="shared" si="33"/>
        <v>0.21670700000000001</v>
      </c>
      <c r="G40" s="53">
        <f t="shared" si="34"/>
        <v>0.19092900000000002</v>
      </c>
      <c r="H40" s="53">
        <f t="shared" si="35"/>
        <v>0.16056599999999999</v>
      </c>
      <c r="I40" s="53">
        <f t="shared" si="36"/>
        <v>0.21249999999999999</v>
      </c>
      <c r="J40" s="53">
        <f t="shared" si="37"/>
        <v>0.286331</v>
      </c>
      <c r="K40" s="53">
        <f t="shared" si="38"/>
        <v>0.3</v>
      </c>
      <c r="L40" s="28" t="s">
        <v>52</v>
      </c>
      <c r="M40" s="76">
        <f t="shared" si="39"/>
        <v>0.36619135049683826</v>
      </c>
      <c r="N40" s="76">
        <f t="shared" si="40"/>
        <v>0.36122232905982909</v>
      </c>
      <c r="O40" s="76">
        <f t="shared" si="41"/>
        <v>0.33810785984848485</v>
      </c>
      <c r="P40" s="76">
        <f t="shared" si="42"/>
        <v>0.34507873357228191</v>
      </c>
      <c r="Q40" s="76">
        <f t="shared" si="43"/>
        <v>0.35531605799026117</v>
      </c>
      <c r="R40" s="76">
        <f t="shared" si="44"/>
        <v>0.36363817144959526</v>
      </c>
      <c r="S40" s="76">
        <f t="shared" si="45"/>
        <v>0.31222755555555559</v>
      </c>
      <c r="T40" s="76">
        <f t="shared" si="46"/>
        <v>0.34027777777777779</v>
      </c>
      <c r="U40" s="76">
        <f t="shared" si="47"/>
        <v>0.38149362604540021</v>
      </c>
      <c r="V40" s="76">
        <f t="shared" si="48"/>
        <v>0.3888888888888889</v>
      </c>
    </row>
    <row r="41" spans="1:22" x14ac:dyDescent="0.25">
      <c r="A41" s="43" t="s">
        <v>8</v>
      </c>
      <c r="B41" s="53">
        <f t="shared" si="29"/>
        <v>0.58425690159999999</v>
      </c>
      <c r="C41" s="53">
        <f t="shared" si="30"/>
        <v>0.60335373479999987</v>
      </c>
      <c r="D41" s="53">
        <f t="shared" si="31"/>
        <v>0.50578440520000001</v>
      </c>
      <c r="E41" s="53">
        <f t="shared" si="32"/>
        <v>0.52782751199999989</v>
      </c>
      <c r="F41" s="53">
        <f t="shared" si="33"/>
        <v>0.58169751079999998</v>
      </c>
      <c r="G41" s="53">
        <f t="shared" si="34"/>
        <v>0.50288702079999992</v>
      </c>
      <c r="H41" s="53">
        <f t="shared" si="35"/>
        <v>0.3949350036</v>
      </c>
      <c r="I41" s="53">
        <f t="shared" si="36"/>
        <v>0.57384199999999996</v>
      </c>
      <c r="J41" s="53">
        <f t="shared" si="37"/>
        <v>0.82802436719999983</v>
      </c>
      <c r="K41" s="53">
        <f t="shared" si="38"/>
        <v>0.87580799999999992</v>
      </c>
      <c r="L41" s="27" t="s">
        <v>8</v>
      </c>
      <c r="M41" s="76">
        <f t="shared" si="39"/>
        <v>0.80885435757000901</v>
      </c>
      <c r="N41" s="76">
        <f t="shared" si="40"/>
        <v>0.80247107646581195</v>
      </c>
      <c r="O41" s="76">
        <f t="shared" si="41"/>
        <v>0.72072985326388883</v>
      </c>
      <c r="P41" s="76">
        <f t="shared" si="42"/>
        <v>0.75779408023894856</v>
      </c>
      <c r="Q41" s="76">
        <f t="shared" si="43"/>
        <v>0.77407788401505095</v>
      </c>
      <c r="R41" s="76">
        <f t="shared" si="44"/>
        <v>0.81934826949227357</v>
      </c>
      <c r="S41" s="76">
        <f t="shared" si="45"/>
        <v>0.63549727406666667</v>
      </c>
      <c r="T41" s="76">
        <f t="shared" si="46"/>
        <v>0.73124555555555548</v>
      </c>
      <c r="U41" s="76">
        <f t="shared" si="47"/>
        <v>0.87277215785902018</v>
      </c>
      <c r="V41" s="76">
        <f t="shared" si="48"/>
        <v>0.89900444444444438</v>
      </c>
    </row>
    <row r="42" spans="1:22" ht="15.75" thickBot="1" x14ac:dyDescent="0.3">
      <c r="A42" s="44" t="s">
        <v>5</v>
      </c>
      <c r="B42" s="54">
        <f t="shared" si="29"/>
        <v>0.67265600000000003</v>
      </c>
      <c r="C42" s="54">
        <f t="shared" si="30"/>
        <v>0.68277600000000005</v>
      </c>
      <c r="D42" s="54">
        <f t="shared" si="31"/>
        <v>0.57344000000000006</v>
      </c>
      <c r="E42" s="54">
        <f t="shared" si="32"/>
        <v>0.58907999999999994</v>
      </c>
      <c r="F42" s="54">
        <f t="shared" si="33"/>
        <v>0.66682799999999998</v>
      </c>
      <c r="G42" s="54">
        <f t="shared" si="34"/>
        <v>0.56371599999999999</v>
      </c>
      <c r="H42" s="54">
        <f t="shared" si="35"/>
        <v>0.44226399999999999</v>
      </c>
      <c r="I42" s="54">
        <f t="shared" si="36"/>
        <v>0.65</v>
      </c>
      <c r="J42" s="54">
        <f t="shared" si="37"/>
        <v>0.94532400000000005</v>
      </c>
      <c r="K42" s="54">
        <f t="shared" si="38"/>
        <v>1</v>
      </c>
      <c r="L42" s="26" t="s">
        <v>5</v>
      </c>
      <c r="M42" s="77">
        <f t="shared" si="39"/>
        <v>0.90920984643179759</v>
      </c>
      <c r="N42" s="77">
        <f t="shared" si="40"/>
        <v>0.88933376068376069</v>
      </c>
      <c r="O42" s="77">
        <f t="shared" si="41"/>
        <v>0.79687588383838381</v>
      </c>
      <c r="P42" s="77">
        <f t="shared" si="42"/>
        <v>0.8247593787335723</v>
      </c>
      <c r="Q42" s="77">
        <f t="shared" si="43"/>
        <v>0.8657086764054891</v>
      </c>
      <c r="R42" s="77">
        <f t="shared" si="44"/>
        <v>0.89899713024282546</v>
      </c>
      <c r="S42" s="77">
        <f t="shared" si="45"/>
        <v>0.69335466666666667</v>
      </c>
      <c r="T42" s="77">
        <f t="shared" si="46"/>
        <v>0.80555555555555558</v>
      </c>
      <c r="U42" s="77">
        <f t="shared" si="47"/>
        <v>0.97041894862604527</v>
      </c>
      <c r="V42" s="77">
        <f t="shared" si="48"/>
        <v>1</v>
      </c>
    </row>
    <row r="45" spans="1:22" ht="15.75" thickBot="1" x14ac:dyDescent="0.3"/>
    <row r="46" spans="1:22" ht="15" customHeight="1" x14ac:dyDescent="0.25">
      <c r="A46" s="137" t="s">
        <v>58</v>
      </c>
      <c r="B46" s="138"/>
      <c r="C46" s="138"/>
      <c r="D46" s="138"/>
      <c r="E46" s="138"/>
      <c r="F46" s="138"/>
      <c r="G46" s="138"/>
      <c r="H46" s="138"/>
      <c r="I46" s="138"/>
      <c r="J46" s="138"/>
      <c r="K46" s="138"/>
      <c r="L46" s="138"/>
      <c r="M46" s="138"/>
      <c r="N46" s="138"/>
      <c r="O46" s="138"/>
      <c r="P46" s="138"/>
      <c r="Q46" s="138"/>
      <c r="R46" s="138"/>
      <c r="S46" s="138"/>
      <c r="T46" s="138"/>
      <c r="U46" s="138"/>
      <c r="V46" s="139"/>
    </row>
    <row r="47" spans="1:22" ht="15.75" customHeight="1" thickBot="1" x14ac:dyDescent="0.3">
      <c r="A47" s="140"/>
      <c r="B47" s="141"/>
      <c r="C47" s="141"/>
      <c r="D47" s="141"/>
      <c r="E47" s="141"/>
      <c r="F47" s="141"/>
      <c r="G47" s="141"/>
      <c r="H47" s="141"/>
      <c r="I47" s="141"/>
      <c r="J47" s="141"/>
      <c r="K47" s="141"/>
      <c r="L47" s="141"/>
      <c r="M47" s="141"/>
      <c r="N47" s="141"/>
      <c r="O47" s="141"/>
      <c r="P47" s="141"/>
      <c r="Q47" s="141"/>
      <c r="R47" s="141"/>
      <c r="S47" s="141"/>
      <c r="T47" s="141"/>
      <c r="U47" s="141"/>
      <c r="V47" s="142"/>
    </row>
    <row r="48" spans="1:22" ht="15.75" thickBot="1" x14ac:dyDescent="0.3"/>
    <row r="49" spans="1:21" ht="15.75" customHeight="1" thickBot="1" x14ac:dyDescent="0.3">
      <c r="G49" s="116" t="s">
        <v>15</v>
      </c>
      <c r="R49" s="116" t="s">
        <v>15</v>
      </c>
    </row>
    <row r="50" spans="1:21" ht="15.75" customHeight="1" thickBot="1" x14ac:dyDescent="0.3">
      <c r="A50" s="102" t="s">
        <v>14</v>
      </c>
      <c r="B50" s="104" t="s">
        <v>29</v>
      </c>
      <c r="C50" s="105"/>
      <c r="D50" s="105"/>
      <c r="E50" s="105"/>
      <c r="F50" s="105"/>
      <c r="G50" s="117"/>
      <c r="J50" s="109" t="s">
        <v>18</v>
      </c>
      <c r="L50" s="102" t="s">
        <v>14</v>
      </c>
      <c r="M50" s="104" t="s">
        <v>44</v>
      </c>
      <c r="N50" s="105"/>
      <c r="O50" s="105"/>
      <c r="P50" s="105"/>
      <c r="Q50" s="130"/>
      <c r="R50" s="117"/>
    </row>
    <row r="51" spans="1:21" ht="15.75" customHeight="1" thickBot="1" x14ac:dyDescent="0.3">
      <c r="A51" s="103"/>
      <c r="B51" s="106"/>
      <c r="C51" s="107"/>
      <c r="D51" s="107"/>
      <c r="E51" s="107"/>
      <c r="F51" s="108"/>
      <c r="G51" s="33">
        <f>SUM(B4:F4)</f>
        <v>2.46</v>
      </c>
      <c r="H51" s="112" t="s">
        <v>27</v>
      </c>
      <c r="I51" s="114" t="s">
        <v>28</v>
      </c>
      <c r="J51" s="110"/>
      <c r="L51" s="103"/>
      <c r="M51" s="127"/>
      <c r="N51" s="128"/>
      <c r="O51" s="128"/>
      <c r="P51" s="128"/>
      <c r="Q51" s="129"/>
      <c r="R51" s="33">
        <f>SUM(B4:F4)</f>
        <v>2.46</v>
      </c>
      <c r="S51" s="112" t="s">
        <v>38</v>
      </c>
      <c r="T51" s="112" t="s">
        <v>40</v>
      </c>
      <c r="U51" s="149" t="s">
        <v>39</v>
      </c>
    </row>
    <row r="52" spans="1:21" ht="15.75" thickBot="1" x14ac:dyDescent="0.3">
      <c r="A52" s="51"/>
      <c r="B52" s="5" t="s">
        <v>1</v>
      </c>
      <c r="C52" s="6" t="s">
        <v>2</v>
      </c>
      <c r="D52" s="6" t="s">
        <v>0</v>
      </c>
      <c r="E52" s="6" t="s">
        <v>6</v>
      </c>
      <c r="F52" s="17" t="s">
        <v>3</v>
      </c>
      <c r="G52" s="37" t="s">
        <v>26</v>
      </c>
      <c r="H52" s="113"/>
      <c r="I52" s="115"/>
      <c r="J52" s="111"/>
      <c r="L52" s="51"/>
      <c r="M52" s="5" t="s">
        <v>1</v>
      </c>
      <c r="N52" s="6" t="s">
        <v>2</v>
      </c>
      <c r="O52" s="6" t="s">
        <v>0</v>
      </c>
      <c r="P52" s="6" t="s">
        <v>6</v>
      </c>
      <c r="Q52" s="17" t="s">
        <v>3</v>
      </c>
      <c r="R52" s="37" t="s">
        <v>37</v>
      </c>
      <c r="S52" s="113"/>
      <c r="T52" s="113"/>
      <c r="U52" s="150"/>
    </row>
    <row r="53" spans="1:21" ht="15.75" thickBot="1" x14ac:dyDescent="0.3">
      <c r="A53" s="10" t="s">
        <v>16</v>
      </c>
      <c r="B53" s="84">
        <f>SUM((B$4*L4)+L4)^2</f>
        <v>2.8934010000000003</v>
      </c>
      <c r="C53" s="84">
        <f t="shared" ref="C53:C62" si="49">SUM((C$4*M4)+M4)^2</f>
        <v>0.42771600000000004</v>
      </c>
      <c r="D53" s="84">
        <f t="shared" ref="D53:D62" si="50">SUM((D$4*N4)+N4)^2</f>
        <v>0.38440000000000013</v>
      </c>
      <c r="E53" s="84">
        <f t="shared" ref="E53:E62" si="51">SUM((E$4*O4)+O4)^2</f>
        <v>9.7344E-2</v>
      </c>
      <c r="F53" s="85">
        <f t="shared" ref="F53:F62" si="52">SUM((F$4*P4)+P4)^2</f>
        <v>3.2238202499999997</v>
      </c>
      <c r="G53" s="45">
        <f>SUM(B53:F53)</f>
        <v>7.0266812500000011</v>
      </c>
      <c r="H53" s="34">
        <f t="shared" ref="H53:H62" si="53">SUM(J53+G53)</f>
        <v>10.176681250000001</v>
      </c>
      <c r="I53" s="22">
        <f>SUM(H53/25)</f>
        <v>0.40706725000000005</v>
      </c>
      <c r="J53" s="4">
        <f t="shared" ref="J53:J62" si="54">$Q4</f>
        <v>3.1499999999999995</v>
      </c>
      <c r="L53" s="10" t="s">
        <v>16</v>
      </c>
      <c r="M53" s="84">
        <f>SUM(B$18*B53)</f>
        <v>1.046799548780488</v>
      </c>
      <c r="N53" s="84">
        <f>SUM(C$18*C53)</f>
        <v>1.5648146341463415E-2</v>
      </c>
      <c r="O53" s="84">
        <f>SUM(D$18*D53)</f>
        <v>8.5943089430894348E-2</v>
      </c>
      <c r="P53" s="84">
        <f>SUM(E$18*E53)</f>
        <v>1.582829268292683E-3</v>
      </c>
      <c r="Q53" s="85">
        <f>SUM(F$18*F53)</f>
        <v>1.1663414725609755</v>
      </c>
      <c r="R53" s="45">
        <f t="shared" ref="R53:R62" si="55">SUM(M53:Q53)</f>
        <v>2.3163150863821143</v>
      </c>
      <c r="S53" s="34">
        <f t="shared" ref="S53:S62" si="56">SUM(U53+R53)</f>
        <v>5.4663150863821137</v>
      </c>
      <c r="T53" s="22">
        <f t="shared" ref="T53:T62" si="57">SUM(S53/9)</f>
        <v>0.60736834293134601</v>
      </c>
      <c r="U53" s="75">
        <f>Q4</f>
        <v>3.1499999999999995</v>
      </c>
    </row>
    <row r="54" spans="1:21" ht="15.75" thickBot="1" x14ac:dyDescent="0.3">
      <c r="A54" s="40" t="s">
        <v>17</v>
      </c>
      <c r="B54" s="86">
        <f t="shared" ref="B54:B62" si="58">SUM((B$4*L5)+L5)^2</f>
        <v>0.18896409000000003</v>
      </c>
      <c r="C54" s="86">
        <f t="shared" si="49"/>
        <v>0.76038399999999995</v>
      </c>
      <c r="D54" s="86">
        <f t="shared" si="50"/>
        <v>1.9460250000000001</v>
      </c>
      <c r="E54" s="86">
        <f t="shared" si="51"/>
        <v>0.91546624000000021</v>
      </c>
      <c r="F54" s="86">
        <f t="shared" si="52"/>
        <v>0.32148899999999997</v>
      </c>
      <c r="G54" s="46">
        <f t="shared" ref="G54:G62" si="59">SUM(B54:F54)</f>
        <v>4.13232833</v>
      </c>
      <c r="H54" s="39">
        <f t="shared" si="53"/>
        <v>7.2823283300000003</v>
      </c>
      <c r="I54" s="22">
        <f t="shared" ref="I54:I62" si="60">SUM(H54/25)</f>
        <v>0.2912931332</v>
      </c>
      <c r="J54" s="4">
        <f t="shared" si="54"/>
        <v>3.15</v>
      </c>
      <c r="L54" s="40" t="s">
        <v>17</v>
      </c>
      <c r="M54" s="86">
        <f t="shared" ref="M54:M62" si="61">SUM(B$18*B54)</f>
        <v>6.8365056951219527E-2</v>
      </c>
      <c r="N54" s="86">
        <f t="shared" ref="N54:N62" si="62">SUM(C$18*C54)</f>
        <v>2.781892682926829E-2</v>
      </c>
      <c r="O54" s="86">
        <f t="shared" ref="O54:O62" si="63">SUM(D$18*D54)</f>
        <v>0.43508689024390251</v>
      </c>
      <c r="P54" s="86">
        <f t="shared" ref="P54:P62" si="64">SUM(E$18*E54)</f>
        <v>1.4885629918699192E-2</v>
      </c>
      <c r="Q54" s="86">
        <f t="shared" ref="Q54:Q62" si="65">SUM(F$18*F54)</f>
        <v>0.11631106097560975</v>
      </c>
      <c r="R54" s="46">
        <f t="shared" si="55"/>
        <v>0.66246756491869929</v>
      </c>
      <c r="S54" s="39">
        <f t="shared" si="56"/>
        <v>3.8124675649186992</v>
      </c>
      <c r="T54" s="22">
        <f t="shared" si="57"/>
        <v>0.42360750721318879</v>
      </c>
      <c r="U54" s="75">
        <f t="shared" ref="U54:U62" si="66">Q5</f>
        <v>3.15</v>
      </c>
    </row>
    <row r="55" spans="1:21" ht="15.75" thickBot="1" x14ac:dyDescent="0.3">
      <c r="A55" s="40">
        <v>3</v>
      </c>
      <c r="B55" s="86">
        <f t="shared" si="58"/>
        <v>1.46313216</v>
      </c>
      <c r="C55" s="86">
        <f t="shared" si="49"/>
        <v>0.79887843999999986</v>
      </c>
      <c r="D55" s="86">
        <f t="shared" si="50"/>
        <v>2.35469025</v>
      </c>
      <c r="E55" s="86">
        <f t="shared" si="51"/>
        <v>6.2300159999999993E-2</v>
      </c>
      <c r="F55" s="86">
        <f t="shared" si="52"/>
        <v>0.22325625000000002</v>
      </c>
      <c r="G55" s="47">
        <f t="shared" si="59"/>
        <v>4.9022572600000007</v>
      </c>
      <c r="H55" s="38">
        <f t="shared" si="53"/>
        <v>7.8422572600000011</v>
      </c>
      <c r="I55" s="22">
        <f t="shared" si="60"/>
        <v>0.31369029040000007</v>
      </c>
      <c r="J55" s="4">
        <f t="shared" si="54"/>
        <v>2.9400000000000004</v>
      </c>
      <c r="L55" s="40">
        <v>3</v>
      </c>
      <c r="M55" s="86">
        <f t="shared" si="61"/>
        <v>0.52934456195121959</v>
      </c>
      <c r="N55" s="86">
        <f t="shared" si="62"/>
        <v>2.9227259999999994E-2</v>
      </c>
      <c r="O55" s="86">
        <f t="shared" si="63"/>
        <v>0.52645513719512205</v>
      </c>
      <c r="P55" s="86">
        <f t="shared" si="64"/>
        <v>1.0130107317073171E-3</v>
      </c>
      <c r="Q55" s="86">
        <f t="shared" si="65"/>
        <v>8.0771570121951228E-2</v>
      </c>
      <c r="R55" s="47">
        <f t="shared" si="55"/>
        <v>1.1668115399999999</v>
      </c>
      <c r="S55" s="38">
        <f t="shared" si="56"/>
        <v>4.1068115400000007</v>
      </c>
      <c r="T55" s="22">
        <f t="shared" si="57"/>
        <v>0.4563123933333334</v>
      </c>
      <c r="U55" s="75">
        <f t="shared" si="66"/>
        <v>2.9400000000000004</v>
      </c>
    </row>
    <row r="56" spans="1:21" ht="15.75" thickBot="1" x14ac:dyDescent="0.3">
      <c r="A56" s="40">
        <v>4</v>
      </c>
      <c r="B56" s="86">
        <f t="shared" si="58"/>
        <v>1.0416243599999999</v>
      </c>
      <c r="C56" s="86">
        <f t="shared" si="49"/>
        <v>0.74149321000000001</v>
      </c>
      <c r="D56" s="86">
        <f t="shared" si="50"/>
        <v>2.1682562499999998</v>
      </c>
      <c r="E56" s="86">
        <f t="shared" si="51"/>
        <v>4.7698559999999994E-2</v>
      </c>
      <c r="F56" s="86">
        <f t="shared" si="52"/>
        <v>0.17288964000000001</v>
      </c>
      <c r="G56" s="48">
        <f t="shared" si="59"/>
        <v>4.1719620199999996</v>
      </c>
      <c r="H56" s="35">
        <f t="shared" si="53"/>
        <v>6.8819620199999996</v>
      </c>
      <c r="I56" s="22">
        <f t="shared" si="60"/>
        <v>0.2752784808</v>
      </c>
      <c r="J56" s="4">
        <f t="shared" si="54"/>
        <v>2.7100000000000004</v>
      </c>
      <c r="L56" s="40">
        <v>4</v>
      </c>
      <c r="M56" s="86">
        <f t="shared" si="61"/>
        <v>0.37684783756097562</v>
      </c>
      <c r="N56" s="86">
        <f t="shared" si="62"/>
        <v>2.7127800365853657E-2</v>
      </c>
      <c r="O56" s="86">
        <f t="shared" si="63"/>
        <v>0.48477273882113819</v>
      </c>
      <c r="P56" s="86">
        <f t="shared" si="64"/>
        <v>7.755863414634146E-4</v>
      </c>
      <c r="Q56" s="86">
        <f t="shared" si="65"/>
        <v>6.2549503902439033E-2</v>
      </c>
      <c r="R56" s="48">
        <f t="shared" si="55"/>
        <v>0.95207346699187001</v>
      </c>
      <c r="S56" s="35">
        <f t="shared" si="56"/>
        <v>3.6620734669918704</v>
      </c>
      <c r="T56" s="22">
        <f t="shared" si="57"/>
        <v>0.40689705188798558</v>
      </c>
      <c r="U56" s="75">
        <f t="shared" si="66"/>
        <v>2.7100000000000004</v>
      </c>
    </row>
    <row r="57" spans="1:21" ht="15" customHeight="1" thickBot="1" x14ac:dyDescent="0.3">
      <c r="A57" s="40" t="s">
        <v>30</v>
      </c>
      <c r="B57" s="86">
        <f t="shared" si="58"/>
        <v>3.2148900000000002E-3</v>
      </c>
      <c r="C57" s="86">
        <f t="shared" si="49"/>
        <v>0.39967683999999998</v>
      </c>
      <c r="D57" s="86">
        <f t="shared" si="50"/>
        <v>0.9535522500000001</v>
      </c>
      <c r="E57" s="86">
        <f t="shared" si="51"/>
        <v>0.99680255999999989</v>
      </c>
      <c r="F57" s="86">
        <f t="shared" si="52"/>
        <v>0.10323369000000002</v>
      </c>
      <c r="G57" s="48">
        <f t="shared" si="59"/>
        <v>2.4564802299999999</v>
      </c>
      <c r="H57" s="35">
        <f t="shared" si="53"/>
        <v>4.8264802299999996</v>
      </c>
      <c r="I57" s="22">
        <f t="shared" si="60"/>
        <v>0.19305920919999997</v>
      </c>
      <c r="J57" s="4">
        <f t="shared" si="54"/>
        <v>2.37</v>
      </c>
      <c r="L57" s="40" t="s">
        <v>30</v>
      </c>
      <c r="M57" s="86">
        <f t="shared" si="61"/>
        <v>1.1631106097560978E-3</v>
      </c>
      <c r="N57" s="86">
        <f t="shared" si="62"/>
        <v>1.4622323414634144E-2</v>
      </c>
      <c r="O57" s="86">
        <f t="shared" si="63"/>
        <v>0.21319257621951224</v>
      </c>
      <c r="P57" s="86">
        <f t="shared" si="64"/>
        <v>1.6208171707317073E-2</v>
      </c>
      <c r="Q57" s="86">
        <f t="shared" si="65"/>
        <v>3.7348774024390255E-2</v>
      </c>
      <c r="R57" s="48">
        <f t="shared" si="55"/>
        <v>0.28253495597560979</v>
      </c>
      <c r="S57" s="35">
        <f t="shared" si="56"/>
        <v>2.65253495597561</v>
      </c>
      <c r="T57" s="22">
        <f t="shared" si="57"/>
        <v>0.29472610621951223</v>
      </c>
      <c r="U57" s="75">
        <f t="shared" si="66"/>
        <v>2.37</v>
      </c>
    </row>
    <row r="58" spans="1:21" ht="15.75" thickBot="1" x14ac:dyDescent="0.3">
      <c r="A58" s="40" t="s">
        <v>20</v>
      </c>
      <c r="B58" s="86">
        <f t="shared" si="58"/>
        <v>3.5721000000000003</v>
      </c>
      <c r="C58" s="86">
        <f t="shared" si="49"/>
        <v>4.7523999999999997E-2</v>
      </c>
      <c r="D58" s="86">
        <f t="shared" si="50"/>
        <v>2.9070250000000006E-2</v>
      </c>
      <c r="E58" s="86">
        <f t="shared" si="51"/>
        <v>3.9045759999999999E-2</v>
      </c>
      <c r="F58" s="86">
        <f t="shared" si="52"/>
        <v>3.2148900000000002E-3</v>
      </c>
      <c r="G58" s="48">
        <f t="shared" si="59"/>
        <v>3.6909549000000008</v>
      </c>
      <c r="H58" s="35">
        <f t="shared" si="53"/>
        <v>5.2209549000000006</v>
      </c>
      <c r="I58" s="22">
        <f t="shared" si="60"/>
        <v>0.20883819600000003</v>
      </c>
      <c r="J58" s="4">
        <f t="shared" si="54"/>
        <v>1.53</v>
      </c>
      <c r="L58" s="40" t="s">
        <v>20</v>
      </c>
      <c r="M58" s="86">
        <f t="shared" si="61"/>
        <v>1.2923451219512196</v>
      </c>
      <c r="N58" s="86">
        <f t="shared" si="62"/>
        <v>1.7386829268292681E-3</v>
      </c>
      <c r="O58" s="86">
        <f t="shared" si="63"/>
        <v>6.499446138211384E-3</v>
      </c>
      <c r="P58" s="86">
        <f t="shared" si="64"/>
        <v>6.3489040650406504E-4</v>
      </c>
      <c r="Q58" s="86">
        <f t="shared" si="65"/>
        <v>1.1631106097560978E-3</v>
      </c>
      <c r="R58" s="48">
        <f t="shared" si="55"/>
        <v>1.3023812520325204</v>
      </c>
      <c r="S58" s="35">
        <f t="shared" si="56"/>
        <v>2.8323812520325204</v>
      </c>
      <c r="T58" s="22">
        <f t="shared" si="57"/>
        <v>0.31470902800361339</v>
      </c>
      <c r="U58" s="75">
        <f t="shared" si="66"/>
        <v>1.53</v>
      </c>
    </row>
    <row r="59" spans="1:21" ht="15.75" thickBot="1" x14ac:dyDescent="0.3">
      <c r="A59" s="41" t="s">
        <v>43</v>
      </c>
      <c r="B59" s="86">
        <f t="shared" si="58"/>
        <v>3.5721000000000003E-2</v>
      </c>
      <c r="C59" s="86">
        <f t="shared" si="49"/>
        <v>2.9702499999999998E-3</v>
      </c>
      <c r="D59" s="86">
        <f t="shared" si="50"/>
        <v>1.9460250000000005E-2</v>
      </c>
      <c r="E59" s="86">
        <f t="shared" si="51"/>
        <v>1.3087360000000001E-2</v>
      </c>
      <c r="F59" s="86">
        <f t="shared" si="52"/>
        <v>3.2148900000000002E-3</v>
      </c>
      <c r="G59" s="48">
        <f t="shared" si="59"/>
        <v>7.4453750000000013E-2</v>
      </c>
      <c r="H59" s="35">
        <f t="shared" si="53"/>
        <v>0.45445374999999999</v>
      </c>
      <c r="I59" s="22">
        <f t="shared" si="60"/>
        <v>1.8178150000000001E-2</v>
      </c>
      <c r="J59" s="4">
        <f t="shared" si="54"/>
        <v>0.38</v>
      </c>
      <c r="L59" s="41" t="s">
        <v>43</v>
      </c>
      <c r="M59" s="86">
        <f t="shared" si="61"/>
        <v>1.2923451219512197E-2</v>
      </c>
      <c r="N59" s="86">
        <f t="shared" si="62"/>
        <v>1.0866768292682926E-4</v>
      </c>
      <c r="O59" s="86">
        <f t="shared" si="63"/>
        <v>4.3508689024390262E-3</v>
      </c>
      <c r="P59" s="86">
        <f t="shared" si="64"/>
        <v>2.1280260162601631E-4</v>
      </c>
      <c r="Q59" s="86">
        <f t="shared" si="65"/>
        <v>1.1631106097560978E-3</v>
      </c>
      <c r="R59" s="48">
        <f t="shared" si="55"/>
        <v>1.8758901016260168E-2</v>
      </c>
      <c r="S59" s="35">
        <f t="shared" si="56"/>
        <v>0.39875890101626016</v>
      </c>
      <c r="T59" s="22">
        <f t="shared" si="57"/>
        <v>4.4306544557362243E-2</v>
      </c>
      <c r="U59" s="75">
        <f t="shared" si="66"/>
        <v>0.38</v>
      </c>
    </row>
    <row r="60" spans="1:21" ht="15.75" thickBot="1" x14ac:dyDescent="0.3">
      <c r="A60" s="42" t="s">
        <v>52</v>
      </c>
      <c r="B60" s="86">
        <f t="shared" si="58"/>
        <v>0.89302500000000007</v>
      </c>
      <c r="C60" s="86">
        <f t="shared" si="49"/>
        <v>0.29702500000000004</v>
      </c>
      <c r="D60" s="86">
        <f t="shared" si="50"/>
        <v>0.60062500000000008</v>
      </c>
      <c r="E60" s="86">
        <f t="shared" si="51"/>
        <v>0.27040000000000003</v>
      </c>
      <c r="F60" s="86">
        <f t="shared" si="52"/>
        <v>0.89302500000000007</v>
      </c>
      <c r="G60" s="48">
        <f t="shared" si="59"/>
        <v>2.9541000000000004</v>
      </c>
      <c r="H60" s="35">
        <f t="shared" si="53"/>
        <v>5.4541000000000004</v>
      </c>
      <c r="I60" s="22">
        <f t="shared" si="60"/>
        <v>0.21816400000000002</v>
      </c>
      <c r="J60" s="4">
        <f t="shared" si="54"/>
        <v>2.5</v>
      </c>
      <c r="L60" s="42" t="s">
        <v>52</v>
      </c>
      <c r="M60" s="86">
        <f t="shared" si="61"/>
        <v>0.32308628048780491</v>
      </c>
      <c r="N60" s="86">
        <f t="shared" si="62"/>
        <v>1.0866768292682927E-2</v>
      </c>
      <c r="O60" s="86">
        <f t="shared" si="63"/>
        <v>0.13428607723577238</v>
      </c>
      <c r="P60" s="86">
        <f t="shared" si="64"/>
        <v>4.3967479674796757E-3</v>
      </c>
      <c r="Q60" s="86">
        <f t="shared" si="65"/>
        <v>0.32308628048780491</v>
      </c>
      <c r="R60" s="48">
        <f t="shared" si="55"/>
        <v>0.79572215447154471</v>
      </c>
      <c r="S60" s="35">
        <f t="shared" si="56"/>
        <v>3.2957221544715445</v>
      </c>
      <c r="T60" s="22">
        <f t="shared" si="57"/>
        <v>0.36619135049683826</v>
      </c>
      <c r="U60" s="75">
        <f t="shared" si="66"/>
        <v>2.5</v>
      </c>
    </row>
    <row r="61" spans="1:21" ht="15.75" thickBot="1" x14ac:dyDescent="0.3">
      <c r="A61" s="43" t="s">
        <v>8</v>
      </c>
      <c r="B61" s="86">
        <f t="shared" si="58"/>
        <v>3.1563075599999997</v>
      </c>
      <c r="C61" s="86">
        <f t="shared" si="49"/>
        <v>1.1644568099999999</v>
      </c>
      <c r="D61" s="86">
        <f t="shared" si="50"/>
        <v>1.8604960000000004</v>
      </c>
      <c r="E61" s="86">
        <f t="shared" si="51"/>
        <v>0.95570175999999984</v>
      </c>
      <c r="F61" s="86">
        <f t="shared" si="52"/>
        <v>2.8294604100000007</v>
      </c>
      <c r="G61" s="48">
        <f t="shared" si="59"/>
        <v>9.9664225399999999</v>
      </c>
      <c r="H61" s="35">
        <f t="shared" si="53"/>
        <v>14.606422540000001</v>
      </c>
      <c r="I61" s="22">
        <f t="shared" si="60"/>
        <v>0.58425690159999999</v>
      </c>
      <c r="J61" s="4">
        <f t="shared" si="54"/>
        <v>4.6399999999999997</v>
      </c>
      <c r="L61" s="43" t="s">
        <v>8</v>
      </c>
      <c r="M61" s="86">
        <f t="shared" si="61"/>
        <v>1.1419161497560975</v>
      </c>
      <c r="N61" s="86">
        <f t="shared" si="62"/>
        <v>4.2602078414634141E-2</v>
      </c>
      <c r="O61" s="86">
        <f t="shared" si="63"/>
        <v>0.41596455284552858</v>
      </c>
      <c r="P61" s="86">
        <f t="shared" si="64"/>
        <v>1.5539866016260161E-2</v>
      </c>
      <c r="Q61" s="86">
        <f t="shared" si="65"/>
        <v>1.0236665710975612</v>
      </c>
      <c r="R61" s="48">
        <f t="shared" si="55"/>
        <v>2.6396892181300817</v>
      </c>
      <c r="S61" s="35">
        <f t="shared" si="56"/>
        <v>7.2796892181300814</v>
      </c>
      <c r="T61" s="22">
        <f t="shared" si="57"/>
        <v>0.80885435757000901</v>
      </c>
      <c r="U61" s="75">
        <f t="shared" si="66"/>
        <v>4.6399999999999997</v>
      </c>
    </row>
    <row r="62" spans="1:21" ht="15.75" thickBot="1" x14ac:dyDescent="0.3">
      <c r="A62" s="44" t="s">
        <v>5</v>
      </c>
      <c r="B62" s="9">
        <f t="shared" si="58"/>
        <v>3.5721000000000003</v>
      </c>
      <c r="C62" s="9">
        <f t="shared" si="49"/>
        <v>1.1881000000000002</v>
      </c>
      <c r="D62" s="9">
        <f t="shared" si="50"/>
        <v>2.4025000000000003</v>
      </c>
      <c r="E62" s="9">
        <f t="shared" si="51"/>
        <v>1.0816000000000001</v>
      </c>
      <c r="F62" s="31">
        <f t="shared" si="52"/>
        <v>3.5721000000000003</v>
      </c>
      <c r="G62" s="49">
        <f t="shared" si="59"/>
        <v>11.816400000000002</v>
      </c>
      <c r="H62" s="36">
        <f t="shared" si="53"/>
        <v>16.816400000000002</v>
      </c>
      <c r="I62" s="25">
        <f t="shared" si="60"/>
        <v>0.67265600000000003</v>
      </c>
      <c r="J62" s="3">
        <f t="shared" si="54"/>
        <v>5</v>
      </c>
      <c r="L62" s="44" t="s">
        <v>5</v>
      </c>
      <c r="M62" s="9">
        <f t="shared" si="61"/>
        <v>1.2923451219512196</v>
      </c>
      <c r="N62" s="9">
        <f t="shared" si="62"/>
        <v>4.3467073170731708E-2</v>
      </c>
      <c r="O62" s="9">
        <f t="shared" si="63"/>
        <v>0.53714430894308951</v>
      </c>
      <c r="P62" s="9">
        <f t="shared" si="64"/>
        <v>1.7586991869918703E-2</v>
      </c>
      <c r="Q62" s="31">
        <f t="shared" si="65"/>
        <v>1.2923451219512196</v>
      </c>
      <c r="R62" s="49">
        <f t="shared" si="55"/>
        <v>3.1828886178861788</v>
      </c>
      <c r="S62" s="36">
        <f t="shared" si="56"/>
        <v>8.1828886178861779</v>
      </c>
      <c r="T62" s="25">
        <f t="shared" si="57"/>
        <v>0.90920984643179759</v>
      </c>
      <c r="U62" s="13">
        <f t="shared" si="66"/>
        <v>5</v>
      </c>
    </row>
    <row r="63" spans="1:21" ht="15.75" thickBot="1" x14ac:dyDescent="0.3"/>
    <row r="64" spans="1:21" ht="15.75" thickBot="1" x14ac:dyDescent="0.3">
      <c r="G64" s="116" t="s">
        <v>15</v>
      </c>
      <c r="R64" s="116" t="s">
        <v>15</v>
      </c>
    </row>
    <row r="65" spans="1:21" ht="15.75" customHeight="1" thickBot="1" x14ac:dyDescent="0.3">
      <c r="A65" s="125" t="s">
        <v>21</v>
      </c>
      <c r="B65" s="104" t="s">
        <v>29</v>
      </c>
      <c r="C65" s="105"/>
      <c r="D65" s="105"/>
      <c r="E65" s="105"/>
      <c r="F65" s="105"/>
      <c r="G65" s="117"/>
      <c r="J65" s="109" t="s">
        <v>18</v>
      </c>
      <c r="L65" s="102" t="s">
        <v>21</v>
      </c>
      <c r="M65" s="104" t="s">
        <v>44</v>
      </c>
      <c r="N65" s="105"/>
      <c r="O65" s="105"/>
      <c r="P65" s="105"/>
      <c r="Q65" s="130"/>
      <c r="R65" s="117"/>
    </row>
    <row r="66" spans="1:21" ht="15.75" customHeight="1" thickBot="1" x14ac:dyDescent="0.3">
      <c r="A66" s="126"/>
      <c r="B66" s="127"/>
      <c r="C66" s="128"/>
      <c r="D66" s="128"/>
      <c r="E66" s="128"/>
      <c r="F66" s="129"/>
      <c r="G66" s="33">
        <f>SUM(B5:F5)</f>
        <v>2.5999999999999996</v>
      </c>
      <c r="H66" s="112" t="s">
        <v>27</v>
      </c>
      <c r="I66" s="114" t="s">
        <v>28</v>
      </c>
      <c r="J66" s="110"/>
      <c r="L66" s="103"/>
      <c r="M66" s="127"/>
      <c r="N66" s="128"/>
      <c r="O66" s="128"/>
      <c r="P66" s="128"/>
      <c r="Q66" s="129"/>
      <c r="R66" s="33">
        <f>SUM(B19:F19)</f>
        <v>1.0000000000000002</v>
      </c>
      <c r="S66" s="112" t="s">
        <v>38</v>
      </c>
      <c r="T66" s="112" t="s">
        <v>40</v>
      </c>
      <c r="U66" s="149" t="s">
        <v>39</v>
      </c>
    </row>
    <row r="67" spans="1:21" ht="15.75" customHeight="1" thickBot="1" x14ac:dyDescent="0.3">
      <c r="A67" s="14"/>
      <c r="B67" s="2" t="s">
        <v>1</v>
      </c>
      <c r="C67" s="2" t="s">
        <v>2</v>
      </c>
      <c r="D67" s="2" t="s">
        <v>0</v>
      </c>
      <c r="E67" s="2" t="s">
        <v>6</v>
      </c>
      <c r="F67" s="2" t="s">
        <v>3</v>
      </c>
      <c r="G67" s="19" t="s">
        <v>26</v>
      </c>
      <c r="H67" s="113"/>
      <c r="I67" s="115"/>
      <c r="J67" s="111"/>
      <c r="L67" s="51"/>
      <c r="M67" s="5" t="s">
        <v>1</v>
      </c>
      <c r="N67" s="6" t="s">
        <v>2</v>
      </c>
      <c r="O67" s="6" t="s">
        <v>0</v>
      </c>
      <c r="P67" s="6" t="s">
        <v>6</v>
      </c>
      <c r="Q67" s="17" t="s">
        <v>3</v>
      </c>
      <c r="R67" s="37" t="s">
        <v>37</v>
      </c>
      <c r="S67" s="113"/>
      <c r="T67" s="113"/>
      <c r="U67" s="150"/>
    </row>
    <row r="68" spans="1:21" ht="15.75" thickBot="1" x14ac:dyDescent="0.3">
      <c r="A68" s="10" t="s">
        <v>16</v>
      </c>
      <c r="B68" s="84">
        <f>SUM((B$5*L4)+L4)^2</f>
        <v>1.5876000000000001</v>
      </c>
      <c r="C68" s="84">
        <f>SUM((C$5*M4)+M4)^2</f>
        <v>1.089936</v>
      </c>
      <c r="D68" s="84">
        <f>SUM((D$5*N4)+N4)^2</f>
        <v>0.61465600000000009</v>
      </c>
      <c r="E68" s="84">
        <f>SUM((E$5*O4)+O4)^2</f>
        <v>0.19980899999999996</v>
      </c>
      <c r="F68" s="85">
        <f>SUM((F$5*P4)+P4)^2</f>
        <v>0.92064024999999983</v>
      </c>
      <c r="G68" s="45">
        <f>SUM(B68:F68)</f>
        <v>4.4126412500000001</v>
      </c>
      <c r="H68" s="34">
        <f t="shared" ref="H68:H77" si="67">SUM(J68+G68)</f>
        <v>7.5626412499999995</v>
      </c>
      <c r="I68" s="22">
        <f>SUM(H68/25)</f>
        <v>0.30250564999999996</v>
      </c>
      <c r="J68" s="4">
        <f t="shared" ref="J68:J77" si="68">$Q4</f>
        <v>3.1499999999999995</v>
      </c>
      <c r="L68" s="10" t="s">
        <v>16</v>
      </c>
      <c r="M68" s="84">
        <f>SUM(B$19*B68)</f>
        <v>0.24424615384615392</v>
      </c>
      <c r="N68" s="84">
        <f t="shared" ref="N68" si="69">SUM(C$19*C68)</f>
        <v>0.31021255384615387</v>
      </c>
      <c r="O68" s="84">
        <f t="shared" ref="O68:O77" si="70">SUM(D$19*D68)</f>
        <v>0.22694990769230775</v>
      </c>
      <c r="P68" s="84">
        <f t="shared" ref="P68:P77" si="71">SUM(E$19*E68)</f>
        <v>3.7656311538461537E-2</v>
      </c>
      <c r="Q68" s="85">
        <f t="shared" ref="Q68:Q77" si="72">SUM(F$19*F68)</f>
        <v>3.5409240384615382E-3</v>
      </c>
      <c r="R68" s="45">
        <f t="shared" ref="R68:R77" si="73">SUM(M68:Q68)</f>
        <v>0.82260585096153849</v>
      </c>
      <c r="S68" s="34">
        <f t="shared" ref="S68:S77" si="74">SUM(U68+R68)</f>
        <v>3.9726058509615378</v>
      </c>
      <c r="T68" s="22">
        <f t="shared" ref="T68:T77" si="75">SUM(S68/9)</f>
        <v>0.44140065010683754</v>
      </c>
      <c r="U68" s="75">
        <f>Q4</f>
        <v>3.1499999999999995</v>
      </c>
    </row>
    <row r="69" spans="1:21" ht="15.75" thickBot="1" x14ac:dyDescent="0.3">
      <c r="A69" s="40" t="s">
        <v>17</v>
      </c>
      <c r="B69" s="86">
        <f t="shared" ref="B69:B77" si="76">SUM((B$5*L5)+L5)^2</f>
        <v>0.10368400000000001</v>
      </c>
      <c r="C69" s="86">
        <f t="shared" ref="C69" si="77">SUM((C$5*M5)+M5)^2</f>
        <v>1.9376639999999998</v>
      </c>
      <c r="D69" s="86">
        <f t="shared" ref="D69:D77" si="78">SUM((D$5*N5)+N5)^2</f>
        <v>3.1116960000000002</v>
      </c>
      <c r="E69" s="86">
        <f t="shared" ref="E69:E77" si="79">SUM((E$5*O5)+O5)^2</f>
        <v>1.8790926400000001</v>
      </c>
      <c r="F69" s="86">
        <f t="shared" ref="F69:F77" si="80">SUM((F$5*P5)+P5)^2</f>
        <v>9.1809000000000002E-2</v>
      </c>
      <c r="G69" s="46">
        <f t="shared" ref="G69:G77" si="81">SUM(B69:F69)</f>
        <v>7.1239456399999987</v>
      </c>
      <c r="H69" s="39">
        <f t="shared" si="67"/>
        <v>10.273945639999999</v>
      </c>
      <c r="I69" s="22">
        <f t="shared" ref="I69:I77" si="82">SUM(H69/25)</f>
        <v>0.41095782559999994</v>
      </c>
      <c r="J69" s="4">
        <f t="shared" si="68"/>
        <v>3.15</v>
      </c>
      <c r="L69" s="40" t="s">
        <v>17</v>
      </c>
      <c r="M69" s="86">
        <f t="shared" ref="M69:M77" si="83">SUM(B$19*B69)</f>
        <v>1.5951384615384621E-2</v>
      </c>
      <c r="N69" s="86">
        <f t="shared" ref="N69:N77" si="84">SUM(C$19*C69)</f>
        <v>0.55148898461538465</v>
      </c>
      <c r="O69" s="86">
        <f t="shared" si="70"/>
        <v>1.1489339076923077</v>
      </c>
      <c r="P69" s="86">
        <f t="shared" si="71"/>
        <v>0.35413668984615393</v>
      </c>
      <c r="Q69" s="86">
        <f t="shared" si="72"/>
        <v>3.5311153846153851E-4</v>
      </c>
      <c r="R69" s="46">
        <f t="shared" si="73"/>
        <v>2.0708640783076926</v>
      </c>
      <c r="S69" s="39">
        <f t="shared" si="74"/>
        <v>5.2208640783076925</v>
      </c>
      <c r="T69" s="22">
        <f t="shared" si="75"/>
        <v>0.58009600870085476</v>
      </c>
      <c r="U69" s="75">
        <f t="shared" ref="U69:U77" si="85">Q5</f>
        <v>3.15</v>
      </c>
    </row>
    <row r="70" spans="1:21" ht="15.75" thickBot="1" x14ac:dyDescent="0.3">
      <c r="A70" s="40">
        <v>3</v>
      </c>
      <c r="B70" s="86">
        <f t="shared" si="76"/>
        <v>0.80281600000000009</v>
      </c>
      <c r="C70" s="86">
        <f t="shared" ref="C70:C77" si="86">SUM((C$5*M6)+M6)^2</f>
        <v>2.0357582400000003</v>
      </c>
      <c r="D70" s="86">
        <f t="shared" si="78"/>
        <v>3.7651521599999995</v>
      </c>
      <c r="E70" s="86">
        <f t="shared" si="79"/>
        <v>0.12787775999999998</v>
      </c>
      <c r="F70" s="86">
        <f t="shared" si="80"/>
        <v>6.375625E-2</v>
      </c>
      <c r="G70" s="47">
        <f t="shared" si="81"/>
        <v>6.7953604099999989</v>
      </c>
      <c r="H70" s="38">
        <f t="shared" si="67"/>
        <v>9.7353604099999984</v>
      </c>
      <c r="I70" s="22">
        <f t="shared" si="82"/>
        <v>0.38941441639999996</v>
      </c>
      <c r="J70" s="4">
        <f t="shared" si="68"/>
        <v>2.9400000000000004</v>
      </c>
      <c r="L70" s="40">
        <v>3</v>
      </c>
      <c r="M70" s="86">
        <f t="shared" si="83"/>
        <v>0.12351015384615389</v>
      </c>
      <c r="N70" s="86">
        <f t="shared" si="84"/>
        <v>0.57940811446153861</v>
      </c>
      <c r="O70" s="86">
        <f t="shared" si="70"/>
        <v>1.3902100283076921</v>
      </c>
      <c r="P70" s="86">
        <f t="shared" si="71"/>
        <v>2.4100039384615385E-2</v>
      </c>
      <c r="Q70" s="86">
        <f t="shared" si="72"/>
        <v>2.4521634615384618E-4</v>
      </c>
      <c r="R70" s="47">
        <f t="shared" si="73"/>
        <v>2.1174735523461541</v>
      </c>
      <c r="S70" s="38">
        <f t="shared" si="74"/>
        <v>5.0574735523461545</v>
      </c>
      <c r="T70" s="22">
        <f t="shared" si="75"/>
        <v>0.56194150581623936</v>
      </c>
      <c r="U70" s="75">
        <f t="shared" si="85"/>
        <v>2.9400000000000004</v>
      </c>
    </row>
    <row r="71" spans="1:21" ht="15" customHeight="1" thickBot="1" x14ac:dyDescent="0.3">
      <c r="A71" s="40">
        <v>4</v>
      </c>
      <c r="B71" s="86">
        <f t="shared" si="76"/>
        <v>0.57153600000000004</v>
      </c>
      <c r="C71" s="86">
        <f t="shared" si="86"/>
        <v>1.88952516</v>
      </c>
      <c r="D71" s="86">
        <f t="shared" si="78"/>
        <v>3.4670439999999996</v>
      </c>
      <c r="E71" s="86">
        <f t="shared" si="79"/>
        <v>9.7906409999999972E-2</v>
      </c>
      <c r="F71" s="86">
        <f t="shared" si="80"/>
        <v>4.9372840000000001E-2</v>
      </c>
      <c r="G71" s="48">
        <f t="shared" si="81"/>
        <v>6.0753844099999998</v>
      </c>
      <c r="H71" s="35">
        <f t="shared" si="67"/>
        <v>8.7853844100000007</v>
      </c>
      <c r="I71" s="22">
        <f t="shared" si="82"/>
        <v>0.35141537640000003</v>
      </c>
      <c r="J71" s="4">
        <f t="shared" si="68"/>
        <v>2.7100000000000004</v>
      </c>
      <c r="L71" s="40">
        <v>4</v>
      </c>
      <c r="M71" s="86">
        <f t="shared" si="83"/>
        <v>8.7928615384615411E-2</v>
      </c>
      <c r="N71" s="86">
        <f t="shared" si="84"/>
        <v>0.53778793015384629</v>
      </c>
      <c r="O71" s="86">
        <f t="shared" si="70"/>
        <v>1.2801393230769229</v>
      </c>
      <c r="P71" s="86">
        <f t="shared" si="71"/>
        <v>1.845159265384615E-2</v>
      </c>
      <c r="Q71" s="86">
        <f t="shared" si="72"/>
        <v>1.898955384615385E-4</v>
      </c>
      <c r="R71" s="48">
        <f t="shared" si="73"/>
        <v>1.9244973568076924</v>
      </c>
      <c r="S71" s="35">
        <f t="shared" si="74"/>
        <v>4.6344973568076924</v>
      </c>
      <c r="T71" s="22">
        <f t="shared" si="75"/>
        <v>0.51494415075641031</v>
      </c>
      <c r="U71" s="75">
        <f t="shared" si="85"/>
        <v>2.7100000000000004</v>
      </c>
    </row>
    <row r="72" spans="1:21" ht="15.75" thickBot="1" x14ac:dyDescent="0.3">
      <c r="A72" s="16" t="s">
        <v>30</v>
      </c>
      <c r="B72" s="86">
        <f t="shared" si="76"/>
        <v>1.7639999999999997E-3</v>
      </c>
      <c r="C72" s="86">
        <f t="shared" si="86"/>
        <v>1.0184846399999998</v>
      </c>
      <c r="D72" s="86">
        <f t="shared" si="78"/>
        <v>1.5247310399999998</v>
      </c>
      <c r="E72" s="86">
        <f t="shared" si="79"/>
        <v>2.0460441599999997</v>
      </c>
      <c r="F72" s="86">
        <f t="shared" si="80"/>
        <v>2.9480890000000006E-2</v>
      </c>
      <c r="G72" s="48">
        <f t="shared" si="81"/>
        <v>4.6205047300000004</v>
      </c>
      <c r="H72" s="35">
        <f t="shared" si="67"/>
        <v>6.9905047300000005</v>
      </c>
      <c r="I72" s="22">
        <f t="shared" si="82"/>
        <v>0.27962018920000004</v>
      </c>
      <c r="J72" s="4">
        <f t="shared" si="68"/>
        <v>2.37</v>
      </c>
      <c r="L72" s="40" t="s">
        <v>30</v>
      </c>
      <c r="M72" s="86">
        <f t="shared" si="83"/>
        <v>2.7138461538461539E-4</v>
      </c>
      <c r="N72" s="86">
        <f t="shared" si="84"/>
        <v>0.28987639753846156</v>
      </c>
      <c r="O72" s="86">
        <f t="shared" si="70"/>
        <v>0.56297761476923069</v>
      </c>
      <c r="P72" s="86">
        <f t="shared" si="71"/>
        <v>0.38560063015384616</v>
      </c>
      <c r="Q72" s="86">
        <f t="shared" si="72"/>
        <v>1.133880384615385E-4</v>
      </c>
      <c r="R72" s="48">
        <f t="shared" si="73"/>
        <v>1.2388394151153848</v>
      </c>
      <c r="S72" s="35">
        <f t="shared" si="74"/>
        <v>3.6088394151153849</v>
      </c>
      <c r="T72" s="22">
        <f t="shared" si="75"/>
        <v>0.40098215723504277</v>
      </c>
      <c r="U72" s="75">
        <f t="shared" si="85"/>
        <v>2.37</v>
      </c>
    </row>
    <row r="73" spans="1:21" ht="15.75" thickBot="1" x14ac:dyDescent="0.3">
      <c r="A73" s="16" t="s">
        <v>20</v>
      </c>
      <c r="B73" s="86">
        <f t="shared" si="76"/>
        <v>1.9599999999999997</v>
      </c>
      <c r="C73" s="86">
        <f t="shared" si="86"/>
        <v>0.12110399999999999</v>
      </c>
      <c r="D73" s="86">
        <f t="shared" si="78"/>
        <v>4.6483360000000008E-2</v>
      </c>
      <c r="E73" s="86">
        <f t="shared" si="79"/>
        <v>8.0145610000000006E-2</v>
      </c>
      <c r="F73" s="86">
        <f t="shared" si="80"/>
        <v>9.1808999999999999E-4</v>
      </c>
      <c r="G73" s="48">
        <f t="shared" si="81"/>
        <v>2.2086510599999998</v>
      </c>
      <c r="H73" s="35">
        <f t="shared" si="67"/>
        <v>3.7386510599999996</v>
      </c>
      <c r="I73" s="22">
        <f t="shared" si="82"/>
        <v>0.1495460424</v>
      </c>
      <c r="J73" s="4">
        <f t="shared" si="68"/>
        <v>1.53</v>
      </c>
      <c r="L73" s="40" t="s">
        <v>20</v>
      </c>
      <c r="M73" s="86">
        <f t="shared" si="83"/>
        <v>0.30153846153846159</v>
      </c>
      <c r="N73" s="86">
        <f t="shared" si="84"/>
        <v>3.446806153846154E-2</v>
      </c>
      <c r="O73" s="86">
        <f t="shared" si="70"/>
        <v>1.7163086769230774E-2</v>
      </c>
      <c r="P73" s="86">
        <f t="shared" si="71"/>
        <v>1.5104364961538464E-2</v>
      </c>
      <c r="Q73" s="86">
        <f t="shared" si="72"/>
        <v>3.531115384615385E-6</v>
      </c>
      <c r="R73" s="48">
        <f t="shared" si="73"/>
        <v>0.36827750592307695</v>
      </c>
      <c r="S73" s="35">
        <f t="shared" si="74"/>
        <v>1.898277505923077</v>
      </c>
      <c r="T73" s="22">
        <f t="shared" si="75"/>
        <v>0.21091972288034189</v>
      </c>
      <c r="U73" s="75">
        <f t="shared" si="85"/>
        <v>1.53</v>
      </c>
    </row>
    <row r="74" spans="1:21" ht="15.75" thickBot="1" x14ac:dyDescent="0.3">
      <c r="A74" s="41" t="s">
        <v>43</v>
      </c>
      <c r="B74" s="86">
        <f t="shared" si="76"/>
        <v>1.9600000000000003E-2</v>
      </c>
      <c r="C74" s="86">
        <f t="shared" si="86"/>
        <v>7.5689999999999993E-3</v>
      </c>
      <c r="D74" s="86">
        <f t="shared" si="78"/>
        <v>3.1116959999999999E-2</v>
      </c>
      <c r="E74" s="86">
        <f t="shared" si="79"/>
        <v>2.6863209999999998E-2</v>
      </c>
      <c r="F74" s="86">
        <f t="shared" si="80"/>
        <v>9.1808999999999999E-4</v>
      </c>
      <c r="G74" s="48">
        <f t="shared" si="81"/>
        <v>8.6067259999999993E-2</v>
      </c>
      <c r="H74" s="35">
        <f t="shared" si="67"/>
        <v>0.46606725999999998</v>
      </c>
      <c r="I74" s="22">
        <f t="shared" si="82"/>
        <v>1.8642690399999998E-2</v>
      </c>
      <c r="J74" s="4">
        <f t="shared" si="68"/>
        <v>0.38</v>
      </c>
      <c r="L74" s="41" t="s">
        <v>43</v>
      </c>
      <c r="M74" s="86">
        <f t="shared" si="83"/>
        <v>3.0153846153846164E-3</v>
      </c>
      <c r="N74" s="86">
        <f t="shared" si="84"/>
        <v>2.1542538461538463E-3</v>
      </c>
      <c r="O74" s="86">
        <f t="shared" si="70"/>
        <v>1.1489339076923077E-2</v>
      </c>
      <c r="P74" s="86">
        <f t="shared" si="71"/>
        <v>5.0626818846153847E-3</v>
      </c>
      <c r="Q74" s="86">
        <f t="shared" si="72"/>
        <v>3.531115384615385E-6</v>
      </c>
      <c r="R74" s="48">
        <f t="shared" si="73"/>
        <v>2.1725190538461538E-2</v>
      </c>
      <c r="S74" s="35">
        <f t="shared" si="74"/>
        <v>0.40172519053846156</v>
      </c>
      <c r="T74" s="22">
        <f t="shared" si="75"/>
        <v>4.4636132282051287E-2</v>
      </c>
      <c r="U74" s="75">
        <f t="shared" si="85"/>
        <v>0.38</v>
      </c>
    </row>
    <row r="75" spans="1:21" ht="15.75" thickBot="1" x14ac:dyDescent="0.3">
      <c r="A75" s="42" t="s">
        <v>52</v>
      </c>
      <c r="B75" s="86">
        <f t="shared" si="76"/>
        <v>0.48999999999999994</v>
      </c>
      <c r="C75" s="86">
        <f t="shared" si="86"/>
        <v>0.75690000000000002</v>
      </c>
      <c r="D75" s="86">
        <f t="shared" si="78"/>
        <v>0.96039999999999992</v>
      </c>
      <c r="E75" s="86">
        <f t="shared" si="79"/>
        <v>0.55502499999999999</v>
      </c>
      <c r="F75" s="86">
        <f t="shared" si="80"/>
        <v>0.255025</v>
      </c>
      <c r="G75" s="48">
        <f t="shared" si="81"/>
        <v>3.01735</v>
      </c>
      <c r="H75" s="35">
        <f t="shared" si="67"/>
        <v>5.5173500000000004</v>
      </c>
      <c r="I75" s="22">
        <f t="shared" si="82"/>
        <v>0.22069400000000003</v>
      </c>
      <c r="J75" s="4">
        <f t="shared" si="68"/>
        <v>2.5</v>
      </c>
      <c r="L75" s="42" t="s">
        <v>52</v>
      </c>
      <c r="M75" s="86">
        <f t="shared" si="83"/>
        <v>7.5384615384615397E-2</v>
      </c>
      <c r="N75" s="86">
        <f t="shared" si="84"/>
        <v>0.21542538461538466</v>
      </c>
      <c r="O75" s="86">
        <f t="shared" si="70"/>
        <v>0.35460923076923073</v>
      </c>
      <c r="P75" s="86">
        <f t="shared" si="71"/>
        <v>0.1046008653846154</v>
      </c>
      <c r="Q75" s="86">
        <f t="shared" si="72"/>
        <v>9.8086538461538472E-4</v>
      </c>
      <c r="R75" s="48">
        <f t="shared" si="73"/>
        <v>0.75100096153846163</v>
      </c>
      <c r="S75" s="35">
        <f t="shared" si="74"/>
        <v>3.2510009615384616</v>
      </c>
      <c r="T75" s="22">
        <f t="shared" si="75"/>
        <v>0.36122232905982909</v>
      </c>
      <c r="U75" s="75">
        <f t="shared" si="85"/>
        <v>2.5</v>
      </c>
    </row>
    <row r="76" spans="1:21" ht="15.75" thickBot="1" x14ac:dyDescent="0.3">
      <c r="A76" s="43" t="s">
        <v>8</v>
      </c>
      <c r="B76" s="86">
        <f t="shared" si="76"/>
        <v>1.7318559999999996</v>
      </c>
      <c r="C76" s="86">
        <f t="shared" si="86"/>
        <v>2.9673507599999995</v>
      </c>
      <c r="D76" s="86">
        <f t="shared" si="78"/>
        <v>2.9749350400000005</v>
      </c>
      <c r="E76" s="86">
        <f t="shared" si="79"/>
        <v>1.9616803599999995</v>
      </c>
      <c r="F76" s="86">
        <f t="shared" si="80"/>
        <v>0.80802121000000005</v>
      </c>
      <c r="G76" s="48">
        <f t="shared" si="81"/>
        <v>10.443843369999998</v>
      </c>
      <c r="H76" s="35">
        <f t="shared" si="67"/>
        <v>15.083843369999997</v>
      </c>
      <c r="I76" s="22">
        <f t="shared" si="82"/>
        <v>0.60335373479999987</v>
      </c>
      <c r="J76" s="4">
        <f t="shared" si="68"/>
        <v>4.6399999999999997</v>
      </c>
      <c r="L76" s="43" t="s">
        <v>8</v>
      </c>
      <c r="M76" s="86">
        <f t="shared" si="83"/>
        <v>0.26643938461538463</v>
      </c>
      <c r="N76" s="86">
        <f t="shared" si="84"/>
        <v>0.84455367784615387</v>
      </c>
      <c r="O76" s="86">
        <f t="shared" si="70"/>
        <v>1.0984375532307695</v>
      </c>
      <c r="P76" s="86">
        <f t="shared" si="71"/>
        <v>0.36970129861538459</v>
      </c>
      <c r="Q76" s="86">
        <f t="shared" si="72"/>
        <v>3.1077738846153852E-3</v>
      </c>
      <c r="R76" s="48">
        <f t="shared" si="73"/>
        <v>2.582239688192308</v>
      </c>
      <c r="S76" s="35">
        <f t="shared" si="74"/>
        <v>7.2222396881923077</v>
      </c>
      <c r="T76" s="22">
        <f t="shared" si="75"/>
        <v>0.80247107646581195</v>
      </c>
      <c r="U76" s="75">
        <f t="shared" si="85"/>
        <v>4.6399999999999997</v>
      </c>
    </row>
    <row r="77" spans="1:21" ht="15.75" thickBot="1" x14ac:dyDescent="0.3">
      <c r="A77" s="44" t="s">
        <v>5</v>
      </c>
      <c r="B77" s="9">
        <f t="shared" si="76"/>
        <v>1.9599999999999997</v>
      </c>
      <c r="C77" s="9">
        <f t="shared" si="86"/>
        <v>3.0276000000000001</v>
      </c>
      <c r="D77" s="9">
        <f t="shared" si="78"/>
        <v>3.8415999999999997</v>
      </c>
      <c r="E77" s="9">
        <f t="shared" si="79"/>
        <v>2.2201</v>
      </c>
      <c r="F77" s="31">
        <f t="shared" si="80"/>
        <v>1.0201</v>
      </c>
      <c r="G77" s="49">
        <f t="shared" si="81"/>
        <v>12.0694</v>
      </c>
      <c r="H77" s="36">
        <f t="shared" si="67"/>
        <v>17.069400000000002</v>
      </c>
      <c r="I77" s="22">
        <f t="shared" si="82"/>
        <v>0.68277600000000005</v>
      </c>
      <c r="J77" s="4">
        <f t="shared" si="68"/>
        <v>5</v>
      </c>
      <c r="L77" s="44" t="s">
        <v>5</v>
      </c>
      <c r="M77" s="9">
        <f t="shared" si="83"/>
        <v>0.30153846153846159</v>
      </c>
      <c r="N77" s="9">
        <f t="shared" si="84"/>
        <v>0.86170153846153863</v>
      </c>
      <c r="O77" s="9">
        <f t="shared" si="70"/>
        <v>1.4184369230769229</v>
      </c>
      <c r="P77" s="9">
        <f t="shared" si="71"/>
        <v>0.41840346153846159</v>
      </c>
      <c r="Q77" s="31">
        <f t="shared" si="72"/>
        <v>3.9234615384615389E-3</v>
      </c>
      <c r="R77" s="49">
        <f t="shared" si="73"/>
        <v>3.0040038461538465</v>
      </c>
      <c r="S77" s="36">
        <f t="shared" si="74"/>
        <v>8.0040038461538465</v>
      </c>
      <c r="T77" s="25">
        <f t="shared" si="75"/>
        <v>0.88933376068376069</v>
      </c>
      <c r="U77" s="13">
        <f t="shared" si="85"/>
        <v>5</v>
      </c>
    </row>
    <row r="78" spans="1:21" ht="15.75" thickBot="1" x14ac:dyDescent="0.3"/>
    <row r="79" spans="1:21" ht="15.75" thickBot="1" x14ac:dyDescent="0.3">
      <c r="G79" s="116" t="s">
        <v>15</v>
      </c>
      <c r="R79" s="116" t="s">
        <v>15</v>
      </c>
    </row>
    <row r="80" spans="1:21" ht="15.75" customHeight="1" thickBot="1" x14ac:dyDescent="0.3">
      <c r="A80" s="102" t="s">
        <v>22</v>
      </c>
      <c r="B80" s="104" t="s">
        <v>29</v>
      </c>
      <c r="C80" s="105"/>
      <c r="D80" s="105"/>
      <c r="E80" s="105"/>
      <c r="F80" s="105"/>
      <c r="G80" s="117"/>
      <c r="J80" s="109" t="s">
        <v>18</v>
      </c>
      <c r="L80" s="102" t="s">
        <v>22</v>
      </c>
      <c r="M80" s="104" t="s">
        <v>44</v>
      </c>
      <c r="N80" s="105"/>
      <c r="O80" s="105"/>
      <c r="P80" s="105"/>
      <c r="Q80" s="130"/>
      <c r="R80" s="117"/>
    </row>
    <row r="81" spans="1:21" ht="15.75" customHeight="1" thickBot="1" x14ac:dyDescent="0.3">
      <c r="A81" s="103"/>
      <c r="B81" s="106"/>
      <c r="C81" s="107"/>
      <c r="D81" s="107"/>
      <c r="E81" s="107"/>
      <c r="F81" s="108"/>
      <c r="G81" s="33">
        <f>SUM(B6:F6)</f>
        <v>1.7600000000000002</v>
      </c>
      <c r="H81" s="112" t="s">
        <v>27</v>
      </c>
      <c r="I81" s="114" t="s">
        <v>28</v>
      </c>
      <c r="J81" s="110"/>
      <c r="L81" s="103"/>
      <c r="M81" s="127"/>
      <c r="N81" s="128"/>
      <c r="O81" s="128"/>
      <c r="P81" s="128"/>
      <c r="Q81" s="129"/>
      <c r="R81" s="33">
        <f>SUM(B34:F34)</f>
        <v>1.7165752940000001</v>
      </c>
      <c r="S81" s="112" t="s">
        <v>38</v>
      </c>
      <c r="T81" s="112" t="s">
        <v>40</v>
      </c>
      <c r="U81" s="149" t="s">
        <v>39</v>
      </c>
    </row>
    <row r="82" spans="1:21" ht="15.75" thickBot="1" x14ac:dyDescent="0.3">
      <c r="A82" s="51"/>
      <c r="B82" s="5" t="s">
        <v>1</v>
      </c>
      <c r="C82" s="6" t="s">
        <v>2</v>
      </c>
      <c r="D82" s="6" t="s">
        <v>0</v>
      </c>
      <c r="E82" s="6" t="s">
        <v>6</v>
      </c>
      <c r="F82" s="17" t="s">
        <v>3</v>
      </c>
      <c r="G82" s="37" t="s">
        <v>26</v>
      </c>
      <c r="H82" s="113"/>
      <c r="I82" s="115"/>
      <c r="J82" s="111"/>
      <c r="L82" s="51"/>
      <c r="M82" s="5" t="s">
        <v>1</v>
      </c>
      <c r="N82" s="6" t="s">
        <v>2</v>
      </c>
      <c r="O82" s="6" t="s">
        <v>0</v>
      </c>
      <c r="P82" s="6" t="s">
        <v>6</v>
      </c>
      <c r="Q82" s="17" t="s">
        <v>3</v>
      </c>
      <c r="R82" s="37" t="s">
        <v>37</v>
      </c>
      <c r="S82" s="113"/>
      <c r="T82" s="113"/>
      <c r="U82" s="150"/>
    </row>
    <row r="83" spans="1:21" ht="15.75" thickBot="1" x14ac:dyDescent="0.3">
      <c r="A83" s="10" t="s">
        <v>16</v>
      </c>
      <c r="B83" s="84">
        <f t="shared" ref="B83:B92" si="87">SUM((B$6*L4)+L4)^2</f>
        <v>2.1520890000000001</v>
      </c>
      <c r="C83" s="84">
        <f t="shared" ref="C83:F83" si="88">SUM((C$6*M4)+M4)^2</f>
        <v>0.45968399999999993</v>
      </c>
      <c r="D83" s="84">
        <f t="shared" si="88"/>
        <v>0.36481600000000008</v>
      </c>
      <c r="E83" s="84">
        <f t="shared" si="88"/>
        <v>0.16402499999999998</v>
      </c>
      <c r="F83" s="85">
        <f t="shared" si="88"/>
        <v>1.1728889999999998</v>
      </c>
      <c r="G83" s="45">
        <f>SUM(B83:F83)</f>
        <v>4.3135029999999999</v>
      </c>
      <c r="H83" s="34">
        <f t="shared" ref="H83:H92" si="89">SUM(J83+G83)</f>
        <v>7.4635029999999993</v>
      </c>
      <c r="I83" s="22">
        <f>SUM(H83/25)</f>
        <v>0.29854011999999996</v>
      </c>
      <c r="J83" s="4">
        <f t="shared" ref="J83:J92" si="90">$Q4</f>
        <v>3.1499999999999995</v>
      </c>
      <c r="L83" s="10" t="s">
        <v>16</v>
      </c>
      <c r="M83" s="84">
        <f>SUM(B$20*B83)</f>
        <v>0.7703500397727272</v>
      </c>
      <c r="N83" s="84">
        <f t="shared" ref="N83" si="91">SUM(C$20*C83)</f>
        <v>3.3953931818181807E-2</v>
      </c>
      <c r="O83" s="84">
        <f t="shared" ref="O83:O92" si="92">SUM(D$20*D83)</f>
        <v>0.10571372727272728</v>
      </c>
      <c r="P83" s="84">
        <f t="shared" ref="P83:P92" si="93">SUM(E$20*E83)</f>
        <v>3.2618607954545444E-2</v>
      </c>
      <c r="Q83" s="85">
        <f t="shared" ref="Q83:Q92" si="94">SUM(F$20*F83)</f>
        <v>9.3297988636363627E-2</v>
      </c>
      <c r="R83" s="45">
        <f t="shared" ref="R83:R92" si="95">SUM(M83:Q83)</f>
        <v>1.0359342954545454</v>
      </c>
      <c r="S83" s="34">
        <f t="shared" ref="S83:S92" si="96">SUM(U83+R83)</f>
        <v>4.1859342954545449</v>
      </c>
      <c r="T83" s="22">
        <f t="shared" ref="T83:T92" si="97">SUM(S83/9)</f>
        <v>0.46510381060606054</v>
      </c>
      <c r="U83" s="75">
        <f>Q4</f>
        <v>3.1499999999999995</v>
      </c>
    </row>
    <row r="84" spans="1:21" ht="15.75" thickBot="1" x14ac:dyDescent="0.3">
      <c r="A84" s="40" t="s">
        <v>17</v>
      </c>
      <c r="B84" s="86">
        <f t="shared" si="87"/>
        <v>0.14055001</v>
      </c>
      <c r="C84" s="86">
        <f t="shared" ref="C84:C92" si="98">SUM((C$6*M5)+M5)^2</f>
        <v>0.81721600000000005</v>
      </c>
      <c r="D84" s="86">
        <f t="shared" ref="D84:D92" si="99">SUM((D$6*N5)+N5)^2</f>
        <v>1.846881</v>
      </c>
      <c r="E84" s="86">
        <f t="shared" ref="E84:E92" si="100">SUM((E$6*O5)+O5)^2</f>
        <v>1.542564</v>
      </c>
      <c r="F84" s="86">
        <f t="shared" ref="F84:F92" si="101">SUM((F$6*P5)+P5)^2</f>
        <v>0.11696399999999998</v>
      </c>
      <c r="G84" s="46">
        <f t="shared" ref="G84:G92" si="102">SUM(B84:F84)</f>
        <v>4.4641750100000008</v>
      </c>
      <c r="H84" s="39">
        <f t="shared" si="89"/>
        <v>7.6141750100000003</v>
      </c>
      <c r="I84" s="22">
        <f t="shared" ref="I84:I92" si="103">SUM(H84/25)</f>
        <v>0.30456700040000001</v>
      </c>
      <c r="J84" s="4">
        <f t="shared" si="90"/>
        <v>3.15</v>
      </c>
      <c r="L84" s="40" t="s">
        <v>17</v>
      </c>
      <c r="M84" s="86">
        <f t="shared" ref="M84:M92" si="104">SUM(B$20*B84)</f>
        <v>5.0310514943181811E-2</v>
      </c>
      <c r="N84" s="86">
        <f t="shared" ref="N84:N92" si="105">SUM(C$20*C84)</f>
        <v>6.0362545454545453E-2</v>
      </c>
      <c r="O84" s="86">
        <f t="shared" si="92"/>
        <v>0.53517574431818171</v>
      </c>
      <c r="P84" s="86">
        <f t="shared" si="93"/>
        <v>0.30675988636363632</v>
      </c>
      <c r="Q84" s="86">
        <f t="shared" si="94"/>
        <v>9.3039545454545441E-3</v>
      </c>
      <c r="R84" s="46">
        <f t="shared" si="95"/>
        <v>0.96191264562499978</v>
      </c>
      <c r="S84" s="39">
        <f t="shared" si="96"/>
        <v>4.1119126456249999</v>
      </c>
      <c r="T84" s="22">
        <f t="shared" si="97"/>
        <v>0.45687918284722223</v>
      </c>
      <c r="U84" s="75">
        <f t="shared" ref="U84:U92" si="106">Q5</f>
        <v>3.15</v>
      </c>
    </row>
    <row r="85" spans="1:21" ht="15" customHeight="1" thickBot="1" x14ac:dyDescent="0.3">
      <c r="A85" s="40">
        <v>3</v>
      </c>
      <c r="B85" s="86">
        <f t="shared" si="87"/>
        <v>1.0882662400000003</v>
      </c>
      <c r="C85" s="86">
        <f t="shared" si="98"/>
        <v>0.85858755999999992</v>
      </c>
      <c r="D85" s="86">
        <f t="shared" si="99"/>
        <v>2.2347260099999997</v>
      </c>
      <c r="E85" s="86">
        <f t="shared" si="100"/>
        <v>0.10497599999999997</v>
      </c>
      <c r="F85" s="86">
        <f t="shared" si="101"/>
        <v>8.1225000000000019E-2</v>
      </c>
      <c r="G85" s="47">
        <f t="shared" si="102"/>
        <v>4.3677808099999993</v>
      </c>
      <c r="H85" s="38">
        <f t="shared" si="89"/>
        <v>7.3077808099999997</v>
      </c>
      <c r="I85" s="22">
        <f t="shared" si="103"/>
        <v>0.29231123240000001</v>
      </c>
      <c r="J85" s="4">
        <f t="shared" si="90"/>
        <v>2.9400000000000004</v>
      </c>
      <c r="L85" s="40">
        <v>3</v>
      </c>
      <c r="M85" s="86">
        <f t="shared" si="104"/>
        <v>0.38954984727272735</v>
      </c>
      <c r="N85" s="86">
        <f t="shared" si="105"/>
        <v>6.3418399318181801E-2</v>
      </c>
      <c r="O85" s="86">
        <f t="shared" si="92"/>
        <v>0.64756265062499985</v>
      </c>
      <c r="P85" s="86">
        <f t="shared" si="93"/>
        <v>2.087590909090908E-2</v>
      </c>
      <c r="Q85" s="86">
        <f t="shared" si="94"/>
        <v>6.4610795454545468E-3</v>
      </c>
      <c r="R85" s="47">
        <f t="shared" si="95"/>
        <v>1.1278678858522726</v>
      </c>
      <c r="S85" s="38">
        <f t="shared" si="96"/>
        <v>4.067867885852273</v>
      </c>
      <c r="T85" s="22">
        <f t="shared" si="97"/>
        <v>0.45198532065025254</v>
      </c>
      <c r="U85" s="75">
        <f t="shared" si="106"/>
        <v>2.9400000000000004</v>
      </c>
    </row>
    <row r="86" spans="1:21" ht="15.75" customHeight="1" thickBot="1" x14ac:dyDescent="0.3">
      <c r="A86" s="40">
        <v>4</v>
      </c>
      <c r="B86" s="86">
        <f t="shared" si="87"/>
        <v>0.7747520400000002</v>
      </c>
      <c r="C86" s="86">
        <f t="shared" si="98"/>
        <v>0.79691329000000011</v>
      </c>
      <c r="D86" s="86">
        <f t="shared" si="99"/>
        <v>2.0577902499999996</v>
      </c>
      <c r="E86" s="86">
        <f t="shared" si="100"/>
        <v>8.0372249999999992E-2</v>
      </c>
      <c r="F86" s="86">
        <f t="shared" si="101"/>
        <v>6.2900640000000008E-2</v>
      </c>
      <c r="G86" s="48">
        <f t="shared" si="102"/>
        <v>3.7727284700000001</v>
      </c>
      <c r="H86" s="35">
        <f t="shared" si="89"/>
        <v>6.4827284700000005</v>
      </c>
      <c r="I86" s="22">
        <f t="shared" si="103"/>
        <v>0.25930913880000001</v>
      </c>
      <c r="J86" s="4">
        <f t="shared" si="90"/>
        <v>2.7100000000000004</v>
      </c>
      <c r="L86" s="40">
        <v>4</v>
      </c>
      <c r="M86" s="86">
        <f t="shared" si="104"/>
        <v>0.27732601431818188</v>
      </c>
      <c r="N86" s="86">
        <f t="shared" si="105"/>
        <v>5.8862913465909092E-2</v>
      </c>
      <c r="O86" s="86">
        <f t="shared" si="92"/>
        <v>0.59629149289772709</v>
      </c>
      <c r="P86" s="86">
        <f t="shared" si="93"/>
        <v>1.5983117897727269E-2</v>
      </c>
      <c r="Q86" s="86">
        <f t="shared" si="94"/>
        <v>5.0034600000000004E-3</v>
      </c>
      <c r="R86" s="48">
        <f t="shared" si="95"/>
        <v>0.9534669985795452</v>
      </c>
      <c r="S86" s="35">
        <f t="shared" si="96"/>
        <v>3.6634669985795458</v>
      </c>
      <c r="T86" s="22">
        <f t="shared" si="97"/>
        <v>0.40705188873106063</v>
      </c>
      <c r="U86" s="75">
        <f t="shared" si="106"/>
        <v>2.7100000000000004</v>
      </c>
    </row>
    <row r="87" spans="1:21" ht="15.75" thickBot="1" x14ac:dyDescent="0.3">
      <c r="A87" s="40" t="s">
        <v>30</v>
      </c>
      <c r="B87" s="86">
        <f t="shared" si="87"/>
        <v>2.39121E-3</v>
      </c>
      <c r="C87" s="86">
        <f t="shared" si="98"/>
        <v>0.42954915999999999</v>
      </c>
      <c r="D87" s="86">
        <f t="shared" si="99"/>
        <v>0.90497169000000011</v>
      </c>
      <c r="E87" s="86">
        <f t="shared" si="100"/>
        <v>1.6796159999999996</v>
      </c>
      <c r="F87" s="86">
        <f t="shared" si="101"/>
        <v>3.7558440000000012E-2</v>
      </c>
      <c r="G87" s="48">
        <f t="shared" si="102"/>
        <v>3.0540864999999999</v>
      </c>
      <c r="H87" s="35">
        <f t="shared" si="89"/>
        <v>5.4240864999999996</v>
      </c>
      <c r="I87" s="22">
        <f t="shared" si="103"/>
        <v>0.21696346</v>
      </c>
      <c r="J87" s="4">
        <f t="shared" si="90"/>
        <v>2.37</v>
      </c>
      <c r="L87" s="40" t="s">
        <v>30</v>
      </c>
      <c r="M87" s="86">
        <f t="shared" si="104"/>
        <v>8.5594448863636355E-4</v>
      </c>
      <c r="N87" s="86">
        <f t="shared" si="105"/>
        <v>3.1728062954545451E-2</v>
      </c>
      <c r="O87" s="86">
        <f t="shared" si="92"/>
        <v>0.26223611471590907</v>
      </c>
      <c r="P87" s="86">
        <f t="shared" si="93"/>
        <v>0.33401454545454529</v>
      </c>
      <c r="Q87" s="86">
        <f t="shared" si="94"/>
        <v>2.9876031818181826E-3</v>
      </c>
      <c r="R87" s="48">
        <f t="shared" si="95"/>
        <v>0.63182227079545439</v>
      </c>
      <c r="S87" s="35">
        <f t="shared" si="96"/>
        <v>3.0018222707954543</v>
      </c>
      <c r="T87" s="22">
        <f t="shared" si="97"/>
        <v>0.3335358078661616</v>
      </c>
      <c r="U87" s="75">
        <f t="shared" si="106"/>
        <v>2.37</v>
      </c>
    </row>
    <row r="88" spans="1:21" ht="15.75" thickBot="1" x14ac:dyDescent="0.3">
      <c r="A88" s="40" t="s">
        <v>20</v>
      </c>
      <c r="B88" s="86">
        <f t="shared" si="87"/>
        <v>2.6568999999999998</v>
      </c>
      <c r="C88" s="86">
        <f t="shared" si="98"/>
        <v>5.1076000000000003E-2</v>
      </c>
      <c r="D88" s="86">
        <f t="shared" si="99"/>
        <v>2.7589209999999999E-2</v>
      </c>
      <c r="E88" s="86">
        <f t="shared" si="100"/>
        <v>6.5792249999999997E-2</v>
      </c>
      <c r="F88" s="86">
        <f t="shared" si="101"/>
        <v>1.16964E-3</v>
      </c>
      <c r="G88" s="48">
        <f t="shared" si="102"/>
        <v>2.8025270999999998</v>
      </c>
      <c r="H88" s="35">
        <f t="shared" si="89"/>
        <v>4.3325271000000001</v>
      </c>
      <c r="I88" s="22">
        <f t="shared" si="103"/>
        <v>0.17330108399999999</v>
      </c>
      <c r="J88" s="4">
        <f t="shared" si="90"/>
        <v>1.53</v>
      </c>
      <c r="L88" s="40" t="s">
        <v>20</v>
      </c>
      <c r="M88" s="86">
        <f t="shared" si="104"/>
        <v>0.95104943181818169</v>
      </c>
      <c r="N88" s="86">
        <f t="shared" si="105"/>
        <v>3.7726590909090908E-3</v>
      </c>
      <c r="O88" s="86">
        <f t="shared" si="92"/>
        <v>7.9946006249999989E-3</v>
      </c>
      <c r="P88" s="86">
        <f t="shared" si="93"/>
        <v>1.3083686079545451E-2</v>
      </c>
      <c r="Q88" s="86">
        <f t="shared" si="94"/>
        <v>9.3039545454545451E-5</v>
      </c>
      <c r="R88" s="48">
        <f t="shared" si="95"/>
        <v>0.97599341715909083</v>
      </c>
      <c r="S88" s="35">
        <f t="shared" si="96"/>
        <v>2.505993417159091</v>
      </c>
      <c r="T88" s="22">
        <f t="shared" si="97"/>
        <v>0.27844371301767679</v>
      </c>
      <c r="U88" s="75">
        <f t="shared" si="106"/>
        <v>1.53</v>
      </c>
    </row>
    <row r="89" spans="1:21" ht="15.75" thickBot="1" x14ac:dyDescent="0.3">
      <c r="A89" s="41" t="s">
        <v>43</v>
      </c>
      <c r="B89" s="86">
        <f t="shared" si="87"/>
        <v>2.6569000000000002E-2</v>
      </c>
      <c r="C89" s="86">
        <f t="shared" si="98"/>
        <v>3.1922500000000002E-3</v>
      </c>
      <c r="D89" s="86">
        <f t="shared" si="99"/>
        <v>1.8468809999999999E-2</v>
      </c>
      <c r="E89" s="86">
        <f t="shared" si="100"/>
        <v>2.2052249999999999E-2</v>
      </c>
      <c r="F89" s="86">
        <f t="shared" si="101"/>
        <v>1.16964E-3</v>
      </c>
      <c r="G89" s="48">
        <f t="shared" si="102"/>
        <v>7.145195E-2</v>
      </c>
      <c r="H89" s="35">
        <f t="shared" si="89"/>
        <v>0.45145194999999999</v>
      </c>
      <c r="I89" s="22">
        <f t="shared" si="103"/>
        <v>1.8058077999999998E-2</v>
      </c>
      <c r="J89" s="4">
        <f t="shared" si="90"/>
        <v>0.38</v>
      </c>
      <c r="L89" s="41" t="s">
        <v>43</v>
      </c>
      <c r="M89" s="86">
        <f t="shared" si="104"/>
        <v>9.5104943181818172E-3</v>
      </c>
      <c r="N89" s="86">
        <f t="shared" si="105"/>
        <v>2.3579119318181818E-4</v>
      </c>
      <c r="O89" s="86">
        <f t="shared" si="92"/>
        <v>5.3517574431818172E-3</v>
      </c>
      <c r="P89" s="86">
        <f t="shared" si="93"/>
        <v>4.3853906249999991E-3</v>
      </c>
      <c r="Q89" s="86">
        <f t="shared" si="94"/>
        <v>9.3039545454545451E-5</v>
      </c>
      <c r="R89" s="48">
        <f t="shared" si="95"/>
        <v>1.9576473124999997E-2</v>
      </c>
      <c r="S89" s="35">
        <f t="shared" si="96"/>
        <v>0.399576473125</v>
      </c>
      <c r="T89" s="22">
        <f t="shared" si="97"/>
        <v>4.4397385902777781E-2</v>
      </c>
      <c r="U89" s="75">
        <f t="shared" si="106"/>
        <v>0.38</v>
      </c>
    </row>
    <row r="90" spans="1:21" ht="15.75" thickBot="1" x14ac:dyDescent="0.3">
      <c r="A90" s="42" t="s">
        <v>52</v>
      </c>
      <c r="B90" s="86">
        <f t="shared" si="87"/>
        <v>0.66422499999999995</v>
      </c>
      <c r="C90" s="86">
        <f t="shared" si="98"/>
        <v>0.31922499999999993</v>
      </c>
      <c r="D90" s="86">
        <f t="shared" si="99"/>
        <v>0.570025</v>
      </c>
      <c r="E90" s="86">
        <f t="shared" si="100"/>
        <v>0.45562500000000006</v>
      </c>
      <c r="F90" s="86">
        <f t="shared" si="101"/>
        <v>0.32490000000000008</v>
      </c>
      <c r="G90" s="48">
        <f t="shared" si="102"/>
        <v>2.3340000000000001</v>
      </c>
      <c r="H90" s="35">
        <f t="shared" si="89"/>
        <v>4.8339999999999996</v>
      </c>
      <c r="I90" s="22">
        <f t="shared" si="103"/>
        <v>0.19335999999999998</v>
      </c>
      <c r="J90" s="4">
        <f t="shared" si="90"/>
        <v>2.5</v>
      </c>
      <c r="L90" s="42" t="s">
        <v>52</v>
      </c>
      <c r="M90" s="86">
        <f t="shared" si="104"/>
        <v>0.23776235795454542</v>
      </c>
      <c r="N90" s="86">
        <f t="shared" si="105"/>
        <v>2.357911931818181E-2</v>
      </c>
      <c r="O90" s="86">
        <f t="shared" si="92"/>
        <v>0.16517769886363634</v>
      </c>
      <c r="P90" s="86">
        <f t="shared" si="93"/>
        <v>9.0607244318181818E-2</v>
      </c>
      <c r="Q90" s="86">
        <f t="shared" si="94"/>
        <v>2.5844318181818187E-2</v>
      </c>
      <c r="R90" s="48">
        <f t="shared" si="95"/>
        <v>0.54297073863636358</v>
      </c>
      <c r="S90" s="35">
        <f t="shared" si="96"/>
        <v>3.0429707386363636</v>
      </c>
      <c r="T90" s="22">
        <f t="shared" si="97"/>
        <v>0.33810785984848485</v>
      </c>
      <c r="U90" s="75">
        <f t="shared" si="106"/>
        <v>2.5</v>
      </c>
    </row>
    <row r="91" spans="1:21" ht="15.75" thickBot="1" x14ac:dyDescent="0.3">
      <c r="A91" s="43" t="s">
        <v>8</v>
      </c>
      <c r="B91" s="86">
        <f t="shared" si="87"/>
        <v>2.3476368399999998</v>
      </c>
      <c r="C91" s="86">
        <f t="shared" si="98"/>
        <v>1.2514896900000001</v>
      </c>
      <c r="D91" s="86">
        <f t="shared" si="99"/>
        <v>1.76570944</v>
      </c>
      <c r="E91" s="86">
        <f t="shared" si="100"/>
        <v>1.6103609999999997</v>
      </c>
      <c r="F91" s="86">
        <f t="shared" si="101"/>
        <v>1.0294131599999998</v>
      </c>
      <c r="G91" s="48">
        <f t="shared" si="102"/>
        <v>8.0046101299999997</v>
      </c>
      <c r="H91" s="35">
        <f t="shared" si="89"/>
        <v>12.64461013</v>
      </c>
      <c r="I91" s="22">
        <f t="shared" si="103"/>
        <v>0.50578440520000001</v>
      </c>
      <c r="J91" s="4">
        <f t="shared" si="90"/>
        <v>4.6399999999999997</v>
      </c>
      <c r="L91" s="43" t="s">
        <v>8</v>
      </c>
      <c r="M91" s="86">
        <f t="shared" si="104"/>
        <v>0.84034727795454534</v>
      </c>
      <c r="N91" s="86">
        <f t="shared" si="105"/>
        <v>9.2439579374999997E-2</v>
      </c>
      <c r="O91" s="86">
        <f t="shared" si="92"/>
        <v>0.51165443999999993</v>
      </c>
      <c r="P91" s="86">
        <f t="shared" si="93"/>
        <v>0.32024224431818171</v>
      </c>
      <c r="Q91" s="86">
        <f t="shared" si="94"/>
        <v>8.1885137727272711E-2</v>
      </c>
      <c r="R91" s="48">
        <f t="shared" si="95"/>
        <v>1.8465686793749996</v>
      </c>
      <c r="S91" s="35">
        <f t="shared" si="96"/>
        <v>6.486568679374999</v>
      </c>
      <c r="T91" s="22">
        <f t="shared" si="97"/>
        <v>0.72072985326388883</v>
      </c>
      <c r="U91" s="75">
        <f t="shared" si="106"/>
        <v>4.6399999999999997</v>
      </c>
    </row>
    <row r="92" spans="1:21" ht="15.75" thickBot="1" x14ac:dyDescent="0.3">
      <c r="A92" s="44" t="s">
        <v>5</v>
      </c>
      <c r="B92" s="9">
        <f t="shared" si="87"/>
        <v>2.6568999999999998</v>
      </c>
      <c r="C92" s="9">
        <f t="shared" si="98"/>
        <v>1.2768999999999997</v>
      </c>
      <c r="D92" s="9">
        <f t="shared" si="99"/>
        <v>2.2801</v>
      </c>
      <c r="E92" s="9">
        <f t="shared" si="100"/>
        <v>1.8225000000000002</v>
      </c>
      <c r="F92" s="31">
        <f t="shared" si="101"/>
        <v>1.2996000000000003</v>
      </c>
      <c r="G92" s="49">
        <f t="shared" si="102"/>
        <v>9.3360000000000003</v>
      </c>
      <c r="H92" s="36">
        <f t="shared" si="89"/>
        <v>14.336</v>
      </c>
      <c r="I92" s="25">
        <f t="shared" si="103"/>
        <v>0.57344000000000006</v>
      </c>
      <c r="J92" s="4">
        <f t="shared" si="90"/>
        <v>5</v>
      </c>
      <c r="L92" s="44" t="s">
        <v>5</v>
      </c>
      <c r="M92" s="9">
        <f t="shared" si="104"/>
        <v>0.95104943181818169</v>
      </c>
      <c r="N92" s="9">
        <f t="shared" si="105"/>
        <v>9.4316477272727239E-2</v>
      </c>
      <c r="O92" s="9">
        <f t="shared" si="92"/>
        <v>0.66071079545454536</v>
      </c>
      <c r="P92" s="9">
        <f t="shared" si="93"/>
        <v>0.36242897727272727</v>
      </c>
      <c r="Q92" s="31">
        <f t="shared" si="94"/>
        <v>0.10337727272727275</v>
      </c>
      <c r="R92" s="49">
        <f t="shared" si="95"/>
        <v>2.1718829545454543</v>
      </c>
      <c r="S92" s="36">
        <f t="shared" si="96"/>
        <v>7.1718829545454543</v>
      </c>
      <c r="T92" s="25">
        <f t="shared" si="97"/>
        <v>0.79687588383838381</v>
      </c>
      <c r="U92" s="13">
        <f t="shared" si="106"/>
        <v>5</v>
      </c>
    </row>
    <row r="93" spans="1:21" ht="15.75" thickBot="1" x14ac:dyDescent="0.3"/>
    <row r="94" spans="1:21" ht="15.75" customHeight="1" thickBot="1" x14ac:dyDescent="0.3">
      <c r="G94" s="116" t="s">
        <v>15</v>
      </c>
      <c r="R94" s="116" t="s">
        <v>15</v>
      </c>
    </row>
    <row r="95" spans="1:21" ht="15.75" customHeight="1" thickBot="1" x14ac:dyDescent="0.3">
      <c r="A95" s="102" t="s">
        <v>23</v>
      </c>
      <c r="B95" s="104" t="s">
        <v>29</v>
      </c>
      <c r="C95" s="105"/>
      <c r="D95" s="105"/>
      <c r="E95" s="105"/>
      <c r="F95" s="105"/>
      <c r="G95" s="117"/>
      <c r="J95" s="109" t="s">
        <v>18</v>
      </c>
      <c r="L95" s="102" t="s">
        <v>23</v>
      </c>
      <c r="M95" s="104" t="s">
        <v>44</v>
      </c>
      <c r="N95" s="105"/>
      <c r="O95" s="105"/>
      <c r="P95" s="105"/>
      <c r="Q95" s="130"/>
      <c r="R95" s="117"/>
    </row>
    <row r="96" spans="1:21" ht="15.75" customHeight="1" thickBot="1" x14ac:dyDescent="0.3">
      <c r="A96" s="103"/>
      <c r="B96" s="106"/>
      <c r="C96" s="107"/>
      <c r="D96" s="107"/>
      <c r="E96" s="107"/>
      <c r="F96" s="108"/>
      <c r="G96" s="33">
        <f>SUM(B7:F7)</f>
        <v>1.86</v>
      </c>
      <c r="H96" s="112" t="s">
        <v>27</v>
      </c>
      <c r="I96" s="114" t="s">
        <v>28</v>
      </c>
      <c r="J96" s="110"/>
      <c r="L96" s="103"/>
      <c r="M96" s="127"/>
      <c r="N96" s="128"/>
      <c r="O96" s="128"/>
      <c r="P96" s="128"/>
      <c r="Q96" s="129"/>
      <c r="R96" s="33">
        <f>SUM(B49:F49)</f>
        <v>0</v>
      </c>
      <c r="S96" s="112" t="s">
        <v>38</v>
      </c>
      <c r="T96" s="112" t="s">
        <v>40</v>
      </c>
      <c r="U96" s="149" t="s">
        <v>39</v>
      </c>
    </row>
    <row r="97" spans="1:21" ht="15.75" thickBot="1" x14ac:dyDescent="0.3">
      <c r="A97" s="51"/>
      <c r="B97" s="5" t="s">
        <v>1</v>
      </c>
      <c r="C97" s="6" t="s">
        <v>2</v>
      </c>
      <c r="D97" s="6" t="s">
        <v>0</v>
      </c>
      <c r="E97" s="6" t="s">
        <v>6</v>
      </c>
      <c r="F97" s="17" t="s">
        <v>3</v>
      </c>
      <c r="G97" s="37" t="s">
        <v>26</v>
      </c>
      <c r="H97" s="113"/>
      <c r="I97" s="115"/>
      <c r="J97" s="111"/>
      <c r="L97" s="51"/>
      <c r="M97" s="5" t="s">
        <v>1</v>
      </c>
      <c r="N97" s="6" t="s">
        <v>2</v>
      </c>
      <c r="O97" s="6" t="s">
        <v>0</v>
      </c>
      <c r="P97" s="6" t="s">
        <v>6</v>
      </c>
      <c r="Q97" s="17" t="s">
        <v>3</v>
      </c>
      <c r="R97" s="37" t="s">
        <v>37</v>
      </c>
      <c r="S97" s="113"/>
      <c r="T97" s="113"/>
      <c r="U97" s="150"/>
    </row>
    <row r="98" spans="1:21" ht="15.75" customHeight="1" thickBot="1" x14ac:dyDescent="0.3">
      <c r="A98" s="10" t="s">
        <v>16</v>
      </c>
      <c r="B98" s="84">
        <f t="shared" ref="B98:B107" si="107">SUM((B$7*L4)+L4)^2</f>
        <v>1.4762250000000001</v>
      </c>
      <c r="C98" s="84">
        <f t="shared" ref="C98:C107" si="108">SUM((C$7*M4)+M4)^2</f>
        <v>0.80999999999999983</v>
      </c>
      <c r="D98" s="84">
        <f t="shared" ref="D98:D107" si="109">SUM((D$7*N4)+N4)^2</f>
        <v>0.23040000000000005</v>
      </c>
      <c r="E98" s="84">
        <f t="shared" ref="E98:E107" si="110">SUM((E$7*O4)+O4)^2</f>
        <v>0.28196099999999991</v>
      </c>
      <c r="F98" s="85">
        <f t="shared" ref="F98:F107" si="111">SUM((F$7*P4)+P4)^2</f>
        <v>0.97614400000000001</v>
      </c>
      <c r="G98" s="45">
        <f>SUM(B98:F98)</f>
        <v>3.7747299999999999</v>
      </c>
      <c r="H98" s="34">
        <f t="shared" ref="H98:H107" si="112">SUM(J98+G98)</f>
        <v>6.9247299999999994</v>
      </c>
      <c r="I98" s="22">
        <f>SUM(H98/25)</f>
        <v>0.27698919999999999</v>
      </c>
      <c r="J98" s="4">
        <f t="shared" ref="J98:J107" si="113">$Q4</f>
        <v>3.1499999999999995</v>
      </c>
      <c r="L98" s="10" t="s">
        <v>16</v>
      </c>
      <c r="M98" s="84">
        <f>SUM(B$21*B98)</f>
        <v>0.27778427419354834</v>
      </c>
      <c r="N98" s="84">
        <f t="shared" ref="N98" si="114">SUM(C$21*C98)</f>
        <v>0.21774193548387091</v>
      </c>
      <c r="O98" s="84">
        <f t="shared" ref="O98:O107" si="115">SUM(D$21*D98)</f>
        <v>2.4774193548387103E-2</v>
      </c>
      <c r="P98" s="84">
        <f t="shared" ref="P98:P107" si="116">SUM(E$21*E98)</f>
        <v>0.1167257903225806</v>
      </c>
      <c r="Q98" s="85">
        <f t="shared" ref="Q98:Q107" si="117">SUM(F$21*F98)</f>
        <v>2.0992344086021505E-2</v>
      </c>
      <c r="R98" s="45">
        <f t="shared" ref="R98:R107" si="118">SUM(M98:Q98)</f>
        <v>0.65801853763440832</v>
      </c>
      <c r="S98" s="34">
        <f t="shared" ref="S98:S107" si="119">SUM(U98+R98)</f>
        <v>3.8080185376344078</v>
      </c>
      <c r="T98" s="22">
        <f t="shared" ref="T98:T107" si="120">SUM(S98/9)</f>
        <v>0.42311317084826755</v>
      </c>
      <c r="U98" s="75">
        <f>Q4</f>
        <v>3.1499999999999995</v>
      </c>
    </row>
    <row r="99" spans="1:21" ht="15.75" customHeight="1" thickBot="1" x14ac:dyDescent="0.3">
      <c r="A99" s="40" t="s">
        <v>17</v>
      </c>
      <c r="B99" s="86">
        <f t="shared" si="107"/>
        <v>9.6410250000000003E-2</v>
      </c>
      <c r="C99" s="86">
        <f t="shared" si="108"/>
        <v>1.4400000000000004</v>
      </c>
      <c r="D99" s="86">
        <f t="shared" si="109"/>
        <v>1.1664000000000001</v>
      </c>
      <c r="E99" s="86">
        <f t="shared" si="110"/>
        <v>2.6516865600000004</v>
      </c>
      <c r="F99" s="86">
        <f t="shared" si="111"/>
        <v>9.7344E-2</v>
      </c>
      <c r="G99" s="46">
        <f t="shared" ref="G99:G107" si="121">SUM(B99:F99)</f>
        <v>5.4518408100000002</v>
      </c>
      <c r="H99" s="39">
        <f t="shared" si="112"/>
        <v>8.6018408100000006</v>
      </c>
      <c r="I99" s="22">
        <f t="shared" ref="I99:I107" si="122">SUM(H99/25)</f>
        <v>0.3440736324</v>
      </c>
      <c r="J99" s="4">
        <f t="shared" si="113"/>
        <v>3.15</v>
      </c>
      <c r="L99" s="40" t="s">
        <v>17</v>
      </c>
      <c r="M99" s="86">
        <f t="shared" ref="M99:M107" si="123">SUM(B$21*B99)</f>
        <v>1.8141713709677418E-2</v>
      </c>
      <c r="N99" s="86">
        <f t="shared" ref="N99:N107" si="124">SUM(C$21*C99)</f>
        <v>0.38709677419354849</v>
      </c>
      <c r="O99" s="86">
        <f t="shared" si="115"/>
        <v>0.1254193548387097</v>
      </c>
      <c r="P99" s="86">
        <f t="shared" si="116"/>
        <v>1.0977412103225808</v>
      </c>
      <c r="Q99" s="86">
        <f t="shared" si="117"/>
        <v>2.0934193548387096E-3</v>
      </c>
      <c r="R99" s="46">
        <f t="shared" si="118"/>
        <v>1.630492472419355</v>
      </c>
      <c r="S99" s="39">
        <f t="shared" si="119"/>
        <v>4.7804924724193549</v>
      </c>
      <c r="T99" s="22">
        <f t="shared" si="120"/>
        <v>0.53116583026881725</v>
      </c>
      <c r="U99" s="75">
        <f t="shared" ref="U99:U107" si="125">Q5</f>
        <v>3.15</v>
      </c>
    </row>
    <row r="100" spans="1:21" ht="15.75" thickBot="1" x14ac:dyDescent="0.3">
      <c r="A100" s="40">
        <v>3</v>
      </c>
      <c r="B100" s="86">
        <f t="shared" si="107"/>
        <v>0.74649599999999994</v>
      </c>
      <c r="C100" s="86">
        <f t="shared" si="108"/>
        <v>1.5128999999999999</v>
      </c>
      <c r="D100" s="86">
        <f t="shared" si="109"/>
        <v>1.4113439999999999</v>
      </c>
      <c r="E100" s="86">
        <f t="shared" si="110"/>
        <v>0.18045503999999996</v>
      </c>
      <c r="F100" s="86">
        <f t="shared" si="111"/>
        <v>6.7600000000000007E-2</v>
      </c>
      <c r="G100" s="47">
        <f t="shared" si="121"/>
        <v>3.9187950399999996</v>
      </c>
      <c r="H100" s="38">
        <f t="shared" si="112"/>
        <v>6.8587950400000004</v>
      </c>
      <c r="I100" s="22">
        <f t="shared" si="122"/>
        <v>0.2743518016</v>
      </c>
      <c r="J100" s="4">
        <f t="shared" si="113"/>
        <v>2.9400000000000004</v>
      </c>
      <c r="L100" s="40">
        <v>3</v>
      </c>
      <c r="M100" s="86">
        <f t="shared" si="123"/>
        <v>0.14046967741935482</v>
      </c>
      <c r="N100" s="86">
        <f t="shared" si="124"/>
        <v>0.4066935483870967</v>
      </c>
      <c r="O100" s="86">
        <f t="shared" si="115"/>
        <v>0.15175741935483872</v>
      </c>
      <c r="P100" s="86">
        <f t="shared" si="116"/>
        <v>7.470450580645159E-2</v>
      </c>
      <c r="Q100" s="86">
        <f t="shared" si="117"/>
        <v>1.4537634408602151E-3</v>
      </c>
      <c r="R100" s="47">
        <f t="shared" si="118"/>
        <v>0.77507891440860199</v>
      </c>
      <c r="S100" s="38">
        <f t="shared" si="119"/>
        <v>3.7150789144086023</v>
      </c>
      <c r="T100" s="22">
        <f t="shared" si="120"/>
        <v>0.41278654604540027</v>
      </c>
      <c r="U100" s="75">
        <f t="shared" si="125"/>
        <v>2.9400000000000004</v>
      </c>
    </row>
    <row r="101" spans="1:21" ht="15.75" thickBot="1" x14ac:dyDescent="0.3">
      <c r="A101" s="40">
        <v>4</v>
      </c>
      <c r="B101" s="86">
        <f t="shared" si="107"/>
        <v>0.53144100000000016</v>
      </c>
      <c r="C101" s="86">
        <f t="shared" si="108"/>
        <v>1.4042250000000001</v>
      </c>
      <c r="D101" s="86">
        <f t="shared" si="109"/>
        <v>1.2995999999999999</v>
      </c>
      <c r="E101" s="86">
        <f t="shared" si="110"/>
        <v>0.13816089000000004</v>
      </c>
      <c r="F101" s="86">
        <f t="shared" si="111"/>
        <v>5.2349440000000004E-2</v>
      </c>
      <c r="G101" s="48">
        <f t="shared" si="121"/>
        <v>3.4257763300000001</v>
      </c>
      <c r="H101" s="35">
        <f t="shared" si="112"/>
        <v>6.1357763300000006</v>
      </c>
      <c r="I101" s="22">
        <f t="shared" si="122"/>
        <v>0.24543105320000003</v>
      </c>
      <c r="J101" s="4">
        <f t="shared" si="113"/>
        <v>2.7100000000000004</v>
      </c>
      <c r="L101" s="40">
        <v>4</v>
      </c>
      <c r="M101" s="86">
        <f t="shared" si="123"/>
        <v>0.10000233870967744</v>
      </c>
      <c r="N101" s="86">
        <f t="shared" si="124"/>
        <v>0.37747983870967738</v>
      </c>
      <c r="O101" s="86">
        <f t="shared" si="115"/>
        <v>0.13974193548387095</v>
      </c>
      <c r="P101" s="86">
        <f t="shared" si="116"/>
        <v>5.7195637258064529E-2</v>
      </c>
      <c r="Q101" s="86">
        <f t="shared" si="117"/>
        <v>1.1257944086021504E-3</v>
      </c>
      <c r="R101" s="48">
        <f t="shared" si="118"/>
        <v>0.67554554456989246</v>
      </c>
      <c r="S101" s="35">
        <f t="shared" si="119"/>
        <v>3.3855455445698928</v>
      </c>
      <c r="T101" s="22">
        <f t="shared" si="120"/>
        <v>0.37617172717443254</v>
      </c>
      <c r="U101" s="75">
        <f t="shared" si="125"/>
        <v>2.7100000000000004</v>
      </c>
    </row>
    <row r="102" spans="1:21" ht="15.75" thickBot="1" x14ac:dyDescent="0.3">
      <c r="A102" s="40" t="s">
        <v>30</v>
      </c>
      <c r="B102" s="86">
        <f t="shared" si="107"/>
        <v>1.6402499999999996E-3</v>
      </c>
      <c r="C102" s="86">
        <f t="shared" si="108"/>
        <v>0.7568999999999998</v>
      </c>
      <c r="D102" s="86">
        <f t="shared" si="109"/>
        <v>0.57153600000000004</v>
      </c>
      <c r="E102" s="86">
        <f t="shared" si="110"/>
        <v>2.8872806399999993</v>
      </c>
      <c r="F102" s="86">
        <f t="shared" si="111"/>
        <v>3.1258240000000007E-2</v>
      </c>
      <c r="G102" s="48">
        <f t="shared" si="121"/>
        <v>4.2486151299999992</v>
      </c>
      <c r="H102" s="35">
        <f t="shared" si="112"/>
        <v>6.6186151299999993</v>
      </c>
      <c r="I102" s="22">
        <f t="shared" si="122"/>
        <v>0.26474460519999998</v>
      </c>
      <c r="J102" s="4">
        <f t="shared" si="113"/>
        <v>2.37</v>
      </c>
      <c r="L102" s="40" t="s">
        <v>30</v>
      </c>
      <c r="M102" s="86">
        <f t="shared" si="123"/>
        <v>3.0864919354838699E-4</v>
      </c>
      <c r="N102" s="86">
        <f t="shared" si="124"/>
        <v>0.20346774193548381</v>
      </c>
      <c r="O102" s="86">
        <f t="shared" si="115"/>
        <v>6.1455483870967748E-2</v>
      </c>
      <c r="P102" s="86">
        <f t="shared" si="116"/>
        <v>1.1952720929032254</v>
      </c>
      <c r="Q102" s="86">
        <f t="shared" si="117"/>
        <v>6.7222021505376349E-4</v>
      </c>
      <c r="R102" s="48">
        <f t="shared" si="118"/>
        <v>1.4611761881182792</v>
      </c>
      <c r="S102" s="35">
        <f t="shared" si="119"/>
        <v>3.8311761881182793</v>
      </c>
      <c r="T102" s="22">
        <f t="shared" si="120"/>
        <v>0.42568624312425324</v>
      </c>
      <c r="U102" s="75">
        <f t="shared" si="125"/>
        <v>2.37</v>
      </c>
    </row>
    <row r="103" spans="1:21" ht="15.75" thickBot="1" x14ac:dyDescent="0.3">
      <c r="A103" s="40" t="s">
        <v>20</v>
      </c>
      <c r="B103" s="86">
        <f t="shared" si="107"/>
        <v>1.8225000000000002</v>
      </c>
      <c r="C103" s="86">
        <f t="shared" si="108"/>
        <v>9.0000000000000024E-2</v>
      </c>
      <c r="D103" s="86">
        <f t="shared" si="109"/>
        <v>1.7424000000000002E-2</v>
      </c>
      <c r="E103" s="86">
        <f t="shared" si="110"/>
        <v>0.11309769000000003</v>
      </c>
      <c r="F103" s="86">
        <f t="shared" si="111"/>
        <v>9.734399999999999E-4</v>
      </c>
      <c r="G103" s="48">
        <f t="shared" si="121"/>
        <v>2.0439951300000008</v>
      </c>
      <c r="H103" s="35">
        <f t="shared" si="112"/>
        <v>3.573995130000001</v>
      </c>
      <c r="I103" s="22">
        <f t="shared" si="122"/>
        <v>0.14295980520000004</v>
      </c>
      <c r="J103" s="4">
        <f t="shared" si="113"/>
        <v>1.53</v>
      </c>
      <c r="L103" s="40" t="s">
        <v>20</v>
      </c>
      <c r="M103" s="86">
        <f t="shared" si="123"/>
        <v>0.34294354838709679</v>
      </c>
      <c r="N103" s="86">
        <f t="shared" si="124"/>
        <v>2.419354838709678E-2</v>
      </c>
      <c r="O103" s="86">
        <f t="shared" si="115"/>
        <v>1.8735483870967744E-3</v>
      </c>
      <c r="P103" s="86">
        <f t="shared" si="116"/>
        <v>4.6820011451612908E-2</v>
      </c>
      <c r="Q103" s="86">
        <f t="shared" si="117"/>
        <v>2.0934193548387092E-5</v>
      </c>
      <c r="R103" s="48">
        <f t="shared" si="118"/>
        <v>0.41585159080645168</v>
      </c>
      <c r="S103" s="35">
        <f t="shared" si="119"/>
        <v>1.9458515908064518</v>
      </c>
      <c r="T103" s="22">
        <f t="shared" si="120"/>
        <v>0.21620573231182796</v>
      </c>
      <c r="U103" s="75">
        <f t="shared" si="125"/>
        <v>1.53</v>
      </c>
    </row>
    <row r="104" spans="1:21" ht="15.75" thickBot="1" x14ac:dyDescent="0.3">
      <c r="A104" s="41" t="s">
        <v>43</v>
      </c>
      <c r="B104" s="86">
        <f t="shared" si="107"/>
        <v>1.8225000000000002E-2</v>
      </c>
      <c r="C104" s="86">
        <f t="shared" si="108"/>
        <v>5.6250000000000015E-3</v>
      </c>
      <c r="D104" s="86">
        <f t="shared" si="109"/>
        <v>1.1663999999999999E-2</v>
      </c>
      <c r="E104" s="86">
        <f t="shared" si="110"/>
        <v>3.7908089999999992E-2</v>
      </c>
      <c r="F104" s="86">
        <f t="shared" si="111"/>
        <v>9.734399999999999E-4</v>
      </c>
      <c r="G104" s="48">
        <f t="shared" si="121"/>
        <v>7.4395530000000001E-2</v>
      </c>
      <c r="H104" s="35">
        <f t="shared" si="112"/>
        <v>0.45439552999999999</v>
      </c>
      <c r="I104" s="22">
        <f t="shared" si="122"/>
        <v>1.8175821200000001E-2</v>
      </c>
      <c r="J104" s="4">
        <f t="shared" si="113"/>
        <v>0.38</v>
      </c>
      <c r="L104" s="41" t="s">
        <v>43</v>
      </c>
      <c r="M104" s="86">
        <f t="shared" si="123"/>
        <v>3.4294354838709674E-3</v>
      </c>
      <c r="N104" s="86">
        <f t="shared" si="124"/>
        <v>1.5120967741935488E-3</v>
      </c>
      <c r="O104" s="86">
        <f t="shared" si="115"/>
        <v>1.2541935483870966E-3</v>
      </c>
      <c r="P104" s="86">
        <f t="shared" si="116"/>
        <v>1.5693134032258058E-2</v>
      </c>
      <c r="Q104" s="86">
        <f t="shared" si="117"/>
        <v>2.0934193548387092E-5</v>
      </c>
      <c r="R104" s="48">
        <f t="shared" si="118"/>
        <v>2.1909794032258057E-2</v>
      </c>
      <c r="S104" s="35">
        <f t="shared" si="119"/>
        <v>0.40190979403225807</v>
      </c>
      <c r="T104" s="22">
        <f t="shared" si="120"/>
        <v>4.4656643781362006E-2</v>
      </c>
      <c r="U104" s="75">
        <f t="shared" si="125"/>
        <v>0.38</v>
      </c>
    </row>
    <row r="105" spans="1:21" ht="15.75" thickBot="1" x14ac:dyDescent="0.3">
      <c r="A105" s="42" t="s">
        <v>52</v>
      </c>
      <c r="B105" s="86">
        <f t="shared" si="107"/>
        <v>0.45562500000000006</v>
      </c>
      <c r="C105" s="86">
        <f t="shared" si="108"/>
        <v>0.5625</v>
      </c>
      <c r="D105" s="86">
        <f t="shared" si="109"/>
        <v>0.36</v>
      </c>
      <c r="E105" s="86">
        <f t="shared" si="110"/>
        <v>0.78322500000000006</v>
      </c>
      <c r="F105" s="86">
        <f t="shared" si="111"/>
        <v>0.27040000000000003</v>
      </c>
      <c r="G105" s="48">
        <f t="shared" si="121"/>
        <v>2.4317499999999996</v>
      </c>
      <c r="H105" s="35">
        <f t="shared" si="112"/>
        <v>4.9317499999999992</v>
      </c>
      <c r="I105" s="22">
        <f t="shared" si="122"/>
        <v>0.19726999999999997</v>
      </c>
      <c r="J105" s="4">
        <f t="shared" si="113"/>
        <v>2.5</v>
      </c>
      <c r="L105" s="42" t="s">
        <v>52</v>
      </c>
      <c r="M105" s="86">
        <f t="shared" si="123"/>
        <v>8.5735887096774197E-2</v>
      </c>
      <c r="N105" s="86">
        <f t="shared" si="124"/>
        <v>0.15120967741935482</v>
      </c>
      <c r="O105" s="86">
        <f t="shared" si="115"/>
        <v>3.870967741935484E-2</v>
      </c>
      <c r="P105" s="86">
        <f t="shared" si="116"/>
        <v>0.32423830645161289</v>
      </c>
      <c r="Q105" s="86">
        <f t="shared" si="117"/>
        <v>5.8150537634408606E-3</v>
      </c>
      <c r="R105" s="48">
        <f t="shared" si="118"/>
        <v>0.60570860215053757</v>
      </c>
      <c r="S105" s="35">
        <f t="shared" si="119"/>
        <v>3.1057086021505373</v>
      </c>
      <c r="T105" s="22">
        <f t="shared" si="120"/>
        <v>0.34507873357228191</v>
      </c>
      <c r="U105" s="75">
        <f t="shared" si="125"/>
        <v>2.5</v>
      </c>
    </row>
    <row r="106" spans="1:21" ht="15.75" thickBot="1" x14ac:dyDescent="0.3">
      <c r="A106" s="43" t="s">
        <v>8</v>
      </c>
      <c r="B106" s="86">
        <f t="shared" si="107"/>
        <v>1.6103609999999997</v>
      </c>
      <c r="C106" s="86">
        <f t="shared" si="108"/>
        <v>2.2052249999999995</v>
      </c>
      <c r="D106" s="86">
        <f t="shared" si="109"/>
        <v>1.1151360000000001</v>
      </c>
      <c r="E106" s="86">
        <f t="shared" si="110"/>
        <v>2.76823044</v>
      </c>
      <c r="F106" s="86">
        <f t="shared" si="111"/>
        <v>0.85673535999999995</v>
      </c>
      <c r="G106" s="48">
        <f t="shared" si="121"/>
        <v>8.5556877999999994</v>
      </c>
      <c r="H106" s="35">
        <f t="shared" si="112"/>
        <v>13.195687799999998</v>
      </c>
      <c r="I106" s="22">
        <f t="shared" si="122"/>
        <v>0.52782751199999989</v>
      </c>
      <c r="J106" s="4">
        <f t="shared" si="113"/>
        <v>4.6399999999999997</v>
      </c>
      <c r="L106" s="43" t="s">
        <v>8</v>
      </c>
      <c r="M106" s="86">
        <f t="shared" si="123"/>
        <v>0.30302491935483861</v>
      </c>
      <c r="N106" s="86">
        <f t="shared" si="124"/>
        <v>0.59280241935483857</v>
      </c>
      <c r="O106" s="86">
        <f t="shared" si="115"/>
        <v>0.11990709677419356</v>
      </c>
      <c r="P106" s="86">
        <f t="shared" si="116"/>
        <v>1.1459878703225805</v>
      </c>
      <c r="Q106" s="86">
        <f t="shared" si="117"/>
        <v>1.8424416344086019E-2</v>
      </c>
      <c r="R106" s="48">
        <f t="shared" si="118"/>
        <v>2.1801467221505373</v>
      </c>
      <c r="S106" s="35">
        <f t="shared" si="119"/>
        <v>6.820146722150537</v>
      </c>
      <c r="T106" s="22">
        <f t="shared" si="120"/>
        <v>0.75779408023894856</v>
      </c>
      <c r="U106" s="75">
        <f t="shared" si="125"/>
        <v>4.6399999999999997</v>
      </c>
    </row>
    <row r="107" spans="1:21" ht="15.75" thickBot="1" x14ac:dyDescent="0.3">
      <c r="A107" s="44" t="s">
        <v>5</v>
      </c>
      <c r="B107" s="9">
        <f t="shared" si="107"/>
        <v>1.8225000000000002</v>
      </c>
      <c r="C107" s="9">
        <f t="shared" si="108"/>
        <v>2.25</v>
      </c>
      <c r="D107" s="9">
        <f t="shared" si="109"/>
        <v>1.44</v>
      </c>
      <c r="E107" s="9">
        <f t="shared" si="110"/>
        <v>3.1329000000000002</v>
      </c>
      <c r="F107" s="31">
        <f t="shared" si="111"/>
        <v>1.0816000000000001</v>
      </c>
      <c r="G107" s="49">
        <f t="shared" si="121"/>
        <v>9.7269999999999985</v>
      </c>
      <c r="H107" s="36">
        <f t="shared" si="112"/>
        <v>14.726999999999999</v>
      </c>
      <c r="I107" s="25">
        <f t="shared" si="122"/>
        <v>0.58907999999999994</v>
      </c>
      <c r="J107" s="4">
        <f t="shared" si="113"/>
        <v>5</v>
      </c>
      <c r="L107" s="44" t="s">
        <v>5</v>
      </c>
      <c r="M107" s="9">
        <f t="shared" si="123"/>
        <v>0.34294354838709679</v>
      </c>
      <c r="N107" s="9">
        <f t="shared" si="124"/>
        <v>0.60483870967741926</v>
      </c>
      <c r="O107" s="9">
        <f t="shared" si="115"/>
        <v>0.15483870967741936</v>
      </c>
      <c r="P107" s="9">
        <f t="shared" si="116"/>
        <v>1.2969532258064516</v>
      </c>
      <c r="Q107" s="31">
        <f t="shared" si="117"/>
        <v>2.3260215053763442E-2</v>
      </c>
      <c r="R107" s="49">
        <f t="shared" si="118"/>
        <v>2.4228344086021503</v>
      </c>
      <c r="S107" s="36">
        <f t="shared" si="119"/>
        <v>7.4228344086021503</v>
      </c>
      <c r="T107" s="25">
        <f t="shared" si="120"/>
        <v>0.8247593787335723</v>
      </c>
      <c r="U107" s="13">
        <f t="shared" si="125"/>
        <v>5</v>
      </c>
    </row>
    <row r="108" spans="1:21" ht="15.75" thickBot="1" x14ac:dyDescent="0.3"/>
    <row r="109" spans="1:21" ht="15.75" customHeight="1" thickBot="1" x14ac:dyDescent="0.3">
      <c r="G109" s="116" t="s">
        <v>15</v>
      </c>
      <c r="R109" s="116" t="s">
        <v>15</v>
      </c>
    </row>
    <row r="110" spans="1:21" ht="15.75" customHeight="1" thickBot="1" x14ac:dyDescent="0.3">
      <c r="A110" s="102" t="s">
        <v>24</v>
      </c>
      <c r="B110" s="104" t="s">
        <v>29</v>
      </c>
      <c r="C110" s="105"/>
      <c r="D110" s="105"/>
      <c r="E110" s="105"/>
      <c r="F110" s="105"/>
      <c r="G110" s="117"/>
      <c r="J110" s="109" t="s">
        <v>18</v>
      </c>
      <c r="L110" s="102" t="s">
        <v>24</v>
      </c>
      <c r="M110" s="104" t="s">
        <v>44</v>
      </c>
      <c r="N110" s="105"/>
      <c r="O110" s="105"/>
      <c r="P110" s="105"/>
      <c r="Q110" s="130"/>
      <c r="R110" s="117"/>
    </row>
    <row r="111" spans="1:21" ht="15.75" customHeight="1" thickBot="1" x14ac:dyDescent="0.3">
      <c r="A111" s="103"/>
      <c r="B111" s="106"/>
      <c r="C111" s="107"/>
      <c r="D111" s="107"/>
      <c r="E111" s="107"/>
      <c r="F111" s="108"/>
      <c r="G111" s="33">
        <f>SUM(B8:F8)</f>
        <v>2.5099999999999998</v>
      </c>
      <c r="H111" s="112" t="s">
        <v>27</v>
      </c>
      <c r="I111" s="114" t="s">
        <v>28</v>
      </c>
      <c r="J111" s="110"/>
      <c r="L111" s="103"/>
      <c r="M111" s="127"/>
      <c r="N111" s="128"/>
      <c r="O111" s="128"/>
      <c r="P111" s="128"/>
      <c r="Q111" s="129"/>
      <c r="R111" s="33">
        <f>SUM(B64:F64)</f>
        <v>0</v>
      </c>
      <c r="S111" s="112" t="s">
        <v>38</v>
      </c>
      <c r="T111" s="112" t="s">
        <v>40</v>
      </c>
      <c r="U111" s="149" t="s">
        <v>39</v>
      </c>
    </row>
    <row r="112" spans="1:21" ht="15.75" thickBot="1" x14ac:dyDescent="0.3">
      <c r="A112" s="51"/>
      <c r="B112" s="5" t="s">
        <v>1</v>
      </c>
      <c r="C112" s="6" t="s">
        <v>2</v>
      </c>
      <c r="D112" s="6" t="s">
        <v>0</v>
      </c>
      <c r="E112" s="6" t="s">
        <v>6</v>
      </c>
      <c r="F112" s="17" t="s">
        <v>3</v>
      </c>
      <c r="G112" s="37" t="s">
        <v>26</v>
      </c>
      <c r="H112" s="113"/>
      <c r="I112" s="115"/>
      <c r="J112" s="111"/>
      <c r="L112" s="51"/>
      <c r="M112" s="5" t="s">
        <v>1</v>
      </c>
      <c r="N112" s="6" t="s">
        <v>2</v>
      </c>
      <c r="O112" s="6" t="s">
        <v>0</v>
      </c>
      <c r="P112" s="6" t="s">
        <v>6</v>
      </c>
      <c r="Q112" s="17" t="s">
        <v>3</v>
      </c>
      <c r="R112" s="37" t="s">
        <v>37</v>
      </c>
      <c r="S112" s="113"/>
      <c r="T112" s="113"/>
      <c r="U112" s="150"/>
    </row>
    <row r="113" spans="1:21" ht="15.75" thickBot="1" x14ac:dyDescent="0.3">
      <c r="A113" s="10" t="s">
        <v>16</v>
      </c>
      <c r="B113" s="84">
        <f t="shared" ref="B113:B122" si="126">SUM((B$8*L4)+L4)^2</f>
        <v>0.98009999999999997</v>
      </c>
      <c r="C113" s="84">
        <f t="shared" ref="C113:C122" si="127">SUM((C$8*M4)+M4)^2</f>
        <v>0.58064400000000005</v>
      </c>
      <c r="D113" s="84">
        <f t="shared" ref="D113:D122" si="128">SUM((D$8*N4)+N4)^2</f>
        <v>0.38440000000000013</v>
      </c>
      <c r="E113" s="84">
        <f t="shared" ref="E113:E122" si="129">SUM((E$8*O4)+O4)^2</f>
        <v>0.28196099999999991</v>
      </c>
      <c r="F113" s="85">
        <f t="shared" ref="F113:F122" si="130">SUM((F$8*P4)+P4)^2</f>
        <v>2.9894409999999993</v>
      </c>
      <c r="G113" s="45">
        <f>SUM(B113:F113)</f>
        <v>5.2165459999999992</v>
      </c>
      <c r="H113" s="34">
        <f t="shared" ref="H113:H122" si="131">SUM(J113+G113)</f>
        <v>8.3665459999999996</v>
      </c>
      <c r="I113" s="22">
        <f>SUM(H113/25)</f>
        <v>0.33466183999999999</v>
      </c>
      <c r="J113" s="4">
        <f t="shared" ref="J113:J122" si="132">$Q4</f>
        <v>3.1499999999999995</v>
      </c>
      <c r="L113" s="10" t="s">
        <v>16</v>
      </c>
      <c r="M113" s="84">
        <f>SUM(B$22*B113)</f>
        <v>3.9047808764940246E-2</v>
      </c>
      <c r="N113" s="84">
        <f t="shared" ref="N113" si="133">SUM(C$22*C113)</f>
        <v>6.2459713147410376E-2</v>
      </c>
      <c r="O113" s="84">
        <f t="shared" ref="O113:O122" si="134">SUM(D$22*D113)</f>
        <v>8.4231075697211194E-2</v>
      </c>
      <c r="P113" s="84">
        <f t="shared" ref="P113:P122" si="135">SUM(E$22*E113)</f>
        <v>8.6497996015936246E-2</v>
      </c>
      <c r="Q113" s="85">
        <f t="shared" ref="Q113:Q122" si="136">SUM(F$22*F113)</f>
        <v>0.97663012749003963</v>
      </c>
      <c r="R113" s="45">
        <f t="shared" ref="R113:R122" si="137">SUM(M113:Q113)</f>
        <v>1.2488667211155378</v>
      </c>
      <c r="S113" s="34">
        <f t="shared" ref="S113:S122" si="138">SUM(U113+R113)</f>
        <v>4.398866721115537</v>
      </c>
      <c r="T113" s="22">
        <f t="shared" ref="T113:T122" si="139">SUM(S113/9)</f>
        <v>0.48876296901283744</v>
      </c>
      <c r="U113" s="75">
        <f>Q4</f>
        <v>3.1499999999999995</v>
      </c>
    </row>
    <row r="114" spans="1:21" ht="15.75" thickBot="1" x14ac:dyDescent="0.3">
      <c r="A114" s="40" t="s">
        <v>17</v>
      </c>
      <c r="B114" s="86">
        <f t="shared" si="126"/>
        <v>6.4008999999999996E-2</v>
      </c>
      <c r="C114" s="86">
        <f t="shared" si="127"/>
        <v>1.0322560000000001</v>
      </c>
      <c r="D114" s="86">
        <f t="shared" si="128"/>
        <v>1.9460250000000001</v>
      </c>
      <c r="E114" s="86">
        <f t="shared" si="129"/>
        <v>2.6516865600000004</v>
      </c>
      <c r="F114" s="86">
        <f t="shared" si="130"/>
        <v>0.29811599999999994</v>
      </c>
      <c r="G114" s="46">
        <f t="shared" ref="G114:G122" si="140">SUM(B114:F114)</f>
        <v>5.9920925600000015</v>
      </c>
      <c r="H114" s="39">
        <f t="shared" si="131"/>
        <v>9.1420925600000018</v>
      </c>
      <c r="I114" s="22">
        <f t="shared" ref="I114:I122" si="141">SUM(H114/25)</f>
        <v>0.36568370240000009</v>
      </c>
      <c r="J114" s="4">
        <f t="shared" si="132"/>
        <v>3.15</v>
      </c>
      <c r="L114" s="40" t="s">
        <v>17</v>
      </c>
      <c r="M114" s="86">
        <f t="shared" ref="M114:M122" si="142">SUM(B$22*B114)</f>
        <v>2.5501593625498011E-3</v>
      </c>
      <c r="N114" s="86">
        <f t="shared" ref="N114:N122" si="143">SUM(C$22*C114)</f>
        <v>0.11103949003984066</v>
      </c>
      <c r="O114" s="86">
        <f t="shared" si="134"/>
        <v>0.42641982071713153</v>
      </c>
      <c r="P114" s="86">
        <f t="shared" si="135"/>
        <v>0.81346559808764962</v>
      </c>
      <c r="Q114" s="86">
        <f t="shared" si="136"/>
        <v>9.7392478087649378E-2</v>
      </c>
      <c r="R114" s="46">
        <f t="shared" si="137"/>
        <v>1.4508675462948208</v>
      </c>
      <c r="S114" s="39">
        <f t="shared" si="138"/>
        <v>4.600867546294821</v>
      </c>
      <c r="T114" s="22">
        <f t="shared" si="139"/>
        <v>0.51120750514386903</v>
      </c>
      <c r="U114" s="75">
        <f t="shared" ref="U114:U122" si="144">Q5</f>
        <v>3.15</v>
      </c>
    </row>
    <row r="115" spans="1:21" ht="15.75" thickBot="1" x14ac:dyDescent="0.3">
      <c r="A115" s="40">
        <v>3</v>
      </c>
      <c r="B115" s="86">
        <f t="shared" si="126"/>
        <v>0.49561599999999995</v>
      </c>
      <c r="C115" s="86">
        <f t="shared" si="127"/>
        <v>1.0845139599999998</v>
      </c>
      <c r="D115" s="86">
        <f t="shared" si="128"/>
        <v>2.35469025</v>
      </c>
      <c r="E115" s="86">
        <f t="shared" si="129"/>
        <v>0.18045503999999996</v>
      </c>
      <c r="F115" s="86">
        <f t="shared" si="130"/>
        <v>0.20702499999999996</v>
      </c>
      <c r="G115" s="47">
        <f t="shared" si="140"/>
        <v>4.3223002499999996</v>
      </c>
      <c r="H115" s="38">
        <f t="shared" si="131"/>
        <v>7.26230025</v>
      </c>
      <c r="I115" s="22">
        <f t="shared" si="141"/>
        <v>0.29049201000000002</v>
      </c>
      <c r="J115" s="4">
        <f t="shared" si="132"/>
        <v>2.9400000000000004</v>
      </c>
      <c r="L115" s="40">
        <v>3</v>
      </c>
      <c r="M115" s="86">
        <f t="shared" si="142"/>
        <v>1.9745657370517929E-2</v>
      </c>
      <c r="N115" s="86">
        <f t="shared" si="143"/>
        <v>0.11666086422310756</v>
      </c>
      <c r="O115" s="86">
        <f t="shared" si="134"/>
        <v>0.51596798306772917</v>
      </c>
      <c r="P115" s="86">
        <f t="shared" si="135"/>
        <v>5.5358717450199199E-2</v>
      </c>
      <c r="Q115" s="86">
        <f t="shared" si="136"/>
        <v>6.7633665338645399E-2</v>
      </c>
      <c r="R115" s="47">
        <f t="shared" si="137"/>
        <v>0.77536688745019933</v>
      </c>
      <c r="S115" s="38">
        <f t="shared" si="138"/>
        <v>3.7153668874501999</v>
      </c>
      <c r="T115" s="22">
        <f t="shared" si="139"/>
        <v>0.41281854305002219</v>
      </c>
      <c r="U115" s="75">
        <f t="shared" si="144"/>
        <v>2.9400000000000004</v>
      </c>
    </row>
    <row r="116" spans="1:21" ht="15.75" thickBot="1" x14ac:dyDescent="0.3">
      <c r="A116" s="40">
        <v>4</v>
      </c>
      <c r="B116" s="86">
        <f t="shared" si="126"/>
        <v>0.35283600000000009</v>
      </c>
      <c r="C116" s="86">
        <f t="shared" si="127"/>
        <v>1.0066108900000001</v>
      </c>
      <c r="D116" s="86">
        <f t="shared" si="128"/>
        <v>2.1682562499999998</v>
      </c>
      <c r="E116" s="86">
        <f t="shared" si="129"/>
        <v>0.13816089000000004</v>
      </c>
      <c r="F116" s="86">
        <f t="shared" si="130"/>
        <v>0.16032015999999999</v>
      </c>
      <c r="G116" s="48">
        <f t="shared" si="140"/>
        <v>3.8261841899999998</v>
      </c>
      <c r="H116" s="35">
        <f t="shared" si="131"/>
        <v>6.5361841900000002</v>
      </c>
      <c r="I116" s="22">
        <f t="shared" si="141"/>
        <v>0.26144736759999998</v>
      </c>
      <c r="J116" s="4">
        <f t="shared" si="132"/>
        <v>2.7100000000000004</v>
      </c>
      <c r="L116" s="40">
        <v>4</v>
      </c>
      <c r="M116" s="86">
        <f t="shared" si="142"/>
        <v>1.4057211155378491E-2</v>
      </c>
      <c r="N116" s="86">
        <f t="shared" si="143"/>
        <v>0.10828085270916338</v>
      </c>
      <c r="O116" s="86">
        <f t="shared" si="134"/>
        <v>0.4751159113545817</v>
      </c>
      <c r="P116" s="86">
        <f t="shared" si="135"/>
        <v>4.2384018047808787E-2</v>
      </c>
      <c r="Q116" s="86">
        <f t="shared" si="136"/>
        <v>5.2375510438247008E-2</v>
      </c>
      <c r="R116" s="48">
        <f t="shared" si="137"/>
        <v>0.69221350370517931</v>
      </c>
      <c r="S116" s="35">
        <f t="shared" si="138"/>
        <v>3.4022135037051795</v>
      </c>
      <c r="T116" s="22">
        <f t="shared" si="139"/>
        <v>0.37802372263390882</v>
      </c>
      <c r="U116" s="75">
        <f t="shared" si="144"/>
        <v>2.7100000000000004</v>
      </c>
    </row>
    <row r="117" spans="1:21" ht="15.75" thickBot="1" x14ac:dyDescent="0.3">
      <c r="A117" s="40" t="s">
        <v>30</v>
      </c>
      <c r="B117" s="86">
        <f t="shared" si="126"/>
        <v>1.0890000000000001E-3</v>
      </c>
      <c r="C117" s="86">
        <f t="shared" si="127"/>
        <v>0.54257955999999985</v>
      </c>
      <c r="D117" s="86">
        <f t="shared" si="128"/>
        <v>0.9535522500000001</v>
      </c>
      <c r="E117" s="86">
        <f t="shared" si="129"/>
        <v>2.8872806399999993</v>
      </c>
      <c r="F117" s="86">
        <f t="shared" si="130"/>
        <v>9.5728359999999998E-2</v>
      </c>
      <c r="G117" s="48">
        <f t="shared" si="140"/>
        <v>4.4802298099999991</v>
      </c>
      <c r="H117" s="35">
        <f t="shared" si="131"/>
        <v>6.8502298099999992</v>
      </c>
      <c r="I117" s="22">
        <f t="shared" si="141"/>
        <v>0.27400919239999999</v>
      </c>
      <c r="J117" s="4">
        <f t="shared" si="132"/>
        <v>2.37</v>
      </c>
      <c r="L117" s="40" t="s">
        <v>30</v>
      </c>
      <c r="M117" s="86">
        <f t="shared" si="142"/>
        <v>4.3386454183266945E-5</v>
      </c>
      <c r="N117" s="86">
        <f t="shared" si="143"/>
        <v>5.8365131952191229E-2</v>
      </c>
      <c r="O117" s="86">
        <f t="shared" si="134"/>
        <v>0.20894571215139446</v>
      </c>
      <c r="P117" s="86">
        <f t="shared" si="135"/>
        <v>0.88573947920318719</v>
      </c>
      <c r="Q117" s="86">
        <f t="shared" si="136"/>
        <v>3.1273806852589639E-2</v>
      </c>
      <c r="R117" s="48">
        <f t="shared" si="137"/>
        <v>1.1843675166135459</v>
      </c>
      <c r="S117" s="35">
        <f t="shared" si="138"/>
        <v>3.5543675166135458</v>
      </c>
      <c r="T117" s="22">
        <f t="shared" si="139"/>
        <v>0.39492972406817173</v>
      </c>
      <c r="U117" s="75">
        <f t="shared" si="144"/>
        <v>2.37</v>
      </c>
    </row>
    <row r="118" spans="1:21" ht="15.75" thickBot="1" x14ac:dyDescent="0.3">
      <c r="A118" s="40" t="s">
        <v>20</v>
      </c>
      <c r="B118" s="86">
        <f t="shared" si="126"/>
        <v>1.2100000000000002</v>
      </c>
      <c r="C118" s="86">
        <f t="shared" si="127"/>
        <v>6.4516000000000004E-2</v>
      </c>
      <c r="D118" s="86">
        <f t="shared" si="128"/>
        <v>2.9070250000000006E-2</v>
      </c>
      <c r="E118" s="86">
        <f t="shared" si="129"/>
        <v>0.11309769000000003</v>
      </c>
      <c r="F118" s="86">
        <f t="shared" si="130"/>
        <v>2.9811599999999996E-3</v>
      </c>
      <c r="G118" s="48">
        <f t="shared" si="140"/>
        <v>1.4196651000000002</v>
      </c>
      <c r="H118" s="35">
        <f t="shared" si="131"/>
        <v>2.9496651000000003</v>
      </c>
      <c r="I118" s="22">
        <f t="shared" si="141"/>
        <v>0.11798660400000001</v>
      </c>
      <c r="J118" s="4">
        <f t="shared" si="132"/>
        <v>1.53</v>
      </c>
      <c r="L118" s="40" t="s">
        <v>20</v>
      </c>
      <c r="M118" s="86">
        <f t="shared" si="142"/>
        <v>4.8207171314741053E-2</v>
      </c>
      <c r="N118" s="86">
        <f t="shared" si="143"/>
        <v>6.9399681274900414E-3</v>
      </c>
      <c r="O118" s="86">
        <f t="shared" si="134"/>
        <v>6.369975099601596E-3</v>
      </c>
      <c r="P118" s="86">
        <f t="shared" si="135"/>
        <v>3.4695307290836669E-2</v>
      </c>
      <c r="Q118" s="86">
        <f t="shared" si="136"/>
        <v>9.7392478087649382E-4</v>
      </c>
      <c r="R118" s="48">
        <f t="shared" si="137"/>
        <v>9.718634661354586E-2</v>
      </c>
      <c r="S118" s="35">
        <f t="shared" si="138"/>
        <v>1.6271863466135459</v>
      </c>
      <c r="T118" s="22">
        <f t="shared" si="139"/>
        <v>0.18079848295706066</v>
      </c>
      <c r="U118" s="75">
        <f t="shared" si="144"/>
        <v>1.53</v>
      </c>
    </row>
    <row r="119" spans="1:21" ht="15.75" thickBot="1" x14ac:dyDescent="0.3">
      <c r="A119" s="41" t="s">
        <v>43</v>
      </c>
      <c r="B119" s="86">
        <f t="shared" si="126"/>
        <v>1.2100000000000003E-2</v>
      </c>
      <c r="C119" s="86">
        <f t="shared" si="127"/>
        <v>4.0322500000000002E-3</v>
      </c>
      <c r="D119" s="86">
        <f t="shared" si="128"/>
        <v>1.9460250000000005E-2</v>
      </c>
      <c r="E119" s="86">
        <f t="shared" si="129"/>
        <v>3.7908089999999992E-2</v>
      </c>
      <c r="F119" s="86">
        <f t="shared" si="130"/>
        <v>2.9811599999999996E-3</v>
      </c>
      <c r="G119" s="48">
        <f t="shared" si="140"/>
        <v>7.6481750000000001E-2</v>
      </c>
      <c r="H119" s="35">
        <f t="shared" si="131"/>
        <v>0.45648175000000002</v>
      </c>
      <c r="I119" s="22">
        <f t="shared" si="141"/>
        <v>1.8259270000000001E-2</v>
      </c>
      <c r="J119" s="4">
        <f t="shared" si="132"/>
        <v>0.38</v>
      </c>
      <c r="L119" s="41" t="s">
        <v>43</v>
      </c>
      <c r="M119" s="86">
        <f t="shared" si="142"/>
        <v>4.8207171314741058E-4</v>
      </c>
      <c r="N119" s="86">
        <f t="shared" si="143"/>
        <v>4.3374800796812759E-4</v>
      </c>
      <c r="O119" s="86">
        <f t="shared" si="134"/>
        <v>4.2641982071713169E-3</v>
      </c>
      <c r="P119" s="86">
        <f t="shared" si="135"/>
        <v>1.1629175019920319E-2</v>
      </c>
      <c r="Q119" s="86">
        <f t="shared" si="136"/>
        <v>9.7392478087649382E-4</v>
      </c>
      <c r="R119" s="48">
        <f t="shared" si="137"/>
        <v>1.7783117729083666E-2</v>
      </c>
      <c r="S119" s="35">
        <f t="shared" si="138"/>
        <v>0.39778311772908365</v>
      </c>
      <c r="T119" s="22">
        <f t="shared" si="139"/>
        <v>4.4198124192120408E-2</v>
      </c>
      <c r="U119" s="75">
        <f t="shared" si="144"/>
        <v>0.38</v>
      </c>
    </row>
    <row r="120" spans="1:21" ht="15.75" thickBot="1" x14ac:dyDescent="0.3">
      <c r="A120" s="42" t="s">
        <v>52</v>
      </c>
      <c r="B120" s="86">
        <f t="shared" si="126"/>
        <v>0.30250000000000005</v>
      </c>
      <c r="C120" s="86">
        <f t="shared" si="127"/>
        <v>0.403225</v>
      </c>
      <c r="D120" s="86">
        <f t="shared" si="128"/>
        <v>0.60062500000000008</v>
      </c>
      <c r="E120" s="86">
        <f t="shared" si="129"/>
        <v>0.78322500000000006</v>
      </c>
      <c r="F120" s="86">
        <f t="shared" si="130"/>
        <v>0.82809999999999984</v>
      </c>
      <c r="G120" s="48">
        <f t="shared" si="140"/>
        <v>2.917675</v>
      </c>
      <c r="H120" s="35">
        <f t="shared" si="131"/>
        <v>5.417675</v>
      </c>
      <c r="I120" s="22">
        <f t="shared" si="141"/>
        <v>0.21670700000000001</v>
      </c>
      <c r="J120" s="4">
        <f t="shared" si="132"/>
        <v>2.5</v>
      </c>
      <c r="L120" s="42" t="s">
        <v>52</v>
      </c>
      <c r="M120" s="86">
        <f t="shared" si="142"/>
        <v>1.2051792828685263E-2</v>
      </c>
      <c r="N120" s="86">
        <f t="shared" si="143"/>
        <v>4.3374800796812753E-2</v>
      </c>
      <c r="O120" s="86">
        <f t="shared" si="134"/>
        <v>0.13161105577689247</v>
      </c>
      <c r="P120" s="86">
        <f t="shared" si="135"/>
        <v>0.24027221115537856</v>
      </c>
      <c r="Q120" s="86">
        <f t="shared" si="136"/>
        <v>0.2705346613545816</v>
      </c>
      <c r="R120" s="48">
        <f t="shared" si="137"/>
        <v>0.69784452191235058</v>
      </c>
      <c r="S120" s="35">
        <f t="shared" si="138"/>
        <v>3.1978445219123506</v>
      </c>
      <c r="T120" s="22">
        <f t="shared" si="139"/>
        <v>0.35531605799026117</v>
      </c>
      <c r="U120" s="75">
        <f t="shared" si="144"/>
        <v>2.5</v>
      </c>
    </row>
    <row r="121" spans="1:21" ht="15.75" thickBot="1" x14ac:dyDescent="0.3">
      <c r="A121" s="43" t="s">
        <v>8</v>
      </c>
      <c r="B121" s="86">
        <f t="shared" si="126"/>
        <v>1.069156</v>
      </c>
      <c r="C121" s="86">
        <f t="shared" si="127"/>
        <v>1.5808032900000002</v>
      </c>
      <c r="D121" s="86">
        <f t="shared" si="128"/>
        <v>1.8604960000000004</v>
      </c>
      <c r="E121" s="86">
        <f t="shared" si="129"/>
        <v>2.76823044</v>
      </c>
      <c r="F121" s="86">
        <f t="shared" si="130"/>
        <v>2.6237520400000003</v>
      </c>
      <c r="G121" s="48">
        <f t="shared" si="140"/>
        <v>9.9024377700000006</v>
      </c>
      <c r="H121" s="35">
        <f t="shared" si="131"/>
        <v>14.542437769999999</v>
      </c>
      <c r="I121" s="22">
        <f t="shared" si="141"/>
        <v>0.58169751079999998</v>
      </c>
      <c r="J121" s="4">
        <f t="shared" si="132"/>
        <v>4.6399999999999997</v>
      </c>
      <c r="L121" s="43" t="s">
        <v>8</v>
      </c>
      <c r="M121" s="86">
        <f t="shared" si="142"/>
        <v>4.2595856573705189E-2</v>
      </c>
      <c r="N121" s="86">
        <f t="shared" si="143"/>
        <v>0.17004656904382476</v>
      </c>
      <c r="O121" s="86">
        <f t="shared" si="134"/>
        <v>0.40767840637450214</v>
      </c>
      <c r="P121" s="86">
        <f t="shared" si="135"/>
        <v>0.84921810310756984</v>
      </c>
      <c r="Q121" s="86">
        <f t="shared" si="136"/>
        <v>0.85716202103585659</v>
      </c>
      <c r="R121" s="48">
        <f t="shared" si="137"/>
        <v>2.3267009561354586</v>
      </c>
      <c r="S121" s="35">
        <f t="shared" si="138"/>
        <v>6.9667009561354583</v>
      </c>
      <c r="T121" s="22">
        <f t="shared" si="139"/>
        <v>0.77407788401505095</v>
      </c>
      <c r="U121" s="75">
        <f t="shared" si="144"/>
        <v>4.6399999999999997</v>
      </c>
    </row>
    <row r="122" spans="1:21" ht="15.75" thickBot="1" x14ac:dyDescent="0.3">
      <c r="A122" s="44" t="s">
        <v>5</v>
      </c>
      <c r="B122" s="9">
        <f t="shared" si="126"/>
        <v>1.2100000000000002</v>
      </c>
      <c r="C122" s="9">
        <f t="shared" si="127"/>
        <v>1.6129</v>
      </c>
      <c r="D122" s="9">
        <f t="shared" si="128"/>
        <v>2.4025000000000003</v>
      </c>
      <c r="E122" s="9">
        <f t="shared" si="129"/>
        <v>3.1329000000000002</v>
      </c>
      <c r="F122" s="31">
        <f t="shared" si="130"/>
        <v>3.3123999999999993</v>
      </c>
      <c r="G122" s="49">
        <f t="shared" si="140"/>
        <v>11.6707</v>
      </c>
      <c r="H122" s="36">
        <f t="shared" si="131"/>
        <v>16.6707</v>
      </c>
      <c r="I122" s="25">
        <f t="shared" si="141"/>
        <v>0.66682799999999998</v>
      </c>
      <c r="J122" s="4">
        <f t="shared" si="132"/>
        <v>5</v>
      </c>
      <c r="L122" s="44" t="s">
        <v>5</v>
      </c>
      <c r="M122" s="9">
        <f t="shared" si="142"/>
        <v>4.8207171314741053E-2</v>
      </c>
      <c r="N122" s="9">
        <f t="shared" si="143"/>
        <v>0.17349920318725101</v>
      </c>
      <c r="O122" s="9">
        <f t="shared" si="134"/>
        <v>0.52644422310756989</v>
      </c>
      <c r="P122" s="9">
        <f t="shared" si="135"/>
        <v>0.96108884462151423</v>
      </c>
      <c r="Q122" s="31">
        <f t="shared" si="136"/>
        <v>1.0821386454183264</v>
      </c>
      <c r="R122" s="49">
        <f t="shared" si="137"/>
        <v>2.7913780876494023</v>
      </c>
      <c r="S122" s="36">
        <f t="shared" si="138"/>
        <v>7.7913780876494023</v>
      </c>
      <c r="T122" s="25">
        <f t="shared" si="139"/>
        <v>0.8657086764054891</v>
      </c>
      <c r="U122" s="13">
        <f t="shared" si="144"/>
        <v>5</v>
      </c>
    </row>
    <row r="123" spans="1:21" ht="15.75" thickBot="1" x14ac:dyDescent="0.3"/>
    <row r="124" spans="1:21" ht="15.75" thickBot="1" x14ac:dyDescent="0.3">
      <c r="G124" s="116" t="s">
        <v>15</v>
      </c>
      <c r="R124" s="116" t="s">
        <v>15</v>
      </c>
    </row>
    <row r="125" spans="1:21" ht="15.75" customHeight="1" thickBot="1" x14ac:dyDescent="0.3">
      <c r="A125" s="102" t="s">
        <v>25</v>
      </c>
      <c r="B125" s="104" t="s">
        <v>29</v>
      </c>
      <c r="C125" s="105"/>
      <c r="D125" s="105"/>
      <c r="E125" s="105"/>
      <c r="F125" s="105"/>
      <c r="G125" s="117"/>
      <c r="J125" s="109" t="s">
        <v>18</v>
      </c>
      <c r="L125" s="102" t="s">
        <v>25</v>
      </c>
      <c r="M125" s="104" t="s">
        <v>44</v>
      </c>
      <c r="N125" s="105"/>
      <c r="O125" s="105"/>
      <c r="P125" s="105"/>
      <c r="Q125" s="130"/>
      <c r="R125" s="117"/>
    </row>
    <row r="126" spans="1:21" ht="15.75" customHeight="1" thickBot="1" x14ac:dyDescent="0.3">
      <c r="A126" s="103"/>
      <c r="B126" s="106"/>
      <c r="C126" s="107"/>
      <c r="D126" s="107"/>
      <c r="E126" s="107"/>
      <c r="F126" s="108"/>
      <c r="G126" s="33">
        <f>SUM(B9:F9)</f>
        <v>1.5100000000000002</v>
      </c>
      <c r="H126" s="112" t="s">
        <v>27</v>
      </c>
      <c r="I126" s="114" t="s">
        <v>28</v>
      </c>
      <c r="J126" s="110"/>
      <c r="L126" s="103"/>
      <c r="M126" s="127"/>
      <c r="N126" s="128"/>
      <c r="O126" s="128"/>
      <c r="P126" s="128"/>
      <c r="Q126" s="129"/>
      <c r="R126" s="33">
        <f>SUM(B79:F79)</f>
        <v>0</v>
      </c>
      <c r="S126" s="112" t="s">
        <v>38</v>
      </c>
      <c r="T126" s="112" t="s">
        <v>40</v>
      </c>
      <c r="U126" s="149" t="s">
        <v>39</v>
      </c>
    </row>
    <row r="127" spans="1:21" ht="15.75" thickBot="1" x14ac:dyDescent="0.3">
      <c r="A127" s="51"/>
      <c r="B127" s="5" t="s">
        <v>1</v>
      </c>
      <c r="C127" s="6" t="s">
        <v>2</v>
      </c>
      <c r="D127" s="6" t="s">
        <v>0</v>
      </c>
      <c r="E127" s="6" t="s">
        <v>6</v>
      </c>
      <c r="F127" s="17" t="s">
        <v>3</v>
      </c>
      <c r="G127" s="37" t="s">
        <v>26</v>
      </c>
      <c r="H127" s="113"/>
      <c r="I127" s="115"/>
      <c r="J127" s="111"/>
      <c r="L127" s="51"/>
      <c r="M127" s="5" t="s">
        <v>1</v>
      </c>
      <c r="N127" s="6" t="s">
        <v>2</v>
      </c>
      <c r="O127" s="6" t="s">
        <v>0</v>
      </c>
      <c r="P127" s="6" t="s">
        <v>6</v>
      </c>
      <c r="Q127" s="17" t="s">
        <v>3</v>
      </c>
      <c r="R127" s="37" t="s">
        <v>37</v>
      </c>
      <c r="S127" s="113"/>
      <c r="T127" s="113"/>
      <c r="U127" s="150"/>
    </row>
    <row r="128" spans="1:21" ht="15.75" thickBot="1" x14ac:dyDescent="0.3">
      <c r="A128" s="10" t="s">
        <v>16</v>
      </c>
      <c r="B128" s="84">
        <f t="shared" ref="B128:B137" si="145">SUM((B$9*L4)+L4)^2</f>
        <v>3.24</v>
      </c>
      <c r="C128" s="84">
        <f t="shared" ref="C128:F128" si="146">SUM((C$9*M4)+M4)^2</f>
        <v>0.51839999999999997</v>
      </c>
      <c r="D128" s="84">
        <f t="shared" si="146"/>
        <v>0.19713600000000001</v>
      </c>
      <c r="E128" s="84">
        <f t="shared" si="146"/>
        <v>0.11289599999999998</v>
      </c>
      <c r="F128" s="85">
        <f t="shared" si="146"/>
        <v>1.0526759999999999</v>
      </c>
      <c r="G128" s="45">
        <f>SUM(B128:F128)</f>
        <v>5.1211079999999995</v>
      </c>
      <c r="H128" s="34">
        <f t="shared" ref="H128:H137" si="147">SUM(J128+G128)</f>
        <v>8.2711079999999981</v>
      </c>
      <c r="I128" s="22">
        <f>SUM(H128/25)</f>
        <v>0.33084431999999991</v>
      </c>
      <c r="J128" s="4">
        <f t="shared" ref="J128:J137" si="148">$Q4</f>
        <v>3.1499999999999995</v>
      </c>
      <c r="L128" s="10" t="s">
        <v>16</v>
      </c>
      <c r="M128" s="84">
        <f>SUM(B$23*B128)</f>
        <v>2.1456953642384105</v>
      </c>
      <c r="N128" s="84">
        <f t="shared" ref="N128" si="149">SUM(C$23*C128)</f>
        <v>6.8662251655629128E-2</v>
      </c>
      <c r="O128" s="84">
        <f t="shared" ref="O128:O137" si="150">SUM(D$23*D128)</f>
        <v>1.4360900662251652E-2</v>
      </c>
      <c r="P128" s="84">
        <f t="shared" ref="P128:P137" si="151">SUM(E$23*E128)</f>
        <v>8.9718675496688709E-3</v>
      </c>
      <c r="Q128" s="85">
        <f t="shared" ref="Q128:Q137" si="152">SUM(F$23*F128)</f>
        <v>5.577091390728476E-2</v>
      </c>
      <c r="R128" s="45">
        <f t="shared" ref="R128:R137" si="153">SUM(M128:Q128)</f>
        <v>2.2934612980132449</v>
      </c>
      <c r="S128" s="34">
        <f t="shared" ref="S128:S137" si="154">SUM(U128+R128)</f>
        <v>5.4434612980132444</v>
      </c>
      <c r="T128" s="22">
        <f t="shared" ref="T128:T137" si="155">SUM(S128/9)</f>
        <v>0.60482903311258274</v>
      </c>
      <c r="U128" s="75">
        <f>Q4</f>
        <v>3.1499999999999995</v>
      </c>
    </row>
    <row r="129" spans="1:21" ht="15.75" thickBot="1" x14ac:dyDescent="0.3">
      <c r="A129" s="40" t="s">
        <v>17</v>
      </c>
      <c r="B129" s="86">
        <f t="shared" si="145"/>
        <v>0.21160000000000001</v>
      </c>
      <c r="C129" s="86">
        <f t="shared" ref="C129:C137" si="156">SUM((C$9*M5)+M5)^2</f>
        <v>0.9216000000000002</v>
      </c>
      <c r="D129" s="86">
        <f t="shared" ref="D129:D137" si="157">SUM((D$9*N5)+N5)^2</f>
        <v>0.99800100000000003</v>
      </c>
      <c r="E129" s="86">
        <f t="shared" ref="E129:E137" si="158">SUM((E$9*O5)+O5)^2</f>
        <v>1.06172416</v>
      </c>
      <c r="F129" s="86">
        <f t="shared" ref="F129:F137" si="159">SUM((F$9*P5)+P5)^2</f>
        <v>0.104976</v>
      </c>
      <c r="G129" s="46">
        <f t="shared" ref="G129:G137" si="160">SUM(B129:F129)</f>
        <v>3.2979011600000008</v>
      </c>
      <c r="H129" s="39">
        <f t="shared" si="147"/>
        <v>6.4479011600000007</v>
      </c>
      <c r="I129" s="22">
        <f t="shared" ref="I129:I137" si="161">SUM(H129/25)</f>
        <v>0.25791604640000004</v>
      </c>
      <c r="J129" s="4">
        <f t="shared" si="148"/>
        <v>3.15</v>
      </c>
      <c r="L129" s="40" t="s">
        <v>17</v>
      </c>
      <c r="M129" s="86">
        <f t="shared" ref="M129:M137" si="162">SUM(B$23*B129)</f>
        <v>0.14013245033112581</v>
      </c>
      <c r="N129" s="86">
        <f t="shared" ref="N129:N137" si="163">SUM(C$23*C129)</f>
        <v>0.12206622516556292</v>
      </c>
      <c r="O129" s="86">
        <f t="shared" si="150"/>
        <v>7.2702059602648986E-2</v>
      </c>
      <c r="P129" s="86">
        <f t="shared" si="151"/>
        <v>8.4375429933774823E-2</v>
      </c>
      <c r="Q129" s="86">
        <f t="shared" si="152"/>
        <v>5.5616423841059592E-3</v>
      </c>
      <c r="R129" s="46">
        <f t="shared" si="153"/>
        <v>0.42483780741721849</v>
      </c>
      <c r="S129" s="39">
        <f t="shared" si="154"/>
        <v>3.5748378074172185</v>
      </c>
      <c r="T129" s="22">
        <f t="shared" si="155"/>
        <v>0.39720420082413538</v>
      </c>
      <c r="U129" s="75">
        <f t="shared" ref="U129:U137" si="164">Q5</f>
        <v>3.15</v>
      </c>
    </row>
    <row r="130" spans="1:21" ht="15.75" thickBot="1" x14ac:dyDescent="0.3">
      <c r="A130" s="40">
        <v>3</v>
      </c>
      <c r="B130" s="86">
        <f t="shared" si="145"/>
        <v>1.6384000000000001</v>
      </c>
      <c r="C130" s="86">
        <f t="shared" si="156"/>
        <v>0.96825600000000001</v>
      </c>
      <c r="D130" s="86">
        <f t="shared" si="157"/>
        <v>1.2075812100000001</v>
      </c>
      <c r="E130" s="86">
        <f t="shared" si="158"/>
        <v>7.2253439999999988E-2</v>
      </c>
      <c r="F130" s="86">
        <f t="shared" si="159"/>
        <v>7.2900000000000006E-2</v>
      </c>
      <c r="G130" s="47">
        <f t="shared" si="160"/>
        <v>3.95939065</v>
      </c>
      <c r="H130" s="38">
        <f t="shared" si="147"/>
        <v>6.8993906500000008</v>
      </c>
      <c r="I130" s="22">
        <f t="shared" si="161"/>
        <v>0.27597562600000003</v>
      </c>
      <c r="J130" s="4">
        <f t="shared" si="148"/>
        <v>2.9400000000000004</v>
      </c>
      <c r="L130" s="40">
        <v>3</v>
      </c>
      <c r="M130" s="86">
        <f t="shared" si="162"/>
        <v>1.0850331125827815</v>
      </c>
      <c r="N130" s="86">
        <f t="shared" si="163"/>
        <v>0.12824582781456953</v>
      </c>
      <c r="O130" s="86">
        <f t="shared" si="150"/>
        <v>8.7969492119205281E-2</v>
      </c>
      <c r="P130" s="86">
        <f t="shared" si="151"/>
        <v>5.7419952317880781E-3</v>
      </c>
      <c r="Q130" s="86">
        <f t="shared" si="152"/>
        <v>3.8622516556291388E-3</v>
      </c>
      <c r="R130" s="47">
        <f t="shared" si="153"/>
        <v>1.3108526794039734</v>
      </c>
      <c r="S130" s="38">
        <f t="shared" si="154"/>
        <v>4.250852679403974</v>
      </c>
      <c r="T130" s="22">
        <f t="shared" si="155"/>
        <v>0.47231696437821935</v>
      </c>
      <c r="U130" s="75">
        <f t="shared" si="164"/>
        <v>2.9400000000000004</v>
      </c>
    </row>
    <row r="131" spans="1:21" ht="15.75" thickBot="1" x14ac:dyDescent="0.3">
      <c r="A131" s="40">
        <v>4</v>
      </c>
      <c r="B131" s="86">
        <f t="shared" si="145"/>
        <v>1.1664000000000001</v>
      </c>
      <c r="C131" s="86">
        <f t="shared" si="156"/>
        <v>0.89870400000000017</v>
      </c>
      <c r="D131" s="86">
        <f t="shared" si="157"/>
        <v>1.1119702499999999</v>
      </c>
      <c r="E131" s="86">
        <f t="shared" si="158"/>
        <v>5.531904E-2</v>
      </c>
      <c r="F131" s="86">
        <f t="shared" si="159"/>
        <v>5.6453760000000006E-2</v>
      </c>
      <c r="G131" s="48">
        <f t="shared" si="160"/>
        <v>3.2888470500000007</v>
      </c>
      <c r="H131" s="35">
        <f t="shared" si="147"/>
        <v>5.9988470500000011</v>
      </c>
      <c r="I131" s="22">
        <f t="shared" si="161"/>
        <v>0.23995388200000003</v>
      </c>
      <c r="J131" s="4">
        <f t="shared" si="148"/>
        <v>2.7100000000000004</v>
      </c>
      <c r="L131" s="40">
        <v>4</v>
      </c>
      <c r="M131" s="86">
        <f t="shared" si="162"/>
        <v>0.77245033112582784</v>
      </c>
      <c r="N131" s="86">
        <f t="shared" si="163"/>
        <v>0.11903364238410596</v>
      </c>
      <c r="O131" s="86">
        <f t="shared" si="150"/>
        <v>8.1004455298013228E-2</v>
      </c>
      <c r="P131" s="86">
        <f t="shared" si="151"/>
        <v>4.3962150993377474E-3</v>
      </c>
      <c r="Q131" s="86">
        <f t="shared" si="152"/>
        <v>2.9909276821192053E-3</v>
      </c>
      <c r="R131" s="48">
        <f t="shared" si="153"/>
        <v>0.97987557158940397</v>
      </c>
      <c r="S131" s="35">
        <f t="shared" si="154"/>
        <v>3.6898755715894045</v>
      </c>
      <c r="T131" s="22">
        <f t="shared" si="155"/>
        <v>0.40998617462104492</v>
      </c>
      <c r="U131" s="75">
        <f t="shared" si="164"/>
        <v>2.7100000000000004</v>
      </c>
    </row>
    <row r="132" spans="1:21" ht="15.75" thickBot="1" x14ac:dyDescent="0.3">
      <c r="A132" s="40" t="s">
        <v>30</v>
      </c>
      <c r="B132" s="86">
        <f t="shared" si="145"/>
        <v>3.5999999999999999E-3</v>
      </c>
      <c r="C132" s="86">
        <f t="shared" si="156"/>
        <v>0.48441599999999996</v>
      </c>
      <c r="D132" s="86">
        <f t="shared" si="157"/>
        <v>0.48902049000000003</v>
      </c>
      <c r="E132" s="86">
        <f t="shared" si="158"/>
        <v>1.1560550399999998</v>
      </c>
      <c r="F132" s="86">
        <f t="shared" si="159"/>
        <v>3.3708960000000003E-2</v>
      </c>
      <c r="G132" s="48">
        <f t="shared" si="160"/>
        <v>2.1668004899999995</v>
      </c>
      <c r="H132" s="35">
        <f t="shared" si="147"/>
        <v>4.5368004899999992</v>
      </c>
      <c r="I132" s="22">
        <f t="shared" si="161"/>
        <v>0.18147201959999998</v>
      </c>
      <c r="J132" s="4">
        <f t="shared" si="148"/>
        <v>2.37</v>
      </c>
      <c r="L132" s="40" t="s">
        <v>30</v>
      </c>
      <c r="M132" s="86">
        <f t="shared" si="162"/>
        <v>2.3841059602649002E-3</v>
      </c>
      <c r="N132" s="86">
        <f t="shared" si="163"/>
        <v>6.4161059602648993E-2</v>
      </c>
      <c r="O132" s="86">
        <f t="shared" si="150"/>
        <v>3.5624009205298006E-2</v>
      </c>
      <c r="P132" s="86">
        <f t="shared" si="151"/>
        <v>9.1871923708609249E-2</v>
      </c>
      <c r="Q132" s="86">
        <f t="shared" si="152"/>
        <v>1.7859051655629138E-3</v>
      </c>
      <c r="R132" s="48">
        <f t="shared" si="153"/>
        <v>0.19582700364238406</v>
      </c>
      <c r="S132" s="35">
        <f t="shared" si="154"/>
        <v>2.5658270036423843</v>
      </c>
      <c r="T132" s="22">
        <f t="shared" si="155"/>
        <v>0.28509188929359824</v>
      </c>
      <c r="U132" s="75">
        <f t="shared" si="164"/>
        <v>2.37</v>
      </c>
    </row>
    <row r="133" spans="1:21" ht="15.75" thickBot="1" x14ac:dyDescent="0.3">
      <c r="A133" s="40" t="s">
        <v>20</v>
      </c>
      <c r="B133" s="86">
        <f t="shared" si="145"/>
        <v>4</v>
      </c>
      <c r="C133" s="86">
        <f t="shared" si="156"/>
        <v>5.7600000000000012E-2</v>
      </c>
      <c r="D133" s="86">
        <f t="shared" si="157"/>
        <v>1.490841E-2</v>
      </c>
      <c r="E133" s="86">
        <f t="shared" si="158"/>
        <v>4.5283839999999999E-2</v>
      </c>
      <c r="F133" s="86">
        <f t="shared" si="159"/>
        <v>1.0497599999999998E-3</v>
      </c>
      <c r="G133" s="48">
        <f t="shared" si="160"/>
        <v>4.1188420099999998</v>
      </c>
      <c r="H133" s="35">
        <f t="shared" si="147"/>
        <v>5.6488420100000001</v>
      </c>
      <c r="I133" s="22">
        <f t="shared" si="161"/>
        <v>0.2259536804</v>
      </c>
      <c r="J133" s="4">
        <f t="shared" si="148"/>
        <v>1.53</v>
      </c>
      <c r="L133" s="40" t="s">
        <v>20</v>
      </c>
      <c r="M133" s="86">
        <f t="shared" si="162"/>
        <v>2.6490066225165561</v>
      </c>
      <c r="N133" s="86">
        <f t="shared" si="163"/>
        <v>7.6291390728476828E-3</v>
      </c>
      <c r="O133" s="86">
        <f t="shared" si="150"/>
        <v>1.0860431125827813E-3</v>
      </c>
      <c r="P133" s="86">
        <f t="shared" si="151"/>
        <v>3.5987157615894032E-3</v>
      </c>
      <c r="Q133" s="86">
        <f t="shared" si="152"/>
        <v>5.5616423841059584E-5</v>
      </c>
      <c r="R133" s="48">
        <f t="shared" si="153"/>
        <v>2.6613761368874167</v>
      </c>
      <c r="S133" s="35">
        <f t="shared" si="154"/>
        <v>4.1913761368874169</v>
      </c>
      <c r="T133" s="22">
        <f t="shared" si="155"/>
        <v>0.46570845965415741</v>
      </c>
      <c r="U133" s="75">
        <f t="shared" si="164"/>
        <v>1.53</v>
      </c>
    </row>
    <row r="134" spans="1:21" ht="15.75" thickBot="1" x14ac:dyDescent="0.3">
      <c r="A134" s="41" t="s">
        <v>43</v>
      </c>
      <c r="B134" s="86">
        <f t="shared" si="145"/>
        <v>4.0000000000000008E-2</v>
      </c>
      <c r="C134" s="86">
        <f t="shared" si="156"/>
        <v>3.6000000000000008E-3</v>
      </c>
      <c r="D134" s="86">
        <f t="shared" si="157"/>
        <v>9.9800099999999975E-3</v>
      </c>
      <c r="E134" s="86">
        <f t="shared" si="158"/>
        <v>1.5178240000000001E-2</v>
      </c>
      <c r="F134" s="86">
        <f t="shared" si="159"/>
        <v>1.0497599999999998E-3</v>
      </c>
      <c r="G134" s="48">
        <f t="shared" si="160"/>
        <v>6.9808010000000004E-2</v>
      </c>
      <c r="H134" s="35">
        <f t="shared" si="147"/>
        <v>0.44980801000000004</v>
      </c>
      <c r="I134" s="22">
        <f t="shared" si="161"/>
        <v>1.7992320400000001E-2</v>
      </c>
      <c r="J134" s="4">
        <f t="shared" si="148"/>
        <v>0.38</v>
      </c>
      <c r="L134" s="41" t="s">
        <v>43</v>
      </c>
      <c r="M134" s="86">
        <f t="shared" si="162"/>
        <v>2.6490066225165566E-2</v>
      </c>
      <c r="N134" s="86">
        <f t="shared" si="163"/>
        <v>4.7682119205298018E-4</v>
      </c>
      <c r="O134" s="86">
        <f t="shared" si="150"/>
        <v>7.2702059602648976E-4</v>
      </c>
      <c r="P134" s="86">
        <f t="shared" si="151"/>
        <v>1.2062177483443707E-3</v>
      </c>
      <c r="Q134" s="86">
        <f t="shared" si="152"/>
        <v>5.5616423841059584E-5</v>
      </c>
      <c r="R134" s="48">
        <f t="shared" si="153"/>
        <v>2.8955742185430469E-2</v>
      </c>
      <c r="S134" s="35">
        <f t="shared" si="154"/>
        <v>0.40895574218543046</v>
      </c>
      <c r="T134" s="22">
        <f t="shared" si="155"/>
        <v>4.5439526909492274E-2</v>
      </c>
      <c r="U134" s="75">
        <f t="shared" si="164"/>
        <v>0.38</v>
      </c>
    </row>
    <row r="135" spans="1:21" ht="15.75" thickBot="1" x14ac:dyDescent="0.3">
      <c r="A135" s="42" t="s">
        <v>52</v>
      </c>
      <c r="B135" s="86">
        <f t="shared" si="145"/>
        <v>1</v>
      </c>
      <c r="C135" s="86">
        <f t="shared" si="156"/>
        <v>0.36</v>
      </c>
      <c r="D135" s="86">
        <f t="shared" si="157"/>
        <v>0.30802500000000005</v>
      </c>
      <c r="E135" s="86">
        <f t="shared" si="158"/>
        <v>0.31360000000000005</v>
      </c>
      <c r="F135" s="86">
        <f t="shared" si="159"/>
        <v>0.29160000000000003</v>
      </c>
      <c r="G135" s="48">
        <f t="shared" si="160"/>
        <v>2.2732250000000001</v>
      </c>
      <c r="H135" s="35">
        <f t="shared" si="147"/>
        <v>4.7732250000000001</v>
      </c>
      <c r="I135" s="22">
        <f t="shared" si="161"/>
        <v>0.19092900000000002</v>
      </c>
      <c r="J135" s="4">
        <f t="shared" si="148"/>
        <v>2.5</v>
      </c>
      <c r="L135" s="42" t="s">
        <v>52</v>
      </c>
      <c r="M135" s="86">
        <f t="shared" si="162"/>
        <v>0.66225165562913901</v>
      </c>
      <c r="N135" s="86">
        <f t="shared" si="163"/>
        <v>4.7682119205298003E-2</v>
      </c>
      <c r="O135" s="86">
        <f t="shared" si="150"/>
        <v>2.243890728476821E-2</v>
      </c>
      <c r="P135" s="86">
        <f t="shared" si="151"/>
        <v>2.4921854304635761E-2</v>
      </c>
      <c r="Q135" s="86">
        <f t="shared" si="152"/>
        <v>1.5449006622516555E-2</v>
      </c>
      <c r="R135" s="48">
        <f t="shared" si="153"/>
        <v>0.77274354304635751</v>
      </c>
      <c r="S135" s="35">
        <f t="shared" si="154"/>
        <v>3.2727435430463574</v>
      </c>
      <c r="T135" s="22">
        <f t="shared" si="155"/>
        <v>0.36363817144959526</v>
      </c>
      <c r="U135" s="75">
        <f t="shared" si="164"/>
        <v>2.5</v>
      </c>
    </row>
    <row r="136" spans="1:21" ht="15.75" thickBot="1" x14ac:dyDescent="0.3">
      <c r="A136" s="43" t="s">
        <v>8</v>
      </c>
      <c r="B136" s="86">
        <f t="shared" si="145"/>
        <v>3.5343999999999998</v>
      </c>
      <c r="C136" s="86">
        <f t="shared" si="156"/>
        <v>1.4113439999999999</v>
      </c>
      <c r="D136" s="86">
        <f t="shared" si="157"/>
        <v>0.95413824000000003</v>
      </c>
      <c r="E136" s="86">
        <f t="shared" si="158"/>
        <v>1.10838784</v>
      </c>
      <c r="F136" s="86">
        <f t="shared" si="159"/>
        <v>0.92390544000000008</v>
      </c>
      <c r="G136" s="48">
        <f t="shared" si="160"/>
        <v>7.9321755199999995</v>
      </c>
      <c r="H136" s="35">
        <f t="shared" si="147"/>
        <v>12.572175519999998</v>
      </c>
      <c r="I136" s="22">
        <f t="shared" si="161"/>
        <v>0.50288702079999992</v>
      </c>
      <c r="J136" s="4">
        <f t="shared" si="148"/>
        <v>4.6399999999999997</v>
      </c>
      <c r="L136" s="43" t="s">
        <v>8</v>
      </c>
      <c r="M136" s="86">
        <f t="shared" si="162"/>
        <v>2.3406622516556288</v>
      </c>
      <c r="N136" s="86">
        <f t="shared" si="163"/>
        <v>0.1869329801324503</v>
      </c>
      <c r="O136" s="86">
        <f t="shared" si="150"/>
        <v>6.9506759205298002E-2</v>
      </c>
      <c r="P136" s="86">
        <f t="shared" si="151"/>
        <v>8.808380185430463E-2</v>
      </c>
      <c r="Q136" s="86">
        <f t="shared" si="152"/>
        <v>4.8948632582781454E-2</v>
      </c>
      <c r="R136" s="48">
        <f t="shared" si="153"/>
        <v>2.7341344254304629</v>
      </c>
      <c r="S136" s="35">
        <f t="shared" si="154"/>
        <v>7.3741344254304622</v>
      </c>
      <c r="T136" s="22">
        <f t="shared" si="155"/>
        <v>0.81934826949227357</v>
      </c>
      <c r="U136" s="75">
        <f t="shared" si="164"/>
        <v>4.6399999999999997</v>
      </c>
    </row>
    <row r="137" spans="1:21" ht="15.75" thickBot="1" x14ac:dyDescent="0.3">
      <c r="A137" s="44" t="s">
        <v>5</v>
      </c>
      <c r="B137" s="9">
        <f t="shared" si="145"/>
        <v>4</v>
      </c>
      <c r="C137" s="9">
        <f t="shared" si="156"/>
        <v>1.44</v>
      </c>
      <c r="D137" s="9">
        <f t="shared" si="157"/>
        <v>1.2321000000000002</v>
      </c>
      <c r="E137" s="9">
        <f t="shared" si="158"/>
        <v>1.2544000000000002</v>
      </c>
      <c r="F137" s="31">
        <f t="shared" si="159"/>
        <v>1.1664000000000001</v>
      </c>
      <c r="G137" s="49">
        <f t="shared" si="160"/>
        <v>9.0929000000000002</v>
      </c>
      <c r="H137" s="36">
        <f t="shared" si="147"/>
        <v>14.0929</v>
      </c>
      <c r="I137" s="25">
        <f t="shared" si="161"/>
        <v>0.56371599999999999</v>
      </c>
      <c r="J137" s="4">
        <f t="shared" si="148"/>
        <v>5</v>
      </c>
      <c r="L137" s="44" t="s">
        <v>5</v>
      </c>
      <c r="M137" s="9">
        <f t="shared" si="162"/>
        <v>2.6490066225165561</v>
      </c>
      <c r="N137" s="9">
        <f t="shared" si="163"/>
        <v>0.19072847682119201</v>
      </c>
      <c r="O137" s="9">
        <f t="shared" si="150"/>
        <v>8.975562913907284E-2</v>
      </c>
      <c r="P137" s="9">
        <f t="shared" si="151"/>
        <v>9.9687417218543045E-2</v>
      </c>
      <c r="Q137" s="31">
        <f t="shared" si="152"/>
        <v>6.1796026490066221E-2</v>
      </c>
      <c r="R137" s="49">
        <f t="shared" si="153"/>
        <v>3.09097417218543</v>
      </c>
      <c r="S137" s="36">
        <f t="shared" si="154"/>
        <v>8.0909741721854296</v>
      </c>
      <c r="T137" s="25">
        <f t="shared" si="155"/>
        <v>0.89899713024282546</v>
      </c>
      <c r="U137" s="13">
        <f t="shared" si="164"/>
        <v>5</v>
      </c>
    </row>
    <row r="138" spans="1:21" ht="15.75" thickBot="1" x14ac:dyDescent="0.3"/>
    <row r="139" spans="1:21" ht="15.75" customHeight="1" thickBot="1" x14ac:dyDescent="0.3">
      <c r="G139" s="116" t="s">
        <v>15</v>
      </c>
      <c r="R139" s="116" t="s">
        <v>15</v>
      </c>
    </row>
    <row r="140" spans="1:21" ht="15.75" customHeight="1" thickBot="1" x14ac:dyDescent="0.3">
      <c r="A140" s="102" t="s">
        <v>55</v>
      </c>
      <c r="B140" s="104" t="s">
        <v>29</v>
      </c>
      <c r="C140" s="105"/>
      <c r="D140" s="105"/>
      <c r="E140" s="105"/>
      <c r="F140" s="105"/>
      <c r="G140" s="117"/>
      <c r="J140" s="109" t="s">
        <v>18</v>
      </c>
      <c r="L140" s="102" t="s">
        <v>55</v>
      </c>
      <c r="M140" s="104" t="s">
        <v>44</v>
      </c>
      <c r="N140" s="105"/>
      <c r="O140" s="105"/>
      <c r="P140" s="105"/>
      <c r="Q140" s="130"/>
      <c r="R140" s="117"/>
    </row>
    <row r="141" spans="1:21" ht="15.75" customHeight="1" thickBot="1" x14ac:dyDescent="0.3">
      <c r="A141" s="103"/>
      <c r="B141" s="106"/>
      <c r="C141" s="107"/>
      <c r="D141" s="107"/>
      <c r="E141" s="107"/>
      <c r="F141" s="108"/>
      <c r="G141" s="33">
        <f>SUM(B10:F10)</f>
        <v>0.5</v>
      </c>
      <c r="H141" s="112" t="s">
        <v>27</v>
      </c>
      <c r="I141" s="114" t="s">
        <v>28</v>
      </c>
      <c r="J141" s="110"/>
      <c r="L141" s="103"/>
      <c r="M141" s="127"/>
      <c r="N141" s="128"/>
      <c r="O141" s="128"/>
      <c r="P141" s="128"/>
      <c r="Q141" s="129"/>
      <c r="R141" s="33">
        <f>SUM(B94:F94)</f>
        <v>0</v>
      </c>
      <c r="S141" s="112" t="s">
        <v>38</v>
      </c>
      <c r="T141" s="112" t="s">
        <v>40</v>
      </c>
      <c r="U141" s="149" t="s">
        <v>39</v>
      </c>
    </row>
    <row r="142" spans="1:21" ht="15.75" thickBot="1" x14ac:dyDescent="0.3">
      <c r="A142" s="51"/>
      <c r="B142" s="5" t="s">
        <v>1</v>
      </c>
      <c r="C142" s="6" t="s">
        <v>2</v>
      </c>
      <c r="D142" s="6" t="s">
        <v>0</v>
      </c>
      <c r="E142" s="6" t="s">
        <v>6</v>
      </c>
      <c r="F142" s="17" t="s">
        <v>3</v>
      </c>
      <c r="G142" s="37" t="s">
        <v>26</v>
      </c>
      <c r="H142" s="113"/>
      <c r="I142" s="115"/>
      <c r="J142" s="111"/>
      <c r="L142" s="51"/>
      <c r="M142" s="5" t="s">
        <v>1</v>
      </c>
      <c r="N142" s="6" t="s">
        <v>2</v>
      </c>
      <c r="O142" s="6" t="s">
        <v>0</v>
      </c>
      <c r="P142" s="6" t="s">
        <v>6</v>
      </c>
      <c r="Q142" s="17" t="s">
        <v>3</v>
      </c>
      <c r="R142" s="37" t="s">
        <v>37</v>
      </c>
      <c r="S142" s="113"/>
      <c r="T142" s="113"/>
      <c r="U142" s="150"/>
    </row>
    <row r="143" spans="1:21" ht="15.75" thickBot="1" x14ac:dyDescent="0.3">
      <c r="A143" s="10" t="s">
        <v>16</v>
      </c>
      <c r="B143" s="84">
        <f t="shared" ref="B143:B152" si="165">SUM((B$10*L4)+L4)^2</f>
        <v>1.0712250000000003</v>
      </c>
      <c r="C143" s="84">
        <f t="shared" ref="C143:F143" si="166">SUM((C$10*M4)+M4)^2</f>
        <v>0.42771600000000004</v>
      </c>
      <c r="D143" s="84">
        <f t="shared" si="166"/>
        <v>0.17305600000000004</v>
      </c>
      <c r="E143" s="84">
        <f t="shared" si="166"/>
        <v>0.10889999999999997</v>
      </c>
      <c r="F143" s="85">
        <f t="shared" si="166"/>
        <v>1.1320960000000002</v>
      </c>
      <c r="G143" s="45">
        <f>SUM(B143:F143)</f>
        <v>2.9129930000000006</v>
      </c>
      <c r="H143" s="34">
        <f t="shared" ref="H143:H152" si="167">SUM(J143+G143)</f>
        <v>6.0629930000000005</v>
      </c>
      <c r="I143" s="22">
        <f>SUM(H143/25)</f>
        <v>0.24251972000000002</v>
      </c>
      <c r="J143" s="4">
        <f t="shared" ref="J143:J152" si="168">$Q4</f>
        <v>3.1499999999999995</v>
      </c>
      <c r="L143" s="10" t="s">
        <v>16</v>
      </c>
      <c r="M143" s="84">
        <f>SUM(B$24*B143)</f>
        <v>0.32136750000000008</v>
      </c>
      <c r="N143" s="84">
        <f t="shared" ref="N143" si="169">SUM(C$24*C143)</f>
        <v>7.698888000000001E-2</v>
      </c>
      <c r="O143" s="84">
        <f t="shared" ref="O143:O152" si="170">SUM(D$24*D143)</f>
        <v>1.3844480000000004E-2</v>
      </c>
      <c r="P143" s="84">
        <f t="shared" ref="P143:P152" si="171">SUM(E$24*E143)</f>
        <v>2.1779999999999994E-2</v>
      </c>
      <c r="Q143" s="85">
        <f t="shared" ref="Q143:Q152" si="172">SUM(F$24*F143)</f>
        <v>0.27170304000000006</v>
      </c>
      <c r="R143" s="45">
        <f t="shared" ref="R143:R152" si="173">SUM(M143:Q143)</f>
        <v>0.70568390000000014</v>
      </c>
      <c r="S143" s="34">
        <f t="shared" ref="S143:S152" si="174">SUM(U143+R143)</f>
        <v>3.8556838999999998</v>
      </c>
      <c r="T143" s="22">
        <f t="shared" ref="T143:T152" si="175">SUM(S143/9)</f>
        <v>0.42840932222222222</v>
      </c>
      <c r="U143" s="75">
        <f>Q4</f>
        <v>3.1499999999999995</v>
      </c>
    </row>
    <row r="144" spans="1:21" ht="15.75" thickBot="1" x14ac:dyDescent="0.3">
      <c r="A144" s="40" t="s">
        <v>17</v>
      </c>
      <c r="B144" s="86">
        <f t="shared" si="165"/>
        <v>6.9960250000000002E-2</v>
      </c>
      <c r="C144" s="86">
        <f t="shared" ref="C144:C152" si="176">SUM((C$10*M5)+M5)^2</f>
        <v>0.76038399999999995</v>
      </c>
      <c r="D144" s="86">
        <f t="shared" ref="D144:D152" si="177">SUM((D$10*N5)+N5)^2</f>
        <v>0.8760960000000001</v>
      </c>
      <c r="E144" s="86">
        <f t="shared" ref="E144:E152" si="178">SUM((E$10*O5)+O5)^2</f>
        <v>1.0241439999999999</v>
      </c>
      <c r="F144" s="86">
        <f t="shared" ref="F144:F152" si="179">SUM((F$10*P5)+P5)^2</f>
        <v>0.11289599999999998</v>
      </c>
      <c r="G144" s="46">
        <f t="shared" ref="G144:G152" si="180">SUM(B144:F144)</f>
        <v>2.8434802499999998</v>
      </c>
      <c r="H144" s="39">
        <f t="shared" si="167"/>
        <v>5.9934802499999993</v>
      </c>
      <c r="I144" s="22">
        <f t="shared" ref="I144:I152" si="181">SUM(H144/25)</f>
        <v>0.23973920999999998</v>
      </c>
      <c r="J144" s="4">
        <f t="shared" si="168"/>
        <v>3.15</v>
      </c>
      <c r="L144" s="40" t="s">
        <v>17</v>
      </c>
      <c r="M144" s="86">
        <f t="shared" ref="M144:M152" si="182">SUM(B$24*B144)</f>
        <v>2.0988074999999998E-2</v>
      </c>
      <c r="N144" s="86">
        <f t="shared" ref="N144:N152" si="183">SUM(C$24*C144)</f>
        <v>0.13686911999999998</v>
      </c>
      <c r="O144" s="86">
        <f t="shared" si="170"/>
        <v>7.0087680000000013E-2</v>
      </c>
      <c r="P144" s="86">
        <f t="shared" si="171"/>
        <v>0.20482880000000001</v>
      </c>
      <c r="Q144" s="86">
        <f t="shared" si="172"/>
        <v>2.7095039999999994E-2</v>
      </c>
      <c r="R144" s="46">
        <f t="shared" si="173"/>
        <v>0.45986871499999998</v>
      </c>
      <c r="S144" s="39">
        <f t="shared" si="174"/>
        <v>3.6098687149999997</v>
      </c>
      <c r="T144" s="22">
        <f t="shared" si="175"/>
        <v>0.40109652388888883</v>
      </c>
      <c r="U144" s="75">
        <f t="shared" ref="U144:U152" si="184">Q5</f>
        <v>3.15</v>
      </c>
    </row>
    <row r="145" spans="1:21" ht="15.75" thickBot="1" x14ac:dyDescent="0.3">
      <c r="A145" s="40">
        <v>3</v>
      </c>
      <c r="B145" s="86">
        <f t="shared" si="165"/>
        <v>0.54169599999999996</v>
      </c>
      <c r="C145" s="86">
        <f t="shared" si="176"/>
        <v>0.79887843999999986</v>
      </c>
      <c r="D145" s="86">
        <f t="shared" si="177"/>
        <v>1.0600761600000002</v>
      </c>
      <c r="E145" s="86">
        <f t="shared" si="178"/>
        <v>6.9696000000000008E-2</v>
      </c>
      <c r="F145" s="86">
        <f t="shared" si="179"/>
        <v>7.8400000000000011E-2</v>
      </c>
      <c r="G145" s="47">
        <f t="shared" si="180"/>
        <v>2.5487465999999994</v>
      </c>
      <c r="H145" s="38">
        <f t="shared" si="167"/>
        <v>5.4887465999999998</v>
      </c>
      <c r="I145" s="22">
        <f t="shared" si="181"/>
        <v>0.21954986399999998</v>
      </c>
      <c r="J145" s="4">
        <f t="shared" si="168"/>
        <v>2.9400000000000004</v>
      </c>
      <c r="L145" s="40">
        <v>3</v>
      </c>
      <c r="M145" s="86">
        <f t="shared" si="182"/>
        <v>0.16250879999999998</v>
      </c>
      <c r="N145" s="86">
        <f t="shared" si="183"/>
        <v>0.14379811919999996</v>
      </c>
      <c r="O145" s="86">
        <f t="shared" si="170"/>
        <v>8.480609280000001E-2</v>
      </c>
      <c r="P145" s="86">
        <f t="shared" si="171"/>
        <v>1.3939200000000002E-2</v>
      </c>
      <c r="Q145" s="86">
        <f t="shared" si="172"/>
        <v>1.8816000000000003E-2</v>
      </c>
      <c r="R145" s="47">
        <f t="shared" si="173"/>
        <v>0.42386821199999997</v>
      </c>
      <c r="S145" s="38">
        <f t="shared" si="174"/>
        <v>3.3638682120000003</v>
      </c>
      <c r="T145" s="22">
        <f t="shared" si="175"/>
        <v>0.37376313466666672</v>
      </c>
      <c r="U145" s="75">
        <f t="shared" si="184"/>
        <v>2.9400000000000004</v>
      </c>
    </row>
    <row r="146" spans="1:21" ht="15.75" thickBot="1" x14ac:dyDescent="0.3">
      <c r="A146" s="40">
        <v>4</v>
      </c>
      <c r="B146" s="86">
        <f t="shared" si="165"/>
        <v>0.38564100000000001</v>
      </c>
      <c r="C146" s="86">
        <f t="shared" si="176"/>
        <v>0.74149321000000001</v>
      </c>
      <c r="D146" s="86">
        <f t="shared" si="177"/>
        <v>0.97614400000000001</v>
      </c>
      <c r="E146" s="86">
        <f t="shared" si="178"/>
        <v>5.3360999999999992E-2</v>
      </c>
      <c r="F146" s="86">
        <f t="shared" si="179"/>
        <v>6.0712960000000003E-2</v>
      </c>
      <c r="G146" s="48">
        <f t="shared" si="180"/>
        <v>2.2173521699999998</v>
      </c>
      <c r="H146" s="35">
        <f t="shared" si="167"/>
        <v>4.9273521700000007</v>
      </c>
      <c r="I146" s="22">
        <f t="shared" si="181"/>
        <v>0.19709408680000004</v>
      </c>
      <c r="J146" s="4">
        <f t="shared" si="168"/>
        <v>2.7100000000000004</v>
      </c>
      <c r="L146" s="40">
        <v>4</v>
      </c>
      <c r="M146" s="86">
        <f t="shared" si="182"/>
        <v>0.1156923</v>
      </c>
      <c r="N146" s="86">
        <f t="shared" si="183"/>
        <v>0.13346877779999999</v>
      </c>
      <c r="O146" s="86">
        <f t="shared" si="170"/>
        <v>7.8091519999999998E-2</v>
      </c>
      <c r="P146" s="86">
        <f t="shared" si="171"/>
        <v>1.06722E-2</v>
      </c>
      <c r="Q146" s="86">
        <f t="shared" si="172"/>
        <v>1.45711104E-2</v>
      </c>
      <c r="R146" s="48">
        <f t="shared" si="173"/>
        <v>0.35249590819999999</v>
      </c>
      <c r="S146" s="35">
        <f t="shared" si="174"/>
        <v>3.0624959082000003</v>
      </c>
      <c r="T146" s="22">
        <f t="shared" si="175"/>
        <v>0.34027732313333336</v>
      </c>
      <c r="U146" s="75">
        <f t="shared" si="184"/>
        <v>2.7100000000000004</v>
      </c>
    </row>
    <row r="147" spans="1:21" ht="15.75" thickBot="1" x14ac:dyDescent="0.3">
      <c r="A147" s="40" t="s">
        <v>30</v>
      </c>
      <c r="B147" s="86">
        <f t="shared" si="165"/>
        <v>1.1902499999999997E-3</v>
      </c>
      <c r="C147" s="86">
        <f t="shared" si="176"/>
        <v>0.39967683999999998</v>
      </c>
      <c r="D147" s="86">
        <f t="shared" si="177"/>
        <v>0.42928704000000001</v>
      </c>
      <c r="E147" s="86">
        <f t="shared" si="178"/>
        <v>1.1151360000000001</v>
      </c>
      <c r="F147" s="86">
        <f t="shared" si="179"/>
        <v>3.6252160000000005E-2</v>
      </c>
      <c r="G147" s="48">
        <f t="shared" si="180"/>
        <v>1.9815422900000002</v>
      </c>
      <c r="H147" s="35">
        <f t="shared" si="167"/>
        <v>4.3515422900000003</v>
      </c>
      <c r="I147" s="22">
        <f t="shared" si="181"/>
        <v>0.17406169160000001</v>
      </c>
      <c r="J147" s="4">
        <f t="shared" si="168"/>
        <v>2.37</v>
      </c>
      <c r="L147" s="40" t="s">
        <v>30</v>
      </c>
      <c r="M147" s="86">
        <f t="shared" si="182"/>
        <v>3.5707499999999988E-4</v>
      </c>
      <c r="N147" s="86">
        <f t="shared" si="183"/>
        <v>7.1941831199999987E-2</v>
      </c>
      <c r="O147" s="86">
        <f t="shared" si="170"/>
        <v>3.43429632E-2</v>
      </c>
      <c r="P147" s="86">
        <f t="shared" si="171"/>
        <v>0.22302720000000004</v>
      </c>
      <c r="Q147" s="86">
        <f t="shared" si="172"/>
        <v>8.700518400000001E-3</v>
      </c>
      <c r="R147" s="48">
        <f t="shared" si="173"/>
        <v>0.33836958780000004</v>
      </c>
      <c r="S147" s="35">
        <f t="shared" si="174"/>
        <v>2.7083695878</v>
      </c>
      <c r="T147" s="22">
        <f t="shared" si="175"/>
        <v>0.30092995420000002</v>
      </c>
      <c r="U147" s="75">
        <f t="shared" si="184"/>
        <v>2.37</v>
      </c>
    </row>
    <row r="148" spans="1:21" ht="15.75" thickBot="1" x14ac:dyDescent="0.3">
      <c r="A148" s="40" t="s">
        <v>20</v>
      </c>
      <c r="B148" s="86">
        <f t="shared" si="165"/>
        <v>1.3224999999999998</v>
      </c>
      <c r="C148" s="86">
        <f t="shared" si="176"/>
        <v>4.7523999999999997E-2</v>
      </c>
      <c r="D148" s="86">
        <f t="shared" si="177"/>
        <v>1.3087360000000001E-2</v>
      </c>
      <c r="E148" s="86">
        <f t="shared" si="178"/>
        <v>4.3681000000000005E-2</v>
      </c>
      <c r="F148" s="86">
        <f t="shared" si="179"/>
        <v>1.1289599999999998E-3</v>
      </c>
      <c r="G148" s="48">
        <f t="shared" si="180"/>
        <v>1.4279213199999998</v>
      </c>
      <c r="H148" s="35">
        <f t="shared" si="167"/>
        <v>2.9579213199999996</v>
      </c>
      <c r="I148" s="22">
        <f t="shared" si="181"/>
        <v>0.11831685279999998</v>
      </c>
      <c r="J148" s="4">
        <f t="shared" si="168"/>
        <v>1.53</v>
      </c>
      <c r="L148" s="40" t="s">
        <v>20</v>
      </c>
      <c r="M148" s="86">
        <f t="shared" si="182"/>
        <v>0.39674999999999994</v>
      </c>
      <c r="N148" s="86">
        <f t="shared" si="183"/>
        <v>8.5543199999999989E-3</v>
      </c>
      <c r="O148" s="86">
        <f t="shared" si="170"/>
        <v>1.0469888000000001E-3</v>
      </c>
      <c r="P148" s="86">
        <f t="shared" si="171"/>
        <v>8.7362000000000013E-3</v>
      </c>
      <c r="Q148" s="86">
        <f t="shared" si="172"/>
        <v>2.7095039999999992E-4</v>
      </c>
      <c r="R148" s="48">
        <f t="shared" si="173"/>
        <v>0.41535845919999997</v>
      </c>
      <c r="S148" s="35">
        <f t="shared" si="174"/>
        <v>1.9453584591999999</v>
      </c>
      <c r="T148" s="22">
        <f t="shared" si="175"/>
        <v>0.21615093991111112</v>
      </c>
      <c r="U148" s="75">
        <f t="shared" si="184"/>
        <v>1.53</v>
      </c>
    </row>
    <row r="149" spans="1:21" ht="15.75" thickBot="1" x14ac:dyDescent="0.3">
      <c r="A149" s="41" t="s">
        <v>43</v>
      </c>
      <c r="B149" s="86">
        <f t="shared" si="165"/>
        <v>1.3225000000000001E-2</v>
      </c>
      <c r="C149" s="86">
        <f t="shared" si="176"/>
        <v>2.9702499999999998E-3</v>
      </c>
      <c r="D149" s="86">
        <f t="shared" si="177"/>
        <v>8.7609599999999999E-3</v>
      </c>
      <c r="E149" s="86">
        <f t="shared" si="178"/>
        <v>1.4641E-2</v>
      </c>
      <c r="F149" s="86">
        <f t="shared" si="179"/>
        <v>1.1289599999999998E-3</v>
      </c>
      <c r="G149" s="48">
        <f t="shared" si="180"/>
        <v>4.0726169999999999E-2</v>
      </c>
      <c r="H149" s="35">
        <f t="shared" si="167"/>
        <v>0.42072617000000001</v>
      </c>
      <c r="I149" s="22">
        <f t="shared" si="181"/>
        <v>1.6829046800000001E-2</v>
      </c>
      <c r="J149" s="4">
        <f t="shared" si="168"/>
        <v>0.38</v>
      </c>
      <c r="L149" s="41" t="s">
        <v>43</v>
      </c>
      <c r="M149" s="86">
        <f t="shared" si="182"/>
        <v>3.9674999999999997E-3</v>
      </c>
      <c r="N149" s="86">
        <f t="shared" si="183"/>
        <v>5.3464499999999993E-4</v>
      </c>
      <c r="O149" s="86">
        <f t="shared" si="170"/>
        <v>7.0087679999999996E-4</v>
      </c>
      <c r="P149" s="86">
        <f t="shared" si="171"/>
        <v>2.9282000000000002E-3</v>
      </c>
      <c r="Q149" s="86">
        <f t="shared" si="172"/>
        <v>2.7095039999999992E-4</v>
      </c>
      <c r="R149" s="48">
        <f t="shared" si="173"/>
        <v>8.4021721999999986E-3</v>
      </c>
      <c r="S149" s="35">
        <f t="shared" si="174"/>
        <v>0.38840217220000001</v>
      </c>
      <c r="T149" s="22">
        <f t="shared" si="175"/>
        <v>4.3155796911111113E-2</v>
      </c>
      <c r="U149" s="75">
        <f t="shared" si="184"/>
        <v>0.38</v>
      </c>
    </row>
    <row r="150" spans="1:21" ht="15.75" thickBot="1" x14ac:dyDescent="0.3">
      <c r="A150" s="42" t="s">
        <v>52</v>
      </c>
      <c r="B150" s="86">
        <f t="shared" si="165"/>
        <v>0.33062499999999995</v>
      </c>
      <c r="C150" s="86">
        <f t="shared" si="176"/>
        <v>0.29702500000000004</v>
      </c>
      <c r="D150" s="86">
        <f t="shared" si="177"/>
        <v>0.27040000000000003</v>
      </c>
      <c r="E150" s="86">
        <f t="shared" si="178"/>
        <v>0.30250000000000005</v>
      </c>
      <c r="F150" s="86">
        <f t="shared" si="179"/>
        <v>0.31360000000000005</v>
      </c>
      <c r="G150" s="48">
        <f t="shared" si="180"/>
        <v>1.5141500000000001</v>
      </c>
      <c r="H150" s="35">
        <f t="shared" si="167"/>
        <v>4.0141499999999999</v>
      </c>
      <c r="I150" s="22">
        <f t="shared" si="181"/>
        <v>0.16056599999999999</v>
      </c>
      <c r="J150" s="4">
        <f t="shared" si="168"/>
        <v>2.5</v>
      </c>
      <c r="L150" s="42" t="s">
        <v>52</v>
      </c>
      <c r="M150" s="86">
        <f t="shared" si="182"/>
        <v>9.9187499999999984E-2</v>
      </c>
      <c r="N150" s="86">
        <f t="shared" si="183"/>
        <v>5.3464500000000005E-2</v>
      </c>
      <c r="O150" s="86">
        <f t="shared" si="170"/>
        <v>2.1632000000000002E-2</v>
      </c>
      <c r="P150" s="86">
        <f t="shared" si="171"/>
        <v>6.0500000000000012E-2</v>
      </c>
      <c r="Q150" s="86">
        <f t="shared" si="172"/>
        <v>7.5264000000000011E-2</v>
      </c>
      <c r="R150" s="48">
        <f t="shared" si="173"/>
        <v>0.31004799999999999</v>
      </c>
      <c r="S150" s="35">
        <f t="shared" si="174"/>
        <v>2.8100480000000001</v>
      </c>
      <c r="T150" s="22">
        <f t="shared" si="175"/>
        <v>0.31222755555555559</v>
      </c>
      <c r="U150" s="75">
        <f t="shared" si="184"/>
        <v>2.5</v>
      </c>
    </row>
    <row r="151" spans="1:21" ht="15.75" thickBot="1" x14ac:dyDescent="0.3">
      <c r="A151" s="43" t="s">
        <v>8</v>
      </c>
      <c r="B151" s="86">
        <f t="shared" si="165"/>
        <v>1.168561</v>
      </c>
      <c r="C151" s="86">
        <f t="shared" si="176"/>
        <v>1.1644568099999999</v>
      </c>
      <c r="D151" s="86">
        <f t="shared" si="177"/>
        <v>0.83759104000000006</v>
      </c>
      <c r="E151" s="86">
        <f t="shared" si="178"/>
        <v>1.069156</v>
      </c>
      <c r="F151" s="86">
        <f t="shared" si="179"/>
        <v>0.99361024000000009</v>
      </c>
      <c r="G151" s="48">
        <f t="shared" si="180"/>
        <v>5.23337509</v>
      </c>
      <c r="H151" s="35">
        <f t="shared" si="167"/>
        <v>9.8733750899999997</v>
      </c>
      <c r="I151" s="22">
        <f t="shared" si="181"/>
        <v>0.3949350036</v>
      </c>
      <c r="J151" s="4">
        <f t="shared" si="168"/>
        <v>4.6399999999999997</v>
      </c>
      <c r="L151" s="43" t="s">
        <v>8</v>
      </c>
      <c r="M151" s="86">
        <f t="shared" si="182"/>
        <v>0.3505683</v>
      </c>
      <c r="N151" s="86">
        <f t="shared" si="183"/>
        <v>0.20960222579999999</v>
      </c>
      <c r="O151" s="86">
        <f t="shared" si="170"/>
        <v>6.7007283200000003E-2</v>
      </c>
      <c r="P151" s="86">
        <f t="shared" si="171"/>
        <v>0.2138312</v>
      </c>
      <c r="Q151" s="86">
        <f t="shared" si="172"/>
        <v>0.23846645760000001</v>
      </c>
      <c r="R151" s="48">
        <f t="shared" si="173"/>
        <v>1.0794754666000002</v>
      </c>
      <c r="S151" s="35">
        <f t="shared" si="174"/>
        <v>5.7194754665999996</v>
      </c>
      <c r="T151" s="22">
        <f t="shared" si="175"/>
        <v>0.63549727406666667</v>
      </c>
      <c r="U151" s="75">
        <f t="shared" si="184"/>
        <v>4.6399999999999997</v>
      </c>
    </row>
    <row r="152" spans="1:21" ht="15.75" thickBot="1" x14ac:dyDescent="0.3">
      <c r="A152" s="44" t="s">
        <v>5</v>
      </c>
      <c r="B152" s="9">
        <f t="shared" si="165"/>
        <v>1.3224999999999998</v>
      </c>
      <c r="C152" s="9">
        <f t="shared" si="176"/>
        <v>1.1881000000000002</v>
      </c>
      <c r="D152" s="9">
        <f t="shared" si="177"/>
        <v>1.0816000000000001</v>
      </c>
      <c r="E152" s="9">
        <f t="shared" si="178"/>
        <v>1.2100000000000002</v>
      </c>
      <c r="F152" s="31">
        <f t="shared" si="179"/>
        <v>1.2544000000000002</v>
      </c>
      <c r="G152" s="49">
        <f t="shared" si="180"/>
        <v>6.0566000000000004</v>
      </c>
      <c r="H152" s="36">
        <f t="shared" si="167"/>
        <v>11.0566</v>
      </c>
      <c r="I152" s="25">
        <f t="shared" si="181"/>
        <v>0.44226399999999999</v>
      </c>
      <c r="J152" s="4">
        <f t="shared" si="168"/>
        <v>5</v>
      </c>
      <c r="L152" s="44" t="s">
        <v>5</v>
      </c>
      <c r="M152" s="9">
        <f t="shared" si="182"/>
        <v>0.39674999999999994</v>
      </c>
      <c r="N152" s="9">
        <f t="shared" si="183"/>
        <v>0.21385800000000002</v>
      </c>
      <c r="O152" s="9">
        <f t="shared" si="170"/>
        <v>8.6528000000000008E-2</v>
      </c>
      <c r="P152" s="9">
        <f t="shared" si="171"/>
        <v>0.24200000000000005</v>
      </c>
      <c r="Q152" s="31">
        <f t="shared" si="172"/>
        <v>0.30105600000000005</v>
      </c>
      <c r="R152" s="49">
        <f t="shared" si="173"/>
        <v>1.240192</v>
      </c>
      <c r="S152" s="36">
        <f t="shared" si="174"/>
        <v>6.2401920000000004</v>
      </c>
      <c r="T152" s="25">
        <f t="shared" si="175"/>
        <v>0.69335466666666667</v>
      </c>
      <c r="U152" s="13">
        <f t="shared" si="184"/>
        <v>5</v>
      </c>
    </row>
    <row r="153" spans="1:21" ht="15.75" thickBot="1" x14ac:dyDescent="0.3"/>
    <row r="154" spans="1:21" ht="15.75" thickBot="1" x14ac:dyDescent="0.3">
      <c r="G154" s="116" t="s">
        <v>15</v>
      </c>
      <c r="R154" s="116" t="s">
        <v>15</v>
      </c>
    </row>
    <row r="155" spans="1:21" ht="15.75" customHeight="1" thickBot="1" x14ac:dyDescent="0.3">
      <c r="A155" s="102" t="s">
        <v>53</v>
      </c>
      <c r="B155" s="104" t="s">
        <v>29</v>
      </c>
      <c r="C155" s="105"/>
      <c r="D155" s="105"/>
      <c r="E155" s="105"/>
      <c r="F155" s="105"/>
      <c r="G155" s="117"/>
      <c r="J155" s="109" t="s">
        <v>18</v>
      </c>
      <c r="L155" s="102" t="s">
        <v>53</v>
      </c>
      <c r="M155" s="104" t="s">
        <v>44</v>
      </c>
      <c r="N155" s="105"/>
      <c r="O155" s="105"/>
      <c r="P155" s="105"/>
      <c r="Q155" s="130"/>
      <c r="R155" s="117"/>
    </row>
    <row r="156" spans="1:21" ht="15.75" customHeight="1" thickBot="1" x14ac:dyDescent="0.3">
      <c r="A156" s="103"/>
      <c r="B156" s="106"/>
      <c r="C156" s="107"/>
      <c r="D156" s="107"/>
      <c r="E156" s="107"/>
      <c r="F156" s="108"/>
      <c r="G156" s="33">
        <f>SUM(B11:F11)</f>
        <v>2.5</v>
      </c>
      <c r="H156" s="112" t="s">
        <v>27</v>
      </c>
      <c r="I156" s="114" t="s">
        <v>28</v>
      </c>
      <c r="J156" s="110"/>
      <c r="L156" s="103"/>
      <c r="M156" s="127"/>
      <c r="N156" s="128"/>
      <c r="O156" s="128"/>
      <c r="P156" s="128"/>
      <c r="Q156" s="129"/>
      <c r="R156" s="33">
        <f>SUM(B109:F109)</f>
        <v>0</v>
      </c>
      <c r="S156" s="112" t="s">
        <v>38</v>
      </c>
      <c r="T156" s="112" t="s">
        <v>40</v>
      </c>
      <c r="U156" s="149" t="s">
        <v>39</v>
      </c>
    </row>
    <row r="157" spans="1:21" ht="15.75" thickBot="1" x14ac:dyDescent="0.3">
      <c r="A157" s="51"/>
      <c r="B157" s="5" t="s">
        <v>1</v>
      </c>
      <c r="C157" s="6" t="s">
        <v>2</v>
      </c>
      <c r="D157" s="6" t="s">
        <v>0</v>
      </c>
      <c r="E157" s="6" t="s">
        <v>6</v>
      </c>
      <c r="F157" s="17" t="s">
        <v>3</v>
      </c>
      <c r="G157" s="37" t="s">
        <v>26</v>
      </c>
      <c r="H157" s="113"/>
      <c r="I157" s="115"/>
      <c r="J157" s="111"/>
      <c r="L157" s="51"/>
      <c r="M157" s="5" t="s">
        <v>1</v>
      </c>
      <c r="N157" s="6" t="s">
        <v>2</v>
      </c>
      <c r="O157" s="6" t="s">
        <v>0</v>
      </c>
      <c r="P157" s="6" t="s">
        <v>6</v>
      </c>
      <c r="Q157" s="17" t="s">
        <v>3</v>
      </c>
      <c r="R157" s="37" t="s">
        <v>37</v>
      </c>
      <c r="S157" s="113"/>
      <c r="T157" s="113"/>
      <c r="U157" s="150"/>
    </row>
    <row r="158" spans="1:21" ht="15.75" thickBot="1" x14ac:dyDescent="0.3">
      <c r="A158" s="10" t="s">
        <v>16</v>
      </c>
      <c r="B158" s="84">
        <f t="shared" ref="B158:B167" si="185">SUM((B$11*L4)+L4)^2</f>
        <v>1.8225000000000002</v>
      </c>
      <c r="C158" s="84">
        <f t="shared" ref="C158:F158" si="186">SUM((C$11*M4)+M4)^2</f>
        <v>0.80999999999999983</v>
      </c>
      <c r="D158" s="84">
        <f t="shared" si="186"/>
        <v>0.3600000000000001</v>
      </c>
      <c r="E158" s="84">
        <f t="shared" si="186"/>
        <v>0.20249999999999996</v>
      </c>
      <c r="F158" s="85">
        <f t="shared" si="186"/>
        <v>2.0306249999999997</v>
      </c>
      <c r="G158" s="45">
        <f>SUM(B158:F158)</f>
        <v>5.2256250000000009</v>
      </c>
      <c r="H158" s="34">
        <f t="shared" ref="H158:H167" si="187">SUM(J158+G158)</f>
        <v>8.3756249999999994</v>
      </c>
      <c r="I158" s="22">
        <f>SUM(H158/25)</f>
        <v>0.33502499999999996</v>
      </c>
      <c r="J158" s="4">
        <f t="shared" ref="J158:J167" si="188">$Q4</f>
        <v>3.1499999999999995</v>
      </c>
      <c r="L158" s="10" t="s">
        <v>16</v>
      </c>
      <c r="M158" s="84">
        <f>SUM(B$25*B158)</f>
        <v>0.36450000000000005</v>
      </c>
      <c r="N158" s="84">
        <f t="shared" ref="N158" si="189">SUM(C$25*C158)</f>
        <v>0.16199999999999998</v>
      </c>
      <c r="O158" s="84">
        <f t="shared" ref="O158:O167" si="190">SUM(D$25*D158)</f>
        <v>7.2000000000000022E-2</v>
      </c>
      <c r="P158" s="84">
        <f t="shared" ref="P158:P167" si="191">SUM(E$25*E158)</f>
        <v>4.0499999999999994E-2</v>
      </c>
      <c r="Q158" s="85">
        <f t="shared" ref="Q158:Q167" si="192">SUM(F$25*F158)</f>
        <v>0.40612499999999996</v>
      </c>
      <c r="R158" s="45">
        <f t="shared" ref="R158:R167" si="193">SUM(M158:Q158)</f>
        <v>1.0451250000000001</v>
      </c>
      <c r="S158" s="34">
        <f t="shared" ref="S158:S167" si="194">SUM(U158+R158)</f>
        <v>4.1951249999999991</v>
      </c>
      <c r="T158" s="22">
        <f t="shared" ref="T158:T167" si="195">SUM(S158/9)</f>
        <v>0.4661249999999999</v>
      </c>
      <c r="U158" s="75">
        <f>Q4</f>
        <v>3.1499999999999995</v>
      </c>
    </row>
    <row r="159" spans="1:21" ht="15.75" thickBot="1" x14ac:dyDescent="0.3">
      <c r="A159" s="40" t="s">
        <v>17</v>
      </c>
      <c r="B159" s="86">
        <f t="shared" si="185"/>
        <v>0.11902500000000002</v>
      </c>
      <c r="C159" s="86">
        <f t="shared" ref="C159:C167" si="196">SUM((C$11*M5)+M5)^2</f>
        <v>1.4400000000000004</v>
      </c>
      <c r="D159" s="86">
        <f t="shared" ref="D159:D167" si="197">SUM((D$11*N5)+N5)^2</f>
        <v>1.8225000000000002</v>
      </c>
      <c r="E159" s="86">
        <f t="shared" ref="E159:E167" si="198">SUM((E$11*O5)+O5)^2</f>
        <v>1.9044000000000003</v>
      </c>
      <c r="F159" s="86">
        <f t="shared" ref="F159:F167" si="199">SUM((F$11*P5)+P5)^2</f>
        <v>0.20249999999999996</v>
      </c>
      <c r="G159" s="46">
        <f t="shared" ref="G159:G167" si="200">SUM(B159:F159)</f>
        <v>5.4884250000000003</v>
      </c>
      <c r="H159" s="39">
        <f t="shared" si="187"/>
        <v>8.6384249999999998</v>
      </c>
      <c r="I159" s="22">
        <f t="shared" ref="I159:I167" si="201">SUM(H159/25)</f>
        <v>0.34553699999999998</v>
      </c>
      <c r="J159" s="4">
        <f t="shared" si="188"/>
        <v>3.15</v>
      </c>
      <c r="L159" s="40" t="s">
        <v>17</v>
      </c>
      <c r="M159" s="86">
        <f t="shared" ref="M159:M167" si="202">SUM(B$25*B159)</f>
        <v>2.3805000000000007E-2</v>
      </c>
      <c r="N159" s="86">
        <f t="shared" ref="N159:N167" si="203">SUM(C$25*C159)</f>
        <v>0.28800000000000009</v>
      </c>
      <c r="O159" s="86">
        <f t="shared" si="190"/>
        <v>0.36450000000000005</v>
      </c>
      <c r="P159" s="86">
        <f t="shared" si="191"/>
        <v>0.38088000000000011</v>
      </c>
      <c r="Q159" s="86">
        <f t="shared" si="192"/>
        <v>4.0499999999999994E-2</v>
      </c>
      <c r="R159" s="46">
        <f t="shared" si="193"/>
        <v>1.0976850000000002</v>
      </c>
      <c r="S159" s="39">
        <f t="shared" si="194"/>
        <v>4.2476850000000006</v>
      </c>
      <c r="T159" s="22">
        <f t="shared" si="195"/>
        <v>0.47196500000000008</v>
      </c>
      <c r="U159" s="75">
        <f t="shared" ref="U159:U167" si="204">Q5</f>
        <v>3.15</v>
      </c>
    </row>
    <row r="160" spans="1:21" ht="15.75" thickBot="1" x14ac:dyDescent="0.3">
      <c r="A160" s="40">
        <v>3</v>
      </c>
      <c r="B160" s="86">
        <f t="shared" si="185"/>
        <v>0.92159999999999997</v>
      </c>
      <c r="C160" s="86">
        <f t="shared" si="196"/>
        <v>1.5128999999999999</v>
      </c>
      <c r="D160" s="86">
        <f t="shared" si="197"/>
        <v>2.2052249999999995</v>
      </c>
      <c r="E160" s="86">
        <f t="shared" si="198"/>
        <v>0.12959999999999999</v>
      </c>
      <c r="F160" s="86">
        <f t="shared" si="199"/>
        <v>0.140625</v>
      </c>
      <c r="G160" s="47">
        <f t="shared" si="200"/>
        <v>4.9099499999999994</v>
      </c>
      <c r="H160" s="38">
        <f t="shared" si="187"/>
        <v>7.8499499999999998</v>
      </c>
      <c r="I160" s="22">
        <f t="shared" si="201"/>
        <v>0.313998</v>
      </c>
      <c r="J160" s="4">
        <f t="shared" si="188"/>
        <v>2.9400000000000004</v>
      </c>
      <c r="L160" s="40">
        <v>3</v>
      </c>
      <c r="M160" s="86">
        <f t="shared" si="202"/>
        <v>0.18432000000000001</v>
      </c>
      <c r="N160" s="86">
        <f t="shared" si="203"/>
        <v>0.30258000000000002</v>
      </c>
      <c r="O160" s="86">
        <f t="shared" si="190"/>
        <v>0.44104499999999991</v>
      </c>
      <c r="P160" s="86">
        <f t="shared" si="191"/>
        <v>2.5919999999999999E-2</v>
      </c>
      <c r="Q160" s="86">
        <f t="shared" si="192"/>
        <v>2.8125000000000001E-2</v>
      </c>
      <c r="R160" s="47">
        <f t="shared" si="193"/>
        <v>0.98198999999999992</v>
      </c>
      <c r="S160" s="38">
        <f t="shared" si="194"/>
        <v>3.9219900000000001</v>
      </c>
      <c r="T160" s="22">
        <f t="shared" si="195"/>
        <v>0.4357766666666667</v>
      </c>
      <c r="U160" s="75">
        <f t="shared" si="204"/>
        <v>2.9400000000000004</v>
      </c>
    </row>
    <row r="161" spans="1:21" ht="15.75" thickBot="1" x14ac:dyDescent="0.3">
      <c r="A161" s="40">
        <v>4</v>
      </c>
      <c r="B161" s="86">
        <f t="shared" si="185"/>
        <v>0.65610000000000013</v>
      </c>
      <c r="C161" s="86">
        <f t="shared" si="196"/>
        <v>1.4042250000000001</v>
      </c>
      <c r="D161" s="86">
        <f t="shared" si="197"/>
        <v>2.0306249999999997</v>
      </c>
      <c r="E161" s="86">
        <f t="shared" si="198"/>
        <v>9.9225000000000008E-2</v>
      </c>
      <c r="F161" s="86">
        <f t="shared" si="199"/>
        <v>0.10890000000000001</v>
      </c>
      <c r="G161" s="48">
        <f t="shared" si="200"/>
        <v>4.2990749999999993</v>
      </c>
      <c r="H161" s="35">
        <f t="shared" si="187"/>
        <v>7.0090749999999993</v>
      </c>
      <c r="I161" s="22">
        <f t="shared" si="201"/>
        <v>0.28036299999999997</v>
      </c>
      <c r="J161" s="4">
        <f t="shared" si="188"/>
        <v>2.7100000000000004</v>
      </c>
      <c r="L161" s="40">
        <v>4</v>
      </c>
      <c r="M161" s="86">
        <f t="shared" si="202"/>
        <v>0.13122000000000003</v>
      </c>
      <c r="N161" s="86">
        <f t="shared" si="203"/>
        <v>0.28084500000000001</v>
      </c>
      <c r="O161" s="86">
        <f t="shared" si="190"/>
        <v>0.40612499999999996</v>
      </c>
      <c r="P161" s="86">
        <f t="shared" si="191"/>
        <v>1.9845000000000002E-2</v>
      </c>
      <c r="Q161" s="86">
        <f t="shared" si="192"/>
        <v>2.1780000000000004E-2</v>
      </c>
      <c r="R161" s="48">
        <f t="shared" si="193"/>
        <v>0.859815</v>
      </c>
      <c r="S161" s="35">
        <f t="shared" si="194"/>
        <v>3.5698150000000002</v>
      </c>
      <c r="T161" s="22">
        <f t="shared" si="195"/>
        <v>0.39664611111111114</v>
      </c>
      <c r="U161" s="75">
        <f t="shared" si="204"/>
        <v>2.7100000000000004</v>
      </c>
    </row>
    <row r="162" spans="1:21" ht="15.75" thickBot="1" x14ac:dyDescent="0.3">
      <c r="A162" s="40" t="s">
        <v>30</v>
      </c>
      <c r="B162" s="86">
        <f t="shared" si="185"/>
        <v>2.0249999999999999E-3</v>
      </c>
      <c r="C162" s="86">
        <f t="shared" si="196"/>
        <v>0.7568999999999998</v>
      </c>
      <c r="D162" s="86">
        <f t="shared" si="197"/>
        <v>0.89302500000000007</v>
      </c>
      <c r="E162" s="86">
        <f t="shared" si="198"/>
        <v>2.0735999999999999</v>
      </c>
      <c r="F162" s="86">
        <f t="shared" si="199"/>
        <v>6.5024999999999999E-2</v>
      </c>
      <c r="G162" s="48">
        <f t="shared" si="200"/>
        <v>3.7905749999999996</v>
      </c>
      <c r="H162" s="35">
        <f t="shared" si="187"/>
        <v>6.1605749999999997</v>
      </c>
      <c r="I162" s="22">
        <f t="shared" si="201"/>
        <v>0.24642299999999998</v>
      </c>
      <c r="J162" s="4">
        <f t="shared" si="188"/>
        <v>2.37</v>
      </c>
      <c r="L162" s="40" t="s">
        <v>30</v>
      </c>
      <c r="M162" s="86">
        <f t="shared" si="202"/>
        <v>4.0499999999999998E-4</v>
      </c>
      <c r="N162" s="86">
        <f t="shared" si="203"/>
        <v>0.15137999999999996</v>
      </c>
      <c r="O162" s="86">
        <f t="shared" si="190"/>
        <v>0.17860500000000001</v>
      </c>
      <c r="P162" s="86">
        <f t="shared" si="191"/>
        <v>0.41471999999999998</v>
      </c>
      <c r="Q162" s="86">
        <f t="shared" si="192"/>
        <v>1.3005000000000001E-2</v>
      </c>
      <c r="R162" s="48">
        <f t="shared" si="193"/>
        <v>0.75811499999999998</v>
      </c>
      <c r="S162" s="35">
        <f t="shared" si="194"/>
        <v>3.1281150000000002</v>
      </c>
      <c r="T162" s="22">
        <f t="shared" si="195"/>
        <v>0.34756833333333337</v>
      </c>
      <c r="U162" s="75">
        <f t="shared" si="204"/>
        <v>2.37</v>
      </c>
    </row>
    <row r="163" spans="1:21" ht="15.75" thickBot="1" x14ac:dyDescent="0.3">
      <c r="A163" s="40" t="s">
        <v>20</v>
      </c>
      <c r="B163" s="86">
        <f t="shared" si="185"/>
        <v>2.25</v>
      </c>
      <c r="C163" s="86">
        <f t="shared" si="196"/>
        <v>9.0000000000000024E-2</v>
      </c>
      <c r="D163" s="86">
        <f t="shared" si="197"/>
        <v>2.7225000000000003E-2</v>
      </c>
      <c r="E163" s="86">
        <f t="shared" si="198"/>
        <v>8.1225000000000019E-2</v>
      </c>
      <c r="F163" s="86">
        <f t="shared" si="199"/>
        <v>2.0249999999999999E-3</v>
      </c>
      <c r="G163" s="48">
        <f t="shared" si="200"/>
        <v>2.450475</v>
      </c>
      <c r="H163" s="35">
        <f t="shared" si="187"/>
        <v>3.9804750000000002</v>
      </c>
      <c r="I163" s="22">
        <f t="shared" si="201"/>
        <v>0.159219</v>
      </c>
      <c r="J163" s="4">
        <f t="shared" si="188"/>
        <v>1.53</v>
      </c>
      <c r="L163" s="40" t="s">
        <v>20</v>
      </c>
      <c r="M163" s="86">
        <f t="shared" si="202"/>
        <v>0.45</v>
      </c>
      <c r="N163" s="86">
        <f t="shared" si="203"/>
        <v>1.8000000000000006E-2</v>
      </c>
      <c r="O163" s="86">
        <f t="shared" si="190"/>
        <v>5.4450000000000011E-3</v>
      </c>
      <c r="P163" s="86">
        <f t="shared" si="191"/>
        <v>1.6245000000000006E-2</v>
      </c>
      <c r="Q163" s="86">
        <f t="shared" si="192"/>
        <v>4.0499999999999998E-4</v>
      </c>
      <c r="R163" s="48">
        <f t="shared" si="193"/>
        <v>0.490095</v>
      </c>
      <c r="S163" s="35">
        <f t="shared" si="194"/>
        <v>2.020095</v>
      </c>
      <c r="T163" s="22">
        <f t="shared" si="195"/>
        <v>0.22445499999999999</v>
      </c>
      <c r="U163" s="75">
        <f t="shared" si="204"/>
        <v>1.53</v>
      </c>
    </row>
    <row r="164" spans="1:21" ht="15.75" thickBot="1" x14ac:dyDescent="0.3">
      <c r="A164" s="41" t="s">
        <v>43</v>
      </c>
      <c r="B164" s="86">
        <f t="shared" si="185"/>
        <v>2.2500000000000006E-2</v>
      </c>
      <c r="C164" s="86">
        <f t="shared" si="196"/>
        <v>5.6250000000000015E-3</v>
      </c>
      <c r="D164" s="86">
        <f t="shared" si="197"/>
        <v>1.8225000000000002E-2</v>
      </c>
      <c r="E164" s="86">
        <f t="shared" si="198"/>
        <v>2.7225000000000003E-2</v>
      </c>
      <c r="F164" s="86">
        <f t="shared" si="199"/>
        <v>2.0249999999999999E-3</v>
      </c>
      <c r="G164" s="48">
        <f t="shared" si="200"/>
        <v>7.5600000000000014E-2</v>
      </c>
      <c r="H164" s="35">
        <f t="shared" si="187"/>
        <v>0.4556</v>
      </c>
      <c r="I164" s="22">
        <f t="shared" si="201"/>
        <v>1.8224000000000001E-2</v>
      </c>
      <c r="J164" s="4">
        <f t="shared" si="188"/>
        <v>0.38</v>
      </c>
      <c r="L164" s="41" t="s">
        <v>43</v>
      </c>
      <c r="M164" s="86">
        <f t="shared" si="202"/>
        <v>4.5000000000000014E-3</v>
      </c>
      <c r="N164" s="86">
        <f t="shared" si="203"/>
        <v>1.1250000000000003E-3</v>
      </c>
      <c r="O164" s="86">
        <f t="shared" si="190"/>
        <v>3.6450000000000007E-3</v>
      </c>
      <c r="P164" s="86">
        <f t="shared" si="191"/>
        <v>5.4450000000000011E-3</v>
      </c>
      <c r="Q164" s="86">
        <f t="shared" si="192"/>
        <v>4.0499999999999998E-4</v>
      </c>
      <c r="R164" s="48">
        <f t="shared" si="193"/>
        <v>1.5120000000000001E-2</v>
      </c>
      <c r="S164" s="35">
        <f t="shared" si="194"/>
        <v>0.39512000000000003</v>
      </c>
      <c r="T164" s="22">
        <f t="shared" si="195"/>
        <v>4.3902222222222224E-2</v>
      </c>
      <c r="U164" s="75">
        <f t="shared" si="204"/>
        <v>0.38</v>
      </c>
    </row>
    <row r="165" spans="1:21" ht="15.75" thickBot="1" x14ac:dyDescent="0.3">
      <c r="A165" s="42" t="s">
        <v>52</v>
      </c>
      <c r="B165" s="86">
        <f t="shared" si="185"/>
        <v>0.5625</v>
      </c>
      <c r="C165" s="86">
        <f t="shared" si="196"/>
        <v>0.5625</v>
      </c>
      <c r="D165" s="86">
        <f t="shared" si="197"/>
        <v>0.5625</v>
      </c>
      <c r="E165" s="86">
        <f t="shared" si="198"/>
        <v>0.5625</v>
      </c>
      <c r="F165" s="86">
        <f t="shared" si="199"/>
        <v>0.5625</v>
      </c>
      <c r="G165" s="48">
        <f t="shared" si="200"/>
        <v>2.8125</v>
      </c>
      <c r="H165" s="35">
        <f t="shared" si="187"/>
        <v>5.3125</v>
      </c>
      <c r="I165" s="22">
        <f t="shared" si="201"/>
        <v>0.21249999999999999</v>
      </c>
      <c r="J165" s="4">
        <f t="shared" si="188"/>
        <v>2.5</v>
      </c>
      <c r="L165" s="42" t="s">
        <v>52</v>
      </c>
      <c r="M165" s="86">
        <f t="shared" si="202"/>
        <v>0.1125</v>
      </c>
      <c r="N165" s="86">
        <f t="shared" si="203"/>
        <v>0.1125</v>
      </c>
      <c r="O165" s="86">
        <f t="shared" si="190"/>
        <v>0.1125</v>
      </c>
      <c r="P165" s="86">
        <f t="shared" si="191"/>
        <v>0.1125</v>
      </c>
      <c r="Q165" s="86">
        <f t="shared" si="192"/>
        <v>0.1125</v>
      </c>
      <c r="R165" s="48">
        <f t="shared" si="193"/>
        <v>0.5625</v>
      </c>
      <c r="S165" s="35">
        <f t="shared" si="194"/>
        <v>3.0625</v>
      </c>
      <c r="T165" s="22">
        <f t="shared" si="195"/>
        <v>0.34027777777777779</v>
      </c>
      <c r="U165" s="75">
        <f t="shared" si="204"/>
        <v>2.5</v>
      </c>
    </row>
    <row r="166" spans="1:21" ht="15.75" thickBot="1" x14ac:dyDescent="0.3">
      <c r="A166" s="43" t="s">
        <v>8</v>
      </c>
      <c r="B166" s="86">
        <f t="shared" si="185"/>
        <v>1.9880999999999998</v>
      </c>
      <c r="C166" s="86">
        <f t="shared" si="196"/>
        <v>2.2052249999999995</v>
      </c>
      <c r="D166" s="86">
        <f t="shared" si="197"/>
        <v>1.7424000000000002</v>
      </c>
      <c r="E166" s="86">
        <f t="shared" si="198"/>
        <v>1.9880999999999998</v>
      </c>
      <c r="F166" s="86">
        <f t="shared" si="199"/>
        <v>1.7822249999999999</v>
      </c>
      <c r="G166" s="48">
        <f t="shared" si="200"/>
        <v>9.7060499999999994</v>
      </c>
      <c r="H166" s="35">
        <f t="shared" si="187"/>
        <v>14.346049999999998</v>
      </c>
      <c r="I166" s="22">
        <f t="shared" si="201"/>
        <v>0.57384199999999996</v>
      </c>
      <c r="J166" s="4">
        <f t="shared" si="188"/>
        <v>4.6399999999999997</v>
      </c>
      <c r="L166" s="43" t="s">
        <v>8</v>
      </c>
      <c r="M166" s="86">
        <f t="shared" si="202"/>
        <v>0.39761999999999997</v>
      </c>
      <c r="N166" s="86">
        <f t="shared" si="203"/>
        <v>0.44104499999999991</v>
      </c>
      <c r="O166" s="86">
        <f t="shared" si="190"/>
        <v>0.34848000000000007</v>
      </c>
      <c r="P166" s="86">
        <f t="shared" si="191"/>
        <v>0.39761999999999997</v>
      </c>
      <c r="Q166" s="86">
        <f t="shared" si="192"/>
        <v>0.35644500000000001</v>
      </c>
      <c r="R166" s="48">
        <f t="shared" si="193"/>
        <v>1.9412099999999999</v>
      </c>
      <c r="S166" s="35">
        <f t="shared" si="194"/>
        <v>6.5812099999999996</v>
      </c>
      <c r="T166" s="22">
        <f t="shared" si="195"/>
        <v>0.73124555555555548</v>
      </c>
      <c r="U166" s="75">
        <f t="shared" si="204"/>
        <v>4.6399999999999997</v>
      </c>
    </row>
    <row r="167" spans="1:21" ht="15.75" thickBot="1" x14ac:dyDescent="0.3">
      <c r="A167" s="44" t="s">
        <v>5</v>
      </c>
      <c r="B167" s="9">
        <f t="shared" si="185"/>
        <v>2.25</v>
      </c>
      <c r="C167" s="9">
        <f t="shared" si="196"/>
        <v>2.25</v>
      </c>
      <c r="D167" s="9">
        <f t="shared" si="197"/>
        <v>2.25</v>
      </c>
      <c r="E167" s="9">
        <f t="shared" si="198"/>
        <v>2.25</v>
      </c>
      <c r="F167" s="31">
        <f t="shared" si="199"/>
        <v>2.25</v>
      </c>
      <c r="G167" s="49">
        <f t="shared" si="200"/>
        <v>11.25</v>
      </c>
      <c r="H167" s="36">
        <f t="shared" si="187"/>
        <v>16.25</v>
      </c>
      <c r="I167" s="25">
        <f t="shared" si="201"/>
        <v>0.65</v>
      </c>
      <c r="J167" s="4">
        <f t="shared" si="188"/>
        <v>5</v>
      </c>
      <c r="L167" s="44" t="s">
        <v>5</v>
      </c>
      <c r="M167" s="9">
        <f t="shared" si="202"/>
        <v>0.45</v>
      </c>
      <c r="N167" s="9">
        <f t="shared" si="203"/>
        <v>0.45</v>
      </c>
      <c r="O167" s="9">
        <f t="shared" si="190"/>
        <v>0.45</v>
      </c>
      <c r="P167" s="9">
        <f t="shared" si="191"/>
        <v>0.45</v>
      </c>
      <c r="Q167" s="31">
        <f t="shared" si="192"/>
        <v>0.45</v>
      </c>
      <c r="R167" s="49">
        <f t="shared" si="193"/>
        <v>2.25</v>
      </c>
      <c r="S167" s="36">
        <f t="shared" si="194"/>
        <v>7.25</v>
      </c>
      <c r="T167" s="25">
        <f t="shared" si="195"/>
        <v>0.80555555555555558</v>
      </c>
      <c r="U167" s="13">
        <f t="shared" si="204"/>
        <v>5</v>
      </c>
    </row>
    <row r="168" spans="1:21" ht="15.75" thickBot="1" x14ac:dyDescent="0.3"/>
    <row r="169" spans="1:21" ht="15.75" thickBot="1" x14ac:dyDescent="0.3">
      <c r="G169" s="116" t="s">
        <v>15</v>
      </c>
      <c r="R169" s="116" t="s">
        <v>15</v>
      </c>
    </row>
    <row r="170" spans="1:21" ht="15.75" customHeight="1" thickBot="1" x14ac:dyDescent="0.3">
      <c r="A170" s="102" t="s">
        <v>51</v>
      </c>
      <c r="B170" s="104" t="s">
        <v>29</v>
      </c>
      <c r="C170" s="105"/>
      <c r="D170" s="105"/>
      <c r="E170" s="105"/>
      <c r="F170" s="105"/>
      <c r="G170" s="117"/>
      <c r="J170" s="109" t="s">
        <v>18</v>
      </c>
      <c r="L170" s="102" t="s">
        <v>51</v>
      </c>
      <c r="M170" s="104" t="s">
        <v>44</v>
      </c>
      <c r="N170" s="105"/>
      <c r="O170" s="105"/>
      <c r="P170" s="105"/>
      <c r="Q170" s="130"/>
      <c r="R170" s="117"/>
    </row>
    <row r="171" spans="1:21" ht="15.75" customHeight="1" thickBot="1" x14ac:dyDescent="0.3">
      <c r="A171" s="103"/>
      <c r="B171" s="106"/>
      <c r="C171" s="107"/>
      <c r="D171" s="107"/>
      <c r="E171" s="107"/>
      <c r="F171" s="108"/>
      <c r="G171" s="33">
        <f>SUM(B12:F12)</f>
        <v>4.6500000000000004</v>
      </c>
      <c r="H171" s="112" t="s">
        <v>27</v>
      </c>
      <c r="I171" s="114" t="s">
        <v>28</v>
      </c>
      <c r="J171" s="110"/>
      <c r="L171" s="103"/>
      <c r="M171" s="127"/>
      <c r="N171" s="128"/>
      <c r="O171" s="128"/>
      <c r="P171" s="128"/>
      <c r="Q171" s="129"/>
      <c r="R171" s="33">
        <f>SUM(B124:F124)</f>
        <v>0</v>
      </c>
      <c r="S171" s="112" t="s">
        <v>38</v>
      </c>
      <c r="T171" s="112" t="s">
        <v>40</v>
      </c>
      <c r="U171" s="149" t="s">
        <v>39</v>
      </c>
    </row>
    <row r="172" spans="1:21" ht="15.75" thickBot="1" x14ac:dyDescent="0.3">
      <c r="A172" s="51"/>
      <c r="B172" s="5" t="s">
        <v>1</v>
      </c>
      <c r="C172" s="6" t="s">
        <v>2</v>
      </c>
      <c r="D172" s="6" t="s">
        <v>0</v>
      </c>
      <c r="E172" s="6" t="s">
        <v>6</v>
      </c>
      <c r="F172" s="17" t="s">
        <v>3</v>
      </c>
      <c r="G172" s="37" t="s">
        <v>26</v>
      </c>
      <c r="H172" s="113"/>
      <c r="I172" s="115"/>
      <c r="J172" s="111"/>
      <c r="L172" s="51"/>
      <c r="M172" s="5" t="s">
        <v>1</v>
      </c>
      <c r="N172" s="6" t="s">
        <v>2</v>
      </c>
      <c r="O172" s="6" t="s">
        <v>0</v>
      </c>
      <c r="P172" s="6" t="s">
        <v>6</v>
      </c>
      <c r="Q172" s="17" t="s">
        <v>3</v>
      </c>
      <c r="R172" s="37" t="s">
        <v>37</v>
      </c>
      <c r="S172" s="113"/>
      <c r="T172" s="113"/>
      <c r="U172" s="150"/>
    </row>
    <row r="173" spans="1:21" ht="15.75" thickBot="1" x14ac:dyDescent="0.3">
      <c r="A173" s="10" t="s">
        <v>16</v>
      </c>
      <c r="B173" s="84">
        <f t="shared" ref="B173:B182" si="205">SUM((B$12*L4)+L4)^2</f>
        <v>3.1116960000000002</v>
      </c>
      <c r="C173" s="84">
        <f t="shared" ref="C173:C182" si="206">SUM((C$12*M4)+M4)^2</f>
        <v>1.2859559999999999</v>
      </c>
      <c r="D173" s="84">
        <f t="shared" ref="D173:D182" si="207">SUM((D$12*N4)+N4)^2</f>
        <v>0.56550400000000001</v>
      </c>
      <c r="E173" s="84">
        <f t="shared" ref="E173:E182" si="208">SUM((E$12*O4)+O4)^2</f>
        <v>0.33524099999999996</v>
      </c>
      <c r="F173" s="85">
        <f t="shared" ref="F173:F182" si="209">SUM((F$12*P4)+P4)^2</f>
        <v>3.5739902499999996</v>
      </c>
      <c r="G173" s="45">
        <f>SUM(B173:F173)</f>
        <v>8.8723872499999992</v>
      </c>
      <c r="H173" s="34">
        <f t="shared" ref="H173:H182" si="210">SUM(J173+G173)</f>
        <v>12.022387249999998</v>
      </c>
      <c r="I173" s="22">
        <f>SUM(H173/25)</f>
        <v>0.48089548999999993</v>
      </c>
      <c r="J173" s="4">
        <f t="shared" ref="J173:J182" si="211">$Q4</f>
        <v>3.1499999999999995</v>
      </c>
      <c r="L173" s="10" t="s">
        <v>16</v>
      </c>
      <c r="M173" s="84">
        <f>SUM(B$26*B173)</f>
        <v>0.64241465806451614</v>
      </c>
      <c r="N173" s="84">
        <f t="shared" ref="N173" si="212">SUM(C$26*C173)</f>
        <v>0.24612921290322576</v>
      </c>
      <c r="O173" s="84">
        <f t="shared" ref="O173:O182" si="213">SUM(D$26*D173)</f>
        <v>0.10702011182795698</v>
      </c>
      <c r="P173" s="84">
        <f t="shared" ref="P173:P182" si="214">SUM(E$26*E173)</f>
        <v>6.7048199999999988E-2</v>
      </c>
      <c r="Q173" s="85">
        <f t="shared" ref="Q173:Q182" si="215">SUM(F$26*F173)</f>
        <v>0.7609140532258063</v>
      </c>
      <c r="R173" s="45">
        <f t="shared" ref="R173:R182" si="216">SUM(M173:Q173)</f>
        <v>1.8235262360215052</v>
      </c>
      <c r="S173" s="34">
        <f t="shared" ref="S173:S182" si="217">SUM(U173+R173)</f>
        <v>4.9735262360215042</v>
      </c>
      <c r="T173" s="22">
        <f t="shared" ref="T173:T182" si="218">SUM(S173/9)</f>
        <v>0.55261402622461153</v>
      </c>
      <c r="U173" s="75">
        <f>Q4</f>
        <v>3.1499999999999995</v>
      </c>
    </row>
    <row r="174" spans="1:21" ht="15.75" thickBot="1" x14ac:dyDescent="0.3">
      <c r="A174" s="40" t="s">
        <v>17</v>
      </c>
      <c r="B174" s="86">
        <f t="shared" si="205"/>
        <v>0.20322063999999998</v>
      </c>
      <c r="C174" s="86">
        <f t="shared" si="206"/>
        <v>2.2861440000000002</v>
      </c>
      <c r="D174" s="86">
        <f t="shared" si="207"/>
        <v>2.8628640000000005</v>
      </c>
      <c r="E174" s="86">
        <f t="shared" si="208"/>
        <v>3.1527553600000005</v>
      </c>
      <c r="F174" s="86">
        <f t="shared" si="209"/>
        <v>0.35640899999999998</v>
      </c>
      <c r="G174" s="46">
        <f t="shared" ref="G174:G182" si="219">SUM(B174:F174)</f>
        <v>8.8613929999999996</v>
      </c>
      <c r="H174" s="39">
        <f t="shared" si="210"/>
        <v>12.011393</v>
      </c>
      <c r="I174" s="22">
        <f t="shared" ref="I174:I182" si="220">SUM(H174/25)</f>
        <v>0.48045571999999998</v>
      </c>
      <c r="J174" s="4">
        <f t="shared" si="211"/>
        <v>3.15</v>
      </c>
      <c r="L174" s="40" t="s">
        <v>17</v>
      </c>
      <c r="M174" s="86">
        <f t="shared" ref="M174:M182" si="221">SUM(B$26*B174)</f>
        <v>4.1955228903225797E-2</v>
      </c>
      <c r="N174" s="86">
        <f t="shared" ref="N174:N182" si="222">SUM(C$26*C174)</f>
        <v>0.4375630451612903</v>
      </c>
      <c r="O174" s="86">
        <f t="shared" si="213"/>
        <v>0.54178931612903236</v>
      </c>
      <c r="P174" s="86">
        <f t="shared" si="214"/>
        <v>0.63055107200000005</v>
      </c>
      <c r="Q174" s="86">
        <f t="shared" si="215"/>
        <v>7.5880625806451607E-2</v>
      </c>
      <c r="R174" s="46">
        <f t="shared" si="216"/>
        <v>1.727739288</v>
      </c>
      <c r="S174" s="39">
        <f t="shared" si="217"/>
        <v>4.8777392879999999</v>
      </c>
      <c r="T174" s="22">
        <f t="shared" si="218"/>
        <v>0.54197103199999996</v>
      </c>
      <c r="U174" s="75">
        <f t="shared" ref="U174:U182" si="223">Q5</f>
        <v>3.15</v>
      </c>
    </row>
    <row r="175" spans="1:21" ht="15.75" thickBot="1" x14ac:dyDescent="0.3">
      <c r="A175" s="40">
        <v>3</v>
      </c>
      <c r="B175" s="86">
        <f t="shared" si="205"/>
        <v>1.5735193599999999</v>
      </c>
      <c r="C175" s="86">
        <f t="shared" si="206"/>
        <v>2.4018800399999995</v>
      </c>
      <c r="D175" s="86">
        <f t="shared" si="207"/>
        <v>3.4640654399999997</v>
      </c>
      <c r="E175" s="86">
        <f t="shared" si="208"/>
        <v>0.21455424000000001</v>
      </c>
      <c r="F175" s="86">
        <f t="shared" si="209"/>
        <v>0.24750625000000001</v>
      </c>
      <c r="G175" s="47">
        <f t="shared" si="219"/>
        <v>7.9015253299999992</v>
      </c>
      <c r="H175" s="38">
        <f t="shared" si="210"/>
        <v>10.84152533</v>
      </c>
      <c r="I175" s="22">
        <f t="shared" si="220"/>
        <v>0.4336610132</v>
      </c>
      <c r="J175" s="4">
        <f t="shared" si="211"/>
        <v>2.9400000000000004</v>
      </c>
      <c r="L175" s="40">
        <v>3</v>
      </c>
      <c r="M175" s="86">
        <f t="shared" si="221"/>
        <v>0.32485560980645156</v>
      </c>
      <c r="N175" s="86">
        <f t="shared" si="222"/>
        <v>0.45971467432258051</v>
      </c>
      <c r="O175" s="86">
        <f t="shared" si="213"/>
        <v>0.65556507251612894</v>
      </c>
      <c r="P175" s="86">
        <f t="shared" si="214"/>
        <v>4.2910847999999994E-2</v>
      </c>
      <c r="Q175" s="86">
        <f t="shared" si="215"/>
        <v>5.2694879032258064E-2</v>
      </c>
      <c r="R175" s="47">
        <f t="shared" si="216"/>
        <v>1.5357410836774192</v>
      </c>
      <c r="S175" s="38">
        <f t="shared" si="217"/>
        <v>4.4757410836774199</v>
      </c>
      <c r="T175" s="22">
        <f t="shared" si="218"/>
        <v>0.49730456485304664</v>
      </c>
      <c r="U175" s="75">
        <f t="shared" si="223"/>
        <v>2.9400000000000004</v>
      </c>
    </row>
    <row r="176" spans="1:21" ht="15.75" thickBot="1" x14ac:dyDescent="0.3">
      <c r="A176" s="40">
        <v>4</v>
      </c>
      <c r="B176" s="86">
        <f t="shared" si="205"/>
        <v>1.1202105600000001</v>
      </c>
      <c r="C176" s="86">
        <f t="shared" si="206"/>
        <v>2.2293476100000005</v>
      </c>
      <c r="D176" s="86">
        <f t="shared" si="207"/>
        <v>3.1897960000000003</v>
      </c>
      <c r="E176" s="86">
        <f t="shared" si="208"/>
        <v>0.16426809000000001</v>
      </c>
      <c r="F176" s="86">
        <f t="shared" si="209"/>
        <v>0.19166883999999998</v>
      </c>
      <c r="G176" s="48">
        <f t="shared" si="219"/>
        <v>6.8952911000000014</v>
      </c>
      <c r="H176" s="35">
        <f t="shared" si="210"/>
        <v>9.6052911000000023</v>
      </c>
      <c r="I176" s="22">
        <f t="shared" si="220"/>
        <v>0.38421164400000007</v>
      </c>
      <c r="J176" s="4">
        <f t="shared" si="211"/>
        <v>2.7100000000000004</v>
      </c>
      <c r="L176" s="40">
        <v>4</v>
      </c>
      <c r="M176" s="86">
        <f t="shared" si="221"/>
        <v>0.2312692769032258</v>
      </c>
      <c r="N176" s="86">
        <f t="shared" si="222"/>
        <v>0.42669233825806457</v>
      </c>
      <c r="O176" s="86">
        <f t="shared" si="213"/>
        <v>0.6036603182795699</v>
      </c>
      <c r="P176" s="86">
        <f t="shared" si="214"/>
        <v>3.2853618000000001E-2</v>
      </c>
      <c r="Q176" s="86">
        <f t="shared" si="215"/>
        <v>4.0806914322580636E-2</v>
      </c>
      <c r="R176" s="48">
        <f t="shared" si="216"/>
        <v>1.335282465763441</v>
      </c>
      <c r="S176" s="35">
        <f t="shared" si="217"/>
        <v>4.0452824657634414</v>
      </c>
      <c r="T176" s="22">
        <f t="shared" si="218"/>
        <v>0.44947582952927129</v>
      </c>
      <c r="U176" s="75">
        <f t="shared" si="223"/>
        <v>2.7100000000000004</v>
      </c>
    </row>
    <row r="177" spans="1:21" ht="15.75" thickBot="1" x14ac:dyDescent="0.3">
      <c r="A177" s="40" t="s">
        <v>30</v>
      </c>
      <c r="B177" s="86">
        <f t="shared" si="205"/>
        <v>3.45744E-3</v>
      </c>
      <c r="C177" s="86">
        <f t="shared" si="206"/>
        <v>1.2016544400000002</v>
      </c>
      <c r="D177" s="86">
        <f t="shared" si="207"/>
        <v>1.4028033600000003</v>
      </c>
      <c r="E177" s="86">
        <f t="shared" si="208"/>
        <v>3.4328678400000001</v>
      </c>
      <c r="F177" s="86">
        <f t="shared" si="209"/>
        <v>0.11444689000000004</v>
      </c>
      <c r="G177" s="48">
        <f t="shared" si="219"/>
        <v>6.1552299700000006</v>
      </c>
      <c r="H177" s="35">
        <f t="shared" si="210"/>
        <v>8.5252299700000016</v>
      </c>
      <c r="I177" s="22">
        <f t="shared" si="220"/>
        <v>0.34100919880000008</v>
      </c>
      <c r="J177" s="4">
        <f t="shared" si="211"/>
        <v>2.37</v>
      </c>
      <c r="L177" s="40" t="s">
        <v>30</v>
      </c>
      <c r="M177" s="86">
        <f t="shared" si="221"/>
        <v>7.1379406451612889E-4</v>
      </c>
      <c r="N177" s="86">
        <f t="shared" si="222"/>
        <v>0.22999407561290325</v>
      </c>
      <c r="O177" s="86">
        <f t="shared" si="213"/>
        <v>0.26547676490322586</v>
      </c>
      <c r="P177" s="86">
        <f t="shared" si="214"/>
        <v>0.68657356799999991</v>
      </c>
      <c r="Q177" s="86">
        <f t="shared" si="215"/>
        <v>2.4366112064516134E-2</v>
      </c>
      <c r="R177" s="48">
        <f t="shared" si="216"/>
        <v>1.2071243146451613</v>
      </c>
      <c r="S177" s="35">
        <f t="shared" si="217"/>
        <v>3.5771243146451615</v>
      </c>
      <c r="T177" s="22">
        <f t="shared" si="218"/>
        <v>0.3974582571827957</v>
      </c>
      <c r="U177" s="75">
        <f t="shared" si="223"/>
        <v>2.37</v>
      </c>
    </row>
    <row r="178" spans="1:21" ht="15.75" thickBot="1" x14ac:dyDescent="0.3">
      <c r="A178" s="40" t="s">
        <v>20</v>
      </c>
      <c r="B178" s="86">
        <f t="shared" si="205"/>
        <v>3.8415999999999997</v>
      </c>
      <c r="C178" s="86">
        <f t="shared" si="206"/>
        <v>0.14288400000000001</v>
      </c>
      <c r="D178" s="86">
        <f t="shared" si="207"/>
        <v>4.276623999999999E-2</v>
      </c>
      <c r="E178" s="86">
        <f t="shared" si="208"/>
        <v>0.13446889000000001</v>
      </c>
      <c r="F178" s="86">
        <f t="shared" si="209"/>
        <v>3.5640899999999994E-3</v>
      </c>
      <c r="G178" s="48">
        <f t="shared" si="219"/>
        <v>4.1652832200000001</v>
      </c>
      <c r="H178" s="35">
        <f t="shared" si="210"/>
        <v>5.6952832200000003</v>
      </c>
      <c r="I178" s="22">
        <f t="shared" si="220"/>
        <v>0.22781132880000002</v>
      </c>
      <c r="J178" s="4">
        <f t="shared" si="211"/>
        <v>1.53</v>
      </c>
      <c r="L178" s="40" t="s">
        <v>20</v>
      </c>
      <c r="M178" s="86">
        <f t="shared" si="221"/>
        <v>0.7931045161290321</v>
      </c>
      <c r="N178" s="86">
        <f t="shared" si="222"/>
        <v>2.7347690322580644E-2</v>
      </c>
      <c r="O178" s="86">
        <f t="shared" si="213"/>
        <v>8.0933959569892445E-3</v>
      </c>
      <c r="P178" s="86">
        <f t="shared" si="214"/>
        <v>2.6893778E-2</v>
      </c>
      <c r="Q178" s="86">
        <f t="shared" si="215"/>
        <v>7.5880625806451594E-4</v>
      </c>
      <c r="R178" s="48">
        <f t="shared" si="216"/>
        <v>0.85619818666666658</v>
      </c>
      <c r="S178" s="35">
        <f t="shared" si="217"/>
        <v>2.3861981866666664</v>
      </c>
      <c r="T178" s="22">
        <f t="shared" si="218"/>
        <v>0.26513313185185183</v>
      </c>
      <c r="U178" s="75">
        <f t="shared" si="223"/>
        <v>1.53</v>
      </c>
    </row>
    <row r="179" spans="1:21" ht="15.75" thickBot="1" x14ac:dyDescent="0.3">
      <c r="A179" s="41" t="s">
        <v>43</v>
      </c>
      <c r="B179" s="86">
        <f t="shared" si="205"/>
        <v>3.8416000000000006E-2</v>
      </c>
      <c r="C179" s="86">
        <f t="shared" si="206"/>
        <v>8.9302500000000007E-3</v>
      </c>
      <c r="D179" s="86">
        <f t="shared" si="207"/>
        <v>2.8628639999999997E-2</v>
      </c>
      <c r="E179" s="86">
        <f t="shared" si="208"/>
        <v>4.5071289999999993E-2</v>
      </c>
      <c r="F179" s="86">
        <f t="shared" si="209"/>
        <v>3.5640899999999994E-3</v>
      </c>
      <c r="G179" s="48">
        <f t="shared" si="219"/>
        <v>0.12461027000000001</v>
      </c>
      <c r="H179" s="35">
        <f t="shared" si="210"/>
        <v>0.50461027000000003</v>
      </c>
      <c r="I179" s="22">
        <f t="shared" si="220"/>
        <v>2.01844108E-2</v>
      </c>
      <c r="J179" s="4">
        <f t="shared" si="211"/>
        <v>0.38</v>
      </c>
      <c r="L179" s="41" t="s">
        <v>43</v>
      </c>
      <c r="M179" s="86">
        <f t="shared" si="221"/>
        <v>7.9310451612903225E-3</v>
      </c>
      <c r="N179" s="86">
        <f t="shared" si="222"/>
        <v>1.7092306451612902E-3</v>
      </c>
      <c r="O179" s="86">
        <f t="shared" si="213"/>
        <v>5.4178931612903214E-3</v>
      </c>
      <c r="P179" s="86">
        <f t="shared" si="214"/>
        <v>9.0142579999999972E-3</v>
      </c>
      <c r="Q179" s="86">
        <f t="shared" si="215"/>
        <v>7.5880625806451594E-4</v>
      </c>
      <c r="R179" s="48">
        <f t="shared" si="216"/>
        <v>2.4831233225806444E-2</v>
      </c>
      <c r="S179" s="35">
        <f t="shared" si="217"/>
        <v>0.40483123322580644</v>
      </c>
      <c r="T179" s="22">
        <f t="shared" si="218"/>
        <v>4.4981248136200719E-2</v>
      </c>
      <c r="U179" s="75">
        <f t="shared" si="223"/>
        <v>0.38</v>
      </c>
    </row>
    <row r="180" spans="1:21" ht="15.75" thickBot="1" x14ac:dyDescent="0.3">
      <c r="A180" s="42" t="s">
        <v>52</v>
      </c>
      <c r="B180" s="86">
        <f t="shared" si="205"/>
        <v>0.96039999999999992</v>
      </c>
      <c r="C180" s="86">
        <f t="shared" si="206"/>
        <v>0.89302500000000007</v>
      </c>
      <c r="D180" s="86">
        <f t="shared" si="207"/>
        <v>0.88359999999999994</v>
      </c>
      <c r="E180" s="86">
        <f t="shared" si="208"/>
        <v>0.93122500000000019</v>
      </c>
      <c r="F180" s="86">
        <f t="shared" si="209"/>
        <v>0.99002500000000004</v>
      </c>
      <c r="G180" s="48">
        <f t="shared" si="219"/>
        <v>4.6582750000000006</v>
      </c>
      <c r="H180" s="35">
        <f t="shared" si="210"/>
        <v>7.1582750000000006</v>
      </c>
      <c r="I180" s="22">
        <f t="shared" si="220"/>
        <v>0.286331</v>
      </c>
      <c r="J180" s="4">
        <f t="shared" si="211"/>
        <v>2.5</v>
      </c>
      <c r="L180" s="42" t="s">
        <v>52</v>
      </c>
      <c r="M180" s="86">
        <f t="shared" si="221"/>
        <v>0.19827612903225802</v>
      </c>
      <c r="N180" s="86">
        <f t="shared" si="222"/>
        <v>0.17092306451612901</v>
      </c>
      <c r="O180" s="86">
        <f t="shared" si="213"/>
        <v>0.16721892473118277</v>
      </c>
      <c r="P180" s="86">
        <f t="shared" si="214"/>
        <v>0.18624500000000002</v>
      </c>
      <c r="Q180" s="86">
        <f t="shared" si="215"/>
        <v>0.21077951612903226</v>
      </c>
      <c r="R180" s="48">
        <f t="shared" si="216"/>
        <v>0.93344263440860198</v>
      </c>
      <c r="S180" s="35">
        <f t="shared" si="217"/>
        <v>3.433442634408602</v>
      </c>
      <c r="T180" s="22">
        <f t="shared" si="218"/>
        <v>0.38149362604540021</v>
      </c>
      <c r="U180" s="75">
        <f t="shared" si="223"/>
        <v>2.5</v>
      </c>
    </row>
    <row r="181" spans="1:21" ht="15.75" thickBot="1" x14ac:dyDescent="0.3">
      <c r="A181" s="43" t="s">
        <v>8</v>
      </c>
      <c r="B181" s="86">
        <f t="shared" si="205"/>
        <v>3.3944377599999993</v>
      </c>
      <c r="C181" s="86">
        <f t="shared" si="206"/>
        <v>3.5010152099999998</v>
      </c>
      <c r="D181" s="86">
        <f t="shared" si="207"/>
        <v>2.7370393599999994</v>
      </c>
      <c r="E181" s="86">
        <f t="shared" si="208"/>
        <v>3.29132164</v>
      </c>
      <c r="F181" s="86">
        <f t="shared" si="209"/>
        <v>3.1367952100000003</v>
      </c>
      <c r="G181" s="48">
        <f t="shared" si="219"/>
        <v>16.060609179999997</v>
      </c>
      <c r="H181" s="35">
        <f t="shared" si="210"/>
        <v>20.700609179999997</v>
      </c>
      <c r="I181" s="22">
        <f t="shared" si="220"/>
        <v>0.82802436719999983</v>
      </c>
      <c r="J181" s="4">
        <f t="shared" si="211"/>
        <v>4.6399999999999997</v>
      </c>
      <c r="L181" s="43" t="s">
        <v>8</v>
      </c>
      <c r="M181" s="86">
        <f t="shared" si="221"/>
        <v>0.70078715045161266</v>
      </c>
      <c r="N181" s="86">
        <f t="shared" si="222"/>
        <v>0.67008678212903217</v>
      </c>
      <c r="O181" s="86">
        <f t="shared" si="213"/>
        <v>0.51797734124731165</v>
      </c>
      <c r="P181" s="86">
        <f t="shared" si="214"/>
        <v>0.65826432800000001</v>
      </c>
      <c r="Q181" s="86">
        <f t="shared" si="215"/>
        <v>0.6678338189032258</v>
      </c>
      <c r="R181" s="48">
        <f t="shared" si="216"/>
        <v>3.2149494207311822</v>
      </c>
      <c r="S181" s="35">
        <f t="shared" si="217"/>
        <v>7.8549494207311819</v>
      </c>
      <c r="T181" s="22">
        <f t="shared" si="218"/>
        <v>0.87277215785902018</v>
      </c>
      <c r="U181" s="75">
        <f t="shared" si="223"/>
        <v>4.6399999999999997</v>
      </c>
    </row>
    <row r="182" spans="1:21" ht="15.75" thickBot="1" x14ac:dyDescent="0.3">
      <c r="A182" s="44" t="s">
        <v>5</v>
      </c>
      <c r="B182" s="9">
        <f t="shared" si="205"/>
        <v>3.8415999999999997</v>
      </c>
      <c r="C182" s="9">
        <f t="shared" si="206"/>
        <v>3.5721000000000003</v>
      </c>
      <c r="D182" s="9">
        <f t="shared" si="207"/>
        <v>3.5343999999999998</v>
      </c>
      <c r="E182" s="9">
        <f t="shared" si="208"/>
        <v>3.7249000000000008</v>
      </c>
      <c r="F182" s="31">
        <f t="shared" si="209"/>
        <v>3.9601000000000002</v>
      </c>
      <c r="G182" s="49">
        <f t="shared" si="219"/>
        <v>18.633100000000002</v>
      </c>
      <c r="H182" s="36">
        <f t="shared" si="210"/>
        <v>23.633100000000002</v>
      </c>
      <c r="I182" s="25">
        <f t="shared" si="220"/>
        <v>0.94532400000000005</v>
      </c>
      <c r="J182" s="4">
        <f t="shared" si="211"/>
        <v>5</v>
      </c>
      <c r="L182" s="44" t="s">
        <v>5</v>
      </c>
      <c r="M182" s="9">
        <f t="shared" si="221"/>
        <v>0.7931045161290321</v>
      </c>
      <c r="N182" s="9">
        <f t="shared" si="222"/>
        <v>0.68369225806451606</v>
      </c>
      <c r="O182" s="9">
        <f t="shared" si="213"/>
        <v>0.66887569892473109</v>
      </c>
      <c r="P182" s="9">
        <f t="shared" si="214"/>
        <v>0.74498000000000009</v>
      </c>
      <c r="Q182" s="31">
        <f t="shared" si="215"/>
        <v>0.84311806451612903</v>
      </c>
      <c r="R182" s="49">
        <f t="shared" si="216"/>
        <v>3.7337705376344079</v>
      </c>
      <c r="S182" s="36">
        <f t="shared" si="217"/>
        <v>8.7337705376344079</v>
      </c>
      <c r="T182" s="25">
        <f t="shared" si="218"/>
        <v>0.97041894862604527</v>
      </c>
      <c r="U182" s="13">
        <f t="shared" si="223"/>
        <v>5</v>
      </c>
    </row>
    <row r="183" spans="1:21" ht="15.75" thickBot="1" x14ac:dyDescent="0.3"/>
    <row r="184" spans="1:21" ht="15.75" customHeight="1" thickBot="1" x14ac:dyDescent="0.3">
      <c r="G184" s="116" t="s">
        <v>15</v>
      </c>
      <c r="R184" s="116" t="s">
        <v>15</v>
      </c>
    </row>
    <row r="185" spans="1:21" ht="15.75" customHeight="1" thickBot="1" x14ac:dyDescent="0.3">
      <c r="A185" s="102" t="s">
        <v>31</v>
      </c>
      <c r="B185" s="104" t="s">
        <v>29</v>
      </c>
      <c r="C185" s="105"/>
      <c r="D185" s="105"/>
      <c r="E185" s="105"/>
      <c r="F185" s="105"/>
      <c r="G185" s="117"/>
      <c r="J185" s="109" t="s">
        <v>18</v>
      </c>
      <c r="L185" s="102" t="s">
        <v>31</v>
      </c>
      <c r="M185" s="104" t="s">
        <v>44</v>
      </c>
      <c r="N185" s="105"/>
      <c r="O185" s="105"/>
      <c r="P185" s="105"/>
      <c r="Q185" s="130"/>
      <c r="R185" s="117"/>
    </row>
    <row r="186" spans="1:21" ht="15.75" customHeight="1" thickBot="1" x14ac:dyDescent="0.3">
      <c r="A186" s="103"/>
      <c r="B186" s="106"/>
      <c r="C186" s="107"/>
      <c r="D186" s="107"/>
      <c r="E186" s="107"/>
      <c r="F186" s="108"/>
      <c r="G186" s="33">
        <f>SUM(B13:F13)</f>
        <v>5</v>
      </c>
      <c r="H186" s="112" t="s">
        <v>27</v>
      </c>
      <c r="I186" s="114" t="s">
        <v>28</v>
      </c>
      <c r="J186" s="110"/>
      <c r="L186" s="103"/>
      <c r="M186" s="127"/>
      <c r="N186" s="128"/>
      <c r="O186" s="128"/>
      <c r="P186" s="128"/>
      <c r="Q186" s="129"/>
      <c r="R186" s="33">
        <f>SUM(B139:F139)</f>
        <v>0</v>
      </c>
      <c r="S186" s="112" t="s">
        <v>38</v>
      </c>
      <c r="T186" s="112" t="s">
        <v>40</v>
      </c>
      <c r="U186" s="149" t="s">
        <v>39</v>
      </c>
    </row>
    <row r="187" spans="1:21" ht="15.75" thickBot="1" x14ac:dyDescent="0.3">
      <c r="A187" s="51"/>
      <c r="B187" s="5" t="s">
        <v>1</v>
      </c>
      <c r="C187" s="6" t="s">
        <v>2</v>
      </c>
      <c r="D187" s="6" t="s">
        <v>0</v>
      </c>
      <c r="E187" s="6" t="s">
        <v>6</v>
      </c>
      <c r="F187" s="17" t="s">
        <v>3</v>
      </c>
      <c r="G187" s="37" t="s">
        <v>26</v>
      </c>
      <c r="H187" s="113"/>
      <c r="I187" s="115"/>
      <c r="J187" s="111"/>
      <c r="L187" s="51"/>
      <c r="M187" s="5" t="s">
        <v>1</v>
      </c>
      <c r="N187" s="6" t="s">
        <v>2</v>
      </c>
      <c r="O187" s="6" t="s">
        <v>0</v>
      </c>
      <c r="P187" s="6" t="s">
        <v>6</v>
      </c>
      <c r="Q187" s="17" t="s">
        <v>3</v>
      </c>
      <c r="R187" s="37" t="s">
        <v>37</v>
      </c>
      <c r="S187" s="113"/>
      <c r="T187" s="113"/>
      <c r="U187" s="150"/>
    </row>
    <row r="188" spans="1:21" ht="15.75" thickBot="1" x14ac:dyDescent="0.3">
      <c r="A188" s="10" t="s">
        <v>16</v>
      </c>
      <c r="B188" s="84">
        <f t="shared" ref="B188:B197" si="224">SUM((B$13*L4)+L4)^2</f>
        <v>3.24</v>
      </c>
      <c r="C188" s="84">
        <f t="shared" ref="C188:C197" si="225">SUM((C$13*M4)+M4)^2</f>
        <v>1.44</v>
      </c>
      <c r="D188" s="84">
        <f t="shared" ref="D188:D197" si="226">SUM((D$13*N4)+N4)^2</f>
        <v>0.64000000000000012</v>
      </c>
      <c r="E188" s="84">
        <f t="shared" ref="E188:E197" si="227">SUM((E$13*O4)+O4)^2</f>
        <v>0.36</v>
      </c>
      <c r="F188" s="85">
        <f t="shared" ref="F188:F197" si="228">SUM((F$13*P4)+P4)^2</f>
        <v>3.61</v>
      </c>
      <c r="G188" s="45">
        <f>SUM(B188:F188)</f>
        <v>9.2900000000000009</v>
      </c>
      <c r="H188" s="34">
        <f t="shared" ref="H188:H197" si="229">SUM(J188+G188)</f>
        <v>12.440000000000001</v>
      </c>
      <c r="I188" s="22">
        <f>SUM(H188/25)</f>
        <v>0.49760000000000004</v>
      </c>
      <c r="J188" s="4">
        <f>$Q4</f>
        <v>3.1499999999999995</v>
      </c>
      <c r="L188" s="10" t="s">
        <v>16</v>
      </c>
      <c r="M188" s="84">
        <f>SUM(B$27*B188)</f>
        <v>0.64800000000000013</v>
      </c>
      <c r="N188" s="84">
        <f t="shared" ref="N188" si="230">SUM(C$27*C188)</f>
        <v>0.28799999999999998</v>
      </c>
      <c r="O188" s="84">
        <f t="shared" ref="O188:O197" si="231">SUM(D$27*D188)</f>
        <v>0.12800000000000003</v>
      </c>
      <c r="P188" s="84">
        <f t="shared" ref="P188:P197" si="232">SUM(E$27*E188)</f>
        <v>7.1999999999999995E-2</v>
      </c>
      <c r="Q188" s="85">
        <f t="shared" ref="Q188:Q197" si="233">SUM(F$27*F188)</f>
        <v>0.72199999999999998</v>
      </c>
      <c r="R188" s="45">
        <f t="shared" ref="R188:R197" si="234">SUM(M188:Q188)</f>
        <v>1.8580000000000003</v>
      </c>
      <c r="S188" s="34">
        <f t="shared" ref="S188:S197" si="235">SUM(U188+R188)</f>
        <v>5.008</v>
      </c>
      <c r="T188" s="22">
        <f>SUM(S188/9)</f>
        <v>0.55644444444444441</v>
      </c>
      <c r="U188" s="75">
        <f>$Q4</f>
        <v>3.1499999999999995</v>
      </c>
    </row>
    <row r="189" spans="1:21" ht="15.75" thickBot="1" x14ac:dyDescent="0.3">
      <c r="A189" s="40" t="s">
        <v>17</v>
      </c>
      <c r="B189" s="86">
        <f t="shared" si="224"/>
        <v>0.21160000000000001</v>
      </c>
      <c r="C189" s="86">
        <f t="shared" si="225"/>
        <v>2.5600000000000005</v>
      </c>
      <c r="D189" s="86">
        <f t="shared" si="226"/>
        <v>3.24</v>
      </c>
      <c r="E189" s="86">
        <f t="shared" si="227"/>
        <v>3.3856000000000002</v>
      </c>
      <c r="F189" s="86">
        <f t="shared" si="228"/>
        <v>0.36</v>
      </c>
      <c r="G189" s="46">
        <f t="shared" ref="G189:G197" si="236">SUM(B189:F189)</f>
        <v>9.757200000000001</v>
      </c>
      <c r="H189" s="39">
        <f t="shared" si="229"/>
        <v>12.907200000000001</v>
      </c>
      <c r="I189" s="22">
        <f t="shared" ref="I189:I197" si="237">SUM(H189/25)</f>
        <v>0.51628800000000008</v>
      </c>
      <c r="J189" s="4">
        <f t="shared" ref="J189:J197" si="238">$Q5</f>
        <v>3.15</v>
      </c>
      <c r="L189" s="40" t="s">
        <v>17</v>
      </c>
      <c r="M189" s="86">
        <f t="shared" ref="M189:M197" si="239">SUM(B$27*B189)</f>
        <v>4.2320000000000003E-2</v>
      </c>
      <c r="N189" s="86">
        <f t="shared" ref="N189:N197" si="240">SUM(C$27*C189)</f>
        <v>0.51200000000000012</v>
      </c>
      <c r="O189" s="86">
        <f t="shared" si="231"/>
        <v>0.64800000000000013</v>
      </c>
      <c r="P189" s="86">
        <f t="shared" si="232"/>
        <v>0.67712000000000006</v>
      </c>
      <c r="Q189" s="86">
        <f t="shared" si="233"/>
        <v>7.1999999999999995E-2</v>
      </c>
      <c r="R189" s="46">
        <f t="shared" si="234"/>
        <v>1.9514400000000003</v>
      </c>
      <c r="S189" s="39">
        <f t="shared" si="235"/>
        <v>5.1014400000000002</v>
      </c>
      <c r="T189" s="22">
        <f t="shared" ref="T189:T197" si="241">SUM(S189/9)</f>
        <v>0.5668266666666667</v>
      </c>
      <c r="U189" s="75">
        <f t="shared" ref="U189:U197" si="242">$Q5</f>
        <v>3.15</v>
      </c>
    </row>
    <row r="190" spans="1:21" ht="15.75" thickBot="1" x14ac:dyDescent="0.3">
      <c r="A190" s="40">
        <v>3</v>
      </c>
      <c r="B190" s="86">
        <f t="shared" si="224"/>
        <v>1.6384000000000001</v>
      </c>
      <c r="C190" s="86">
        <f t="shared" si="225"/>
        <v>2.6895999999999995</v>
      </c>
      <c r="D190" s="86">
        <f t="shared" si="226"/>
        <v>3.9203999999999999</v>
      </c>
      <c r="E190" s="86">
        <f t="shared" si="227"/>
        <v>0.23039999999999999</v>
      </c>
      <c r="F190" s="86">
        <f t="shared" si="228"/>
        <v>0.25</v>
      </c>
      <c r="G190" s="47">
        <f t="shared" si="236"/>
        <v>8.7287999999999997</v>
      </c>
      <c r="H190" s="38">
        <f t="shared" si="229"/>
        <v>11.668800000000001</v>
      </c>
      <c r="I190" s="22">
        <f t="shared" si="237"/>
        <v>0.46675200000000006</v>
      </c>
      <c r="J190" s="4">
        <f t="shared" si="238"/>
        <v>2.9400000000000004</v>
      </c>
      <c r="L190" s="40">
        <v>3</v>
      </c>
      <c r="M190" s="86">
        <f t="shared" si="239"/>
        <v>0.32768000000000003</v>
      </c>
      <c r="N190" s="86">
        <f t="shared" si="240"/>
        <v>0.53791999999999995</v>
      </c>
      <c r="O190" s="86">
        <f t="shared" si="231"/>
        <v>0.78408</v>
      </c>
      <c r="P190" s="86">
        <f t="shared" si="232"/>
        <v>4.6080000000000003E-2</v>
      </c>
      <c r="Q190" s="86">
        <f t="shared" si="233"/>
        <v>0.05</v>
      </c>
      <c r="R190" s="47">
        <f t="shared" si="234"/>
        <v>1.74576</v>
      </c>
      <c r="S190" s="38">
        <f t="shared" si="235"/>
        <v>4.6857600000000001</v>
      </c>
      <c r="T190" s="22">
        <f t="shared" si="241"/>
        <v>0.52063999999999999</v>
      </c>
      <c r="U190" s="75">
        <f t="shared" si="242"/>
        <v>2.9400000000000004</v>
      </c>
    </row>
    <row r="191" spans="1:21" ht="15.75" thickBot="1" x14ac:dyDescent="0.3">
      <c r="A191" s="40">
        <v>4</v>
      </c>
      <c r="B191" s="86">
        <f t="shared" si="224"/>
        <v>1.1664000000000001</v>
      </c>
      <c r="C191" s="86">
        <f t="shared" si="225"/>
        <v>2.4964000000000004</v>
      </c>
      <c r="D191" s="86">
        <f t="shared" si="226"/>
        <v>3.61</v>
      </c>
      <c r="E191" s="86">
        <f t="shared" si="227"/>
        <v>0.17639999999999997</v>
      </c>
      <c r="F191" s="86">
        <f t="shared" si="228"/>
        <v>0.19359999999999999</v>
      </c>
      <c r="G191" s="48">
        <f t="shared" si="236"/>
        <v>7.6428000000000003</v>
      </c>
      <c r="H191" s="35">
        <f t="shared" si="229"/>
        <v>10.3528</v>
      </c>
      <c r="I191" s="22">
        <f t="shared" si="237"/>
        <v>0.41411200000000004</v>
      </c>
      <c r="J191" s="4">
        <f t="shared" si="238"/>
        <v>2.7100000000000004</v>
      </c>
      <c r="L191" s="40">
        <v>4</v>
      </c>
      <c r="M191" s="86">
        <f t="shared" si="239"/>
        <v>0.23328000000000004</v>
      </c>
      <c r="N191" s="86">
        <f t="shared" si="240"/>
        <v>0.49928000000000011</v>
      </c>
      <c r="O191" s="86">
        <f t="shared" si="231"/>
        <v>0.72199999999999998</v>
      </c>
      <c r="P191" s="86">
        <f t="shared" si="232"/>
        <v>3.5279999999999999E-2</v>
      </c>
      <c r="Q191" s="86">
        <f t="shared" si="233"/>
        <v>3.8720000000000004E-2</v>
      </c>
      <c r="R191" s="48">
        <f t="shared" si="234"/>
        <v>1.5285600000000001</v>
      </c>
      <c r="S191" s="35">
        <f t="shared" si="235"/>
        <v>4.2385600000000005</v>
      </c>
      <c r="T191" s="22">
        <f t="shared" si="241"/>
        <v>0.47095111111111115</v>
      </c>
      <c r="U191" s="75">
        <f t="shared" si="242"/>
        <v>2.7100000000000004</v>
      </c>
    </row>
    <row r="192" spans="1:21" ht="15.75" thickBot="1" x14ac:dyDescent="0.3">
      <c r="A192" s="40" t="s">
        <v>30</v>
      </c>
      <c r="B192" s="86">
        <f t="shared" si="224"/>
        <v>3.5999999999999999E-3</v>
      </c>
      <c r="C192" s="86">
        <f t="shared" si="225"/>
        <v>1.3455999999999999</v>
      </c>
      <c r="D192" s="86">
        <f t="shared" si="226"/>
        <v>1.5876000000000001</v>
      </c>
      <c r="E192" s="86">
        <f t="shared" si="227"/>
        <v>3.6863999999999999</v>
      </c>
      <c r="F192" s="86">
        <f t="shared" si="228"/>
        <v>0.11560000000000002</v>
      </c>
      <c r="G192" s="48">
        <f t="shared" si="236"/>
        <v>6.7387999999999995</v>
      </c>
      <c r="H192" s="35">
        <f t="shared" si="229"/>
        <v>9.1087999999999987</v>
      </c>
      <c r="I192" s="22">
        <f t="shared" si="237"/>
        <v>0.36435199999999995</v>
      </c>
      <c r="J192" s="4">
        <f t="shared" si="238"/>
        <v>2.37</v>
      </c>
      <c r="L192" s="40" t="s">
        <v>30</v>
      </c>
      <c r="M192" s="86">
        <f t="shared" si="239"/>
        <v>7.2000000000000005E-4</v>
      </c>
      <c r="N192" s="86">
        <f t="shared" si="240"/>
        <v>0.26911999999999997</v>
      </c>
      <c r="O192" s="86">
        <f t="shared" si="231"/>
        <v>0.31752000000000002</v>
      </c>
      <c r="P192" s="86">
        <f t="shared" si="232"/>
        <v>0.73728000000000005</v>
      </c>
      <c r="Q192" s="86">
        <f t="shared" si="233"/>
        <v>2.3120000000000005E-2</v>
      </c>
      <c r="R192" s="48">
        <f t="shared" si="234"/>
        <v>1.3477600000000001</v>
      </c>
      <c r="S192" s="35">
        <f t="shared" si="235"/>
        <v>3.7177600000000002</v>
      </c>
      <c r="T192" s="22">
        <f t="shared" si="241"/>
        <v>0.41308444444444448</v>
      </c>
      <c r="U192" s="75">
        <f t="shared" si="242"/>
        <v>2.37</v>
      </c>
    </row>
    <row r="193" spans="1:21" ht="15.75" thickBot="1" x14ac:dyDescent="0.3">
      <c r="A193" s="40" t="s">
        <v>20</v>
      </c>
      <c r="B193" s="86">
        <f t="shared" si="224"/>
        <v>4</v>
      </c>
      <c r="C193" s="86">
        <f t="shared" si="225"/>
        <v>0.16000000000000003</v>
      </c>
      <c r="D193" s="86">
        <f t="shared" si="226"/>
        <v>4.8399999999999999E-2</v>
      </c>
      <c r="E193" s="86">
        <f t="shared" si="227"/>
        <v>0.1444</v>
      </c>
      <c r="F193" s="86">
        <f t="shared" si="228"/>
        <v>3.5999999999999999E-3</v>
      </c>
      <c r="G193" s="48">
        <f t="shared" si="236"/>
        <v>4.3563999999999998</v>
      </c>
      <c r="H193" s="35">
        <f t="shared" si="229"/>
        <v>5.8864000000000001</v>
      </c>
      <c r="I193" s="22">
        <f t="shared" si="237"/>
        <v>0.235456</v>
      </c>
      <c r="J193" s="4">
        <f t="shared" si="238"/>
        <v>1.53</v>
      </c>
      <c r="L193" s="40" t="s">
        <v>20</v>
      </c>
      <c r="M193" s="86">
        <f t="shared" si="239"/>
        <v>0.8</v>
      </c>
      <c r="N193" s="86">
        <f t="shared" si="240"/>
        <v>3.2000000000000008E-2</v>
      </c>
      <c r="O193" s="86">
        <f t="shared" si="231"/>
        <v>9.6800000000000011E-3</v>
      </c>
      <c r="P193" s="86">
        <f t="shared" si="232"/>
        <v>2.8880000000000003E-2</v>
      </c>
      <c r="Q193" s="86">
        <f t="shared" si="233"/>
        <v>7.2000000000000005E-4</v>
      </c>
      <c r="R193" s="48">
        <f t="shared" si="234"/>
        <v>0.87128000000000017</v>
      </c>
      <c r="S193" s="35">
        <f t="shared" si="235"/>
        <v>2.4012800000000003</v>
      </c>
      <c r="T193" s="22">
        <f t="shared" si="241"/>
        <v>0.26680888888888893</v>
      </c>
      <c r="U193" s="75">
        <f t="shared" si="242"/>
        <v>1.53</v>
      </c>
    </row>
    <row r="194" spans="1:21" ht="15.75" thickBot="1" x14ac:dyDescent="0.3">
      <c r="A194" s="41" t="s">
        <v>43</v>
      </c>
      <c r="B194" s="86">
        <f t="shared" si="224"/>
        <v>4.0000000000000008E-2</v>
      </c>
      <c r="C194" s="86">
        <f t="shared" si="225"/>
        <v>1.0000000000000002E-2</v>
      </c>
      <c r="D194" s="86">
        <f t="shared" si="226"/>
        <v>3.2399999999999998E-2</v>
      </c>
      <c r="E194" s="86">
        <f t="shared" si="227"/>
        <v>4.8399999999999999E-2</v>
      </c>
      <c r="F194" s="86">
        <f t="shared" si="228"/>
        <v>3.5999999999999999E-3</v>
      </c>
      <c r="G194" s="48">
        <f t="shared" si="236"/>
        <v>0.13439999999999999</v>
      </c>
      <c r="H194" s="35">
        <f t="shared" si="229"/>
        <v>0.51439999999999997</v>
      </c>
      <c r="I194" s="22">
        <f t="shared" si="237"/>
        <v>2.0575999999999997E-2</v>
      </c>
      <c r="J194" s="4">
        <f t="shared" si="238"/>
        <v>0.38</v>
      </c>
      <c r="L194" s="41" t="s">
        <v>43</v>
      </c>
      <c r="M194" s="86">
        <f t="shared" si="239"/>
        <v>8.0000000000000019E-3</v>
      </c>
      <c r="N194" s="86">
        <f t="shared" si="240"/>
        <v>2.0000000000000005E-3</v>
      </c>
      <c r="O194" s="86">
        <f t="shared" si="231"/>
        <v>6.4799999999999996E-3</v>
      </c>
      <c r="P194" s="86">
        <f t="shared" si="232"/>
        <v>9.6800000000000011E-3</v>
      </c>
      <c r="Q194" s="86">
        <f t="shared" si="233"/>
        <v>7.2000000000000005E-4</v>
      </c>
      <c r="R194" s="48">
        <f t="shared" si="234"/>
        <v>2.6880000000000001E-2</v>
      </c>
      <c r="S194" s="35">
        <f t="shared" si="235"/>
        <v>0.40688000000000002</v>
      </c>
      <c r="T194" s="22">
        <f t="shared" si="241"/>
        <v>4.5208888888888889E-2</v>
      </c>
      <c r="U194" s="75">
        <f t="shared" si="242"/>
        <v>0.38</v>
      </c>
    </row>
    <row r="195" spans="1:21" ht="15.75" thickBot="1" x14ac:dyDescent="0.3">
      <c r="A195" s="42" t="s">
        <v>52</v>
      </c>
      <c r="B195" s="86">
        <f t="shared" si="224"/>
        <v>1</v>
      </c>
      <c r="C195" s="86">
        <f t="shared" si="225"/>
        <v>1</v>
      </c>
      <c r="D195" s="86">
        <f t="shared" si="226"/>
        <v>1</v>
      </c>
      <c r="E195" s="86">
        <f t="shared" si="227"/>
        <v>1</v>
      </c>
      <c r="F195" s="86">
        <f t="shared" si="228"/>
        <v>1</v>
      </c>
      <c r="G195" s="48">
        <f t="shared" si="236"/>
        <v>5</v>
      </c>
      <c r="H195" s="35">
        <f t="shared" si="229"/>
        <v>7.5</v>
      </c>
      <c r="I195" s="22">
        <f t="shared" si="237"/>
        <v>0.3</v>
      </c>
      <c r="J195" s="4">
        <f t="shared" si="238"/>
        <v>2.5</v>
      </c>
      <c r="L195" s="42" t="s">
        <v>52</v>
      </c>
      <c r="M195" s="86">
        <f t="shared" si="239"/>
        <v>0.2</v>
      </c>
      <c r="N195" s="86">
        <f t="shared" si="240"/>
        <v>0.2</v>
      </c>
      <c r="O195" s="86">
        <f t="shared" si="231"/>
        <v>0.2</v>
      </c>
      <c r="P195" s="86">
        <f t="shared" si="232"/>
        <v>0.2</v>
      </c>
      <c r="Q195" s="86">
        <f t="shared" si="233"/>
        <v>0.2</v>
      </c>
      <c r="R195" s="48">
        <f t="shared" si="234"/>
        <v>1</v>
      </c>
      <c r="S195" s="35">
        <f t="shared" si="235"/>
        <v>3.5</v>
      </c>
      <c r="T195" s="22">
        <f t="shared" si="241"/>
        <v>0.3888888888888889</v>
      </c>
      <c r="U195" s="75">
        <f t="shared" si="242"/>
        <v>2.5</v>
      </c>
    </row>
    <row r="196" spans="1:21" ht="15.75" thickBot="1" x14ac:dyDescent="0.3">
      <c r="A196" s="43" t="s">
        <v>8</v>
      </c>
      <c r="B196" s="86">
        <f t="shared" si="224"/>
        <v>3.5343999999999998</v>
      </c>
      <c r="C196" s="86">
        <f t="shared" si="225"/>
        <v>3.9203999999999999</v>
      </c>
      <c r="D196" s="86">
        <f t="shared" si="226"/>
        <v>3.0975999999999999</v>
      </c>
      <c r="E196" s="86">
        <f t="shared" si="227"/>
        <v>3.5343999999999998</v>
      </c>
      <c r="F196" s="86">
        <f t="shared" si="228"/>
        <v>3.1684000000000001</v>
      </c>
      <c r="G196" s="48">
        <f t="shared" si="236"/>
        <v>17.255199999999999</v>
      </c>
      <c r="H196" s="35">
        <f t="shared" si="229"/>
        <v>21.895199999999999</v>
      </c>
      <c r="I196" s="22">
        <f t="shared" si="237"/>
        <v>0.87580799999999992</v>
      </c>
      <c r="J196" s="4">
        <f t="shared" si="238"/>
        <v>4.6399999999999997</v>
      </c>
      <c r="L196" s="43" t="s">
        <v>8</v>
      </c>
      <c r="M196" s="86">
        <f t="shared" si="239"/>
        <v>0.70687999999999995</v>
      </c>
      <c r="N196" s="86">
        <f t="shared" si="240"/>
        <v>0.78408</v>
      </c>
      <c r="O196" s="86">
        <f t="shared" si="231"/>
        <v>0.61952000000000007</v>
      </c>
      <c r="P196" s="86">
        <f t="shared" si="232"/>
        <v>0.70687999999999995</v>
      </c>
      <c r="Q196" s="86">
        <f t="shared" si="233"/>
        <v>0.63368000000000002</v>
      </c>
      <c r="R196" s="48">
        <f t="shared" si="234"/>
        <v>3.4510399999999999</v>
      </c>
      <c r="S196" s="35">
        <f t="shared" si="235"/>
        <v>8.0910399999999996</v>
      </c>
      <c r="T196" s="22">
        <f t="shared" si="241"/>
        <v>0.89900444444444438</v>
      </c>
      <c r="U196" s="75">
        <f t="shared" si="242"/>
        <v>4.6399999999999997</v>
      </c>
    </row>
    <row r="197" spans="1:21" ht="15.75" thickBot="1" x14ac:dyDescent="0.3">
      <c r="A197" s="44" t="s">
        <v>5</v>
      </c>
      <c r="B197" s="9">
        <f t="shared" si="224"/>
        <v>4</v>
      </c>
      <c r="C197" s="9">
        <f t="shared" si="225"/>
        <v>4</v>
      </c>
      <c r="D197" s="9">
        <f t="shared" si="226"/>
        <v>4</v>
      </c>
      <c r="E197" s="9">
        <f t="shared" si="227"/>
        <v>4</v>
      </c>
      <c r="F197" s="31">
        <f t="shared" si="228"/>
        <v>4</v>
      </c>
      <c r="G197" s="49">
        <f t="shared" si="236"/>
        <v>20</v>
      </c>
      <c r="H197" s="36">
        <f t="shared" si="229"/>
        <v>25</v>
      </c>
      <c r="I197" s="25">
        <f t="shared" si="237"/>
        <v>1</v>
      </c>
      <c r="J197" s="3">
        <f t="shared" si="238"/>
        <v>5</v>
      </c>
      <c r="L197" s="44" t="s">
        <v>5</v>
      </c>
      <c r="M197" s="9">
        <f t="shared" si="239"/>
        <v>0.8</v>
      </c>
      <c r="N197" s="9">
        <f t="shared" si="240"/>
        <v>0.8</v>
      </c>
      <c r="O197" s="9">
        <f t="shared" si="231"/>
        <v>0.8</v>
      </c>
      <c r="P197" s="9">
        <f t="shared" si="232"/>
        <v>0.8</v>
      </c>
      <c r="Q197" s="31">
        <f t="shared" si="233"/>
        <v>0.8</v>
      </c>
      <c r="R197" s="49">
        <f t="shared" si="234"/>
        <v>4</v>
      </c>
      <c r="S197" s="36">
        <f t="shared" si="235"/>
        <v>9</v>
      </c>
      <c r="T197" s="25">
        <f t="shared" si="241"/>
        <v>1</v>
      </c>
      <c r="U197" s="13">
        <f t="shared" si="242"/>
        <v>5</v>
      </c>
    </row>
  </sheetData>
  <mergeCells count="131">
    <mergeCell ref="L125:L126"/>
    <mergeCell ref="U186:U187"/>
    <mergeCell ref="U171:U172"/>
    <mergeCell ref="U156:U157"/>
    <mergeCell ref="U141:U142"/>
    <mergeCell ref="R169:R170"/>
    <mergeCell ref="L170:L171"/>
    <mergeCell ref="M170:Q171"/>
    <mergeCell ref="S171:S172"/>
    <mergeCell ref="T171:T172"/>
    <mergeCell ref="R154:R155"/>
    <mergeCell ref="L155:L156"/>
    <mergeCell ref="M155:Q156"/>
    <mergeCell ref="S156:S157"/>
    <mergeCell ref="T156:T157"/>
    <mergeCell ref="M125:Q126"/>
    <mergeCell ref="S126:S127"/>
    <mergeCell ref="T126:T127"/>
    <mergeCell ref="T81:T82"/>
    <mergeCell ref="U81:U82"/>
    <mergeCell ref="R184:R185"/>
    <mergeCell ref="L185:L186"/>
    <mergeCell ref="M185:Q186"/>
    <mergeCell ref="S186:S187"/>
    <mergeCell ref="T186:T187"/>
    <mergeCell ref="U126:U127"/>
    <mergeCell ref="L110:L111"/>
    <mergeCell ref="M110:Q111"/>
    <mergeCell ref="S111:S112"/>
    <mergeCell ref="T111:T112"/>
    <mergeCell ref="U111:U112"/>
    <mergeCell ref="L95:L96"/>
    <mergeCell ref="M95:Q96"/>
    <mergeCell ref="S96:S97"/>
    <mergeCell ref="T96:T97"/>
    <mergeCell ref="U96:U97"/>
    <mergeCell ref="R139:R140"/>
    <mergeCell ref="L140:L141"/>
    <mergeCell ref="M140:Q141"/>
    <mergeCell ref="S141:S142"/>
    <mergeCell ref="T141:T142"/>
    <mergeCell ref="R124:R125"/>
    <mergeCell ref="R79:R80"/>
    <mergeCell ref="R94:R95"/>
    <mergeCell ref="R109:R110"/>
    <mergeCell ref="G79:G80"/>
    <mergeCell ref="G94:G95"/>
    <mergeCell ref="G109:G110"/>
    <mergeCell ref="L80:L81"/>
    <mergeCell ref="M80:Q81"/>
    <mergeCell ref="S81:S82"/>
    <mergeCell ref="T66:T67"/>
    <mergeCell ref="O17:Y18"/>
    <mergeCell ref="U66:U67"/>
    <mergeCell ref="S51:S52"/>
    <mergeCell ref="T51:T52"/>
    <mergeCell ref="U51:U52"/>
    <mergeCell ref="B15:F16"/>
    <mergeCell ref="L50:L51"/>
    <mergeCell ref="I15:M16"/>
    <mergeCell ref="H16:H17"/>
    <mergeCell ref="R49:R50"/>
    <mergeCell ref="B1:F2"/>
    <mergeCell ref="A1:A2"/>
    <mergeCell ref="L1:P2"/>
    <mergeCell ref="A65:A66"/>
    <mergeCell ref="B65:F66"/>
    <mergeCell ref="A50:A51"/>
    <mergeCell ref="B50:F51"/>
    <mergeCell ref="G49:G50"/>
    <mergeCell ref="Q2:Q3"/>
    <mergeCell ref="M50:Q51"/>
    <mergeCell ref="B30:K31"/>
    <mergeCell ref="H51:H52"/>
    <mergeCell ref="I51:I52"/>
    <mergeCell ref="J50:J52"/>
    <mergeCell ref="G64:G65"/>
    <mergeCell ref="J65:J67"/>
    <mergeCell ref="H66:H67"/>
    <mergeCell ref="I66:I67"/>
    <mergeCell ref="A46:V47"/>
    <mergeCell ref="M30:V31"/>
    <mergeCell ref="R64:R65"/>
    <mergeCell ref="L65:L66"/>
    <mergeCell ref="M65:Q66"/>
    <mergeCell ref="S66:S67"/>
    <mergeCell ref="A80:A81"/>
    <mergeCell ref="B80:F81"/>
    <mergeCell ref="J80:J82"/>
    <mergeCell ref="H81:H82"/>
    <mergeCell ref="I81:I82"/>
    <mergeCell ref="A95:A96"/>
    <mergeCell ref="B95:F96"/>
    <mergeCell ref="J95:J97"/>
    <mergeCell ref="H96:H97"/>
    <mergeCell ref="I96:I97"/>
    <mergeCell ref="A110:A111"/>
    <mergeCell ref="B110:F111"/>
    <mergeCell ref="J110:J112"/>
    <mergeCell ref="H111:H112"/>
    <mergeCell ref="I111:I112"/>
    <mergeCell ref="A125:A126"/>
    <mergeCell ref="B125:F126"/>
    <mergeCell ref="J125:J127"/>
    <mergeCell ref="H126:H127"/>
    <mergeCell ref="I126:I127"/>
    <mergeCell ref="G124:G125"/>
    <mergeCell ref="A140:A141"/>
    <mergeCell ref="B140:F141"/>
    <mergeCell ref="J140:J142"/>
    <mergeCell ref="H141:H142"/>
    <mergeCell ref="I141:I142"/>
    <mergeCell ref="G154:G155"/>
    <mergeCell ref="A155:A156"/>
    <mergeCell ref="B155:F156"/>
    <mergeCell ref="J155:J157"/>
    <mergeCell ref="H156:H157"/>
    <mergeCell ref="I156:I157"/>
    <mergeCell ref="G139:G140"/>
    <mergeCell ref="A170:A171"/>
    <mergeCell ref="B170:F171"/>
    <mergeCell ref="J170:J172"/>
    <mergeCell ref="H171:H172"/>
    <mergeCell ref="I171:I172"/>
    <mergeCell ref="G184:G185"/>
    <mergeCell ref="A185:A186"/>
    <mergeCell ref="B185:F186"/>
    <mergeCell ref="J185:J187"/>
    <mergeCell ref="H186:H187"/>
    <mergeCell ref="I186:I187"/>
    <mergeCell ref="G169:G170"/>
  </mergeCells>
  <conditionalFormatting sqref="B4:F13">
    <cfRule type="colorScale" priority="52">
      <colorScale>
        <cfvo type="min"/>
        <cfvo type="percentile" val="50"/>
        <cfvo type="max"/>
        <color rgb="FFF8696B"/>
        <color rgb="FFFFEB84"/>
        <color rgb="FF63BE7B"/>
      </colorScale>
    </cfRule>
  </conditionalFormatting>
  <conditionalFormatting sqref="B33:K42">
    <cfRule type="colorScale" priority="54">
      <colorScale>
        <cfvo type="percent" val="0"/>
        <cfvo type="percent" val="50"/>
        <cfvo type="percent" val="100"/>
        <color rgb="FFF8696B"/>
        <color rgb="FFFFEB84"/>
        <color rgb="FF63BE7B"/>
      </colorScale>
    </cfRule>
  </conditionalFormatting>
  <conditionalFormatting sqref="G4:G13">
    <cfRule type="colorScale" priority="106">
      <colorScale>
        <cfvo type="num" val="0"/>
        <cfvo type="percentile" val="50"/>
        <cfvo type="num" val="5"/>
        <color rgb="FFF8696B"/>
        <color rgb="FFFFEB84"/>
        <color rgb="FF63BE7B"/>
      </colorScale>
    </cfRule>
  </conditionalFormatting>
  <conditionalFormatting sqref="I53:I62">
    <cfRule type="colorScale" priority="65">
      <colorScale>
        <cfvo type="num" val="0"/>
        <cfvo type="percentile" val="50"/>
        <cfvo type="percent" val="100"/>
        <color rgb="FFF8696B"/>
        <color rgb="FFFFEB84"/>
        <color rgb="FF63BE7B"/>
      </colorScale>
    </cfRule>
  </conditionalFormatting>
  <conditionalFormatting sqref="I68:I77">
    <cfRule type="colorScale" priority="81">
      <colorScale>
        <cfvo type="num" val="0"/>
        <cfvo type="percentile" val="50"/>
        <cfvo type="percent" val="100"/>
        <color rgb="FFF8696B"/>
        <color rgb="FFFFEB84"/>
        <color rgb="FF63BE7B"/>
      </colorScale>
    </cfRule>
  </conditionalFormatting>
  <conditionalFormatting sqref="I83:I92">
    <cfRule type="colorScale" priority="67">
      <colorScale>
        <cfvo type="num" val="0"/>
        <cfvo type="percentile" val="50"/>
        <cfvo type="percent" val="100"/>
        <color rgb="FFF8696B"/>
        <color rgb="FFFFEB84"/>
        <color rgb="FF63BE7B"/>
      </colorScale>
    </cfRule>
  </conditionalFormatting>
  <conditionalFormatting sqref="I98:I107">
    <cfRule type="colorScale" priority="69">
      <colorScale>
        <cfvo type="num" val="0"/>
        <cfvo type="percentile" val="50"/>
        <cfvo type="percent" val="100"/>
        <color rgb="FFF8696B"/>
        <color rgb="FFFFEB84"/>
        <color rgb="FF63BE7B"/>
      </colorScale>
    </cfRule>
  </conditionalFormatting>
  <conditionalFormatting sqref="I113:I122">
    <cfRule type="colorScale" priority="71">
      <colorScale>
        <cfvo type="num" val="0"/>
        <cfvo type="percentile" val="50"/>
        <cfvo type="percent" val="100"/>
        <color rgb="FFF8696B"/>
        <color rgb="FFFFEB84"/>
        <color rgb="FF63BE7B"/>
      </colorScale>
    </cfRule>
  </conditionalFormatting>
  <conditionalFormatting sqref="I128:I137">
    <cfRule type="colorScale" priority="73">
      <colorScale>
        <cfvo type="num" val="0"/>
        <cfvo type="percentile" val="50"/>
        <cfvo type="percent" val="100"/>
        <color rgb="FFF8696B"/>
        <color rgb="FFFFEB84"/>
        <color rgb="FF63BE7B"/>
      </colorScale>
    </cfRule>
  </conditionalFormatting>
  <conditionalFormatting sqref="I143:I152">
    <cfRule type="colorScale" priority="61">
      <colorScale>
        <cfvo type="num" val="0"/>
        <cfvo type="percentile" val="50"/>
        <cfvo type="percent" val="100"/>
        <color rgb="FFF8696B"/>
        <color rgb="FFFFEB84"/>
        <color rgb="FF63BE7B"/>
      </colorScale>
    </cfRule>
  </conditionalFormatting>
  <conditionalFormatting sqref="I158:I167">
    <cfRule type="colorScale" priority="59">
      <colorScale>
        <cfvo type="num" val="0"/>
        <cfvo type="percentile" val="50"/>
        <cfvo type="percent" val="100"/>
        <color rgb="FFF8696B"/>
        <color rgb="FFFFEB84"/>
        <color rgb="FF63BE7B"/>
      </colorScale>
    </cfRule>
  </conditionalFormatting>
  <conditionalFormatting sqref="I173:I182">
    <cfRule type="colorScale" priority="57">
      <colorScale>
        <cfvo type="num" val="0"/>
        <cfvo type="percentile" val="50"/>
        <cfvo type="percent" val="100"/>
        <color rgb="FFF8696B"/>
        <color rgb="FFFFEB84"/>
        <color rgb="FF63BE7B"/>
      </colorScale>
    </cfRule>
  </conditionalFormatting>
  <conditionalFormatting sqref="I188:I197">
    <cfRule type="colorScale" priority="55">
      <colorScale>
        <cfvo type="num" val="0"/>
        <cfvo type="percentile" val="50"/>
        <cfvo type="percent" val="100"/>
        <color rgb="FFF8696B"/>
        <color rgb="FFFFEB84"/>
        <color rgb="FF63BE7B"/>
      </colorScale>
    </cfRule>
  </conditionalFormatting>
  <conditionalFormatting sqref="J53:J62">
    <cfRule type="colorScale" priority="66">
      <colorScale>
        <cfvo type="num" val="0"/>
        <cfvo type="percentile" val="50"/>
        <cfvo type="num" val="5"/>
        <color rgb="FFF8696B"/>
        <color rgb="FFFFEB84"/>
        <color rgb="FF63BE7B"/>
      </colorScale>
    </cfRule>
  </conditionalFormatting>
  <conditionalFormatting sqref="J68:J77">
    <cfRule type="colorScale" priority="82">
      <colorScale>
        <cfvo type="num" val="0"/>
        <cfvo type="percentile" val="50"/>
        <cfvo type="num" val="5"/>
        <color rgb="FFF8696B"/>
        <color rgb="FFFFEB84"/>
        <color rgb="FF63BE7B"/>
      </colorScale>
    </cfRule>
  </conditionalFormatting>
  <conditionalFormatting sqref="J83:J92">
    <cfRule type="colorScale" priority="68">
      <colorScale>
        <cfvo type="num" val="0"/>
        <cfvo type="percentile" val="50"/>
        <cfvo type="num" val="5"/>
        <color rgb="FFF8696B"/>
        <color rgb="FFFFEB84"/>
        <color rgb="FF63BE7B"/>
      </colorScale>
    </cfRule>
  </conditionalFormatting>
  <conditionalFormatting sqref="J98:J107">
    <cfRule type="colorScale" priority="70">
      <colorScale>
        <cfvo type="num" val="0"/>
        <cfvo type="percentile" val="50"/>
        <cfvo type="num" val="5"/>
        <color rgb="FFF8696B"/>
        <color rgb="FFFFEB84"/>
        <color rgb="FF63BE7B"/>
      </colorScale>
    </cfRule>
  </conditionalFormatting>
  <conditionalFormatting sqref="J113:J122">
    <cfRule type="colorScale" priority="72">
      <colorScale>
        <cfvo type="num" val="0"/>
        <cfvo type="percentile" val="50"/>
        <cfvo type="num" val="5"/>
        <color rgb="FFF8696B"/>
        <color rgb="FFFFEB84"/>
        <color rgb="FF63BE7B"/>
      </colorScale>
    </cfRule>
  </conditionalFormatting>
  <conditionalFormatting sqref="J128:J137">
    <cfRule type="colorScale" priority="74">
      <colorScale>
        <cfvo type="num" val="0"/>
        <cfvo type="percentile" val="50"/>
        <cfvo type="num" val="5"/>
        <color rgb="FFF8696B"/>
        <color rgb="FFFFEB84"/>
        <color rgb="FF63BE7B"/>
      </colorScale>
    </cfRule>
  </conditionalFormatting>
  <conditionalFormatting sqref="J143:J152">
    <cfRule type="colorScale" priority="62">
      <colorScale>
        <cfvo type="num" val="0"/>
        <cfvo type="percentile" val="50"/>
        <cfvo type="num" val="5"/>
        <color rgb="FFF8696B"/>
        <color rgb="FFFFEB84"/>
        <color rgb="FF63BE7B"/>
      </colorScale>
    </cfRule>
  </conditionalFormatting>
  <conditionalFormatting sqref="J158:J167">
    <cfRule type="colorScale" priority="60">
      <colorScale>
        <cfvo type="num" val="0"/>
        <cfvo type="percentile" val="50"/>
        <cfvo type="num" val="5"/>
        <color rgb="FFF8696B"/>
        <color rgb="FFFFEB84"/>
        <color rgb="FF63BE7B"/>
      </colorScale>
    </cfRule>
  </conditionalFormatting>
  <conditionalFormatting sqref="J173:J182">
    <cfRule type="colorScale" priority="58">
      <colorScale>
        <cfvo type="num" val="0"/>
        <cfvo type="percentile" val="50"/>
        <cfvo type="num" val="5"/>
        <color rgb="FFF8696B"/>
        <color rgb="FFFFEB84"/>
        <color rgb="FF63BE7B"/>
      </colorScale>
    </cfRule>
  </conditionalFormatting>
  <conditionalFormatting sqref="J188:J197">
    <cfRule type="colorScale" priority="56">
      <colorScale>
        <cfvo type="num" val="0"/>
        <cfvo type="percentile" val="50"/>
        <cfvo type="num" val="5"/>
        <color rgb="FFF8696B"/>
        <color rgb="FFFFEB84"/>
        <color rgb="FF63BE7B"/>
      </colorScale>
    </cfRule>
  </conditionalFormatting>
  <conditionalFormatting sqref="M33:V42">
    <cfRule type="colorScale" priority="19">
      <colorScale>
        <cfvo type="percent" val="0"/>
        <cfvo type="percent" val="50"/>
        <cfvo type="percent" val="100"/>
        <color rgb="FFF8696B"/>
        <color rgb="FFFFEB84"/>
        <color rgb="FF63BE7B"/>
      </colorScale>
    </cfRule>
  </conditionalFormatting>
  <conditionalFormatting sqref="Q4:Q13">
    <cfRule type="colorScale" priority="112">
      <colorScale>
        <cfvo type="num" val="0"/>
        <cfvo type="percentile" val="50"/>
        <cfvo type="num" val="5"/>
        <color rgb="FFFF0000"/>
        <color rgb="FFFFFF00"/>
        <color rgb="FF00B050"/>
      </colorScale>
    </cfRule>
  </conditionalFormatting>
  <conditionalFormatting sqref="T53:T62">
    <cfRule type="colorScale" priority="18">
      <colorScale>
        <cfvo type="num" val="0"/>
        <cfvo type="percentile" val="50"/>
        <cfvo type="percent" val="100"/>
        <color rgb="FFF8696B"/>
        <color rgb="FFFFEB84"/>
        <color rgb="FF63BE7B"/>
      </colorScale>
    </cfRule>
  </conditionalFormatting>
  <conditionalFormatting sqref="T68:T77">
    <cfRule type="colorScale" priority="16">
      <colorScale>
        <cfvo type="num" val="0"/>
        <cfvo type="percentile" val="50"/>
        <cfvo type="percent" val="100"/>
        <color rgb="FFF8696B"/>
        <color rgb="FFFFEB84"/>
        <color rgb="FF63BE7B"/>
      </colorScale>
    </cfRule>
  </conditionalFormatting>
  <conditionalFormatting sqref="T83:T92">
    <cfRule type="colorScale" priority="44">
      <colorScale>
        <cfvo type="num" val="0"/>
        <cfvo type="percentile" val="50"/>
        <cfvo type="percent" val="100"/>
        <color rgb="FFF8696B"/>
        <color rgb="FFFFEB84"/>
        <color rgb="FF63BE7B"/>
      </colorScale>
    </cfRule>
  </conditionalFormatting>
  <conditionalFormatting sqref="T98:T107">
    <cfRule type="colorScale" priority="14">
      <colorScale>
        <cfvo type="num" val="0"/>
        <cfvo type="percentile" val="50"/>
        <cfvo type="percent" val="100"/>
        <color rgb="FFF8696B"/>
        <color rgb="FFFFEB84"/>
        <color rgb="FF63BE7B"/>
      </colorScale>
    </cfRule>
  </conditionalFormatting>
  <conditionalFormatting sqref="T113:T122">
    <cfRule type="colorScale" priority="12">
      <colorScale>
        <cfvo type="num" val="0"/>
        <cfvo type="percentile" val="50"/>
        <cfvo type="percent" val="100"/>
        <color rgb="FFF8696B"/>
        <color rgb="FFFFEB84"/>
        <color rgb="FF63BE7B"/>
      </colorScale>
    </cfRule>
  </conditionalFormatting>
  <conditionalFormatting sqref="T128:T137">
    <cfRule type="colorScale" priority="10">
      <colorScale>
        <cfvo type="num" val="0"/>
        <cfvo type="percentile" val="50"/>
        <cfvo type="percent" val="100"/>
        <color rgb="FFF8696B"/>
        <color rgb="FFFFEB84"/>
        <color rgb="FF63BE7B"/>
      </colorScale>
    </cfRule>
  </conditionalFormatting>
  <conditionalFormatting sqref="T143:T152">
    <cfRule type="colorScale" priority="8">
      <colorScale>
        <cfvo type="num" val="0"/>
        <cfvo type="percentile" val="50"/>
        <cfvo type="percent" val="100"/>
        <color rgb="FFF8696B"/>
        <color rgb="FFFFEB84"/>
        <color rgb="FF63BE7B"/>
      </colorScale>
    </cfRule>
  </conditionalFormatting>
  <conditionalFormatting sqref="T158:T167">
    <cfRule type="colorScale" priority="6">
      <colorScale>
        <cfvo type="num" val="0"/>
        <cfvo type="percentile" val="50"/>
        <cfvo type="percent" val="100"/>
        <color rgb="FFF8696B"/>
        <color rgb="FFFFEB84"/>
        <color rgb="FF63BE7B"/>
      </colorScale>
    </cfRule>
  </conditionalFormatting>
  <conditionalFormatting sqref="T173:T182">
    <cfRule type="colorScale" priority="4">
      <colorScale>
        <cfvo type="num" val="0"/>
        <cfvo type="percentile" val="50"/>
        <cfvo type="percent" val="100"/>
        <color rgb="FFF8696B"/>
        <color rgb="FFFFEB84"/>
        <color rgb="FF63BE7B"/>
      </colorScale>
    </cfRule>
  </conditionalFormatting>
  <conditionalFormatting sqref="T188:T197">
    <cfRule type="colorScale" priority="2">
      <colorScale>
        <cfvo type="num" val="0"/>
        <cfvo type="percentile" val="50"/>
        <cfvo type="percent" val="100"/>
        <color rgb="FFF8696B"/>
        <color rgb="FFFFEB84"/>
        <color rgb="FF63BE7B"/>
      </colorScale>
    </cfRule>
  </conditionalFormatting>
  <conditionalFormatting sqref="U53:U62">
    <cfRule type="colorScale" priority="17">
      <colorScale>
        <cfvo type="min"/>
        <cfvo type="percentile" val="50"/>
        <cfvo type="max"/>
        <color rgb="FFF8696B"/>
        <color rgb="FFFFEB84"/>
        <color rgb="FF63BE7B"/>
      </colorScale>
    </cfRule>
  </conditionalFormatting>
  <conditionalFormatting sqref="U68:U77">
    <cfRule type="colorScale" priority="15">
      <colorScale>
        <cfvo type="min"/>
        <cfvo type="percentile" val="50"/>
        <cfvo type="max"/>
        <color rgb="FFF8696B"/>
        <color rgb="FFFFEB84"/>
        <color rgb="FF63BE7B"/>
      </colorScale>
    </cfRule>
  </conditionalFormatting>
  <conditionalFormatting sqref="U83:U92">
    <cfRule type="colorScale" priority="22">
      <colorScale>
        <cfvo type="min"/>
        <cfvo type="percentile" val="50"/>
        <cfvo type="max"/>
        <color rgb="FFF8696B"/>
        <color rgb="FFFFEB84"/>
        <color rgb="FF63BE7B"/>
      </colorScale>
    </cfRule>
  </conditionalFormatting>
  <conditionalFormatting sqref="U98:U107">
    <cfRule type="colorScale" priority="13">
      <colorScale>
        <cfvo type="min"/>
        <cfvo type="percentile" val="50"/>
        <cfvo type="max"/>
        <color rgb="FFF8696B"/>
        <color rgb="FFFFEB84"/>
        <color rgb="FF63BE7B"/>
      </colorScale>
    </cfRule>
  </conditionalFormatting>
  <conditionalFormatting sqref="U113:U122">
    <cfRule type="colorScale" priority="11">
      <colorScale>
        <cfvo type="min"/>
        <cfvo type="percentile" val="50"/>
        <cfvo type="max"/>
        <color rgb="FFF8696B"/>
        <color rgb="FFFFEB84"/>
        <color rgb="FF63BE7B"/>
      </colorScale>
    </cfRule>
  </conditionalFormatting>
  <conditionalFormatting sqref="U128:U137">
    <cfRule type="colorScale" priority="9">
      <colorScale>
        <cfvo type="min"/>
        <cfvo type="percentile" val="50"/>
        <cfvo type="max"/>
        <color rgb="FFF8696B"/>
        <color rgb="FFFFEB84"/>
        <color rgb="FF63BE7B"/>
      </colorScale>
    </cfRule>
  </conditionalFormatting>
  <conditionalFormatting sqref="U143:U152">
    <cfRule type="colorScale" priority="7">
      <colorScale>
        <cfvo type="min"/>
        <cfvo type="percentile" val="50"/>
        <cfvo type="max"/>
        <color rgb="FFF8696B"/>
        <color rgb="FFFFEB84"/>
        <color rgb="FF63BE7B"/>
      </colorScale>
    </cfRule>
  </conditionalFormatting>
  <conditionalFormatting sqref="U158:U167">
    <cfRule type="colorScale" priority="5">
      <colorScale>
        <cfvo type="min"/>
        <cfvo type="percentile" val="50"/>
        <cfvo type="max"/>
        <color rgb="FFF8696B"/>
        <color rgb="FFFFEB84"/>
        <color rgb="FF63BE7B"/>
      </colorScale>
    </cfRule>
  </conditionalFormatting>
  <conditionalFormatting sqref="U173:U182">
    <cfRule type="colorScale" priority="3">
      <colorScale>
        <cfvo type="min"/>
        <cfvo type="percentile" val="50"/>
        <cfvo type="max"/>
        <color rgb="FFF8696B"/>
        <color rgb="FFFFEB84"/>
        <color rgb="FF63BE7B"/>
      </colorScale>
    </cfRule>
  </conditionalFormatting>
  <conditionalFormatting sqref="U188:U197">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G4:G13 Q4:Q9" formulaRange="1"/>
    <ignoredError sqref="C19" formula="1"/>
  </ignoredErrors>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Aspect</vt:lpstr>
      <vt:lpstr>Preference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Hellier (student)</dc:creator>
  <cp:lastModifiedBy>Austin Hellier (student)</cp:lastModifiedBy>
  <dcterms:created xsi:type="dcterms:W3CDTF">2024-11-14T11:36:09Z</dcterms:created>
  <dcterms:modified xsi:type="dcterms:W3CDTF">2025-04-24T16:15:43Z</dcterms:modified>
</cp:coreProperties>
</file>