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ery Day Files\Documents\Machine Learning\Predicting Stock Price Movement\PredictingClosingPriceTomorrow\Results\Random Forest\"/>
    </mc:Choice>
  </mc:AlternateContent>
  <xr:revisionPtr revIDLastSave="0" documentId="13_ncr:1_{3BB43AC0-268A-488C-AAB1-6B0A67954138}" xr6:coauthVersionLast="34" xr6:coauthVersionMax="34" xr10:uidLastSave="{00000000-0000-0000-0000-000000000000}"/>
  <bookViews>
    <workbookView xWindow="0" yWindow="0" windowWidth="28800" windowHeight="12225" xr2:uid="{18D6EED5-EE2E-4B08-BE98-B89836E6EED2}"/>
  </bookViews>
  <sheets>
    <sheet name="Random Forest - Experiment 3a" sheetId="1" r:id="rId1"/>
    <sheet name="Random Forest - Experiment 3b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1" l="1"/>
  <c r="Q14" i="1"/>
  <c r="Z5" i="1"/>
  <c r="Y5" i="1"/>
  <c r="X5" i="1"/>
  <c r="W5" i="1"/>
  <c r="V5" i="1"/>
  <c r="U5" i="1"/>
  <c r="T5" i="1"/>
  <c r="S5" i="1"/>
  <c r="R5" i="1"/>
  <c r="Q5" i="1"/>
  <c r="Z8" i="1"/>
  <c r="Y8" i="1"/>
  <c r="X8" i="1"/>
  <c r="W8" i="1"/>
  <c r="V8" i="1"/>
  <c r="U8" i="1"/>
  <c r="T8" i="1"/>
  <c r="S8" i="1"/>
  <c r="R8" i="1"/>
  <c r="Q8" i="1"/>
  <c r="Q11" i="1"/>
  <c r="R11" i="1"/>
  <c r="S11" i="1"/>
  <c r="T11" i="1"/>
  <c r="U11" i="1"/>
  <c r="V11" i="1"/>
  <c r="W11" i="1"/>
  <c r="X11" i="1"/>
  <c r="S11" i="2" l="1"/>
  <c r="R11" i="2"/>
  <c r="Q11" i="2"/>
  <c r="P11" i="2"/>
  <c r="T8" i="2"/>
  <c r="S8" i="2"/>
  <c r="R8" i="2"/>
  <c r="Q8" i="2"/>
  <c r="P8" i="2"/>
  <c r="T5" i="2"/>
  <c r="S5" i="2"/>
  <c r="R5" i="2"/>
  <c r="Q5" i="2"/>
  <c r="P5" i="2"/>
</calcChain>
</file>

<file path=xl/sharedStrings.xml><?xml version="1.0" encoding="utf-8"?>
<sst xmlns="http://schemas.openxmlformats.org/spreadsheetml/2006/main" count="153" uniqueCount="35">
  <si>
    <t>Run</t>
  </si>
  <si>
    <t>Sample</t>
  </si>
  <si>
    <t>n_estimators</t>
  </si>
  <si>
    <t>min_samples_leaf</t>
  </si>
  <si>
    <t>max_features</t>
  </si>
  <si>
    <t>criterion</t>
  </si>
  <si>
    <t>Accuracy</t>
  </si>
  <si>
    <t>Average</t>
  </si>
  <si>
    <t>Std</t>
  </si>
  <si>
    <t>gini</t>
  </si>
  <si>
    <t>entropy</t>
  </si>
  <si>
    <t>Fold 1</t>
  </si>
  <si>
    <t>Fold 2</t>
  </si>
  <si>
    <t>Fold 3</t>
  </si>
  <si>
    <t>Fold 4</t>
  </si>
  <si>
    <t>1 to 8</t>
  </si>
  <si>
    <t>Range</t>
  </si>
  <si>
    <t>1 to 100</t>
  </si>
  <si>
    <t>entropy, gini</t>
  </si>
  <si>
    <t>Percentage</t>
  </si>
  <si>
    <t>0 to 10</t>
  </si>
  <si>
    <t>10 to 20</t>
  </si>
  <si>
    <t>20 to 30</t>
  </si>
  <si>
    <t>30 to 40</t>
  </si>
  <si>
    <t>40 to 50</t>
  </si>
  <si>
    <t>50 to  60</t>
  </si>
  <si>
    <t>60 to 70</t>
  </si>
  <si>
    <t>70 to 80</t>
  </si>
  <si>
    <t>80 to 90</t>
  </si>
  <si>
    <t>90 to 100</t>
  </si>
  <si>
    <t>50 to 100</t>
  </si>
  <si>
    <t>3 to 6</t>
  </si>
  <si>
    <t>Percentage in top 10</t>
  </si>
  <si>
    <t>Ratio in top 20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</si>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</sst>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0" fontId="0" fillId="0" borderId="1" xfId="1" applyNumberFormat="1" applyFont="1" applyBorder="1"/>
    <xf numFmtId="164" fontId="0" fillId="0" borderId="1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0" fontId="2" fillId="0" borderId="1" xfId="0" applyFont="1" applyBorder="1"/>
    <xf numFmtId="0" fontId="0" fillId="0" borderId="1" xfId="0" applyNumberFormat="1" applyBorder="1"/>
    <xf numFmtId="10" fontId="0" fillId="0" borderId="1" xfId="0" applyNumberFormat="1" applyBorder="1"/>
    <xf numFmtId="0" fontId="2" fillId="0" borderId="0" xfId="0" applyFont="1"/>
    <xf numFmtId="0" fontId="0" fillId="0" borderId="0" xfId="0" applyBorder="1"/>
    <xf numFmtId="10" fontId="0" fillId="0" borderId="0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2" fillId="0" borderId="1" xfId="0" applyFont="1" applyFill="1" applyBorder="1"/>
    <xf numFmtId="165" fontId="0" fillId="0" borderId="0" xfId="0" applyNumberFormat="1"/>
    <xf numFmtId="165" fontId="0" fillId="0" borderId="1" xfId="0" applyNumberFormat="1" applyBorder="1"/>
    <xf numFmtId="166" fontId="0" fillId="0" borderId="1" xfId="1" applyNumberFormat="1" applyFont="1" applyBorder="1"/>
    <xf numFmtId="1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Normal" xfId="0" builtinId="0"/>
    <cellStyle name="Percent" xfId="1" builtinId="5"/>
  </cellStyles>
  <dxfs count="34"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3a'!$Q$7:$Z$7</c:f>
              <c:strCache>
                <c:ptCount val="10"/>
                <c:pt idx="0">
                  <c:v>0 to 10</c:v>
                </c:pt>
                <c:pt idx="1">
                  <c:v>10 to 20</c:v>
                </c:pt>
                <c:pt idx="2">
                  <c:v>20 to 30</c:v>
                </c:pt>
                <c:pt idx="3">
                  <c:v>30 to 40</c:v>
                </c:pt>
                <c:pt idx="4">
                  <c:v>40 to 50</c:v>
                </c:pt>
                <c:pt idx="5">
                  <c:v>50 to  60</c:v>
                </c:pt>
                <c:pt idx="6">
                  <c:v>60 to 70</c:v>
                </c:pt>
                <c:pt idx="7">
                  <c:v>70 to 80</c:v>
                </c:pt>
                <c:pt idx="8">
                  <c:v>80 to 90</c:v>
                </c:pt>
                <c:pt idx="9">
                  <c:v>90 to 100</c:v>
                </c:pt>
              </c:strCache>
            </c:strRef>
          </c:cat>
          <c:val>
            <c:numRef>
              <c:f>'Random Forest - Experiment 3a'!$Q$5:$Z$5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6.363636363636363E-3</c:v>
                </c:pt>
                <c:pt idx="5">
                  <c:v>1.8181818181818184E-2</c:v>
                </c:pt>
                <c:pt idx="6">
                  <c:v>1.3636363636363636E-2</c:v>
                </c:pt>
                <c:pt idx="7">
                  <c:v>8.1818181818181807E-3</c:v>
                </c:pt>
                <c:pt idx="8">
                  <c:v>4.3636363636363633E-2</c:v>
                </c:pt>
                <c:pt idx="9">
                  <c:v>8.1818181818181807E-3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C-4961-B3B4-D2070FF1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3a'!$Q$7:$Z$7</c:f>
              <c:strCache>
                <c:ptCount val="10"/>
                <c:pt idx="0">
                  <c:v>0 to 10</c:v>
                </c:pt>
                <c:pt idx="1">
                  <c:v>10 to 20</c:v>
                </c:pt>
                <c:pt idx="2">
                  <c:v>20 to 30</c:v>
                </c:pt>
                <c:pt idx="3">
                  <c:v>30 to 40</c:v>
                </c:pt>
                <c:pt idx="4">
                  <c:v>40 to 50</c:v>
                </c:pt>
                <c:pt idx="5">
                  <c:v>50 to  60</c:v>
                </c:pt>
                <c:pt idx="6">
                  <c:v>60 to 70</c:v>
                </c:pt>
                <c:pt idx="7">
                  <c:v>70 to 80</c:v>
                </c:pt>
                <c:pt idx="8">
                  <c:v>80 to 90</c:v>
                </c:pt>
                <c:pt idx="9">
                  <c:v>90 to 100</c:v>
                </c:pt>
              </c:strCache>
            </c:strRef>
          </c:cat>
          <c:val>
            <c:numRef>
              <c:f>'Random Forest - Experiment 3a'!$Q$8:$Z$8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5.454545454545455E-3</c:v>
                </c:pt>
                <c:pt idx="3">
                  <c:v>1.6363636363636361E-2</c:v>
                </c:pt>
                <c:pt idx="4">
                  <c:v>0</c:v>
                </c:pt>
                <c:pt idx="5">
                  <c:v>1.6363636363636361E-2</c:v>
                </c:pt>
                <c:pt idx="6">
                  <c:v>0</c:v>
                </c:pt>
                <c:pt idx="7">
                  <c:v>2.181818181818182E-2</c:v>
                </c:pt>
                <c:pt idx="8">
                  <c:v>1.9090909090909089E-2</c:v>
                </c:pt>
                <c:pt idx="9">
                  <c:v>4.9090909090909088E-2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F-4423-8B94-D10BD906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3a'!$Q$10:$X$10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'Random Forest - Experiment 3a'!$Q$11:$X$11</c:f>
              <c:numCache>
                <c:formatCode>0.00000</c:formatCode>
                <c:ptCount val="8"/>
                <c:pt idx="0">
                  <c:v>2.7272727272727275E-3</c:v>
                </c:pt>
                <c:pt idx="1">
                  <c:v>0</c:v>
                </c:pt>
                <c:pt idx="2">
                  <c:v>4.0909090909090909E-2</c:v>
                </c:pt>
                <c:pt idx="3">
                  <c:v>1.3636363636363636E-2</c:v>
                </c:pt>
                <c:pt idx="4">
                  <c:v>3.6363636363636369E-2</c:v>
                </c:pt>
                <c:pt idx="5">
                  <c:v>1.6363636363636361E-2</c:v>
                </c:pt>
                <c:pt idx="6">
                  <c:v>2.7272727272727275E-3</c:v>
                </c:pt>
                <c:pt idx="7">
                  <c:v>3.5454545454545454E-2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4-423C-8717-32DFB099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3a'!$P$13</c:f>
              <c:strCache>
                <c:ptCount val="1"/>
                <c:pt idx="0">
                  <c:v>criterion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3a'!$Q$13:$R$13</c:f>
              <c:strCache>
                <c:ptCount val="2"/>
                <c:pt idx="0">
                  <c:v>entropy</c:v>
                </c:pt>
                <c:pt idx="1">
                  <c:v>gini</c:v>
                </c:pt>
              </c:strCache>
            </c:strRef>
          </c:cat>
          <c:val>
            <c:numRef>
              <c:f>'Random Forest - Experiment 3a'!$Q$14:$R$14</c:f>
              <c:numCache>
                <c:formatCode>0.00000</c:formatCode>
                <c:ptCount val="2"/>
                <c:pt idx="0">
                  <c:v>0.32</c:v>
                </c:pt>
                <c:pt idx="1">
                  <c:v>0.18818181818181817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7-4F42-9373-38588B56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85072"/>
        <c:axId val="447785728"/>
      </c:barChart>
      <c:catAx>
        <c:axId val="4477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728"/>
        <c:crosses val="autoZero"/>
        <c:auto val="1"/>
        <c:lblAlgn val="ctr"/>
        <c:lblOffset val="100"/>
        <c:noMultiLvlLbl val="0"/>
      </c:catAx>
      <c:valAx>
        <c:axId val="4477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5B432-E065-494E-9DEC-E31B67B55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B8649D-C053-4216-AA00-68761851C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301657-AEF8-4202-A415-3D1F588C5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390525</xdr:colOff>
      <xdr:row>31</xdr:row>
      <xdr:rowOff>61912</xdr:rowOff>
    </xdr:from>
    <xdr:to>
      <xdr:col>28</xdr:col>
      <xdr:colOff>85725</xdr:colOff>
      <xdr:row>45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B73DA9-1166-4226-BBB7-5B0F07CEF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A553B-92E6-4BF9-8F25-154294C675F6}" name="Table1" displayName="Table1" ref="C5:N60" totalsRowShown="0" headerRowDxfId="33" dataDxfId="31" headerRowBorderDxfId="32" tableBorderDxfId="30" totalsRowBorderDxfId="29">
  <autoFilter ref="C5:N60" xr:uid="{C073E835-6AE7-4742-9BA3-EF311ABFBE9F}"/>
  <sortState ref="C6:N60">
    <sortCondition descending="1" ref="N5:N60"/>
  </sortState>
  <tableColumns count="12">
    <tableColumn id="1" xr3:uid="{EC30BD7A-5C78-4B14-A6A6-9BC7B2C3D0C7}" name="Run" dataDxfId="28"/>
    <tableColumn id="2" xr3:uid="{18453C30-4E80-4650-B4FA-E5F8D7E1B60F}" name="Sample" dataDxfId="27"/>
    <tableColumn id="3" xr3:uid="{9F23F74C-B0D9-472D-A40F-98F77AB0EEFA}" name="n_estimators" dataDxfId="26"/>
    <tableColumn id="4" xr3:uid="{2F8CA281-8DBB-40D6-968E-983FBD3DFCAE}" name="min_samples_leaf" dataDxfId="25"/>
    <tableColumn id="5" xr3:uid="{F35667FF-8FFE-4FC8-BDFC-8EB2CE60F9B3}" name="max_features" dataDxfId="24"/>
    <tableColumn id="6" xr3:uid="{B84852A0-AAA8-4481-A551-E3FCB148CE2F}" name="criterion" dataDxfId="23"/>
    <tableColumn id="7" xr3:uid="{D7F6E1D6-D836-4F5C-B567-7DD6B789DB4B}" name="Fold 1" dataDxfId="22" dataCellStyle="Percent"/>
    <tableColumn id="8" xr3:uid="{35FBD358-7EF1-49AD-878F-F9FAE78DBE21}" name="Fold 2" dataDxfId="21" dataCellStyle="Percent"/>
    <tableColumn id="9" xr3:uid="{2CE6521A-AC88-47F7-A203-1E45E07A1A53}" name="Fold 3" dataDxfId="20" dataCellStyle="Percent"/>
    <tableColumn id="10" xr3:uid="{C3183928-4F99-4BA7-8649-EBE1A5A53F06}" name="Fold 4" dataDxfId="19" dataCellStyle="Percent"/>
    <tableColumn id="11" xr3:uid="{E18BBC7A-034A-4EC7-8087-5F35E5D53233}" name="Std" dataDxfId="18" dataCellStyle="Percent"/>
    <tableColumn id="12" xr3:uid="{F43C551F-182D-478D-A59F-40BC9C4B246E}" name="Average" dataDxfId="17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060543-B22D-4AE0-80F9-C55420AF80F5}" name="Table13" displayName="Table13" ref="B5:M60" totalsRowShown="0" headerRowDxfId="16" dataDxfId="14" headerRowBorderDxfId="15" tableBorderDxfId="13" totalsRowBorderDxfId="12">
  <autoFilter ref="B5:M60" xr:uid="{C073E835-6AE7-4742-9BA3-EF311ABFBE9F}"/>
  <sortState ref="B6:M60">
    <sortCondition descending="1" ref="M5:M60"/>
  </sortState>
  <tableColumns count="12">
    <tableColumn id="1" xr3:uid="{F528E08B-BBC8-48D4-A4B3-CBAC432F8F94}" name="Run" dataDxfId="11"/>
    <tableColumn id="2" xr3:uid="{B0A521A9-6EA3-4663-BA50-B51AC158E06D}" name="Sample" dataDxfId="10"/>
    <tableColumn id="3" xr3:uid="{CAED7CE3-C618-4BEB-BF7A-A158713F5A3A}" name="n_estimators" dataDxfId="9"/>
    <tableColumn id="4" xr3:uid="{7FA9926B-3EBB-4AF2-8B96-3801599DC305}" name="min_samples_leaf" dataDxfId="8"/>
    <tableColumn id="5" xr3:uid="{B17C6457-BD52-4AA1-BFAB-751B5E8B2D9E}" name="max_features" dataDxfId="7"/>
    <tableColumn id="6" xr3:uid="{3D8FD82D-3B3D-484F-B5F2-0A4A8D179B52}" name="criterion" dataDxfId="6"/>
    <tableColumn id="7" xr3:uid="{0551ED70-EABC-4AB5-8821-73AEDEC0F661}" name="Fold 1" dataDxfId="5" dataCellStyle="Percent"/>
    <tableColumn id="8" xr3:uid="{C1FBF2B1-190C-4A9A-8E6A-54544142A8CC}" name="Fold 2" dataDxfId="4" dataCellStyle="Percent"/>
    <tableColumn id="9" xr3:uid="{0356E409-518C-4238-A3FC-AB8FA88493DF}" name="Fold 3" dataDxfId="3" dataCellStyle="Percent"/>
    <tableColumn id="10" xr3:uid="{82184FC8-DC6D-46C9-8D23-3675E51DA44A}" name="Fold 4" dataDxfId="2" dataCellStyle="Percent"/>
    <tableColumn id="11" xr3:uid="{8463C9E7-1CF6-4763-8CE2-B3D0F5DFA894}" name="Std" dataDxfId="1" dataCellStyle="Percent"/>
    <tableColumn id="12" xr3:uid="{1A16211B-AB51-4ABC-8CB2-03EA81D741CB}" name="Average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BA52-B91B-4F5E-B7BC-4C07D43FF9FB}">
  <dimension ref="B2:Z60"/>
  <sheetViews>
    <sheetView showGridLines="0" tabSelected="1" topLeftCell="K14" zoomScale="115" zoomScaleNormal="115" workbookViewId="0">
      <selection activeCell="AG29" sqref="AG29"/>
    </sheetView>
  </sheetViews>
  <sheetFormatPr defaultRowHeight="15" x14ac:dyDescent="0.25"/>
  <cols>
    <col min="3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7"/>
      <c r="E2" s="17" t="s">
        <v>2</v>
      </c>
      <c r="F2" s="17" t="s">
        <v>3</v>
      </c>
      <c r="G2" s="17" t="s">
        <v>4</v>
      </c>
      <c r="H2" s="17" t="s">
        <v>5</v>
      </c>
      <c r="P2" s="35" t="s">
        <v>33</v>
      </c>
      <c r="Q2" s="35"/>
      <c r="R2" s="35"/>
      <c r="S2" s="35"/>
    </row>
    <row r="3" spans="2:26" x14ac:dyDescent="0.25">
      <c r="D3" s="17" t="s">
        <v>16</v>
      </c>
      <c r="E3" s="1" t="s">
        <v>17</v>
      </c>
      <c r="F3" s="1" t="s">
        <v>17</v>
      </c>
      <c r="G3" s="1" t="s">
        <v>15</v>
      </c>
      <c r="H3" s="1" t="s">
        <v>18</v>
      </c>
    </row>
    <row r="4" spans="2:26" x14ac:dyDescent="0.25">
      <c r="I4" s="34" t="s">
        <v>6</v>
      </c>
      <c r="J4" s="34"/>
      <c r="K4" s="34"/>
      <c r="L4" s="34"/>
      <c r="M4" s="34"/>
      <c r="N4" s="34"/>
      <c r="P4" s="17" t="s">
        <v>2</v>
      </c>
      <c r="Q4" s="18" t="s">
        <v>20</v>
      </c>
      <c r="R4" s="18" t="s">
        <v>21</v>
      </c>
      <c r="S4" s="1" t="s">
        <v>22</v>
      </c>
      <c r="T4" s="1" t="s">
        <v>23</v>
      </c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</row>
    <row r="5" spans="2:26" x14ac:dyDescent="0.25">
      <c r="B5" s="33" t="s">
        <v>34</v>
      </c>
      <c r="C5" s="6" t="s">
        <v>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8</v>
      </c>
      <c r="N5" s="8" t="s">
        <v>7</v>
      </c>
      <c r="P5" s="17" t="s">
        <v>19</v>
      </c>
      <c r="Q5" s="31">
        <f>(COUNTIFS($E6:$E25,"&gt;0",$E6:$E25,"&lt;=10")/20)*(COUNTIFS($E6:$E250,"&gt;0",$E6:$E250,"&lt;=10")/(245-COUNTBLANK($E6:$E250)))</f>
        <v>0</v>
      </c>
      <c r="R5" s="31">
        <f>(COUNTIFS($E6:$E25,"&gt;10",$E6:$E25,"&lt;=20")/20)*(COUNTIFS($E6:$E250,"&gt;10",$E6:$E250,"&lt;=20")/(245-COUNTBLANK($E6:$E250)))</f>
        <v>0</v>
      </c>
      <c r="S5" s="31">
        <f>(COUNTIFS($E6:$E25,"&gt;20",$E6:$E25,"&lt;=30")/20)*(COUNTIFS($E6:$E250,"&gt;20",$E6:$E250,"&lt;=30")/(245-COUNTBLANK($E6:$E250)))</f>
        <v>0</v>
      </c>
      <c r="T5" s="31">
        <f>(COUNTIFS($E6:$E25,"&gt;30",$E6:$E25,"&lt;=40")/20)*(COUNTIFS($E6:$E250,"&gt;30",$E6:$E250,"&lt;=40")/(245-COUNTBLANK($E6:$E250)))</f>
        <v>0</v>
      </c>
      <c r="U5" s="31">
        <f>(COUNTIFS($E6:$E25,"&gt;40",$E6:$E25,"&lt;=50")/20)*(COUNTIFS($E6:$E250,"&gt;40",$E6:$E250,"&lt;=50")/(245-COUNTBLANK($E6:$E250)))</f>
        <v>6.363636363636363E-3</v>
      </c>
      <c r="V5" s="31">
        <f>(COUNTIFS($E6:$E25,"&gt;50",$E6:$E25,"&lt;=60")/20)*(COUNTIFS($E6:$E250,"&gt;50",$E6:$E250,"&lt;=60")/(245-COUNTBLANK($E6:$E250)))</f>
        <v>1.8181818181818184E-2</v>
      </c>
      <c r="W5" s="31">
        <f>(COUNTIFS($E6:$E25,"&gt;60",$E6:$E25,"&lt;=70")/20)*(COUNTIFS($E6:$E250,"&gt;60",$E6:$E250,"&lt;=70")/(245-COUNTBLANK($E6:$E250)))</f>
        <v>1.3636363636363636E-2</v>
      </c>
      <c r="X5" s="31">
        <f>(COUNTIFS($E6:$E25,"&gt;70",$E6:$E25,"&lt;=80")/20)*(COUNTIFS($E6:$E250,"&gt;70",$E6:$E250,"&lt;=80")/(245-COUNTBLANK($E6:$E250)))</f>
        <v>8.1818181818181807E-3</v>
      </c>
      <c r="Y5" s="31">
        <f>(COUNTIFS($E6:$E25,"&gt;80",$E6:$E25,"&lt;=90")/20)*(COUNTIFS($E6:$E250,"&gt;80",$E6:$E250,"&lt;=90")/(245-COUNTBLANK($E6:$E250)))</f>
        <v>4.3636363636363633E-2</v>
      </c>
      <c r="Z5" s="31">
        <f>(COUNTIFS($E6:$E25,"&gt;90",$E6:$E25,"&lt;=100")/20)*(COUNTIFS($E6:$E250,"&gt;90",$E6:$E250,"&lt;=100")/(245-COUNTBLANK($E6:$E250)))</f>
        <v>8.1818181818181807E-3</v>
      </c>
    </row>
    <row r="6" spans="2:26" x14ac:dyDescent="0.25">
      <c r="B6" s="25">
        <v>1</v>
      </c>
      <c r="C6" s="5">
        <v>3</v>
      </c>
      <c r="D6" s="3">
        <v>18</v>
      </c>
      <c r="E6" s="2">
        <v>100</v>
      </c>
      <c r="F6" s="2">
        <v>92</v>
      </c>
      <c r="G6" s="2">
        <v>6</v>
      </c>
      <c r="H6" s="2" t="s">
        <v>10</v>
      </c>
      <c r="I6" s="12">
        <v>0.32948332023299098</v>
      </c>
      <c r="J6" s="12">
        <v>0.32493761562990098</v>
      </c>
      <c r="K6" s="12">
        <v>0.333062171559592</v>
      </c>
      <c r="L6" s="12">
        <v>0.330018741118563</v>
      </c>
      <c r="M6" s="12">
        <v>2.8999999999999998E-3</v>
      </c>
      <c r="N6" s="13">
        <v>0.32937546176836702</v>
      </c>
      <c r="P6" s="20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2:26" x14ac:dyDescent="0.25">
      <c r="B7" s="26">
        <v>2</v>
      </c>
      <c r="C7" s="5">
        <v>2</v>
      </c>
      <c r="D7" s="3">
        <v>6</v>
      </c>
      <c r="E7" s="2">
        <v>84</v>
      </c>
      <c r="F7" s="2">
        <v>76</v>
      </c>
      <c r="G7" s="2">
        <v>4</v>
      </c>
      <c r="H7" s="2" t="s">
        <v>10</v>
      </c>
      <c r="I7" s="12">
        <v>0.32921559272467599</v>
      </c>
      <c r="J7" s="12">
        <v>0.32436096780726198</v>
      </c>
      <c r="K7" s="12">
        <v>0.331963794754564</v>
      </c>
      <c r="L7" s="12">
        <v>0.331309338294352</v>
      </c>
      <c r="M7" s="12">
        <v>2.98E-3</v>
      </c>
      <c r="N7" s="13">
        <v>0.32921242160127701</v>
      </c>
      <c r="P7" s="17" t="s">
        <v>3</v>
      </c>
      <c r="Q7" s="30" t="s">
        <v>20</v>
      </c>
      <c r="R7" s="30" t="s">
        <v>21</v>
      </c>
      <c r="S7" s="30" t="s">
        <v>22</v>
      </c>
      <c r="T7" s="30" t="s">
        <v>23</v>
      </c>
      <c r="U7" s="30" t="s">
        <v>24</v>
      </c>
      <c r="V7" s="30" t="s">
        <v>25</v>
      </c>
      <c r="W7" s="30" t="s">
        <v>26</v>
      </c>
      <c r="X7" s="30" t="s">
        <v>27</v>
      </c>
      <c r="Y7" s="30" t="s">
        <v>28</v>
      </c>
      <c r="Z7" s="30" t="s">
        <v>29</v>
      </c>
    </row>
    <row r="8" spans="2:26" x14ac:dyDescent="0.25">
      <c r="B8" s="25">
        <v>3</v>
      </c>
      <c r="C8" s="5">
        <v>4</v>
      </c>
      <c r="D8" s="3">
        <v>1</v>
      </c>
      <c r="E8" s="2">
        <v>98</v>
      </c>
      <c r="F8" s="2">
        <v>54</v>
      </c>
      <c r="G8" s="2">
        <v>4</v>
      </c>
      <c r="H8" s="2" t="s">
        <v>10</v>
      </c>
      <c r="I8" s="12">
        <v>0.32937005090255</v>
      </c>
      <c r="J8" s="12">
        <v>0.32582318192895499</v>
      </c>
      <c r="K8" s="12">
        <v>0.332276145658494</v>
      </c>
      <c r="L8" s="12">
        <v>0.32935971277347897</v>
      </c>
      <c r="M8" s="12">
        <v>2.2899999999999999E-3</v>
      </c>
      <c r="N8" s="13">
        <v>0.32920727296442198</v>
      </c>
      <c r="P8" s="17" t="s">
        <v>19</v>
      </c>
      <c r="Q8" s="31">
        <f>(COUNTIFS($F6:$F25,"&gt;0",$F6:$F25,"&lt;=10")/20)*(COUNTIFS($F6:$F250,"&gt;0",$F6:$F250,"&lt;=10")/(245-COUNTBLANK($F6:$F250)))</f>
        <v>0</v>
      </c>
      <c r="R8" s="31">
        <f>(COUNTIFS($F6:$F25,"&gt;10",$F6:$F25,"&lt;=20")/20)*(COUNTIFS($F6:$F250,"&gt;10",$F6:$F250,"&lt;=20")/(245-COUNTBLANK($F6:$F250)))</f>
        <v>0</v>
      </c>
      <c r="S8" s="31">
        <f>(COUNTIFS($F6:$F25,"&gt;20",$F6:$F25,"&lt;=30")/20)*(COUNTIFS($F6:$F250,"&gt;20",$F6:$F250,"&lt;=30")/(245-COUNTBLANK($F6:$F250)))</f>
        <v>5.454545454545455E-3</v>
      </c>
      <c r="T8" s="31">
        <f>(COUNTIFS($F6:$F25,"&gt;30",$F6:$F25,"&lt;=40")/20)*(COUNTIFS($F6:$F250,"&gt;30",$F6:$F250,"&lt;=40")/(245-COUNTBLANK($F6:$F250)))</f>
        <v>1.6363636363636361E-2</v>
      </c>
      <c r="U8" s="31">
        <f>(COUNTIFS($F6:$F25,"&gt;40",$F6:$F25,"&lt;=50")/20)*(COUNTIFS($F6:$F250,"&gt;40",$F6:$F250,"&lt;=50")/(245-COUNTBLANK($F6:$F250)))</f>
        <v>0</v>
      </c>
      <c r="V8" s="31">
        <f>(COUNTIFS($F6:$F25,"&gt;50",$F6:$F25,"&lt;=60")/20)*(COUNTIFS($F6:$F250,"&gt;50",$F6:$F250,"&lt;=60")/(245-COUNTBLANK($F6:$F250)))</f>
        <v>1.6363636363636361E-2</v>
      </c>
      <c r="W8" s="31">
        <f>(COUNTIFS($F6:$F25,"&gt;60",$F6:$F25,"&lt;=70")/20)*(COUNTIFS($F6:$F250,"&gt;60",$F6:$F250,"&lt;=70")/(245-COUNTBLANK($F6:$F250)))</f>
        <v>0</v>
      </c>
      <c r="X8" s="31">
        <f>(COUNTIFS($F6:$F25,"&gt;70",$F6:$F25,"&lt;=80")/20)*(COUNTIFS($F6:$F250,"&gt;70",$F6:$F250,"&lt;=80")/(245-COUNTBLANK($F6:$F250)))</f>
        <v>2.181818181818182E-2</v>
      </c>
      <c r="Y8" s="31">
        <f>(COUNTIFS($F6:$F25,"&gt;80",$F6:$F25,"&lt;=90")/20)*(COUNTIFS($F6:$F250,"&gt;80",$F6:$F250,"&lt;=90")/(245-COUNTBLANK($F6:$F250)))</f>
        <v>1.9090909090909089E-2</v>
      </c>
      <c r="Z8" s="31">
        <f>(COUNTIFS($F6:$F25,"&gt;90",$F6:$F25,"&lt;=100")/20)*(COUNTIFS($F6:$F250,"&gt;90",$F6:$F250,"&lt;=100")/(245-COUNTBLANK($F6:$F250)))</f>
        <v>4.9090909090909088E-2</v>
      </c>
    </row>
    <row r="9" spans="2:26" x14ac:dyDescent="0.25">
      <c r="B9" s="26">
        <v>4</v>
      </c>
      <c r="C9" s="5">
        <v>2</v>
      </c>
      <c r="D9" s="3">
        <v>2</v>
      </c>
      <c r="E9" s="2">
        <v>93</v>
      </c>
      <c r="F9" s="2">
        <v>52</v>
      </c>
      <c r="G9" s="2">
        <v>1</v>
      </c>
      <c r="H9" s="2" t="s">
        <v>9</v>
      </c>
      <c r="I9" s="12">
        <v>0.32964121081481801</v>
      </c>
      <c r="J9" s="12">
        <v>0.325425020337133</v>
      </c>
      <c r="K9" s="12">
        <v>0.33226241594843098</v>
      </c>
      <c r="L9" s="12">
        <v>0.32865949515682802</v>
      </c>
      <c r="M9" s="12">
        <v>2.4499999999999999E-3</v>
      </c>
      <c r="N9" s="13">
        <v>0.32899703695948901</v>
      </c>
      <c r="P9" s="20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2:26" x14ac:dyDescent="0.25">
      <c r="B10" s="25">
        <v>5</v>
      </c>
      <c r="C10" s="5">
        <v>4</v>
      </c>
      <c r="D10" s="3">
        <v>8</v>
      </c>
      <c r="E10" s="2">
        <v>79</v>
      </c>
      <c r="F10" s="2">
        <v>76</v>
      </c>
      <c r="G10" s="2">
        <v>3</v>
      </c>
      <c r="H10" s="2" t="s">
        <v>10</v>
      </c>
      <c r="I10" s="12">
        <v>0.32842613981554197</v>
      </c>
      <c r="J10" s="12">
        <v>0.32524996653383098</v>
      </c>
      <c r="K10" s="12">
        <v>0.33259879384497099</v>
      </c>
      <c r="L10" s="12">
        <v>0.32968579450672397</v>
      </c>
      <c r="M10" s="12">
        <v>2.64E-3</v>
      </c>
      <c r="N10" s="13">
        <v>0.32899017211034898</v>
      </c>
      <c r="P10" s="17" t="s">
        <v>4</v>
      </c>
      <c r="Q10" s="32">
        <v>1</v>
      </c>
      <c r="R10" s="32">
        <v>2</v>
      </c>
      <c r="S10" s="32">
        <v>3</v>
      </c>
      <c r="T10" s="32">
        <v>4</v>
      </c>
      <c r="U10" s="32">
        <v>5</v>
      </c>
      <c r="V10" s="32">
        <v>6</v>
      </c>
      <c r="W10" s="32">
        <v>7</v>
      </c>
      <c r="X10" s="32">
        <v>8</v>
      </c>
      <c r="Y10" s="29"/>
      <c r="Z10" s="29"/>
    </row>
    <row r="11" spans="2:26" x14ac:dyDescent="0.25">
      <c r="B11" s="26">
        <v>6</v>
      </c>
      <c r="C11" s="5">
        <v>4</v>
      </c>
      <c r="D11" s="3">
        <v>3</v>
      </c>
      <c r="E11" s="2">
        <v>85</v>
      </c>
      <c r="F11" s="2">
        <v>94</v>
      </c>
      <c r="G11" s="2">
        <v>5</v>
      </c>
      <c r="H11" s="2" t="s">
        <v>10</v>
      </c>
      <c r="I11" s="12">
        <v>0.32867670530409299</v>
      </c>
      <c r="J11" s="12">
        <v>0.324745399689022</v>
      </c>
      <c r="K11" s="12">
        <v>0.33234479420880803</v>
      </c>
      <c r="L11" s="12">
        <v>0.329902038182454</v>
      </c>
      <c r="M11" s="12">
        <v>2.7499999999999998E-3</v>
      </c>
      <c r="N11" s="13">
        <v>0.32891723308822901</v>
      </c>
      <c r="P11" s="17" t="s">
        <v>19</v>
      </c>
      <c r="Q11" s="31">
        <f>(COUNTIF($G6:$G25,Q10)/20)*(COUNTIF($G6:$G250,Q10)/(245-COUNTBLANK($G6:$G250)))</f>
        <v>2.7272727272727275E-3</v>
      </c>
      <c r="R11" s="31">
        <f t="shared" ref="R11:X11" si="0">(COUNTIF($G6:$G25,R10)/20)*(COUNTIF($G6:$G250,R10)/(245-COUNTBLANK($G6:$G250)))</f>
        <v>0</v>
      </c>
      <c r="S11" s="31">
        <f t="shared" si="0"/>
        <v>4.0909090909090909E-2</v>
      </c>
      <c r="T11" s="31">
        <f t="shared" si="0"/>
        <v>1.3636363636363636E-2</v>
      </c>
      <c r="U11" s="31">
        <f t="shared" si="0"/>
        <v>3.6363636363636369E-2</v>
      </c>
      <c r="V11" s="31">
        <f t="shared" si="0"/>
        <v>1.6363636363636361E-2</v>
      </c>
      <c r="W11" s="31">
        <f t="shared" si="0"/>
        <v>2.7272727272727275E-3</v>
      </c>
      <c r="X11" s="31">
        <f t="shared" si="0"/>
        <v>3.5454545454545454E-2</v>
      </c>
      <c r="Y11" s="29"/>
      <c r="Z11" s="29"/>
    </row>
    <row r="12" spans="2:26" x14ac:dyDescent="0.25">
      <c r="B12" s="25">
        <v>7</v>
      </c>
      <c r="C12" s="5">
        <v>4</v>
      </c>
      <c r="D12" s="3">
        <v>10</v>
      </c>
      <c r="E12" s="2">
        <v>82</v>
      </c>
      <c r="F12" s="2">
        <v>100</v>
      </c>
      <c r="G12" s="2">
        <v>8</v>
      </c>
      <c r="H12" s="2" t="s">
        <v>9</v>
      </c>
      <c r="I12" s="12">
        <v>0.32803484576492797</v>
      </c>
      <c r="J12" s="12">
        <v>0.32541815548210101</v>
      </c>
      <c r="K12" s="12">
        <v>0.33262282083757999</v>
      </c>
      <c r="L12" s="12">
        <v>0.32931852350191099</v>
      </c>
      <c r="M12" s="12">
        <v>2.5899999999999999E-3</v>
      </c>
      <c r="N12" s="13">
        <v>0.32884858459682298</v>
      </c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2:26" x14ac:dyDescent="0.25">
      <c r="B13" s="26">
        <v>8</v>
      </c>
      <c r="C13" s="4">
        <v>1</v>
      </c>
      <c r="D13" s="2">
        <v>1</v>
      </c>
      <c r="E13" s="2">
        <v>68</v>
      </c>
      <c r="F13" s="2">
        <v>36</v>
      </c>
      <c r="G13" s="2">
        <v>5</v>
      </c>
      <c r="H13" s="2" t="s">
        <v>9</v>
      </c>
      <c r="I13" s="12">
        <v>0.32822019557837701</v>
      </c>
      <c r="J13" s="12">
        <v>0.32452572432801602</v>
      </c>
      <c r="K13" s="12">
        <v>0.33302784728443402</v>
      </c>
      <c r="L13" s="12">
        <v>0.32950730766326303</v>
      </c>
      <c r="M13" s="12">
        <v>3.0400000000000002E-3</v>
      </c>
      <c r="N13" s="13">
        <v>0.32882026709411699</v>
      </c>
      <c r="P13" s="28" t="s">
        <v>5</v>
      </c>
      <c r="Q13" s="30" t="s">
        <v>10</v>
      </c>
      <c r="R13" s="30" t="s">
        <v>9</v>
      </c>
      <c r="S13" s="29"/>
      <c r="T13" s="29"/>
      <c r="U13" s="29"/>
      <c r="V13" s="29"/>
      <c r="W13" s="29"/>
      <c r="X13" s="29"/>
      <c r="Y13" s="29"/>
      <c r="Z13" s="29"/>
    </row>
    <row r="14" spans="2:26" x14ac:dyDescent="0.25">
      <c r="B14" s="25">
        <v>9</v>
      </c>
      <c r="C14" s="5">
        <v>4</v>
      </c>
      <c r="D14" s="3">
        <v>19</v>
      </c>
      <c r="E14" s="2">
        <v>84</v>
      </c>
      <c r="F14" s="2">
        <v>26</v>
      </c>
      <c r="G14" s="2">
        <v>3</v>
      </c>
      <c r="H14" s="2" t="s">
        <v>10</v>
      </c>
      <c r="I14" s="12">
        <v>0.328879217137306</v>
      </c>
      <c r="J14" s="12">
        <v>0.32588839805175401</v>
      </c>
      <c r="K14" s="12">
        <v>0.33137684964937703</v>
      </c>
      <c r="L14" s="12">
        <v>0.329040495918829</v>
      </c>
      <c r="M14" s="12">
        <v>1.9499999999999999E-3</v>
      </c>
      <c r="N14" s="13">
        <v>0.32879624012212499</v>
      </c>
      <c r="P14" s="28" t="s">
        <v>19</v>
      </c>
      <c r="Q14" s="31">
        <f>(COUNTIF($H6:$H25,Q13)/20)*(COUNTIF($H6:$H250,Q13)/(245-COUNTBLANK($H6:$H250)))</f>
        <v>0.32</v>
      </c>
      <c r="R14" s="31">
        <f>(COUNTIF($H6:$H25,R13)/20)*(COUNTIF($H6:$H250,R13)/(245-COUNTBLANK($H6:$H250)))</f>
        <v>0.18818181818181817</v>
      </c>
      <c r="S14" s="29"/>
      <c r="T14" s="29"/>
      <c r="U14" s="29"/>
      <c r="V14" s="29"/>
      <c r="W14" s="29"/>
      <c r="X14" s="29"/>
      <c r="Y14" s="29"/>
      <c r="Z14" s="29"/>
    </row>
    <row r="15" spans="2:26" x14ac:dyDescent="0.25">
      <c r="B15" s="26">
        <v>10</v>
      </c>
      <c r="C15" s="5">
        <v>3</v>
      </c>
      <c r="D15" s="3">
        <v>10</v>
      </c>
      <c r="E15" s="2">
        <v>66</v>
      </c>
      <c r="F15" s="2">
        <v>54</v>
      </c>
      <c r="G15" s="2">
        <v>3</v>
      </c>
      <c r="H15" s="2" t="s">
        <v>10</v>
      </c>
      <c r="I15" s="12">
        <v>0.32929797041954201</v>
      </c>
      <c r="J15" s="12">
        <v>0.32469048084877</v>
      </c>
      <c r="K15" s="12">
        <v>0.33177844366871501</v>
      </c>
      <c r="L15" s="12">
        <v>0.32930136130542498</v>
      </c>
      <c r="M15" s="12">
        <v>2.5600000000000002E-3</v>
      </c>
      <c r="N15" s="13">
        <v>0.32876706451327697</v>
      </c>
    </row>
    <row r="16" spans="2:26" x14ac:dyDescent="0.25">
      <c r="B16" s="25">
        <v>11</v>
      </c>
      <c r="C16" s="5">
        <v>4</v>
      </c>
      <c r="D16" s="3">
        <v>14</v>
      </c>
      <c r="E16" s="2">
        <v>85</v>
      </c>
      <c r="F16" s="2">
        <v>83</v>
      </c>
      <c r="G16" s="2">
        <v>6</v>
      </c>
      <c r="H16" s="2" t="s">
        <v>10</v>
      </c>
      <c r="I16" s="12">
        <v>0.328807136654298</v>
      </c>
      <c r="J16" s="12">
        <v>0.324951345339964</v>
      </c>
      <c r="K16" s="12">
        <v>0.33211482156525501</v>
      </c>
      <c r="L16" s="12">
        <v>0.32897527957217998</v>
      </c>
      <c r="M16" s="12">
        <v>2.5400000000000002E-3</v>
      </c>
      <c r="N16" s="13">
        <v>0.328712145720152</v>
      </c>
    </row>
    <row r="17" spans="2:14" x14ac:dyDescent="0.25">
      <c r="B17" s="26">
        <v>12</v>
      </c>
      <c r="C17" s="5">
        <v>3</v>
      </c>
      <c r="D17" s="3">
        <v>7</v>
      </c>
      <c r="E17" s="2">
        <v>84</v>
      </c>
      <c r="F17" s="2">
        <v>39</v>
      </c>
      <c r="G17" s="2">
        <v>5</v>
      </c>
      <c r="H17" s="2" t="s">
        <v>9</v>
      </c>
      <c r="I17" s="12">
        <v>0.32879683944243998</v>
      </c>
      <c r="J17" s="12">
        <v>0.32420994099657102</v>
      </c>
      <c r="K17" s="12">
        <v>0.33226584837594603</v>
      </c>
      <c r="L17" s="12">
        <v>0.32942836155942501</v>
      </c>
      <c r="M17" s="12">
        <v>2.8900000000000002E-3</v>
      </c>
      <c r="N17" s="13">
        <v>0.32867524715602098</v>
      </c>
    </row>
    <row r="18" spans="2:14" x14ac:dyDescent="0.25">
      <c r="B18" s="25">
        <v>13</v>
      </c>
      <c r="C18" s="5">
        <v>3</v>
      </c>
      <c r="D18" s="3">
        <v>20</v>
      </c>
      <c r="E18" s="2">
        <v>56</v>
      </c>
      <c r="F18" s="2">
        <v>96</v>
      </c>
      <c r="G18" s="2">
        <v>7</v>
      </c>
      <c r="H18" s="2" t="s">
        <v>9</v>
      </c>
      <c r="I18" s="12">
        <v>0.328264816829763</v>
      </c>
      <c r="J18" s="12">
        <v>0.32481404823933602</v>
      </c>
      <c r="K18" s="12">
        <v>0.33243060489670101</v>
      </c>
      <c r="L18" s="12">
        <v>0.32906795543320799</v>
      </c>
      <c r="M18" s="12">
        <v>2.7100000000000002E-3</v>
      </c>
      <c r="N18" s="13">
        <v>0.32864435533488801</v>
      </c>
    </row>
    <row r="19" spans="2:14" x14ac:dyDescent="0.25">
      <c r="B19" s="26">
        <v>14</v>
      </c>
      <c r="C19" s="5">
        <v>3</v>
      </c>
      <c r="D19" s="3">
        <v>3</v>
      </c>
      <c r="E19" s="2">
        <v>57</v>
      </c>
      <c r="F19" s="2">
        <v>81</v>
      </c>
      <c r="G19" s="2">
        <v>5</v>
      </c>
      <c r="H19" s="2" t="s">
        <v>9</v>
      </c>
      <c r="I19" s="12">
        <v>0.32871102934362101</v>
      </c>
      <c r="J19" s="12">
        <v>0.32529802051905099</v>
      </c>
      <c r="K19" s="12">
        <v>0.33087571523208298</v>
      </c>
      <c r="L19" s="12">
        <v>0.32962057816007501</v>
      </c>
      <c r="M19" s="12">
        <v>2.0699999999999998E-3</v>
      </c>
      <c r="N19" s="13">
        <v>0.32862633510589401</v>
      </c>
    </row>
    <row r="20" spans="2:14" x14ac:dyDescent="0.25">
      <c r="B20" s="25">
        <v>15</v>
      </c>
      <c r="C20" s="5">
        <v>2</v>
      </c>
      <c r="D20" s="3">
        <v>4</v>
      </c>
      <c r="E20" s="2">
        <v>60</v>
      </c>
      <c r="F20" s="2">
        <v>93</v>
      </c>
      <c r="G20" s="2">
        <v>3</v>
      </c>
      <c r="H20" s="2" t="s">
        <v>10</v>
      </c>
      <c r="I20" s="12">
        <v>0.32820989836651898</v>
      </c>
      <c r="J20" s="12">
        <v>0.32477972396417898</v>
      </c>
      <c r="K20" s="12">
        <v>0.33244433460676298</v>
      </c>
      <c r="L20" s="12">
        <v>0.32905079323672098</v>
      </c>
      <c r="M20" s="12">
        <v>2.7299999999999998E-3</v>
      </c>
      <c r="N20" s="13">
        <v>0.32862118646903898</v>
      </c>
    </row>
    <row r="21" spans="2:14" x14ac:dyDescent="0.25">
      <c r="B21" s="26">
        <v>16</v>
      </c>
      <c r="C21" s="5">
        <v>3</v>
      </c>
      <c r="D21" s="3">
        <v>12</v>
      </c>
      <c r="E21" s="2">
        <v>73</v>
      </c>
      <c r="F21" s="2">
        <v>99</v>
      </c>
      <c r="G21" s="2">
        <v>6</v>
      </c>
      <c r="H21" s="2" t="s">
        <v>9</v>
      </c>
      <c r="I21" s="12">
        <v>0.32968239966225099</v>
      </c>
      <c r="J21" s="12">
        <v>0.32481061581182002</v>
      </c>
      <c r="K21" s="12">
        <v>0.33197409203711098</v>
      </c>
      <c r="L21" s="12">
        <v>0.32793181802579802</v>
      </c>
      <c r="M21" s="12">
        <v>2.6199999999999999E-3</v>
      </c>
      <c r="N21" s="13">
        <v>0.32859973381547403</v>
      </c>
    </row>
    <row r="22" spans="2:14" x14ac:dyDescent="0.25">
      <c r="B22" s="25">
        <v>17</v>
      </c>
      <c r="C22" s="5">
        <v>3</v>
      </c>
      <c r="D22" s="3">
        <v>19</v>
      </c>
      <c r="E22" s="2">
        <v>66</v>
      </c>
      <c r="F22" s="2">
        <v>85</v>
      </c>
      <c r="G22" s="2">
        <v>8</v>
      </c>
      <c r="H22" s="2" t="s">
        <v>9</v>
      </c>
      <c r="I22" s="12">
        <v>0.3285600035697</v>
      </c>
      <c r="J22" s="12">
        <v>0.32458407559578301</v>
      </c>
      <c r="K22" s="12">
        <v>0.33218003768805399</v>
      </c>
      <c r="L22" s="12">
        <v>0.32894438761850497</v>
      </c>
      <c r="M22" s="12">
        <v>2.7000000000000001E-3</v>
      </c>
      <c r="N22" s="13">
        <v>0.32856712578205599</v>
      </c>
    </row>
    <row r="23" spans="2:14" x14ac:dyDescent="0.25">
      <c r="B23" s="26">
        <v>18</v>
      </c>
      <c r="C23" s="4">
        <v>1</v>
      </c>
      <c r="D23" s="2">
        <v>2</v>
      </c>
      <c r="E23" s="2">
        <v>53</v>
      </c>
      <c r="F23" s="2">
        <v>80</v>
      </c>
      <c r="G23" s="2">
        <v>4</v>
      </c>
      <c r="H23" s="2" t="s">
        <v>10</v>
      </c>
      <c r="I23" s="12">
        <v>0.32800052172540001</v>
      </c>
      <c r="J23" s="12">
        <v>0.32450512976292201</v>
      </c>
      <c r="K23" s="12">
        <v>0.33176471395865298</v>
      </c>
      <c r="L23" s="12">
        <v>0.32989860574315699</v>
      </c>
      <c r="M23" s="12">
        <v>2.6800000000000001E-3</v>
      </c>
      <c r="N23" s="13">
        <v>0.32854224070392102</v>
      </c>
    </row>
    <row r="24" spans="2:14" x14ac:dyDescent="0.25">
      <c r="B24" s="25">
        <v>19</v>
      </c>
      <c r="C24" s="5">
        <v>4</v>
      </c>
      <c r="D24" s="3">
        <v>13</v>
      </c>
      <c r="E24" s="2">
        <v>43</v>
      </c>
      <c r="F24" s="2">
        <v>75</v>
      </c>
      <c r="G24" s="2">
        <v>3</v>
      </c>
      <c r="H24" s="2" t="s">
        <v>10</v>
      </c>
      <c r="I24" s="12">
        <v>0.32901308089146297</v>
      </c>
      <c r="J24" s="12">
        <v>0.32467675113870698</v>
      </c>
      <c r="K24" s="12">
        <v>0.33122925526620101</v>
      </c>
      <c r="L24" s="12">
        <v>0.32922928008018099</v>
      </c>
      <c r="M24" s="12">
        <v>2.3900000000000002E-3</v>
      </c>
      <c r="N24" s="13">
        <v>0.32853709206706599</v>
      </c>
    </row>
    <row r="25" spans="2:14" x14ac:dyDescent="0.25">
      <c r="B25" s="26">
        <v>20</v>
      </c>
      <c r="C25" s="5">
        <v>4</v>
      </c>
      <c r="D25" s="3">
        <v>9</v>
      </c>
      <c r="E25" s="2">
        <v>76</v>
      </c>
      <c r="F25" s="2">
        <v>36</v>
      </c>
      <c r="G25" s="2">
        <v>8</v>
      </c>
      <c r="H25" s="2" t="s">
        <v>9</v>
      </c>
      <c r="I25" s="12">
        <v>0.32827168163766801</v>
      </c>
      <c r="J25" s="12">
        <v>0.32433694081465198</v>
      </c>
      <c r="K25" s="12">
        <v>0.33149698461242699</v>
      </c>
      <c r="L25" s="12">
        <v>0.32942149668083098</v>
      </c>
      <c r="M25" s="12">
        <v>2.6099999999999999E-3</v>
      </c>
      <c r="N25" s="13">
        <v>0.32838177485525799</v>
      </c>
    </row>
    <row r="26" spans="2:14" x14ac:dyDescent="0.25">
      <c r="B26" s="25">
        <v>21</v>
      </c>
      <c r="C26" s="4">
        <v>1</v>
      </c>
      <c r="D26" s="2">
        <v>4</v>
      </c>
      <c r="E26" s="2">
        <v>40</v>
      </c>
      <c r="F26" s="2">
        <v>60</v>
      </c>
      <c r="G26" s="2">
        <v>2</v>
      </c>
      <c r="H26" s="2" t="s">
        <v>10</v>
      </c>
      <c r="I26" s="12">
        <v>0.328340329716723</v>
      </c>
      <c r="J26" s="12">
        <v>0.324350670524715</v>
      </c>
      <c r="K26" s="12">
        <v>0.33056679675566902</v>
      </c>
      <c r="L26" s="12">
        <v>0.329781902807048</v>
      </c>
      <c r="M26" s="12">
        <v>2.3900000000000002E-3</v>
      </c>
      <c r="N26" s="13">
        <v>0.328259923783012</v>
      </c>
    </row>
    <row r="27" spans="2:14" x14ac:dyDescent="0.25">
      <c r="B27" s="26">
        <v>22</v>
      </c>
      <c r="C27" s="5">
        <v>4</v>
      </c>
      <c r="D27" s="3">
        <v>5</v>
      </c>
      <c r="E27" s="2">
        <v>45</v>
      </c>
      <c r="F27" s="2">
        <v>52</v>
      </c>
      <c r="G27" s="2">
        <v>4</v>
      </c>
      <c r="H27" s="2" t="s">
        <v>10</v>
      </c>
      <c r="I27" s="12">
        <v>0.32830257327324303</v>
      </c>
      <c r="J27" s="12">
        <v>0.32387699552754601</v>
      </c>
      <c r="K27" s="12">
        <v>0.33178530852374699</v>
      </c>
      <c r="L27" s="12">
        <v>0.32885171175747702</v>
      </c>
      <c r="M27" s="12">
        <v>2.8300000000000001E-3</v>
      </c>
      <c r="N27" s="13">
        <v>0.328204146883744</v>
      </c>
    </row>
    <row r="28" spans="2:14" x14ac:dyDescent="0.25">
      <c r="B28" s="25">
        <v>23</v>
      </c>
      <c r="C28" s="5">
        <v>2</v>
      </c>
      <c r="D28" s="3">
        <v>1</v>
      </c>
      <c r="E28" s="2">
        <v>38</v>
      </c>
      <c r="F28" s="2">
        <v>81</v>
      </c>
      <c r="G28" s="2">
        <v>5</v>
      </c>
      <c r="H28" s="2" t="s">
        <v>10</v>
      </c>
      <c r="I28" s="12">
        <v>0.32790098201077</v>
      </c>
      <c r="J28" s="12">
        <v>0.32457377831323603</v>
      </c>
      <c r="K28" s="12">
        <v>0.33047068878522901</v>
      </c>
      <c r="L28" s="12">
        <v>0.32937344253066803</v>
      </c>
      <c r="M28" s="12">
        <v>2.2200000000000002E-3</v>
      </c>
      <c r="N28" s="13">
        <v>0.32807972149307002</v>
      </c>
    </row>
    <row r="29" spans="2:14" x14ac:dyDescent="0.25">
      <c r="B29" s="26">
        <v>24</v>
      </c>
      <c r="C29" s="5">
        <v>3</v>
      </c>
      <c r="D29" s="3">
        <v>13</v>
      </c>
      <c r="E29" s="2">
        <v>41</v>
      </c>
      <c r="F29" s="2">
        <v>90</v>
      </c>
      <c r="G29" s="2">
        <v>5</v>
      </c>
      <c r="H29" s="2" t="s">
        <v>10</v>
      </c>
      <c r="I29" s="12">
        <v>0.32889294675311698</v>
      </c>
      <c r="J29" s="12">
        <v>0.324168751866382</v>
      </c>
      <c r="K29" s="12">
        <v>0.33046725635771301</v>
      </c>
      <c r="L29" s="12">
        <v>0.32876590077504397</v>
      </c>
      <c r="M29" s="12">
        <v>2.3500000000000001E-3</v>
      </c>
      <c r="N29" s="13">
        <v>0.32807371475007202</v>
      </c>
    </row>
    <row r="30" spans="2:14" x14ac:dyDescent="0.25">
      <c r="B30" s="25">
        <v>25</v>
      </c>
      <c r="C30" s="5">
        <v>3</v>
      </c>
      <c r="D30" s="3">
        <v>2</v>
      </c>
      <c r="E30" s="2">
        <v>50</v>
      </c>
      <c r="F30" s="2">
        <v>71</v>
      </c>
      <c r="G30" s="2">
        <v>8</v>
      </c>
      <c r="H30" s="2" t="s">
        <v>9</v>
      </c>
      <c r="I30" s="12">
        <v>0.32832316769695902</v>
      </c>
      <c r="J30" s="12">
        <v>0.32460810258839301</v>
      </c>
      <c r="K30" s="12">
        <v>0.331050769035384</v>
      </c>
      <c r="L30" s="12">
        <v>0.32756797946028299</v>
      </c>
      <c r="M30" s="12">
        <v>2.2899999999999999E-3</v>
      </c>
      <c r="N30" s="13">
        <v>0.32788750571713199</v>
      </c>
    </row>
    <row r="31" spans="2:14" x14ac:dyDescent="0.25">
      <c r="B31" s="26">
        <v>26</v>
      </c>
      <c r="C31" s="5">
        <v>3</v>
      </c>
      <c r="D31" s="3">
        <v>11</v>
      </c>
      <c r="E31" s="2">
        <v>84</v>
      </c>
      <c r="F31" s="2">
        <v>26</v>
      </c>
      <c r="G31" s="2">
        <v>7</v>
      </c>
      <c r="H31" s="2" t="s">
        <v>9</v>
      </c>
      <c r="I31" s="12">
        <v>0.32864924607247098</v>
      </c>
      <c r="J31" s="12">
        <v>0.323355266545158</v>
      </c>
      <c r="K31" s="12">
        <v>0.33063544530598299</v>
      </c>
      <c r="L31" s="12">
        <v>0.32869038711050302</v>
      </c>
      <c r="M31" s="12">
        <v>2.7100000000000002E-3</v>
      </c>
      <c r="N31" s="13">
        <v>0.32783258692400602</v>
      </c>
    </row>
    <row r="32" spans="2:14" x14ac:dyDescent="0.25">
      <c r="B32" s="25">
        <v>27</v>
      </c>
      <c r="C32" s="5">
        <v>3</v>
      </c>
      <c r="D32" s="3">
        <v>5</v>
      </c>
      <c r="E32" s="2">
        <v>38</v>
      </c>
      <c r="F32" s="2">
        <v>65</v>
      </c>
      <c r="G32" s="2">
        <v>8</v>
      </c>
      <c r="H32" s="2" t="s">
        <v>10</v>
      </c>
      <c r="I32" s="12">
        <v>0.328072602208408</v>
      </c>
      <c r="J32" s="12">
        <v>0.32341705024044098</v>
      </c>
      <c r="K32" s="12">
        <v>0.330920336789787</v>
      </c>
      <c r="L32" s="12">
        <v>0.32802106144752802</v>
      </c>
      <c r="M32" s="12">
        <v>2.6900000000000001E-3</v>
      </c>
      <c r="N32" s="13">
        <v>0.32760776311465001</v>
      </c>
    </row>
    <row r="33" spans="2:14" x14ac:dyDescent="0.25">
      <c r="B33" s="26">
        <v>28</v>
      </c>
      <c r="C33" s="5">
        <v>2</v>
      </c>
      <c r="D33" s="3">
        <v>8</v>
      </c>
      <c r="E33" s="2">
        <v>82</v>
      </c>
      <c r="F33" s="2">
        <v>17</v>
      </c>
      <c r="G33" s="2">
        <v>8</v>
      </c>
      <c r="H33" s="2" t="s">
        <v>10</v>
      </c>
      <c r="I33" s="12">
        <v>0.32845359904716398</v>
      </c>
      <c r="J33" s="12">
        <v>0.32339302324783098</v>
      </c>
      <c r="K33" s="12">
        <v>0.330213256721551</v>
      </c>
      <c r="L33" s="12">
        <v>0.32836773781655598</v>
      </c>
      <c r="M33" s="12">
        <v>2.5400000000000002E-3</v>
      </c>
      <c r="N33" s="13">
        <v>0.32760690500850798</v>
      </c>
    </row>
    <row r="34" spans="2:14" x14ac:dyDescent="0.25">
      <c r="B34" s="25">
        <v>29</v>
      </c>
      <c r="C34" s="4">
        <v>1</v>
      </c>
      <c r="D34" s="2">
        <v>5</v>
      </c>
      <c r="E34" s="2">
        <v>40</v>
      </c>
      <c r="F34" s="2">
        <v>77</v>
      </c>
      <c r="G34" s="2">
        <v>2</v>
      </c>
      <c r="H34" s="2" t="s">
        <v>10</v>
      </c>
      <c r="I34" s="12">
        <v>0.32786322556728997</v>
      </c>
      <c r="J34" s="12">
        <v>0.32268251075207899</v>
      </c>
      <c r="K34" s="12">
        <v>0.33059082374827897</v>
      </c>
      <c r="L34" s="12">
        <v>0.32885514419677397</v>
      </c>
      <c r="M34" s="12">
        <v>2.9499999999999999E-3</v>
      </c>
      <c r="N34" s="13">
        <v>0.32749792552840001</v>
      </c>
    </row>
    <row r="35" spans="2:14" x14ac:dyDescent="0.25">
      <c r="B35" s="26">
        <v>30</v>
      </c>
      <c r="C35" s="5">
        <v>2</v>
      </c>
      <c r="D35" s="3">
        <v>5</v>
      </c>
      <c r="E35" s="2">
        <v>50</v>
      </c>
      <c r="F35" s="2">
        <v>34</v>
      </c>
      <c r="G35" s="2">
        <v>8</v>
      </c>
      <c r="H35" s="2" t="s">
        <v>9</v>
      </c>
      <c r="I35" s="12">
        <v>0.32712525871744702</v>
      </c>
      <c r="J35" s="12">
        <v>0.32355434734107003</v>
      </c>
      <c r="K35" s="12">
        <v>0.33073841813145499</v>
      </c>
      <c r="L35" s="12">
        <v>0.32738262773822802</v>
      </c>
      <c r="M35" s="12">
        <v>2.5400000000000002E-3</v>
      </c>
      <c r="N35" s="13">
        <v>0.32720016269692398</v>
      </c>
    </row>
    <row r="36" spans="2:14" x14ac:dyDescent="0.25">
      <c r="B36" s="25">
        <v>31</v>
      </c>
      <c r="C36" s="5">
        <v>4</v>
      </c>
      <c r="D36" s="3">
        <v>15</v>
      </c>
      <c r="E36" s="2">
        <v>27</v>
      </c>
      <c r="F36" s="2">
        <v>82</v>
      </c>
      <c r="G36" s="2">
        <v>5</v>
      </c>
      <c r="H36" s="2" t="s">
        <v>10</v>
      </c>
      <c r="I36" s="12">
        <v>0.32758520084711701</v>
      </c>
      <c r="J36" s="12">
        <v>0.322806078142644</v>
      </c>
      <c r="K36" s="12">
        <v>0.330628580450952</v>
      </c>
      <c r="L36" s="12">
        <v>0.32768124995709402</v>
      </c>
      <c r="M36" s="12">
        <v>2.8E-3</v>
      </c>
      <c r="N36" s="13">
        <v>0.32717527761878901</v>
      </c>
    </row>
    <row r="37" spans="2:14" x14ac:dyDescent="0.25">
      <c r="B37" s="26">
        <v>32</v>
      </c>
      <c r="C37" s="5">
        <v>2</v>
      </c>
      <c r="D37" s="3">
        <v>9</v>
      </c>
      <c r="E37" s="2">
        <v>24</v>
      </c>
      <c r="F37" s="2">
        <v>89</v>
      </c>
      <c r="G37" s="2">
        <v>6</v>
      </c>
      <c r="H37" s="2" t="s">
        <v>10</v>
      </c>
      <c r="I37" s="12">
        <v>0.32758520084711701</v>
      </c>
      <c r="J37" s="12">
        <v>0.32230837615286601</v>
      </c>
      <c r="K37" s="12">
        <v>0.33033339168460102</v>
      </c>
      <c r="L37" s="12">
        <v>0.32812060218715</v>
      </c>
      <c r="M37" s="12">
        <v>2.9399999999999999E-3</v>
      </c>
      <c r="N37" s="13">
        <v>0.32708689268610303</v>
      </c>
    </row>
    <row r="38" spans="2:14" x14ac:dyDescent="0.25">
      <c r="B38" s="25">
        <v>33</v>
      </c>
      <c r="C38" s="5">
        <v>3</v>
      </c>
      <c r="D38" s="3">
        <v>6</v>
      </c>
      <c r="E38" s="2">
        <v>62</v>
      </c>
      <c r="F38" s="2">
        <v>13</v>
      </c>
      <c r="G38" s="2">
        <v>2</v>
      </c>
      <c r="H38" s="2" t="s">
        <v>9</v>
      </c>
      <c r="I38" s="12">
        <v>0.326775153514266</v>
      </c>
      <c r="J38" s="12">
        <v>0.32368477958666703</v>
      </c>
      <c r="K38" s="12">
        <v>0.32947185237815702</v>
      </c>
      <c r="L38" s="12">
        <v>0.32728651943790299</v>
      </c>
      <c r="M38" s="12">
        <v>2.0699999999999998E-3</v>
      </c>
      <c r="N38" s="13">
        <v>0.32680457576519401</v>
      </c>
    </row>
    <row r="39" spans="2:14" x14ac:dyDescent="0.25">
      <c r="B39" s="26">
        <v>34</v>
      </c>
      <c r="C39" s="5">
        <v>4</v>
      </c>
      <c r="D39" s="3">
        <v>4</v>
      </c>
      <c r="E39" s="2">
        <v>36</v>
      </c>
      <c r="F39" s="2">
        <v>30</v>
      </c>
      <c r="G39" s="2">
        <v>7</v>
      </c>
      <c r="H39" s="2" t="s">
        <v>10</v>
      </c>
      <c r="I39" s="12">
        <v>0.32640102148341599</v>
      </c>
      <c r="J39" s="12">
        <v>0.32192394427110599</v>
      </c>
      <c r="K39" s="12">
        <v>0.32941693353790602</v>
      </c>
      <c r="L39" s="12">
        <v>0.32726592480211902</v>
      </c>
      <c r="M39" s="12">
        <v>2.7299999999999998E-3</v>
      </c>
      <c r="N39" s="13">
        <v>0.32625195540937202</v>
      </c>
    </row>
    <row r="40" spans="2:14" x14ac:dyDescent="0.25">
      <c r="B40" s="27">
        <v>35</v>
      </c>
      <c r="C40" s="9">
        <v>2</v>
      </c>
      <c r="D40" s="10">
        <v>7</v>
      </c>
      <c r="E40" s="14">
        <v>41</v>
      </c>
      <c r="F40" s="14">
        <v>15</v>
      </c>
      <c r="G40" s="14">
        <v>3</v>
      </c>
      <c r="H40" s="14" t="s">
        <v>9</v>
      </c>
      <c r="I40" s="15">
        <v>0.32664472216406198</v>
      </c>
      <c r="J40" s="15">
        <v>0.32148116112157998</v>
      </c>
      <c r="K40" s="15">
        <v>0.32944439295803102</v>
      </c>
      <c r="L40" s="15">
        <v>0.326280814723791</v>
      </c>
      <c r="M40" s="15">
        <v>2.8600000000000001E-3</v>
      </c>
      <c r="N40" s="16">
        <v>0.32596277363932202</v>
      </c>
    </row>
    <row r="41" spans="2:14" x14ac:dyDescent="0.25">
      <c r="B41" s="26">
        <v>36</v>
      </c>
      <c r="C41" s="5">
        <v>3</v>
      </c>
      <c r="D41" s="3">
        <v>17</v>
      </c>
      <c r="E41" s="2">
        <v>47</v>
      </c>
      <c r="F41" s="2">
        <v>10</v>
      </c>
      <c r="G41" s="2">
        <v>2</v>
      </c>
      <c r="H41" s="2" t="s">
        <v>10</v>
      </c>
      <c r="I41" s="12">
        <v>0.32612642916719498</v>
      </c>
      <c r="J41" s="12">
        <v>0.32234956528305497</v>
      </c>
      <c r="K41" s="12">
        <v>0.327515368694201</v>
      </c>
      <c r="L41" s="12">
        <v>0.32634603107044002</v>
      </c>
      <c r="M41" s="12">
        <v>1.9400000000000001E-3</v>
      </c>
      <c r="N41" s="13">
        <v>0.32558434883044401</v>
      </c>
    </row>
    <row r="42" spans="2:14" x14ac:dyDescent="0.25">
      <c r="B42" s="25">
        <v>37</v>
      </c>
      <c r="C42" s="5">
        <v>4</v>
      </c>
      <c r="D42" s="3">
        <v>12</v>
      </c>
      <c r="E42" s="2">
        <v>33</v>
      </c>
      <c r="F42" s="2">
        <v>26</v>
      </c>
      <c r="G42" s="2">
        <v>5</v>
      </c>
      <c r="H42" s="2" t="s">
        <v>10</v>
      </c>
      <c r="I42" s="12">
        <v>0.32649026398618802</v>
      </c>
      <c r="J42" s="12">
        <v>0.32180724173557201</v>
      </c>
      <c r="K42" s="12">
        <v>0.32711034224734697</v>
      </c>
      <c r="L42" s="12">
        <v>0.32652451791390003</v>
      </c>
      <c r="M42" s="12">
        <v>2.14E-3</v>
      </c>
      <c r="N42" s="13">
        <v>0.325483092305619</v>
      </c>
    </row>
    <row r="43" spans="2:14" x14ac:dyDescent="0.25">
      <c r="B43" s="26">
        <v>38</v>
      </c>
      <c r="C43" s="5">
        <v>4</v>
      </c>
      <c r="D43" s="3">
        <v>6</v>
      </c>
      <c r="E43" s="2">
        <v>19</v>
      </c>
      <c r="F43" s="2">
        <v>45</v>
      </c>
      <c r="G43" s="2">
        <v>8</v>
      </c>
      <c r="H43" s="2" t="s">
        <v>10</v>
      </c>
      <c r="I43" s="12">
        <v>0.325062383941841</v>
      </c>
      <c r="J43" s="12">
        <v>0.320873621451299</v>
      </c>
      <c r="K43" s="12">
        <v>0.32917666361180598</v>
      </c>
      <c r="L43" s="12">
        <v>0.32553597539627499</v>
      </c>
      <c r="M43" s="12">
        <v>2.9399999999999999E-3</v>
      </c>
      <c r="N43" s="13">
        <v>0.325162160608294</v>
      </c>
    </row>
    <row r="44" spans="2:14" x14ac:dyDescent="0.25">
      <c r="B44" s="25">
        <v>39</v>
      </c>
      <c r="C44" s="5">
        <v>4</v>
      </c>
      <c r="D44" s="3">
        <v>20</v>
      </c>
      <c r="E44" s="2">
        <v>15</v>
      </c>
      <c r="F44" s="2">
        <v>99</v>
      </c>
      <c r="G44" s="2">
        <v>6</v>
      </c>
      <c r="H44" s="2" t="s">
        <v>9</v>
      </c>
      <c r="I44" s="12">
        <v>0.324839277684912</v>
      </c>
      <c r="J44" s="12">
        <v>0.32165278249736501</v>
      </c>
      <c r="K44" s="12">
        <v>0.32860344821668203</v>
      </c>
      <c r="L44" s="12">
        <v>0.32523735317740898</v>
      </c>
      <c r="M44" s="12">
        <v>2.4599999999999999E-3</v>
      </c>
      <c r="N44" s="13">
        <v>0.32508321484317598</v>
      </c>
    </row>
    <row r="45" spans="2:14" x14ac:dyDescent="0.25">
      <c r="B45" s="26">
        <v>40</v>
      </c>
      <c r="C45" s="5">
        <v>3</v>
      </c>
      <c r="D45" s="3">
        <v>8</v>
      </c>
      <c r="E45" s="2">
        <v>18</v>
      </c>
      <c r="F45" s="2">
        <v>47</v>
      </c>
      <c r="G45" s="2">
        <v>8</v>
      </c>
      <c r="H45" s="2" t="s">
        <v>10</v>
      </c>
      <c r="I45" s="12">
        <v>0.32480495364538398</v>
      </c>
      <c r="J45" s="12">
        <v>0.32225002488509902</v>
      </c>
      <c r="K45" s="12">
        <v>0.328459286261022</v>
      </c>
      <c r="L45" s="12">
        <v>0.32442729750324301</v>
      </c>
      <c r="M45" s="12">
        <v>2.2300000000000002E-3</v>
      </c>
      <c r="N45" s="13">
        <v>0.32498539074292199</v>
      </c>
    </row>
    <row r="46" spans="2:14" x14ac:dyDescent="0.25">
      <c r="B46" s="25">
        <v>41</v>
      </c>
      <c r="C46" s="5">
        <v>2</v>
      </c>
      <c r="D46" s="3">
        <v>10</v>
      </c>
      <c r="E46" s="2">
        <v>29</v>
      </c>
      <c r="F46" s="2">
        <v>13</v>
      </c>
      <c r="G46" s="2">
        <v>4</v>
      </c>
      <c r="H46" s="2" t="s">
        <v>9</v>
      </c>
      <c r="I46" s="12">
        <v>0.32424547180108498</v>
      </c>
      <c r="J46" s="12">
        <v>0.319538407147687</v>
      </c>
      <c r="K46" s="12">
        <v>0.32712063952989401</v>
      </c>
      <c r="L46" s="12">
        <v>0.32465727093616298</v>
      </c>
      <c r="M46" s="12">
        <v>2.7399999999999998E-3</v>
      </c>
      <c r="N46" s="13">
        <v>0.32389044730498801</v>
      </c>
    </row>
    <row r="47" spans="2:14" x14ac:dyDescent="0.25">
      <c r="B47" s="26">
        <v>42</v>
      </c>
      <c r="C47" s="5">
        <v>3</v>
      </c>
      <c r="D47" s="3">
        <v>1</v>
      </c>
      <c r="E47" s="2">
        <v>31</v>
      </c>
      <c r="F47" s="2">
        <v>16</v>
      </c>
      <c r="G47" s="2">
        <v>8</v>
      </c>
      <c r="H47" s="2" t="s">
        <v>9</v>
      </c>
      <c r="I47" s="12">
        <v>0.323054427629478</v>
      </c>
      <c r="J47" s="12">
        <v>0.32078781076340601</v>
      </c>
      <c r="K47" s="12">
        <v>0.32680485619844901</v>
      </c>
      <c r="L47" s="12">
        <v>0.32459891946810898</v>
      </c>
      <c r="M47" s="12">
        <v>2.2000000000000001E-3</v>
      </c>
      <c r="N47" s="13">
        <v>0.32381150153987098</v>
      </c>
    </row>
    <row r="48" spans="2:14" x14ac:dyDescent="0.25">
      <c r="B48" s="25">
        <v>43</v>
      </c>
      <c r="C48" s="5">
        <v>3</v>
      </c>
      <c r="D48" s="3">
        <v>14</v>
      </c>
      <c r="E48" s="2">
        <v>33</v>
      </c>
      <c r="F48" s="2">
        <v>11</v>
      </c>
      <c r="G48" s="2">
        <v>8</v>
      </c>
      <c r="H48" s="2" t="s">
        <v>10</v>
      </c>
      <c r="I48" s="12">
        <v>0.32367912514887998</v>
      </c>
      <c r="J48" s="12">
        <v>0.31905786729548702</v>
      </c>
      <c r="K48" s="12">
        <v>0.32699707213932899</v>
      </c>
      <c r="L48" s="12">
        <v>0.323757971840268</v>
      </c>
      <c r="M48" s="12">
        <v>2.8300000000000001E-3</v>
      </c>
      <c r="N48" s="13">
        <v>0.32337300930101198</v>
      </c>
    </row>
    <row r="49" spans="2:14" x14ac:dyDescent="0.25">
      <c r="B49" s="26">
        <v>44</v>
      </c>
      <c r="C49" s="5">
        <v>3</v>
      </c>
      <c r="D49" s="3">
        <v>15</v>
      </c>
      <c r="E49" s="2">
        <v>11</v>
      </c>
      <c r="F49" s="2">
        <v>37</v>
      </c>
      <c r="G49" s="2">
        <v>1</v>
      </c>
      <c r="H49" s="2" t="s">
        <v>9</v>
      </c>
      <c r="I49" s="12">
        <v>0.32282102416069097</v>
      </c>
      <c r="J49" s="12">
        <v>0.31857389501577199</v>
      </c>
      <c r="K49" s="12">
        <v>0.325946749319521</v>
      </c>
      <c r="L49" s="12">
        <v>0.32273853736896602</v>
      </c>
      <c r="M49" s="12">
        <v>2.6199999999999999E-3</v>
      </c>
      <c r="N49" s="13">
        <v>0.32252005179528598</v>
      </c>
    </row>
    <row r="50" spans="2:14" x14ac:dyDescent="0.25">
      <c r="B50" s="25">
        <v>45</v>
      </c>
      <c r="C50" s="4">
        <v>1</v>
      </c>
      <c r="D50" s="2">
        <v>3</v>
      </c>
      <c r="E50" s="2">
        <v>16</v>
      </c>
      <c r="F50" s="2">
        <v>24</v>
      </c>
      <c r="G50" s="2">
        <v>8</v>
      </c>
      <c r="H50" s="2" t="s">
        <v>10</v>
      </c>
      <c r="I50" s="12">
        <v>0.32171235768395101</v>
      </c>
      <c r="J50" s="12">
        <v>0.31816543614140202</v>
      </c>
      <c r="K50" s="12">
        <v>0.32575110095112503</v>
      </c>
      <c r="L50" s="12">
        <v>0.323994810151782</v>
      </c>
      <c r="M50" s="12">
        <v>2.8400000000000001E-3</v>
      </c>
      <c r="N50" s="13">
        <v>0.32240592367832299</v>
      </c>
    </row>
    <row r="51" spans="2:14" x14ac:dyDescent="0.25">
      <c r="B51" s="26">
        <v>46</v>
      </c>
      <c r="C51" s="5">
        <v>4</v>
      </c>
      <c r="D51" s="3">
        <v>17</v>
      </c>
      <c r="E51" s="2">
        <v>4</v>
      </c>
      <c r="F51" s="2">
        <v>97</v>
      </c>
      <c r="G51" s="2">
        <v>1</v>
      </c>
      <c r="H51" s="2" t="s">
        <v>9</v>
      </c>
      <c r="I51" s="12">
        <v>0.32011285744196599</v>
      </c>
      <c r="J51" s="12">
        <v>0.31723181585712801</v>
      </c>
      <c r="K51" s="12">
        <v>0.323252293719687</v>
      </c>
      <c r="L51" s="12">
        <v>0.32161269727944802</v>
      </c>
      <c r="M51" s="12">
        <v>2.2200000000000002E-3</v>
      </c>
      <c r="N51" s="13">
        <v>0.32055241441034799</v>
      </c>
    </row>
    <row r="52" spans="2:14" x14ac:dyDescent="0.25">
      <c r="B52" s="25">
        <v>47</v>
      </c>
      <c r="C52" s="5">
        <v>4</v>
      </c>
      <c r="D52" s="3">
        <v>16</v>
      </c>
      <c r="E52" s="2">
        <v>7</v>
      </c>
      <c r="F52" s="2">
        <v>38</v>
      </c>
      <c r="G52" s="2">
        <v>8</v>
      </c>
      <c r="H52" s="2" t="s">
        <v>9</v>
      </c>
      <c r="I52" s="12">
        <v>0.32075814938508401</v>
      </c>
      <c r="J52" s="12">
        <v>0.315954952821283</v>
      </c>
      <c r="K52" s="12">
        <v>0.32343421237802</v>
      </c>
      <c r="L52" s="12">
        <v>0.32050401938641698</v>
      </c>
      <c r="M52" s="12">
        <v>2.6900000000000001E-3</v>
      </c>
      <c r="N52" s="13">
        <v>0.32016283422161601</v>
      </c>
    </row>
    <row r="53" spans="2:14" x14ac:dyDescent="0.25">
      <c r="B53" s="26">
        <v>48</v>
      </c>
      <c r="C53" s="5">
        <v>3</v>
      </c>
      <c r="D53" s="3">
        <v>4</v>
      </c>
      <c r="E53" s="2">
        <v>5</v>
      </c>
      <c r="F53" s="2">
        <v>48</v>
      </c>
      <c r="G53" s="2">
        <v>3</v>
      </c>
      <c r="H53" s="2" t="s">
        <v>10</v>
      </c>
      <c r="I53" s="12">
        <v>0.31924445924191902</v>
      </c>
      <c r="J53" s="12">
        <v>0.31725584284973801</v>
      </c>
      <c r="K53" s="12">
        <v>0.32237702470318003</v>
      </c>
      <c r="L53" s="12">
        <v>0.32023285668192902</v>
      </c>
      <c r="M53" s="12">
        <v>1.8400000000000001E-3</v>
      </c>
      <c r="N53" s="13">
        <v>0.31977754456359703</v>
      </c>
    </row>
    <row r="54" spans="2:14" x14ac:dyDescent="0.25">
      <c r="B54" s="25">
        <v>49</v>
      </c>
      <c r="C54" s="5">
        <v>4</v>
      </c>
      <c r="D54" s="3">
        <v>11</v>
      </c>
      <c r="E54" s="2">
        <v>63</v>
      </c>
      <c r="F54" s="2">
        <v>1</v>
      </c>
      <c r="G54" s="2">
        <v>3</v>
      </c>
      <c r="H54" s="2" t="s">
        <v>9</v>
      </c>
      <c r="I54" s="12">
        <v>0.31965978012020202</v>
      </c>
      <c r="J54" s="12">
        <v>0.31729359955241099</v>
      </c>
      <c r="K54" s="12">
        <v>0.32153951238934703</v>
      </c>
      <c r="L54" s="12">
        <v>0.31953950394387198</v>
      </c>
      <c r="M54" s="12">
        <v>1.5E-3</v>
      </c>
      <c r="N54" s="13">
        <v>0.31950809923482598</v>
      </c>
    </row>
    <row r="55" spans="2:14" x14ac:dyDescent="0.25">
      <c r="B55" s="26">
        <v>50</v>
      </c>
      <c r="C55" s="5">
        <v>3</v>
      </c>
      <c r="D55" s="3">
        <v>16</v>
      </c>
      <c r="E55" s="2">
        <v>3</v>
      </c>
      <c r="F55" s="2">
        <v>99</v>
      </c>
      <c r="G55" s="2">
        <v>2</v>
      </c>
      <c r="H55" s="2" t="s">
        <v>10</v>
      </c>
      <c r="I55" s="12">
        <v>0.31947443030675299</v>
      </c>
      <c r="J55" s="12">
        <v>0.31632565499297999</v>
      </c>
      <c r="K55" s="12">
        <v>0.32206124137173497</v>
      </c>
      <c r="L55" s="12">
        <v>0.31928550343587098</v>
      </c>
      <c r="M55" s="12">
        <v>2.0300000000000001E-3</v>
      </c>
      <c r="N55" s="13">
        <v>0.31928670785003999</v>
      </c>
    </row>
    <row r="56" spans="2:14" x14ac:dyDescent="0.25">
      <c r="B56" s="25">
        <v>51</v>
      </c>
      <c r="C56" s="5">
        <v>2</v>
      </c>
      <c r="D56" s="3">
        <v>3</v>
      </c>
      <c r="E56" s="2">
        <v>58</v>
      </c>
      <c r="F56" s="2">
        <v>1</v>
      </c>
      <c r="G56" s="2">
        <v>6</v>
      </c>
      <c r="H56" s="2" t="s">
        <v>9</v>
      </c>
      <c r="I56" s="12">
        <v>0.31913462231543099</v>
      </c>
      <c r="J56" s="12">
        <v>0.31549843996169402</v>
      </c>
      <c r="K56" s="12">
        <v>0.32019743323070299</v>
      </c>
      <c r="L56" s="12">
        <v>0.319484584915115</v>
      </c>
      <c r="M56" s="12">
        <v>1.82E-3</v>
      </c>
      <c r="N56" s="13">
        <v>0.31857877028241099</v>
      </c>
    </row>
    <row r="57" spans="2:14" x14ac:dyDescent="0.25">
      <c r="B57" s="26">
        <v>52</v>
      </c>
      <c r="C57" s="5">
        <v>3</v>
      </c>
      <c r="D57" s="3">
        <v>9</v>
      </c>
      <c r="E57" s="2">
        <v>7</v>
      </c>
      <c r="F57" s="2">
        <v>26</v>
      </c>
      <c r="G57" s="2">
        <v>5</v>
      </c>
      <c r="H57" s="2" t="s">
        <v>10</v>
      </c>
      <c r="I57" s="12">
        <v>0.31868840980157198</v>
      </c>
      <c r="J57" s="12">
        <v>0.31404652312254699</v>
      </c>
      <c r="K57" s="12">
        <v>0.31964481240067399</v>
      </c>
      <c r="L57" s="12">
        <v>0.318935394627546</v>
      </c>
      <c r="M57" s="12">
        <v>2.2100000000000002E-3</v>
      </c>
      <c r="N57" s="13">
        <v>0.31782878551379501</v>
      </c>
    </row>
    <row r="58" spans="2:14" x14ac:dyDescent="0.25">
      <c r="B58" s="25">
        <v>53</v>
      </c>
      <c r="C58" s="5">
        <v>4</v>
      </c>
      <c r="D58" s="3">
        <v>7</v>
      </c>
      <c r="E58" s="2">
        <v>2</v>
      </c>
      <c r="F58" s="2">
        <v>47</v>
      </c>
      <c r="G58" s="2">
        <v>2</v>
      </c>
      <c r="H58" s="2" t="s">
        <v>10</v>
      </c>
      <c r="I58" s="12">
        <v>0.31456952505826502</v>
      </c>
      <c r="J58" s="12">
        <v>0.309701069887656</v>
      </c>
      <c r="K58" s="12">
        <v>0.31368611823339798</v>
      </c>
      <c r="L58" s="12">
        <v>0.31194694821822</v>
      </c>
      <c r="M58" s="12">
        <v>1.8600000000000001E-3</v>
      </c>
      <c r="N58" s="13">
        <v>0.31247591939637298</v>
      </c>
    </row>
    <row r="59" spans="2:14" x14ac:dyDescent="0.25">
      <c r="B59" s="26">
        <v>54</v>
      </c>
      <c r="C59" s="5">
        <v>4</v>
      </c>
      <c r="D59" s="3">
        <v>2</v>
      </c>
      <c r="E59" s="2">
        <v>6</v>
      </c>
      <c r="F59" s="2">
        <v>8</v>
      </c>
      <c r="G59" s="2">
        <v>5</v>
      </c>
      <c r="H59" s="2" t="s">
        <v>10</v>
      </c>
      <c r="I59" s="12">
        <v>0.30894381497969697</v>
      </c>
      <c r="J59" s="12">
        <v>0.30511534672666502</v>
      </c>
      <c r="K59" s="12">
        <v>0.31014042060966701</v>
      </c>
      <c r="L59" s="12">
        <v>0.30828796792728702</v>
      </c>
      <c r="M59" s="12">
        <v>1.8600000000000001E-3</v>
      </c>
      <c r="N59" s="13">
        <v>0.308121888828916</v>
      </c>
    </row>
    <row r="60" spans="2:14" x14ac:dyDescent="0.25">
      <c r="B60" s="25">
        <v>55</v>
      </c>
      <c r="C60" s="5">
        <v>4</v>
      </c>
      <c r="D60" s="3">
        <v>18</v>
      </c>
      <c r="E60" s="14">
        <v>1</v>
      </c>
      <c r="F60" s="14">
        <v>57</v>
      </c>
      <c r="G60" s="14">
        <v>3</v>
      </c>
      <c r="H60" s="14" t="s">
        <v>9</v>
      </c>
      <c r="I60" s="15">
        <v>0.30713837050054699</v>
      </c>
      <c r="J60" s="15">
        <v>0.303289295288306</v>
      </c>
      <c r="K60" s="15">
        <v>0.30806380196266198</v>
      </c>
      <c r="L60" s="15">
        <v>0.30746418249593199</v>
      </c>
      <c r="M60" s="15">
        <v>1.8799999999999999E-3</v>
      </c>
      <c r="N60" s="16">
        <v>0.30648891283958402</v>
      </c>
    </row>
  </sheetData>
  <mergeCells count="2">
    <mergeCell ref="I4:N4"/>
    <mergeCell ref="P2:S2"/>
  </mergeCells>
  <pageMargins left="0" right="0" top="0" bottom="0" header="0" footer="0"/>
  <pageSetup paperSize="8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00033-E8CD-4559-881C-51D04763E248}">
  <dimension ref="B2:X60"/>
  <sheetViews>
    <sheetView workbookViewId="0">
      <selection activeCell="M7" sqref="M7"/>
    </sheetView>
  </sheetViews>
  <sheetFormatPr defaultRowHeight="15" x14ac:dyDescent="0.25"/>
  <cols>
    <col min="2" max="3" width="11.7109375" customWidth="1"/>
    <col min="4" max="4" width="19.5703125" customWidth="1"/>
    <col min="5" max="5" width="23.42578125" customWidth="1"/>
    <col min="6" max="6" width="19.5703125" customWidth="1"/>
    <col min="7" max="7" width="12.85546875" customWidth="1"/>
    <col min="8" max="13" width="11.7109375" customWidth="1"/>
    <col min="15" max="15" width="18" customWidth="1"/>
  </cols>
  <sheetData>
    <row r="2" spans="2:24" x14ac:dyDescent="0.25">
      <c r="C2" s="17"/>
      <c r="D2" s="17" t="s">
        <v>2</v>
      </c>
      <c r="E2" s="17" t="s">
        <v>3</v>
      </c>
      <c r="F2" s="17" t="s">
        <v>4</v>
      </c>
      <c r="G2" s="17" t="s">
        <v>5</v>
      </c>
      <c r="O2" s="35" t="s">
        <v>32</v>
      </c>
      <c r="P2" s="35"/>
      <c r="Q2" s="35"/>
      <c r="R2" s="35"/>
    </row>
    <row r="3" spans="2:24" x14ac:dyDescent="0.25">
      <c r="C3" s="17" t="s">
        <v>16</v>
      </c>
      <c r="D3" s="1" t="s">
        <v>30</v>
      </c>
      <c r="E3" s="1" t="s">
        <v>30</v>
      </c>
      <c r="F3" s="1" t="s">
        <v>31</v>
      </c>
      <c r="G3" s="1" t="s">
        <v>18</v>
      </c>
    </row>
    <row r="4" spans="2:24" x14ac:dyDescent="0.25">
      <c r="H4" s="36" t="s">
        <v>6</v>
      </c>
      <c r="I4" s="36"/>
      <c r="J4" s="36"/>
      <c r="K4" s="36"/>
      <c r="L4" s="36"/>
      <c r="M4" s="36"/>
      <c r="O4" s="17" t="s">
        <v>2</v>
      </c>
      <c r="P4" s="1" t="s">
        <v>25</v>
      </c>
      <c r="Q4" s="1" t="s">
        <v>26</v>
      </c>
      <c r="R4" s="1" t="s">
        <v>27</v>
      </c>
      <c r="S4" s="1" t="s">
        <v>28</v>
      </c>
      <c r="T4" s="1" t="s">
        <v>29</v>
      </c>
    </row>
    <row r="5" spans="2:24" x14ac:dyDescent="0.25">
      <c r="B5" s="6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7" t="s">
        <v>5</v>
      </c>
      <c r="H5" s="7" t="s">
        <v>11</v>
      </c>
      <c r="I5" s="7" t="s">
        <v>12</v>
      </c>
      <c r="J5" s="7" t="s">
        <v>13</v>
      </c>
      <c r="K5" s="7" t="s">
        <v>14</v>
      </c>
      <c r="L5" s="7" t="s">
        <v>8</v>
      </c>
      <c r="M5" s="8" t="s">
        <v>7</v>
      </c>
      <c r="O5" s="17" t="s">
        <v>19</v>
      </c>
      <c r="P5" s="19">
        <f>COUNTIFS(D6:D15,"&gt;50",D6:D15,"&lt;=60")/COUNTIFS(D6:D250,"&gt;50",D6:D250,"&lt;=60")</f>
        <v>1</v>
      </c>
      <c r="Q5" s="19">
        <f>COUNTIFS(D6:D15,"&gt;60",D6:D15,"&lt;=70")/COUNTIFS(D6:D250,"&gt;60",D6:D250,"&lt;=70")</f>
        <v>1</v>
      </c>
      <c r="R5" s="19">
        <f>COUNTIFS(D6:D15,"&gt;70",D6:D15,"&lt;=80")/COUNTIFS(D6:D100,"&gt;70",D6:D100,"&lt;=80")</f>
        <v>1</v>
      </c>
      <c r="S5" s="19">
        <f>(COUNTIFS(D6:D15,"&gt;80",D6:D15,"&lt;=90")/COUNTIFS(D6:D100,"&gt;80",D6:D100,"&lt;=90"))</f>
        <v>1</v>
      </c>
      <c r="T5" s="19" t="e">
        <f>(COUNTIFS(D6:D15,"&gt;90",D6:D15,"&lt;=100")/COUNTIFS(D6:D100,"&gt;90",D6:D100,"&lt;=100"))</f>
        <v>#DIV/0!</v>
      </c>
    </row>
    <row r="6" spans="2:24" x14ac:dyDescent="0.25">
      <c r="B6" s="5">
        <v>1</v>
      </c>
      <c r="C6" s="3">
        <v>1</v>
      </c>
      <c r="D6" s="1">
        <v>79</v>
      </c>
      <c r="E6" s="1">
        <v>52</v>
      </c>
      <c r="F6" s="1">
        <v>4</v>
      </c>
      <c r="G6" s="1" t="s">
        <v>9</v>
      </c>
      <c r="H6" s="23">
        <v>0.32918813349305398</v>
      </c>
      <c r="I6" s="23">
        <v>0.32530145294656698</v>
      </c>
      <c r="J6" s="23">
        <v>0.33307246884213898</v>
      </c>
      <c r="K6" s="23">
        <v>0.32973041621758897</v>
      </c>
      <c r="L6" s="23">
        <v>2.7599999999999999E-3</v>
      </c>
      <c r="M6" s="24">
        <v>0.32932311729366998</v>
      </c>
      <c r="O6" s="20"/>
    </row>
    <row r="7" spans="2:24" x14ac:dyDescent="0.25">
      <c r="B7" s="5">
        <v>1</v>
      </c>
      <c r="C7" s="3">
        <v>2</v>
      </c>
      <c r="D7" s="1">
        <v>88</v>
      </c>
      <c r="E7" s="1">
        <v>57</v>
      </c>
      <c r="F7" s="1">
        <v>3</v>
      </c>
      <c r="G7" s="1" t="s">
        <v>10</v>
      </c>
      <c r="H7" s="23">
        <v>0.32893756800450302</v>
      </c>
      <c r="I7" s="23">
        <v>0.32507148030301403</v>
      </c>
      <c r="J7" s="23">
        <v>0.33249582101949898</v>
      </c>
      <c r="K7" s="23">
        <v>0.32998784916488699</v>
      </c>
      <c r="L7" s="23">
        <v>2.6700000000000001E-3</v>
      </c>
      <c r="M7" s="24">
        <v>0.32912317856244899</v>
      </c>
      <c r="O7" s="17" t="s">
        <v>3</v>
      </c>
      <c r="P7" s="1" t="s">
        <v>25</v>
      </c>
      <c r="Q7" s="1" t="s">
        <v>26</v>
      </c>
      <c r="R7" s="1" t="s">
        <v>27</v>
      </c>
      <c r="S7" s="1" t="s">
        <v>28</v>
      </c>
      <c r="T7" s="1" t="s">
        <v>29</v>
      </c>
    </row>
    <row r="8" spans="2:24" x14ac:dyDescent="0.25">
      <c r="B8" s="5">
        <v>1</v>
      </c>
      <c r="C8" s="3">
        <v>5</v>
      </c>
      <c r="D8" s="1">
        <v>66</v>
      </c>
      <c r="E8" s="1">
        <v>52</v>
      </c>
      <c r="F8" s="1">
        <v>4</v>
      </c>
      <c r="G8" s="1" t="s">
        <v>10</v>
      </c>
      <c r="H8" s="23">
        <v>0.32924305195629799</v>
      </c>
      <c r="I8" s="23">
        <v>0.32449483248037497</v>
      </c>
      <c r="J8" s="23">
        <v>0.33247179402688898</v>
      </c>
      <c r="K8" s="23">
        <v>0.32884484687888199</v>
      </c>
      <c r="L8" s="23">
        <v>2.8400000000000001E-3</v>
      </c>
      <c r="M8" s="24">
        <v>0.32876363208870701</v>
      </c>
      <c r="O8" s="17" t="s">
        <v>19</v>
      </c>
      <c r="P8" s="11">
        <f>COUNTIFS(E6:E15,"&gt;50",E6:E15,"&lt;=60")/COUNTIFS(E6:E250,"&gt;50",E6:E250,"&lt;=60")</f>
        <v>1</v>
      </c>
      <c r="Q8" s="11" t="e">
        <f>COUNTIFS(E6:E15,"&gt;60",E6:E15,"&lt;=70")/COUNTIFS(E6:E250,"&gt;60",E6:E250,"&lt;=70")</f>
        <v>#DIV/0!</v>
      </c>
      <c r="R8" s="11">
        <f>COUNTIFS(E6:E15,"&gt;70",E6:E15,"&lt;=80")/COUNTIFS(E6:E250,"&gt;70",E6:E250,"&lt;=80")</f>
        <v>1</v>
      </c>
      <c r="S8" s="11">
        <f>COUNTIFS(E6:E15,"&gt;80",E6:E15,"&lt;=90")/COUNTIFS(E6:E250,"&gt;80",E6:E250,"&lt;=90")</f>
        <v>1</v>
      </c>
      <c r="T8" s="11" t="e">
        <f>COUNTIFS(E6:E15,"&gt;90",E6:E15,"&lt;=100")/COUNTIFS(E6:E250,"&gt;90",E6:E250,"&lt;=100")</f>
        <v>#DIV/0!</v>
      </c>
    </row>
    <row r="9" spans="2:24" x14ac:dyDescent="0.25">
      <c r="B9" s="5">
        <v>1</v>
      </c>
      <c r="C9" s="3">
        <v>4</v>
      </c>
      <c r="D9" s="1">
        <v>63</v>
      </c>
      <c r="E9" s="1">
        <v>78</v>
      </c>
      <c r="F9" s="1">
        <v>6</v>
      </c>
      <c r="G9" s="1" t="s">
        <v>10</v>
      </c>
      <c r="H9" s="23">
        <v>0.32791471162658098</v>
      </c>
      <c r="I9" s="23">
        <v>0.32481404823933602</v>
      </c>
      <c r="J9" s="23">
        <v>0.33101644476022701</v>
      </c>
      <c r="K9" s="23">
        <v>0.32892379298272101</v>
      </c>
      <c r="L9" s="23">
        <v>2.2399999999999998E-3</v>
      </c>
      <c r="M9" s="24">
        <v>0.32816724831961303</v>
      </c>
      <c r="O9" s="20"/>
      <c r="U9" s="21"/>
      <c r="V9" s="21"/>
      <c r="W9" s="21"/>
      <c r="X9" s="21"/>
    </row>
    <row r="10" spans="2:24" x14ac:dyDescent="0.25">
      <c r="B10" s="5">
        <v>1</v>
      </c>
      <c r="C10" s="3">
        <v>3</v>
      </c>
      <c r="D10" s="1">
        <v>52</v>
      </c>
      <c r="E10" s="1">
        <v>90</v>
      </c>
      <c r="F10" s="1">
        <v>6</v>
      </c>
      <c r="G10" s="1" t="s">
        <v>9</v>
      </c>
      <c r="H10" s="23">
        <v>0.32805200778469201</v>
      </c>
      <c r="I10" s="23">
        <v>0.32591242504436402</v>
      </c>
      <c r="J10" s="23">
        <v>0.32970182502171003</v>
      </c>
      <c r="K10" s="23">
        <v>0.32893752273991</v>
      </c>
      <c r="L10" s="23">
        <v>1.42E-3</v>
      </c>
      <c r="M10" s="24">
        <v>0.32815094430290398</v>
      </c>
      <c r="O10" s="17" t="s">
        <v>4</v>
      </c>
      <c r="P10" s="1">
        <v>3</v>
      </c>
      <c r="Q10" s="1">
        <v>4</v>
      </c>
      <c r="R10" s="1">
        <v>5</v>
      </c>
      <c r="S10" s="1">
        <v>6</v>
      </c>
      <c r="U10" s="21"/>
      <c r="V10" s="21"/>
      <c r="W10" s="21"/>
      <c r="X10" s="21"/>
    </row>
    <row r="11" spans="2:24" x14ac:dyDescent="0.25">
      <c r="B11" s="5"/>
      <c r="C11" s="3"/>
      <c r="D11" s="2"/>
      <c r="E11" s="2"/>
      <c r="F11" s="2"/>
      <c r="G11" s="2"/>
      <c r="H11" s="12"/>
      <c r="I11" s="12"/>
      <c r="J11" s="12"/>
      <c r="K11" s="12"/>
      <c r="L11" s="12"/>
      <c r="M11" s="13"/>
      <c r="O11" s="17" t="s">
        <v>19</v>
      </c>
      <c r="P11" s="11">
        <f>COUNTIF($F6:$F15,P10)/COUNTIF($F6:$F250,P10)</f>
        <v>1</v>
      </c>
      <c r="Q11" s="11">
        <f>COUNTIF($F6:$F15,Q10)/COUNTIF($F6:$F250,Q10)</f>
        <v>1</v>
      </c>
      <c r="R11" s="11" t="e">
        <f>COUNTIF($F6:$F15,R10)/COUNTIF($F6:$F250,R10)</f>
        <v>#DIV/0!</v>
      </c>
      <c r="S11" s="11">
        <f>COUNTIF($F6:$F15,S10)/COUNTIF($F6:$F250,S10)</f>
        <v>1</v>
      </c>
      <c r="U11" s="21"/>
      <c r="V11" s="22"/>
      <c r="W11" s="22"/>
      <c r="X11" s="21"/>
    </row>
    <row r="12" spans="2:24" x14ac:dyDescent="0.25">
      <c r="B12" s="5"/>
      <c r="C12" s="3"/>
      <c r="D12" s="2"/>
      <c r="E12" s="2"/>
      <c r="F12" s="2"/>
      <c r="G12" s="2"/>
      <c r="H12" s="12"/>
      <c r="I12" s="12"/>
      <c r="J12" s="12"/>
      <c r="K12" s="12"/>
      <c r="L12" s="12"/>
      <c r="M12" s="13"/>
      <c r="U12" s="21"/>
      <c r="V12" s="21"/>
      <c r="W12" s="21"/>
      <c r="X12" s="21"/>
    </row>
    <row r="13" spans="2:24" x14ac:dyDescent="0.25">
      <c r="B13" s="4"/>
      <c r="C13" s="2"/>
      <c r="D13" s="2"/>
      <c r="E13" s="2"/>
      <c r="F13" s="2"/>
      <c r="G13" s="2"/>
      <c r="H13" s="12"/>
      <c r="I13" s="12"/>
      <c r="J13" s="12"/>
      <c r="K13" s="12"/>
      <c r="L13" s="12"/>
      <c r="M13" s="13"/>
    </row>
    <row r="14" spans="2:24" x14ac:dyDescent="0.25">
      <c r="B14" s="5"/>
      <c r="C14" s="3"/>
      <c r="D14" s="2"/>
      <c r="E14" s="2"/>
      <c r="F14" s="2"/>
      <c r="G14" s="2"/>
      <c r="H14" s="12"/>
      <c r="I14" s="12"/>
      <c r="J14" s="12"/>
      <c r="K14" s="12"/>
      <c r="L14" s="12"/>
      <c r="M14" s="13"/>
    </row>
    <row r="15" spans="2:24" x14ac:dyDescent="0.25">
      <c r="B15" s="5"/>
      <c r="C15" s="3"/>
      <c r="D15" s="2"/>
      <c r="E15" s="2"/>
      <c r="F15" s="2"/>
      <c r="G15" s="2"/>
      <c r="H15" s="12"/>
      <c r="I15" s="12"/>
      <c r="J15" s="12"/>
      <c r="K15" s="12"/>
      <c r="L15" s="12"/>
      <c r="M15" s="13"/>
    </row>
    <row r="16" spans="2:24" x14ac:dyDescent="0.25">
      <c r="B16" s="5"/>
      <c r="C16" s="3"/>
      <c r="D16" s="2"/>
      <c r="E16" s="2"/>
      <c r="F16" s="2"/>
      <c r="G16" s="2"/>
      <c r="H16" s="12"/>
      <c r="I16" s="12"/>
      <c r="J16" s="12"/>
      <c r="K16" s="12"/>
      <c r="L16" s="12"/>
      <c r="M16" s="13"/>
    </row>
    <row r="17" spans="2:13" x14ac:dyDescent="0.25">
      <c r="B17" s="5"/>
      <c r="C17" s="3"/>
      <c r="D17" s="2"/>
      <c r="E17" s="2"/>
      <c r="F17" s="2"/>
      <c r="G17" s="2"/>
      <c r="H17" s="12"/>
      <c r="I17" s="12"/>
      <c r="J17" s="12"/>
      <c r="K17" s="12"/>
      <c r="L17" s="12"/>
      <c r="M17" s="13"/>
    </row>
    <row r="18" spans="2:13" x14ac:dyDescent="0.25">
      <c r="B18" s="5"/>
      <c r="C18" s="3"/>
      <c r="D18" s="2"/>
      <c r="E18" s="2"/>
      <c r="F18" s="2"/>
      <c r="G18" s="2"/>
      <c r="H18" s="12"/>
      <c r="I18" s="12"/>
      <c r="J18" s="12"/>
      <c r="K18" s="12"/>
      <c r="L18" s="12"/>
      <c r="M18" s="13"/>
    </row>
    <row r="19" spans="2:13" x14ac:dyDescent="0.25">
      <c r="B19" s="5"/>
      <c r="C19" s="3"/>
      <c r="D19" s="2"/>
      <c r="E19" s="2"/>
      <c r="F19" s="2"/>
      <c r="G19" s="2"/>
      <c r="H19" s="12"/>
      <c r="I19" s="12"/>
      <c r="J19" s="12"/>
      <c r="K19" s="12"/>
      <c r="L19" s="12"/>
      <c r="M19" s="13"/>
    </row>
    <row r="20" spans="2:13" x14ac:dyDescent="0.25">
      <c r="B20" s="5"/>
      <c r="C20" s="3"/>
      <c r="D20" s="2"/>
      <c r="E20" s="2"/>
      <c r="F20" s="2"/>
      <c r="G20" s="2"/>
      <c r="H20" s="12"/>
      <c r="I20" s="12"/>
      <c r="J20" s="12"/>
      <c r="K20" s="12"/>
      <c r="L20" s="12"/>
      <c r="M20" s="13"/>
    </row>
    <row r="21" spans="2:13" x14ac:dyDescent="0.25">
      <c r="B21" s="5"/>
      <c r="C21" s="3"/>
      <c r="D21" s="2"/>
      <c r="E21" s="2"/>
      <c r="F21" s="2"/>
      <c r="G21" s="2"/>
      <c r="H21" s="12"/>
      <c r="I21" s="12"/>
      <c r="J21" s="12"/>
      <c r="K21" s="12"/>
      <c r="L21" s="12"/>
      <c r="M21" s="13"/>
    </row>
    <row r="22" spans="2:13" x14ac:dyDescent="0.25">
      <c r="B22" s="5"/>
      <c r="C22" s="3"/>
      <c r="D22" s="2"/>
      <c r="E22" s="2"/>
      <c r="F22" s="2"/>
      <c r="G22" s="2"/>
      <c r="H22" s="12"/>
      <c r="I22" s="12"/>
      <c r="J22" s="12"/>
      <c r="K22" s="12"/>
      <c r="L22" s="12"/>
      <c r="M22" s="13"/>
    </row>
    <row r="23" spans="2:13" x14ac:dyDescent="0.25">
      <c r="B23" s="4"/>
      <c r="C23" s="2"/>
      <c r="D23" s="2"/>
      <c r="E23" s="2"/>
      <c r="F23" s="2"/>
      <c r="G23" s="2"/>
      <c r="H23" s="12"/>
      <c r="I23" s="12"/>
      <c r="J23" s="12"/>
      <c r="K23" s="12"/>
      <c r="L23" s="12"/>
      <c r="M23" s="13"/>
    </row>
    <row r="24" spans="2:13" x14ac:dyDescent="0.25">
      <c r="B24" s="5"/>
      <c r="C24" s="3"/>
      <c r="D24" s="2"/>
      <c r="E24" s="2"/>
      <c r="F24" s="2"/>
      <c r="G24" s="2"/>
      <c r="H24" s="12"/>
      <c r="I24" s="12"/>
      <c r="J24" s="12"/>
      <c r="K24" s="12"/>
      <c r="L24" s="12"/>
      <c r="M24" s="13"/>
    </row>
    <row r="25" spans="2:13" x14ac:dyDescent="0.25">
      <c r="B25" s="5"/>
      <c r="C25" s="3"/>
      <c r="D25" s="2"/>
      <c r="E25" s="2"/>
      <c r="F25" s="2"/>
      <c r="G25" s="2"/>
      <c r="H25" s="12"/>
      <c r="I25" s="12"/>
      <c r="J25" s="12"/>
      <c r="K25" s="12"/>
      <c r="L25" s="12"/>
      <c r="M25" s="13"/>
    </row>
    <row r="26" spans="2:13" x14ac:dyDescent="0.25">
      <c r="B26" s="4"/>
      <c r="C26" s="2"/>
      <c r="D26" s="2"/>
      <c r="E26" s="2"/>
      <c r="F26" s="2"/>
      <c r="G26" s="2"/>
      <c r="H26" s="12"/>
      <c r="I26" s="12"/>
      <c r="J26" s="12"/>
      <c r="K26" s="12"/>
      <c r="L26" s="12"/>
      <c r="M26" s="13"/>
    </row>
    <row r="27" spans="2:13" x14ac:dyDescent="0.25">
      <c r="B27" s="5"/>
      <c r="C27" s="3"/>
      <c r="D27" s="2"/>
      <c r="E27" s="2"/>
      <c r="F27" s="2"/>
      <c r="G27" s="2"/>
      <c r="H27" s="12"/>
      <c r="I27" s="12"/>
      <c r="J27" s="12"/>
      <c r="K27" s="12"/>
      <c r="L27" s="12"/>
      <c r="M27" s="13"/>
    </row>
    <row r="28" spans="2:13" x14ac:dyDescent="0.25">
      <c r="B28" s="5"/>
      <c r="C28" s="3"/>
      <c r="D28" s="2"/>
      <c r="E28" s="2"/>
      <c r="F28" s="2"/>
      <c r="G28" s="2"/>
      <c r="H28" s="12"/>
      <c r="I28" s="12"/>
      <c r="J28" s="12"/>
      <c r="K28" s="12"/>
      <c r="L28" s="12"/>
      <c r="M28" s="13"/>
    </row>
    <row r="29" spans="2:13" x14ac:dyDescent="0.25">
      <c r="B29" s="5"/>
      <c r="C29" s="3"/>
      <c r="D29" s="2"/>
      <c r="E29" s="2"/>
      <c r="F29" s="2"/>
      <c r="G29" s="2"/>
      <c r="H29" s="12"/>
      <c r="I29" s="12"/>
      <c r="J29" s="12"/>
      <c r="K29" s="12"/>
      <c r="L29" s="12"/>
      <c r="M29" s="13"/>
    </row>
    <row r="30" spans="2:13" x14ac:dyDescent="0.25">
      <c r="B30" s="5"/>
      <c r="C30" s="3"/>
      <c r="D30" s="2"/>
      <c r="E30" s="2"/>
      <c r="F30" s="2"/>
      <c r="G30" s="2"/>
      <c r="H30" s="12"/>
      <c r="I30" s="12"/>
      <c r="J30" s="12"/>
      <c r="K30" s="12"/>
      <c r="L30" s="12"/>
      <c r="M30" s="13"/>
    </row>
    <row r="31" spans="2:13" x14ac:dyDescent="0.25">
      <c r="B31" s="5"/>
      <c r="C31" s="3"/>
      <c r="D31" s="2"/>
      <c r="E31" s="2"/>
      <c r="F31" s="2"/>
      <c r="G31" s="2"/>
      <c r="H31" s="12"/>
      <c r="I31" s="12"/>
      <c r="J31" s="12"/>
      <c r="K31" s="12"/>
      <c r="L31" s="12"/>
      <c r="M31" s="13"/>
    </row>
    <row r="32" spans="2:13" x14ac:dyDescent="0.25">
      <c r="B32" s="5"/>
      <c r="C32" s="3"/>
      <c r="D32" s="2"/>
      <c r="E32" s="2"/>
      <c r="F32" s="2"/>
      <c r="G32" s="2"/>
      <c r="H32" s="12"/>
      <c r="I32" s="12"/>
      <c r="J32" s="12"/>
      <c r="K32" s="12"/>
      <c r="L32" s="12"/>
      <c r="M32" s="13"/>
    </row>
    <row r="33" spans="2:13" x14ac:dyDescent="0.25">
      <c r="B33" s="5"/>
      <c r="C33" s="3"/>
      <c r="D33" s="2"/>
      <c r="E33" s="2"/>
      <c r="F33" s="2"/>
      <c r="G33" s="2"/>
      <c r="H33" s="12"/>
      <c r="I33" s="12"/>
      <c r="J33" s="12"/>
      <c r="K33" s="12"/>
      <c r="L33" s="12"/>
      <c r="M33" s="13"/>
    </row>
    <row r="34" spans="2:13" x14ac:dyDescent="0.25">
      <c r="B34" s="4"/>
      <c r="C34" s="2"/>
      <c r="D34" s="2"/>
      <c r="E34" s="2"/>
      <c r="F34" s="2"/>
      <c r="G34" s="2"/>
      <c r="H34" s="12"/>
      <c r="I34" s="12"/>
      <c r="J34" s="12"/>
      <c r="K34" s="12"/>
      <c r="L34" s="12"/>
      <c r="M34" s="13"/>
    </row>
    <row r="35" spans="2:13" x14ac:dyDescent="0.25">
      <c r="B35" s="5"/>
      <c r="C35" s="3"/>
      <c r="D35" s="2"/>
      <c r="E35" s="2"/>
      <c r="F35" s="2"/>
      <c r="G35" s="2"/>
      <c r="H35" s="12"/>
      <c r="I35" s="12"/>
      <c r="J35" s="12"/>
      <c r="K35" s="12"/>
      <c r="L35" s="12"/>
      <c r="M35" s="13"/>
    </row>
    <row r="36" spans="2:13" x14ac:dyDescent="0.25">
      <c r="B36" s="5"/>
      <c r="C36" s="3"/>
      <c r="D36" s="2"/>
      <c r="E36" s="2"/>
      <c r="F36" s="2"/>
      <c r="G36" s="2"/>
      <c r="H36" s="12"/>
      <c r="I36" s="12"/>
      <c r="J36" s="12"/>
      <c r="K36" s="12"/>
      <c r="L36" s="12"/>
      <c r="M36" s="13"/>
    </row>
    <row r="37" spans="2:13" x14ac:dyDescent="0.25">
      <c r="B37" s="5"/>
      <c r="C37" s="3"/>
      <c r="D37" s="2"/>
      <c r="E37" s="2"/>
      <c r="F37" s="2"/>
      <c r="G37" s="2"/>
      <c r="H37" s="12"/>
      <c r="I37" s="12"/>
      <c r="J37" s="12"/>
      <c r="K37" s="12"/>
      <c r="L37" s="12"/>
      <c r="M37" s="13"/>
    </row>
    <row r="38" spans="2:13" x14ac:dyDescent="0.25">
      <c r="B38" s="5"/>
      <c r="C38" s="3"/>
      <c r="D38" s="2"/>
      <c r="E38" s="2"/>
      <c r="F38" s="2"/>
      <c r="G38" s="2"/>
      <c r="H38" s="12"/>
      <c r="I38" s="12"/>
      <c r="J38" s="12"/>
      <c r="K38" s="12"/>
      <c r="L38" s="12"/>
      <c r="M38" s="13"/>
    </row>
    <row r="39" spans="2:13" x14ac:dyDescent="0.25">
      <c r="B39" s="5"/>
      <c r="C39" s="3"/>
      <c r="D39" s="2"/>
      <c r="E39" s="2"/>
      <c r="F39" s="2"/>
      <c r="G39" s="2"/>
      <c r="H39" s="12"/>
      <c r="I39" s="12"/>
      <c r="J39" s="12"/>
      <c r="K39" s="12"/>
      <c r="L39" s="12"/>
      <c r="M39" s="13"/>
    </row>
    <row r="40" spans="2:13" x14ac:dyDescent="0.25">
      <c r="B40" s="5"/>
      <c r="C40" s="3"/>
      <c r="D40" s="2"/>
      <c r="E40" s="2"/>
      <c r="F40" s="2"/>
      <c r="G40" s="2"/>
      <c r="H40" s="12"/>
      <c r="I40" s="12"/>
      <c r="J40" s="12"/>
      <c r="K40" s="12"/>
      <c r="L40" s="12"/>
      <c r="M40" s="13"/>
    </row>
    <row r="41" spans="2:13" x14ac:dyDescent="0.25">
      <c r="B41" s="5"/>
      <c r="C41" s="3"/>
      <c r="D41" s="2"/>
      <c r="E41" s="2"/>
      <c r="F41" s="2"/>
      <c r="G41" s="2"/>
      <c r="H41" s="12"/>
      <c r="I41" s="12"/>
      <c r="J41" s="12"/>
      <c r="K41" s="12"/>
      <c r="L41" s="12"/>
      <c r="M41" s="13"/>
    </row>
    <row r="42" spans="2:13" x14ac:dyDescent="0.25">
      <c r="B42" s="5"/>
      <c r="C42" s="3"/>
      <c r="D42" s="2"/>
      <c r="E42" s="2"/>
      <c r="F42" s="2"/>
      <c r="G42" s="2"/>
      <c r="H42" s="12"/>
      <c r="I42" s="12"/>
      <c r="J42" s="12"/>
      <c r="K42" s="12"/>
      <c r="L42" s="12"/>
      <c r="M42" s="13"/>
    </row>
    <row r="43" spans="2:13" x14ac:dyDescent="0.25">
      <c r="B43" s="5"/>
      <c r="C43" s="3"/>
      <c r="D43" s="2"/>
      <c r="E43" s="2"/>
      <c r="F43" s="2"/>
      <c r="G43" s="2"/>
      <c r="H43" s="12"/>
      <c r="I43" s="12"/>
      <c r="J43" s="12"/>
      <c r="K43" s="12"/>
      <c r="L43" s="12"/>
      <c r="M43" s="13"/>
    </row>
    <row r="44" spans="2:13" x14ac:dyDescent="0.25">
      <c r="B44" s="5"/>
      <c r="C44" s="3"/>
      <c r="D44" s="2"/>
      <c r="E44" s="2"/>
      <c r="F44" s="2"/>
      <c r="G44" s="2"/>
      <c r="H44" s="12"/>
      <c r="I44" s="12"/>
      <c r="J44" s="12"/>
      <c r="K44" s="12"/>
      <c r="L44" s="12"/>
      <c r="M44" s="13"/>
    </row>
    <row r="45" spans="2:13" x14ac:dyDescent="0.25">
      <c r="B45" s="5"/>
      <c r="C45" s="3"/>
      <c r="D45" s="2"/>
      <c r="E45" s="2"/>
      <c r="F45" s="2"/>
      <c r="G45" s="2"/>
      <c r="H45" s="12"/>
      <c r="I45" s="12"/>
      <c r="J45" s="12"/>
      <c r="K45" s="12"/>
      <c r="L45" s="12"/>
      <c r="M45" s="13"/>
    </row>
    <row r="46" spans="2:13" x14ac:dyDescent="0.25">
      <c r="B46" s="5"/>
      <c r="C46" s="3"/>
      <c r="D46" s="2"/>
      <c r="E46" s="2"/>
      <c r="F46" s="2"/>
      <c r="G46" s="2"/>
      <c r="H46" s="12"/>
      <c r="I46" s="12"/>
      <c r="J46" s="12"/>
      <c r="K46" s="12"/>
      <c r="L46" s="12"/>
      <c r="M46" s="13"/>
    </row>
    <row r="47" spans="2:13" x14ac:dyDescent="0.25">
      <c r="B47" s="5"/>
      <c r="C47" s="3"/>
      <c r="D47" s="2"/>
      <c r="E47" s="2"/>
      <c r="F47" s="2"/>
      <c r="G47" s="2"/>
      <c r="H47" s="12"/>
      <c r="I47" s="12"/>
      <c r="J47" s="12"/>
      <c r="K47" s="12"/>
      <c r="L47" s="12"/>
      <c r="M47" s="13"/>
    </row>
    <row r="48" spans="2:13" x14ac:dyDescent="0.25">
      <c r="B48" s="5"/>
      <c r="C48" s="3"/>
      <c r="D48" s="2"/>
      <c r="E48" s="2"/>
      <c r="F48" s="2"/>
      <c r="G48" s="2"/>
      <c r="H48" s="12"/>
      <c r="I48" s="12"/>
      <c r="J48" s="12"/>
      <c r="K48" s="12"/>
      <c r="L48" s="12"/>
      <c r="M48" s="13"/>
    </row>
    <row r="49" spans="2:13" x14ac:dyDescent="0.25">
      <c r="B49" s="5"/>
      <c r="C49" s="3"/>
      <c r="D49" s="2"/>
      <c r="E49" s="2"/>
      <c r="F49" s="2"/>
      <c r="G49" s="2"/>
      <c r="H49" s="12"/>
      <c r="I49" s="12"/>
      <c r="J49" s="12"/>
      <c r="K49" s="12"/>
      <c r="L49" s="12"/>
      <c r="M49" s="13"/>
    </row>
    <row r="50" spans="2:13" x14ac:dyDescent="0.25">
      <c r="B50" s="4"/>
      <c r="C50" s="2"/>
      <c r="D50" s="2"/>
      <c r="E50" s="2"/>
      <c r="F50" s="2"/>
      <c r="G50" s="2"/>
      <c r="H50" s="12"/>
      <c r="I50" s="12"/>
      <c r="J50" s="12"/>
      <c r="K50" s="12"/>
      <c r="L50" s="12"/>
      <c r="M50" s="13"/>
    </row>
    <row r="51" spans="2:13" x14ac:dyDescent="0.25">
      <c r="B51" s="5"/>
      <c r="C51" s="3"/>
      <c r="D51" s="2"/>
      <c r="E51" s="2"/>
      <c r="F51" s="2"/>
      <c r="G51" s="2"/>
      <c r="H51" s="12"/>
      <c r="I51" s="12"/>
      <c r="J51" s="12"/>
      <c r="K51" s="12"/>
      <c r="L51" s="12"/>
      <c r="M51" s="13"/>
    </row>
    <row r="52" spans="2:13" x14ac:dyDescent="0.25">
      <c r="B52" s="5"/>
      <c r="C52" s="3"/>
      <c r="D52" s="2"/>
      <c r="E52" s="2"/>
      <c r="F52" s="2"/>
      <c r="G52" s="2"/>
      <c r="H52" s="12"/>
      <c r="I52" s="12"/>
      <c r="J52" s="12"/>
      <c r="K52" s="12"/>
      <c r="L52" s="12"/>
      <c r="M52" s="13"/>
    </row>
    <row r="53" spans="2:13" x14ac:dyDescent="0.25">
      <c r="B53" s="5"/>
      <c r="C53" s="3"/>
      <c r="D53" s="2"/>
      <c r="E53" s="2"/>
      <c r="F53" s="2"/>
      <c r="G53" s="2"/>
      <c r="H53" s="12"/>
      <c r="I53" s="12"/>
      <c r="J53" s="12"/>
      <c r="K53" s="12"/>
      <c r="L53" s="12"/>
      <c r="M53" s="13"/>
    </row>
    <row r="54" spans="2:13" x14ac:dyDescent="0.25">
      <c r="B54" s="5"/>
      <c r="C54" s="3"/>
      <c r="D54" s="2"/>
      <c r="E54" s="2"/>
      <c r="F54" s="2"/>
      <c r="G54" s="2"/>
      <c r="H54" s="12"/>
      <c r="I54" s="12"/>
      <c r="J54" s="12"/>
      <c r="K54" s="12"/>
      <c r="L54" s="12"/>
      <c r="M54" s="13"/>
    </row>
    <row r="55" spans="2:13" x14ac:dyDescent="0.25">
      <c r="B55" s="5"/>
      <c r="C55" s="3"/>
      <c r="D55" s="2"/>
      <c r="E55" s="2"/>
      <c r="F55" s="2"/>
      <c r="G55" s="2"/>
      <c r="H55" s="12"/>
      <c r="I55" s="12"/>
      <c r="J55" s="12"/>
      <c r="K55" s="12"/>
      <c r="L55" s="12"/>
      <c r="M55" s="13"/>
    </row>
    <row r="56" spans="2:13" x14ac:dyDescent="0.25">
      <c r="B56" s="5"/>
      <c r="C56" s="3"/>
      <c r="D56" s="2"/>
      <c r="E56" s="2"/>
      <c r="F56" s="2"/>
      <c r="G56" s="2"/>
      <c r="H56" s="12"/>
      <c r="I56" s="12"/>
      <c r="J56" s="12"/>
      <c r="K56" s="12"/>
      <c r="L56" s="12"/>
      <c r="M56" s="13"/>
    </row>
    <row r="57" spans="2:13" x14ac:dyDescent="0.25">
      <c r="B57" s="5"/>
      <c r="C57" s="3"/>
      <c r="D57" s="2"/>
      <c r="E57" s="2"/>
      <c r="F57" s="2"/>
      <c r="G57" s="2"/>
      <c r="H57" s="12"/>
      <c r="I57" s="12"/>
      <c r="J57" s="12"/>
      <c r="K57" s="12"/>
      <c r="L57" s="12"/>
      <c r="M57" s="13"/>
    </row>
    <row r="58" spans="2:13" x14ac:dyDescent="0.25">
      <c r="B58" s="5"/>
      <c r="C58" s="3"/>
      <c r="D58" s="2"/>
      <c r="E58" s="2"/>
      <c r="F58" s="2"/>
      <c r="G58" s="2"/>
      <c r="H58" s="12"/>
      <c r="I58" s="12"/>
      <c r="J58" s="12"/>
      <c r="K58" s="12"/>
      <c r="L58" s="12"/>
      <c r="M58" s="13"/>
    </row>
    <row r="59" spans="2:13" x14ac:dyDescent="0.25">
      <c r="B59" s="5"/>
      <c r="C59" s="3"/>
      <c r="D59" s="2"/>
      <c r="E59" s="2"/>
      <c r="F59" s="2"/>
      <c r="G59" s="2"/>
      <c r="H59" s="12"/>
      <c r="I59" s="12"/>
      <c r="J59" s="12"/>
      <c r="K59" s="12"/>
      <c r="L59" s="12"/>
      <c r="M59" s="13"/>
    </row>
    <row r="60" spans="2:13" x14ac:dyDescent="0.25">
      <c r="B60" s="9"/>
      <c r="C60" s="10"/>
      <c r="D60" s="14"/>
      <c r="E60" s="14"/>
      <c r="F60" s="14"/>
      <c r="G60" s="14"/>
      <c r="H60" s="15"/>
      <c r="I60" s="15"/>
      <c r="J60" s="15"/>
      <c r="K60" s="15"/>
      <c r="L60" s="15"/>
      <c r="M60" s="16"/>
    </row>
  </sheetData>
  <mergeCells count="2">
    <mergeCell ref="O2:R2"/>
    <mergeCell ref="H4:M4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 Forest - Experiment 3a</vt:lpstr>
      <vt:lpstr>Random Forest - Experiment 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Litschel</dc:creator>
  <cp:lastModifiedBy>Kieran Litschel</cp:lastModifiedBy>
  <cp:lastPrinted>2018-07-29T13:39:04Z</cp:lastPrinted>
  <dcterms:created xsi:type="dcterms:W3CDTF">2018-07-28T12:55:11Z</dcterms:created>
  <dcterms:modified xsi:type="dcterms:W3CDTF">2018-07-29T13:40:51Z</dcterms:modified>
</cp:coreProperties>
</file>