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ery Day Files\Documents\Machine Learning\Predicting Stock Price Movement\PredictingClosingPriceTomorrow\Results\Random Forest\"/>
    </mc:Choice>
  </mc:AlternateContent>
  <xr:revisionPtr revIDLastSave="0" documentId="13_ncr:1_{670CCEE2-6F78-4CC8-A736-B35EF62A59CA}" xr6:coauthVersionLast="34" xr6:coauthVersionMax="34" xr10:uidLastSave="{00000000-0000-0000-0000-000000000000}"/>
  <bookViews>
    <workbookView xWindow="0" yWindow="0" windowWidth="28800" windowHeight="12225" firstSheet="2" activeTab="4" xr2:uid="{18D6EED5-EE2E-4B08-BE98-B89836E6EED2}"/>
  </bookViews>
  <sheets>
    <sheet name="Random Forest - Experiment 3a" sheetId="1" r:id="rId1"/>
    <sheet name="Random Forest - Experiment  3b" sheetId="3" r:id="rId2"/>
    <sheet name="Random Forest - Experiment 3c" sheetId="4" r:id="rId3"/>
    <sheet name="Random Forest - Experiment 3d" sheetId="6" r:id="rId4"/>
    <sheet name="Random Forest - Results" sheetId="8" r:id="rId5"/>
    <sheet name="Feature Importance" sheetId="7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4" l="1"/>
  <c r="S8" i="4"/>
  <c r="T8" i="4"/>
  <c r="U8" i="4"/>
  <c r="V8" i="4"/>
  <c r="W8" i="4"/>
  <c r="X8" i="4"/>
  <c r="Y8" i="4"/>
  <c r="Z8" i="4"/>
  <c r="R5" i="4"/>
  <c r="S5" i="4"/>
  <c r="T5" i="4"/>
  <c r="U5" i="4"/>
  <c r="V5" i="4"/>
  <c r="W5" i="4"/>
  <c r="X5" i="4"/>
  <c r="Y5" i="4"/>
  <c r="Z5" i="4"/>
  <c r="R11" i="4"/>
  <c r="Q11" i="4"/>
  <c r="Q8" i="4"/>
  <c r="Q5" i="4"/>
  <c r="R14" i="3"/>
  <c r="Q14" i="3"/>
  <c r="T11" i="3"/>
  <c r="S11" i="3"/>
  <c r="R11" i="3"/>
  <c r="Q11" i="3"/>
  <c r="U8" i="3"/>
  <c r="T8" i="3"/>
  <c r="S8" i="3"/>
  <c r="R8" i="3"/>
  <c r="Q8" i="3"/>
  <c r="U5" i="3"/>
  <c r="T5" i="3"/>
  <c r="S5" i="3"/>
  <c r="R5" i="3"/>
  <c r="Q5" i="3"/>
  <c r="R14" i="1" l="1"/>
  <c r="Q14" i="1"/>
  <c r="Z5" i="1"/>
  <c r="Y5" i="1"/>
  <c r="X5" i="1"/>
  <c r="W5" i="1"/>
  <c r="V5" i="1"/>
  <c r="U5" i="1"/>
  <c r="T5" i="1"/>
  <c r="S5" i="1"/>
  <c r="R5" i="1"/>
  <c r="Q5" i="1"/>
  <c r="Z8" i="1"/>
  <c r="Y8" i="1"/>
  <c r="X8" i="1"/>
  <c r="W8" i="1"/>
  <c r="V8" i="1"/>
  <c r="U8" i="1"/>
  <c r="T8" i="1"/>
  <c r="S8" i="1"/>
  <c r="R8" i="1"/>
  <c r="Q8" i="1"/>
  <c r="Q11" i="1"/>
  <c r="R11" i="1"/>
  <c r="S11" i="1"/>
  <c r="T11" i="1"/>
  <c r="U11" i="1"/>
  <c r="V11" i="1"/>
  <c r="W11" i="1"/>
  <c r="X11" i="1"/>
</calcChain>
</file>

<file path=xl/sharedStrings.xml><?xml version="1.0" encoding="utf-8"?>
<sst xmlns="http://schemas.openxmlformats.org/spreadsheetml/2006/main" count="339" uniqueCount="61">
  <si>
    <t>Run</t>
  </si>
  <si>
    <t>Sample</t>
  </si>
  <si>
    <t>n_estimators</t>
  </si>
  <si>
    <t>min_samples_leaf</t>
  </si>
  <si>
    <t>max_features</t>
  </si>
  <si>
    <t>criterion</t>
  </si>
  <si>
    <t>Accuracy</t>
  </si>
  <si>
    <t>Average</t>
  </si>
  <si>
    <t>Std</t>
  </si>
  <si>
    <t>gini</t>
  </si>
  <si>
    <t>entropy</t>
  </si>
  <si>
    <t>Fold 1</t>
  </si>
  <si>
    <t>Fold 2</t>
  </si>
  <si>
    <t>Fold 3</t>
  </si>
  <si>
    <t>Fold 4</t>
  </si>
  <si>
    <t>1 to 8</t>
  </si>
  <si>
    <t>Range</t>
  </si>
  <si>
    <t>1 to 100</t>
  </si>
  <si>
    <t>entropy, gini</t>
  </si>
  <si>
    <t>Percentage</t>
  </si>
  <si>
    <t>0 to 10</t>
  </si>
  <si>
    <t>10 to 20</t>
  </si>
  <si>
    <t>20 to 30</t>
  </si>
  <si>
    <t>30 to 40</t>
  </si>
  <si>
    <t>40 to 50</t>
  </si>
  <si>
    <t>50 to  60</t>
  </si>
  <si>
    <t>60 to 70</t>
  </si>
  <si>
    <t>70 to 80</t>
  </si>
  <si>
    <t>80 to 90</t>
  </si>
  <si>
    <t>90 to 100</t>
  </si>
  <si>
    <t>50 to 100</t>
  </si>
  <si>
    <t>3 to 6</t>
  </si>
  <si>
    <t>Ratio in top 20</t>
  </si>
  <si>
    <t>Rank</t>
  </si>
  <si>
    <t>Ratio in top 5</t>
  </si>
  <si>
    <t>Experiment 3a</t>
  </si>
  <si>
    <t>3 to 4</t>
  </si>
  <si>
    <t>95 to 100</t>
  </si>
  <si>
    <t>value</t>
  </si>
  <si>
    <t>Feature</t>
  </si>
  <si>
    <t>Significance</t>
  </si>
  <si>
    <t>adjClosePChange</t>
  </si>
  <si>
    <t>pDiffClose5SMA</t>
  </si>
  <si>
    <t>pDiffClose8SMA</t>
  </si>
  <si>
    <t>pDiffClose13SMA</t>
  </si>
  <si>
    <t>rsi</t>
  </si>
  <si>
    <t>pDiffCloseUpperBB</t>
  </si>
  <si>
    <t>pDiffCloseLowerBB</t>
  </si>
  <si>
    <t>pDiff20SMAAbsBB</t>
  </si>
  <si>
    <t>pDiff5SMA8SMA</t>
  </si>
  <si>
    <t>pDiff5SMA13SMA</t>
  </si>
  <si>
    <t>pDiff8SMA13SMA</t>
  </si>
  <si>
    <t>macdHist</t>
  </si>
  <si>
    <t>deltaMacdHist</t>
  </si>
  <si>
    <t>stochPK</t>
  </si>
  <si>
    <t>stochPD</t>
  </si>
  <si>
    <t>adx</t>
  </si>
  <si>
    <t>pDiffPdiNdi</t>
  </si>
  <si>
    <t>Period</t>
  </si>
  <si>
    <t>No.</t>
  </si>
  <si>
    <t>Experiment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</si>
</sst>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"/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2" applyNumberFormat="0" applyFill="0" applyAlignment="0" applyProtection="0"/>
    <xf numFmtId="0" fontId="6" fillId="0" borderId="13" applyNumberFormat="0" applyFill="0" applyAlignment="0" applyProtection="0"/>
    <xf numFmtId="0" fontId="7" fillId="0" borderId="14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15" applyNumberFormat="0" applyAlignment="0" applyProtection="0"/>
    <xf numFmtId="0" fontId="12" fillId="8" borderId="16" applyNumberFormat="0" applyAlignment="0" applyProtection="0"/>
    <xf numFmtId="0" fontId="13" fillId="8" borderId="15" applyNumberFormat="0" applyAlignment="0" applyProtection="0"/>
    <xf numFmtId="0" fontId="14" fillId="0" borderId="17" applyNumberFormat="0" applyFill="0" applyAlignment="0" applyProtection="0"/>
    <xf numFmtId="0" fontId="3" fillId="9" borderId="18" applyNumberFormat="0" applyAlignment="0" applyProtection="0"/>
    <xf numFmtId="0" fontId="15" fillId="0" borderId="0" applyNumberFormat="0" applyFill="0" applyBorder="0" applyAlignment="0" applyProtection="0"/>
    <xf numFmtId="0" fontId="1" fillId="10" borderId="19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20" applyNumberFormat="0" applyFill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2" fillId="0" borderId="1" xfId="0" applyFont="1" applyBorder="1"/>
    <xf numFmtId="0" fontId="0" fillId="0" borderId="1" xfId="0" applyNumberFormat="1" applyBorder="1"/>
    <xf numFmtId="0" fontId="2" fillId="0" borderId="0" xfId="0" applyFont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2" fillId="0" borderId="1" xfId="0" applyFont="1" applyFill="1" applyBorder="1"/>
    <xf numFmtId="165" fontId="0" fillId="0" borderId="0" xfId="0" applyNumberFormat="1"/>
    <xf numFmtId="165" fontId="0" fillId="0" borderId="1" xfId="0" applyNumberFormat="1" applyBorder="1"/>
    <xf numFmtId="166" fontId="0" fillId="0" borderId="1" xfId="1" applyNumberFormat="1" applyFont="1" applyBorder="1"/>
    <xf numFmtId="1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Border="1"/>
    <xf numFmtId="166" fontId="0" fillId="0" borderId="0" xfId="1" applyNumberFormat="1" applyFont="1" applyBorder="1"/>
    <xf numFmtId="0" fontId="0" fillId="3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65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5" xfId="0" applyBorder="1"/>
    <xf numFmtId="9" fontId="0" fillId="0" borderId="0" xfId="1" applyFont="1"/>
    <xf numFmtId="0" fontId="0" fillId="0" borderId="1" xfId="1" applyNumberFormat="1" applyFont="1" applyBorder="1"/>
    <xf numFmtId="0" fontId="0" fillId="0" borderId="0" xfId="1" applyNumberFormat="1" applyFont="1"/>
    <xf numFmtId="0" fontId="0" fillId="0" borderId="0" xfId="1" applyNumberFormat="1" applyFont="1" applyBorder="1"/>
    <xf numFmtId="0" fontId="0" fillId="0" borderId="5" xfId="1" applyNumberFormat="1" applyFont="1" applyBorder="1"/>
    <xf numFmtId="9" fontId="0" fillId="0" borderId="8" xfId="1" applyFont="1" applyBorder="1"/>
    <xf numFmtId="164" fontId="0" fillId="0" borderId="1" xfId="1" applyNumberFormat="1" applyFont="1" applyBorder="1"/>
    <xf numFmtId="164" fontId="0" fillId="0" borderId="8" xfId="1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3a'!$Q$7:$Z$7</c:f>
              <c:strCache>
                <c:ptCount val="10"/>
                <c:pt idx="0">
                  <c:v>0 to 10</c:v>
                </c:pt>
                <c:pt idx="1">
                  <c:v>10 to 20</c:v>
                </c:pt>
                <c:pt idx="2">
                  <c:v>20 to 30</c:v>
                </c:pt>
                <c:pt idx="3">
                  <c:v>30 to 40</c:v>
                </c:pt>
                <c:pt idx="4">
                  <c:v>40 to 50</c:v>
                </c:pt>
                <c:pt idx="5">
                  <c:v>50 to  60</c:v>
                </c:pt>
                <c:pt idx="6">
                  <c:v>60 to 70</c:v>
                </c:pt>
                <c:pt idx="7">
                  <c:v>70 to 80</c:v>
                </c:pt>
                <c:pt idx="8">
                  <c:v>80 to 90</c:v>
                </c:pt>
                <c:pt idx="9">
                  <c:v>90 to 100</c:v>
                </c:pt>
              </c:strCache>
            </c:strRef>
          </c:cat>
          <c:val>
            <c:numRef>
              <c:f>'Random Forest - Experiment 3a'!$Q$5:$Z$5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6.363636363636363E-3</c:v>
                </c:pt>
                <c:pt idx="5">
                  <c:v>1.8181818181818184E-2</c:v>
                </c:pt>
                <c:pt idx="6">
                  <c:v>1.3636363636363636E-2</c:v>
                </c:pt>
                <c:pt idx="7">
                  <c:v>8.1818181818181807E-3</c:v>
                </c:pt>
                <c:pt idx="8">
                  <c:v>4.3636363636363633E-2</c:v>
                </c:pt>
                <c:pt idx="9">
                  <c:v>8.1818181818181807E-3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C-4961-B3B4-D2070FF1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3c'!$Q$7:$Z$7</c:f>
              <c:numCache>
                <c:formatCode>General</c:formatCode>
                <c:ptCount val="10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</c:numCache>
            </c:numRef>
          </c:cat>
          <c:val>
            <c:numRef>
              <c:f>'Random Forest - Experiment 3c'!$Q$8:$Z$8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9-4D4E-8625-A4ADC4E1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3c'!$Q$10:$R$10</c:f>
              <c:numCache>
                <c:formatCode>0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cat>
          <c:val>
            <c:numRef>
              <c:f>'Random Forest - Experiment 3c'!$Q$11:$R$11</c:f>
              <c:numCache>
                <c:formatCode>0.00000</c:formatCode>
                <c:ptCount val="2"/>
                <c:pt idx="0">
                  <c:v>0.6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4-4242-9AE9-8AFE807A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Importance'!$E$5</c:f>
              <c:strCache>
                <c:ptCount val="1"/>
                <c:pt idx="0">
                  <c:v>Significance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195-4BCD-A0B3-FBBE77AB2D35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95-4BCD-A0B3-FBBE77AB2D35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195-4BCD-A0B3-FBBE77AB2D35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95-4BCD-A0B3-FBBE77AB2D35}"/>
              </c:ext>
            </c:extLst>
          </c:dPt>
          <c:cat>
            <c:strRef>
              <c:f>'Feature Importance'!$D$6:$D$22</c:f>
              <c:strCache>
                <c:ptCount val="17"/>
                <c:pt idx="0">
                  <c:v>pDiff20SMAAbsBB</c:v>
                </c:pt>
                <c:pt idx="1">
                  <c:v>pDiffCloseUpperBB</c:v>
                </c:pt>
                <c:pt idx="2">
                  <c:v>rsi</c:v>
                </c:pt>
                <c:pt idx="3">
                  <c:v>pDiffClose13SMA</c:v>
                </c:pt>
                <c:pt idx="4">
                  <c:v>pDiffCloseLowerBB</c:v>
                </c:pt>
                <c:pt idx="5">
                  <c:v>adjClosePChange</c:v>
                </c:pt>
                <c:pt idx="6">
                  <c:v>pDiffClose5SMA</c:v>
                </c:pt>
                <c:pt idx="7">
                  <c:v>pDiffClose8SMA</c:v>
                </c:pt>
                <c:pt idx="8">
                  <c:v>pDiff5SMA13SMA</c:v>
                </c:pt>
                <c:pt idx="9">
                  <c:v>pDiff5SMA8SMA</c:v>
                </c:pt>
                <c:pt idx="10">
                  <c:v>adx</c:v>
                </c:pt>
                <c:pt idx="11">
                  <c:v>pDiff8SMA13SMA</c:v>
                </c:pt>
                <c:pt idx="12">
                  <c:v>stochPK</c:v>
                </c:pt>
                <c:pt idx="13">
                  <c:v>pDiffPdiNdi</c:v>
                </c:pt>
                <c:pt idx="14">
                  <c:v>macdHist</c:v>
                </c:pt>
                <c:pt idx="15">
                  <c:v>stochPD</c:v>
                </c:pt>
                <c:pt idx="16">
                  <c:v>deltaMacdHist</c:v>
                </c:pt>
              </c:strCache>
            </c:strRef>
          </c:cat>
          <c:val>
            <c:numRef>
              <c:f>'Feature Importance'!$E$6:$E$22</c:f>
              <c:numCache>
                <c:formatCode>0.0000%</c:formatCode>
                <c:ptCount val="17"/>
                <c:pt idx="0">
                  <c:v>0.14970053</c:v>
                </c:pt>
                <c:pt idx="1">
                  <c:v>0.11680087</c:v>
                </c:pt>
                <c:pt idx="2">
                  <c:v>6.9553180000000006E-2</c:v>
                </c:pt>
                <c:pt idx="3">
                  <c:v>6.7161349999999995E-2</c:v>
                </c:pt>
                <c:pt idx="4">
                  <c:v>6.5441689999999997E-2</c:v>
                </c:pt>
                <c:pt idx="5">
                  <c:v>6.4526970000000003E-2</c:v>
                </c:pt>
                <c:pt idx="6">
                  <c:v>5.7537449999999997E-2</c:v>
                </c:pt>
                <c:pt idx="7">
                  <c:v>5.4966279999999999E-2</c:v>
                </c:pt>
                <c:pt idx="8">
                  <c:v>4.4133869999999999E-2</c:v>
                </c:pt>
                <c:pt idx="9">
                  <c:v>4.3240979999999998E-2</c:v>
                </c:pt>
                <c:pt idx="10">
                  <c:v>4.2649390000000002E-2</c:v>
                </c:pt>
                <c:pt idx="11">
                  <c:v>3.9917870000000001E-2</c:v>
                </c:pt>
                <c:pt idx="12">
                  <c:v>3.9469230000000001E-2</c:v>
                </c:pt>
                <c:pt idx="13">
                  <c:v>3.830331E-2</c:v>
                </c:pt>
                <c:pt idx="14">
                  <c:v>3.8262959999999999E-2</c:v>
                </c:pt>
                <c:pt idx="15">
                  <c:v>3.5713740000000001E-2</c:v>
                </c:pt>
                <c:pt idx="16">
                  <c:v>3.2620330000000003E-2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5-4BCD-A0B3-FBBE77AB2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766640"/>
        <c:axId val="392766968"/>
      </c:barChart>
      <c:catAx>
        <c:axId val="3927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968"/>
        <c:crosses val="autoZero"/>
        <c:auto val="1"/>
        <c:lblAlgn val="ctr"/>
        <c:lblOffset val="100"/>
        <c:noMultiLvlLbl val="0"/>
      </c:catAx>
      <c:valAx>
        <c:axId val="3927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3a'!$Q$7:$Z$7</c:f>
              <c:strCache>
                <c:ptCount val="10"/>
                <c:pt idx="0">
                  <c:v>0 to 10</c:v>
                </c:pt>
                <c:pt idx="1">
                  <c:v>10 to 20</c:v>
                </c:pt>
                <c:pt idx="2">
                  <c:v>20 to 30</c:v>
                </c:pt>
                <c:pt idx="3">
                  <c:v>30 to 40</c:v>
                </c:pt>
                <c:pt idx="4">
                  <c:v>40 to 50</c:v>
                </c:pt>
                <c:pt idx="5">
                  <c:v>50 to  60</c:v>
                </c:pt>
                <c:pt idx="6">
                  <c:v>60 to 70</c:v>
                </c:pt>
                <c:pt idx="7">
                  <c:v>70 to 80</c:v>
                </c:pt>
                <c:pt idx="8">
                  <c:v>80 to 90</c:v>
                </c:pt>
                <c:pt idx="9">
                  <c:v>90 to 100</c:v>
                </c:pt>
              </c:strCache>
            </c:strRef>
          </c:cat>
          <c:val>
            <c:numRef>
              <c:f>'Random Forest - Experiment 3a'!$Q$8:$Z$8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5.454545454545455E-3</c:v>
                </c:pt>
                <c:pt idx="3">
                  <c:v>1.6363636363636361E-2</c:v>
                </c:pt>
                <c:pt idx="4">
                  <c:v>0</c:v>
                </c:pt>
                <c:pt idx="5">
                  <c:v>1.6363636363636361E-2</c:v>
                </c:pt>
                <c:pt idx="6">
                  <c:v>0</c:v>
                </c:pt>
                <c:pt idx="7">
                  <c:v>2.181818181818182E-2</c:v>
                </c:pt>
                <c:pt idx="8">
                  <c:v>1.9090909090909089E-2</c:v>
                </c:pt>
                <c:pt idx="9">
                  <c:v>4.9090909090909088E-2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F-4423-8B94-D10BD906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3a'!$Q$10:$X$10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'Random Forest - Experiment 3a'!$Q$11:$X$11</c:f>
              <c:numCache>
                <c:formatCode>0.00000</c:formatCode>
                <c:ptCount val="8"/>
                <c:pt idx="0">
                  <c:v>2.7272727272727275E-3</c:v>
                </c:pt>
                <c:pt idx="1">
                  <c:v>0</c:v>
                </c:pt>
                <c:pt idx="2">
                  <c:v>4.0909090909090909E-2</c:v>
                </c:pt>
                <c:pt idx="3">
                  <c:v>1.3636363636363636E-2</c:v>
                </c:pt>
                <c:pt idx="4">
                  <c:v>3.6363636363636369E-2</c:v>
                </c:pt>
                <c:pt idx="5">
                  <c:v>1.6363636363636361E-2</c:v>
                </c:pt>
                <c:pt idx="6">
                  <c:v>2.7272727272727275E-3</c:v>
                </c:pt>
                <c:pt idx="7">
                  <c:v>3.5454545454545454E-2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4-423C-8717-32DFB099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3a'!$P$13</c:f>
              <c:strCache>
                <c:ptCount val="1"/>
                <c:pt idx="0">
                  <c:v>criterion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3a'!$Q$13:$R$13</c:f>
              <c:strCache>
                <c:ptCount val="2"/>
                <c:pt idx="0">
                  <c:v>entropy</c:v>
                </c:pt>
                <c:pt idx="1">
                  <c:v>gini</c:v>
                </c:pt>
              </c:strCache>
            </c:strRef>
          </c:cat>
          <c:val>
            <c:numRef>
              <c:f>'Random Forest - Experiment 3a'!$Q$14:$R$14</c:f>
              <c:numCache>
                <c:formatCode>0.00000</c:formatCode>
                <c:ptCount val="2"/>
                <c:pt idx="0">
                  <c:v>0.32</c:v>
                </c:pt>
                <c:pt idx="1">
                  <c:v>0.18818181818181817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7-4F42-9373-38588B56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85072"/>
        <c:axId val="447785728"/>
      </c:barChart>
      <c:catAx>
        <c:axId val="447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728"/>
        <c:crosses val="autoZero"/>
        <c:auto val="1"/>
        <c:lblAlgn val="ctr"/>
        <c:lblOffset val="100"/>
        <c:noMultiLvlLbl val="0"/>
      </c:catAx>
      <c:valAx>
        <c:axId val="447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3b'!$Q$4:$U$4</c:f>
              <c:strCache>
                <c:ptCount val="5"/>
                <c:pt idx="0">
                  <c:v>50 to  60</c:v>
                </c:pt>
                <c:pt idx="1">
                  <c:v>60 to 70</c:v>
                </c:pt>
                <c:pt idx="2">
                  <c:v>70 to 80</c:v>
                </c:pt>
                <c:pt idx="3">
                  <c:v>80 to 90</c:v>
                </c:pt>
                <c:pt idx="4">
                  <c:v>90 to 100</c:v>
                </c:pt>
              </c:strCache>
            </c:strRef>
          </c:cat>
          <c:val>
            <c:numRef>
              <c:f>'Random Forest - Experiment  3b'!$Q$5:$U$5</c:f>
              <c:numCache>
                <c:formatCode>0.00000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3.3333333333333333E-2</c:v>
                </c:pt>
                <c:pt idx="4">
                  <c:v>0.17777777777777778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1-4AEC-B6A5-BCAE8A64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3b'!$Q$7:$U$7</c:f>
              <c:strCache>
                <c:ptCount val="5"/>
                <c:pt idx="0">
                  <c:v>50 to  60</c:v>
                </c:pt>
                <c:pt idx="1">
                  <c:v>60 to 70</c:v>
                </c:pt>
                <c:pt idx="2">
                  <c:v>70 to 80</c:v>
                </c:pt>
                <c:pt idx="3">
                  <c:v>80 to 90</c:v>
                </c:pt>
                <c:pt idx="4">
                  <c:v>90 to 100</c:v>
                </c:pt>
              </c:strCache>
            </c:strRef>
          </c:cat>
          <c:val>
            <c:numRef>
              <c:f>'Random Forest - Experiment  3b'!$Q$8:$U$8</c:f>
              <c:numCache>
                <c:formatCode>0.00000</c:formatCode>
                <c:ptCount val="5"/>
                <c:pt idx="0">
                  <c:v>0.05</c:v>
                </c:pt>
                <c:pt idx="1">
                  <c:v>2.777777777777778E-2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6-431F-ACC8-0353853E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 3b'!$Q$10:$T$10</c:f>
              <c:numCache>
                <c:formatCode>0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'Random Forest - Experiment  3b'!$Q$11:$T$11</c:f>
              <c:numCache>
                <c:formatCode>0.00000</c:formatCode>
                <c:ptCount val="4"/>
                <c:pt idx="0">
                  <c:v>0.11111111111111112</c:v>
                </c:pt>
                <c:pt idx="1">
                  <c:v>0.1</c:v>
                </c:pt>
                <c:pt idx="2">
                  <c:v>3.3333333333333333E-2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4-42CC-BC73-31DCF83D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3b'!$P$13</c:f>
              <c:strCache>
                <c:ptCount val="1"/>
                <c:pt idx="0">
                  <c:v>criterion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3b'!$Q$13:$R$13</c:f>
              <c:strCache>
                <c:ptCount val="2"/>
                <c:pt idx="0">
                  <c:v>entropy</c:v>
                </c:pt>
                <c:pt idx="1">
                  <c:v>gini</c:v>
                </c:pt>
              </c:strCache>
            </c:strRef>
          </c:cat>
          <c:val>
            <c:numRef>
              <c:f>'Random Forest - Experiment  3b'!$Q$14:$R$14</c:f>
              <c:numCache>
                <c:formatCode>0.00000</c:formatCode>
                <c:ptCount val="2"/>
                <c:pt idx="0">
                  <c:v>0.12777777777777777</c:v>
                </c:pt>
                <c:pt idx="1">
                  <c:v>0.28888888888888892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2-4102-8D62-41C7BBC70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85072"/>
        <c:axId val="447785728"/>
      </c:barChart>
      <c:catAx>
        <c:axId val="447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728"/>
        <c:crosses val="autoZero"/>
        <c:auto val="1"/>
        <c:lblAlgn val="ctr"/>
        <c:lblOffset val="100"/>
        <c:noMultiLvlLbl val="0"/>
      </c:catAx>
      <c:valAx>
        <c:axId val="447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3c'!$Q$4:$Z$4</c:f>
              <c:numCache>
                <c:formatCode>General</c:formatCode>
                <c:ptCount val="10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</c:numCache>
            </c:numRef>
          </c:cat>
          <c:val>
            <c:numRef>
              <c:f>'Random Forest - Experiment 3c'!$Q$5:$Z$5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3.3333333333333333E-2</c:v>
                </c:pt>
                <c:pt idx="5">
                  <c:v>0</c:v>
                </c:pt>
                <c:pt idx="6">
                  <c:v>3.3333333333333333E-2</c:v>
                </c:pt>
                <c:pt idx="7">
                  <c:v>0</c:v>
                </c:pt>
                <c:pt idx="8">
                  <c:v>6.6666666666666666E-2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0-4005-8DEF-B9BD23D8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5B432-E065-494E-9DEC-E31B67B55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8649D-C053-4216-AA00-68761851C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301657-AEF8-4202-A415-3D1F588C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390525</xdr:colOff>
      <xdr:row>31</xdr:row>
      <xdr:rowOff>61912</xdr:rowOff>
    </xdr:from>
    <xdr:to>
      <xdr:col>28</xdr:col>
      <xdr:colOff>85725</xdr:colOff>
      <xdr:row>45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B73DA9-1166-4226-BBB7-5B0F07CE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CCA3F-C801-4DA3-909C-575A3C700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EAA9D-E552-4D2E-A8AB-D9EBA514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9189D2-C38A-4CE1-9D9C-14D1728D3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390525</xdr:colOff>
      <xdr:row>31</xdr:row>
      <xdr:rowOff>61912</xdr:rowOff>
    </xdr:from>
    <xdr:to>
      <xdr:col>28</xdr:col>
      <xdr:colOff>85725</xdr:colOff>
      <xdr:row>45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72EC3-5785-4F7A-9610-C5B32A49B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715CF-E148-4840-B5E1-253175E9B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75F5B-D09E-41DD-82E2-BC03476AA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F992D-656C-4146-87C5-D997E52B9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42862</xdr:rowOff>
    </xdr:from>
    <xdr:to>
      <xdr:col>21</xdr:col>
      <xdr:colOff>133350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10084-1548-40A2-81EB-AF436E15A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A553B-92E6-4BF9-8F25-154294C675F6}" name="Table1" displayName="Table1" ref="C5:N60" totalsRowShown="0" headerRowDxfId="87" dataDxfId="85" headerRowBorderDxfId="86" tableBorderDxfId="84" totalsRowBorderDxfId="83">
  <autoFilter ref="C5:N60" xr:uid="{C073E835-6AE7-4742-9BA3-EF311ABFBE9F}"/>
  <sortState ref="C6:N60">
    <sortCondition descending="1" ref="N5:N60"/>
  </sortState>
  <tableColumns count="12">
    <tableColumn id="1" xr3:uid="{EC30BD7A-5C78-4B14-A6A6-9BC7B2C3D0C7}" name="Run" dataDxfId="82"/>
    <tableColumn id="2" xr3:uid="{18453C30-4E80-4650-B4FA-E5F8D7E1B60F}" name="Sample" dataDxfId="81"/>
    <tableColumn id="3" xr3:uid="{9F23F74C-B0D9-472D-A40F-98F77AB0EEFA}" name="n_estimators" dataDxfId="80"/>
    <tableColumn id="4" xr3:uid="{2F8CA281-8DBB-40D6-968E-983FBD3DFCAE}" name="min_samples_leaf" dataDxfId="79"/>
    <tableColumn id="5" xr3:uid="{F35667FF-8FFE-4FC8-BDFC-8EB2CE60F9B3}" name="max_features" dataDxfId="78"/>
    <tableColumn id="6" xr3:uid="{B84852A0-AAA8-4481-A551-E3FCB148CE2F}" name="criterion" dataDxfId="77"/>
    <tableColumn id="7" xr3:uid="{D7F6E1D6-D836-4F5C-B567-7DD6B789DB4B}" name="Fold 1" dataDxfId="76" dataCellStyle="Percent"/>
    <tableColumn id="8" xr3:uid="{35FBD358-7EF1-49AD-878F-F9FAE78DBE21}" name="Fold 2" dataDxfId="75" dataCellStyle="Percent"/>
    <tableColumn id="9" xr3:uid="{2CE6521A-AC88-47F7-A203-1E45E07A1A53}" name="Fold 3" dataDxfId="74" dataCellStyle="Percent"/>
    <tableColumn id="10" xr3:uid="{C3183928-4F99-4BA7-8649-EBE1A5A53F06}" name="Fold 4" dataDxfId="73" dataCellStyle="Percent"/>
    <tableColumn id="11" xr3:uid="{E18BBC7A-034A-4EC7-8087-5F35E5D53233}" name="Std" dataDxfId="72" dataCellStyle="Percent"/>
    <tableColumn id="12" xr3:uid="{F43C551F-182D-478D-A59F-40BC9C4B246E}" name="Average" dataDxfId="71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BEC2E2-5B93-43DF-8F8A-9A8D9E114D50}" name="Table14" displayName="Table14" ref="C5:N60" totalsRowShown="0" headerRowDxfId="70" dataDxfId="68" headerRowBorderDxfId="69" tableBorderDxfId="67" totalsRowBorderDxfId="66">
  <autoFilter ref="C5:N60" xr:uid="{C073E835-6AE7-4742-9BA3-EF311ABFBE9F}"/>
  <sortState ref="C6:N60">
    <sortCondition descending="1" ref="N5:N60"/>
  </sortState>
  <tableColumns count="12">
    <tableColumn id="1" xr3:uid="{810BB60F-1B76-4321-9BD2-903638F82C72}" name="Run" dataDxfId="65"/>
    <tableColumn id="2" xr3:uid="{B4C4B0DE-DE4D-4E71-9D85-7A895D5A1D41}" name="Sample" dataDxfId="64"/>
    <tableColumn id="3" xr3:uid="{CB248AA7-3B9F-4828-973E-C7074281CD04}" name="n_estimators" dataDxfId="63"/>
    <tableColumn id="4" xr3:uid="{A7195B87-7C31-4A47-9129-268B00B8DC83}" name="min_samples_leaf" dataDxfId="62"/>
    <tableColumn id="5" xr3:uid="{129FE480-2414-4A98-940E-40AB6C44F989}" name="max_features" dataDxfId="61"/>
    <tableColumn id="6" xr3:uid="{9FA6F33B-F837-4062-94F5-B81E7B88364E}" name="criterion" dataDxfId="60"/>
    <tableColumn id="7" xr3:uid="{99814072-BB27-468A-9880-7C20FF30C771}" name="Fold 1" dataDxfId="59" dataCellStyle="Percent"/>
    <tableColumn id="8" xr3:uid="{ACC733A9-6556-4085-A37D-D42D1A4ADB8D}" name="Fold 2" dataDxfId="58" dataCellStyle="Percent"/>
    <tableColumn id="9" xr3:uid="{7A06D9E9-9D49-4A02-BFB3-E19EC311DE57}" name="Fold 3" dataDxfId="57" dataCellStyle="Percent"/>
    <tableColumn id="10" xr3:uid="{F45D21E7-825D-4613-9F62-252301C1D246}" name="Fold 4" dataDxfId="56" dataCellStyle="Percent"/>
    <tableColumn id="11" xr3:uid="{BC234604-BA77-46FB-876E-1C6249E24DE3}" name="Std" dataDxfId="55" dataCellStyle="Percent"/>
    <tableColumn id="12" xr3:uid="{8EA10789-0441-491C-B170-BFC87AEEE5B6}" name="Average" dataDxfId="54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76DCA9-166E-4A23-977F-CF6D1C75C214}" name="Table143" displayName="Table143" ref="C5:N60" totalsRowShown="0" headerRowDxfId="53" dataDxfId="51" headerRowBorderDxfId="52" tableBorderDxfId="50" totalsRowBorderDxfId="49">
  <autoFilter ref="C5:N60" xr:uid="{C073E835-6AE7-4742-9BA3-EF311ABFBE9F}"/>
  <sortState ref="C6:N60">
    <sortCondition descending="1" ref="N5:N60"/>
  </sortState>
  <tableColumns count="12">
    <tableColumn id="1" xr3:uid="{EDA2B662-AB04-419B-A789-A2B272BBC4E6}" name="Run" dataDxfId="48"/>
    <tableColumn id="2" xr3:uid="{E609A093-81C5-410A-9D9E-869CE128AE4C}" name="Sample" dataDxfId="47"/>
    <tableColumn id="3" xr3:uid="{EE8A165D-E762-4584-8EE0-4BC8F0580412}" name="n_estimators" dataDxfId="46"/>
    <tableColumn id="4" xr3:uid="{C5D465F1-3F3E-46C1-886F-FB6F5B9923F4}" name="min_samples_leaf" dataDxfId="45"/>
    <tableColumn id="5" xr3:uid="{291CE007-B13B-477B-B108-A9F03C24780B}" name="max_features" dataDxfId="44"/>
    <tableColumn id="6" xr3:uid="{B52C874C-38FB-448E-A8EA-FA8ADF4A1786}" name="criterion" dataDxfId="43"/>
    <tableColumn id="7" xr3:uid="{DB9EBA6A-68CF-4BBA-BCE2-35546568378A}" name="Fold 1" dataDxfId="42" dataCellStyle="Percent"/>
    <tableColumn id="8" xr3:uid="{9A140558-5926-40E1-BCD6-18AEB1DDA10D}" name="Fold 2" dataDxfId="41" dataCellStyle="Percent"/>
    <tableColumn id="9" xr3:uid="{9EAD266F-4CFB-4634-9999-23CF219DA292}" name="Fold 3" dataDxfId="40" dataCellStyle="Percent"/>
    <tableColumn id="10" xr3:uid="{6C476875-ED1C-4C3A-8BB3-2540F9262BA6}" name="Fold 4" dataDxfId="39" dataCellStyle="Percent"/>
    <tableColumn id="11" xr3:uid="{3F487272-6E32-4017-87DD-402A168651D4}" name="Std" dataDxfId="38" dataCellStyle="Percent"/>
    <tableColumn id="12" xr3:uid="{8FF5FF39-3061-48B2-B09A-EA65D52EF0F0}" name="Average" dataDxfId="37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A36CAC-3379-436B-97BD-288557F1EDCA}" name="Table1435" displayName="Table1435" ref="C5:L60" totalsRowShown="0" headerRowDxfId="36" dataDxfId="34" headerRowBorderDxfId="35" tableBorderDxfId="33" totalsRowBorderDxfId="32">
  <autoFilter ref="C5:L60" xr:uid="{C073E835-6AE7-4742-9BA3-EF311ABFBE9F}"/>
  <sortState ref="C6:L60">
    <sortCondition descending="1" ref="L5:L60"/>
  </sortState>
  <tableColumns count="10">
    <tableColumn id="3" xr3:uid="{1F21FD84-4367-495B-BFF8-617EA8E66DCA}" name="n_estimators" dataDxfId="31"/>
    <tableColumn id="4" xr3:uid="{76AB914C-8FEA-4A97-B268-4F7952A7162A}" name="min_samples_leaf" dataDxfId="30"/>
    <tableColumn id="5" xr3:uid="{FF094FB8-B226-4439-A98D-CD5F67F1B6F2}" name="max_features" dataDxfId="29"/>
    <tableColumn id="6" xr3:uid="{B800FAC6-D93D-4724-BBE5-B799D4D2BB4E}" name="criterion" dataDxfId="28"/>
    <tableColumn id="7" xr3:uid="{78721F8D-637E-4110-98E0-E7C59950DAC3}" name="Fold 1" dataDxfId="27" dataCellStyle="Percent"/>
    <tableColumn id="8" xr3:uid="{CEBA9BED-D1E7-4F1E-B615-25BA3F0B5DB1}" name="Fold 2" dataDxfId="26" dataCellStyle="Percent"/>
    <tableColumn id="9" xr3:uid="{C10A09F5-C68A-4A07-8199-567055EE0D67}" name="Fold 3" dataDxfId="25" dataCellStyle="Percent"/>
    <tableColumn id="10" xr3:uid="{0A5B1A98-DA47-4882-80B7-07602E12941D}" name="Fold 4" dataDxfId="24" dataCellStyle="Percent"/>
    <tableColumn id="11" xr3:uid="{627E017A-9B1A-44B1-9E78-1E19823E3255}" name="Std" dataDxfId="23" dataCellStyle="Percent"/>
    <tableColumn id="12" xr3:uid="{13AF8644-46BA-41CB-B312-DDAE98BB5A8E}" name="Average" dataDxfId="22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8C7944-A9AF-4205-8954-CCCC9DD14997}" name="Table6" displayName="Table6" ref="C3:M6" totalsRowShown="0" headerRowDxfId="0" headerRowBorderDxfId="12" tableBorderDxfId="13">
  <autoFilter ref="C3:M6" xr:uid="{37F69A45-C75B-4B0C-9F69-729A19E5D172}"/>
  <sortState ref="C4:M6">
    <sortCondition descending="1" ref="M3:M6"/>
  </sortState>
  <tableColumns count="11">
    <tableColumn id="1" xr3:uid="{32D49309-DDD5-4766-BA3B-E6545A571AF2}" name="Experiment No" dataDxfId="11"/>
    <tableColumn id="2" xr3:uid="{49B14BD7-2E6D-41D3-8148-07CBCCF41661}" name="n_estimators" dataDxfId="10"/>
    <tableColumn id="3" xr3:uid="{6AD65F4B-56AC-401B-96C2-D9FBBF336CA2}" name="min_samples_leaf" dataDxfId="9"/>
    <tableColumn id="4" xr3:uid="{5AD3BCD7-CBBF-4C9B-B4A0-A4E5FD59C597}" name="max_features" dataDxfId="8"/>
    <tableColumn id="5" xr3:uid="{2C4BE53E-053D-4331-9993-99B603F00415}" name="criterion" dataDxfId="7"/>
    <tableColumn id="6" xr3:uid="{3027404F-500A-4ED4-8792-71B2DD51C51C}" name="Fold 1" dataDxfId="6"/>
    <tableColumn id="7" xr3:uid="{2638E79C-613B-4BB5-A3C7-19FB5D68E54D}" name="Fold 2" dataDxfId="5"/>
    <tableColumn id="8" xr3:uid="{2416ADE1-C181-43AC-ABB9-DF6F16D06778}" name="Fold 3" dataDxfId="4"/>
    <tableColumn id="9" xr3:uid="{019E99C1-CAFC-44E4-B749-05B2ED48AFEE}" name="Fold 4" dataDxfId="3"/>
    <tableColumn id="10" xr3:uid="{0A55A0F3-2B11-400E-86C2-773621815A5D}" name="Std" dataDxfId="2"/>
    <tableColumn id="11" xr3:uid="{A95CAC43-9049-472B-8570-A7BCFD916B3E}" name="Average" dataDxfId="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EA0C65-2BDB-4DB5-BC78-117EFFC6E5F4}" name="Table5" displayName="Table5" ref="C5:F22" totalsRowShown="0" headerRowDxfId="21" headerRowBorderDxfId="20" tableBorderDxfId="19" totalsRowBorderDxfId="18">
  <autoFilter ref="C5:F22" xr:uid="{1CB72A68-2498-4A19-92FB-F84DD5DEC384}"/>
  <sortState ref="C6:F22">
    <sortCondition descending="1" ref="E5:E22"/>
  </sortState>
  <tableColumns count="4">
    <tableColumn id="1" xr3:uid="{8F495C0C-56AF-4889-9054-01AC83F852C1}" name="No." dataDxfId="17"/>
    <tableColumn id="2" xr3:uid="{99532D23-A0E7-49D7-889A-7925D29CE980}" name="Feature" dataDxfId="16"/>
    <tableColumn id="3" xr3:uid="{48A9B82F-B58B-4C4E-BEDD-789B8C031B7E}" name="Significance" dataDxfId="15" dataCellStyle="Percent"/>
    <tableColumn id="4" xr3:uid="{8C2FD26F-A554-4427-841A-E31067F65BB6}" name="Period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BA52-B91B-4F5E-B7BC-4C07D43FF9FB}">
  <dimension ref="B2:Z60"/>
  <sheetViews>
    <sheetView showGridLines="0" zoomScaleNormal="100" workbookViewId="0">
      <selection activeCell="N6" sqref="N6"/>
    </sheetView>
  </sheetViews>
  <sheetFormatPr defaultRowHeight="15" x14ac:dyDescent="0.25"/>
  <cols>
    <col min="3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58" t="s">
        <v>32</v>
      </c>
      <c r="Q2" s="58"/>
      <c r="R2" s="58"/>
      <c r="S2" s="58"/>
    </row>
    <row r="3" spans="2:26" x14ac:dyDescent="0.25">
      <c r="D3" s="15" t="s">
        <v>16</v>
      </c>
      <c r="E3" s="1" t="s">
        <v>17</v>
      </c>
      <c r="F3" s="1" t="s">
        <v>17</v>
      </c>
      <c r="G3" s="1" t="s">
        <v>15</v>
      </c>
      <c r="H3" s="1" t="s">
        <v>18</v>
      </c>
    </row>
    <row r="4" spans="2:26" x14ac:dyDescent="0.25">
      <c r="I4" s="57" t="s">
        <v>6</v>
      </c>
      <c r="J4" s="57"/>
      <c r="K4" s="57"/>
      <c r="L4" s="57"/>
      <c r="M4" s="57"/>
      <c r="N4" s="57"/>
      <c r="P4" s="15" t="s">
        <v>2</v>
      </c>
      <c r="Q4" s="16" t="s">
        <v>20</v>
      </c>
      <c r="R4" s="16" t="s">
        <v>21</v>
      </c>
      <c r="S4" s="1" t="s">
        <v>22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</row>
    <row r="5" spans="2:26" x14ac:dyDescent="0.25">
      <c r="B5" s="26" t="s">
        <v>33</v>
      </c>
      <c r="C5" s="6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8</v>
      </c>
      <c r="N5" s="8" t="s">
        <v>7</v>
      </c>
      <c r="P5" s="15" t="s">
        <v>19</v>
      </c>
      <c r="Q5" s="24">
        <f>(COUNTIFS($E6:$E25,"&gt;0",$E6:$E25,"&lt;=10")/20)*(COUNTIFS($E6:$E250,"&gt;0",$E6:$E250,"&lt;=10")/(245-COUNTBLANK($E6:$E250)))</f>
        <v>0</v>
      </c>
      <c r="R5" s="24">
        <f>(COUNTIFS($E6:$E25,"&gt;10",$E6:$E25,"&lt;=20")/20)*(COUNTIFS($E6:$E250,"&gt;10",$E6:$E250,"&lt;=20")/(245-COUNTBLANK($E6:$E250)))</f>
        <v>0</v>
      </c>
      <c r="S5" s="24">
        <f>(COUNTIFS($E6:$E25,"&gt;20",$E6:$E25,"&lt;=30")/20)*(COUNTIFS($E6:$E250,"&gt;20",$E6:$E250,"&lt;=30")/(245-COUNTBLANK($E6:$E250)))</f>
        <v>0</v>
      </c>
      <c r="T5" s="24">
        <f>(COUNTIFS($E6:$E25,"&gt;30",$E6:$E25,"&lt;=40")/20)*(COUNTIFS($E6:$E250,"&gt;30",$E6:$E250,"&lt;=40")/(245-COUNTBLANK($E6:$E250)))</f>
        <v>0</v>
      </c>
      <c r="U5" s="24">
        <f>(COUNTIFS($E6:$E25,"&gt;40",$E6:$E25,"&lt;=50")/20)*(COUNTIFS($E6:$E250,"&gt;40",$E6:$E250,"&lt;=50")/(245-COUNTBLANK($E6:$E250)))</f>
        <v>6.363636363636363E-3</v>
      </c>
      <c r="V5" s="24">
        <f>(COUNTIFS($E6:$E25,"&gt;50",$E6:$E25,"&lt;=60")/20)*(COUNTIFS($E6:$E250,"&gt;50",$E6:$E250,"&lt;=60")/(245-COUNTBLANK($E6:$E250)))</f>
        <v>1.8181818181818184E-2</v>
      </c>
      <c r="W5" s="24">
        <f>(COUNTIFS($E6:$E25,"&gt;60",$E6:$E25,"&lt;=70")/20)*(COUNTIFS($E6:$E250,"&gt;60",$E6:$E250,"&lt;=70")/(245-COUNTBLANK($E6:$E250)))</f>
        <v>1.3636363636363636E-2</v>
      </c>
      <c r="X5" s="24">
        <f>(COUNTIFS($E6:$E25,"&gt;70",$E6:$E25,"&lt;=80")/20)*(COUNTIFS($E6:$E250,"&gt;70",$E6:$E250,"&lt;=80")/(245-COUNTBLANK($E6:$E250)))</f>
        <v>8.1818181818181807E-3</v>
      </c>
      <c r="Y5" s="24">
        <f>(COUNTIFS($E6:$E25,"&gt;80",$E6:$E25,"&lt;=90")/20)*(COUNTIFS($E6:$E250,"&gt;80",$E6:$E250,"&lt;=90")/(245-COUNTBLANK($E6:$E250)))</f>
        <v>4.3636363636363633E-2</v>
      </c>
      <c r="Z5" s="24">
        <f>(COUNTIFS($E6:$E25,"&gt;90",$E6:$E25,"&lt;=100")/20)*(COUNTIFS($E6:$E250,"&gt;90",$E6:$E250,"&lt;=100")/(245-COUNTBLANK($E6:$E250)))</f>
        <v>8.1818181818181807E-3</v>
      </c>
    </row>
    <row r="6" spans="2:26" x14ac:dyDescent="0.25">
      <c r="B6" s="18">
        <v>1</v>
      </c>
      <c r="C6" s="5">
        <v>3</v>
      </c>
      <c r="D6" s="3">
        <v>18</v>
      </c>
      <c r="E6" s="2">
        <v>100</v>
      </c>
      <c r="F6" s="2">
        <v>92</v>
      </c>
      <c r="G6" s="2">
        <v>6</v>
      </c>
      <c r="H6" s="2" t="s">
        <v>10</v>
      </c>
      <c r="I6" s="11">
        <v>0.32948332023299098</v>
      </c>
      <c r="J6" s="11">
        <v>0.32493761562990098</v>
      </c>
      <c r="K6" s="11">
        <v>0.333062171559592</v>
      </c>
      <c r="L6" s="11">
        <v>0.330018741118563</v>
      </c>
      <c r="M6" s="11">
        <v>2.8999999999999998E-3</v>
      </c>
      <c r="N6" s="12">
        <v>0.32937546176836702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19">
        <v>2</v>
      </c>
      <c r="C7" s="5">
        <v>2</v>
      </c>
      <c r="D7" s="3">
        <v>6</v>
      </c>
      <c r="E7" s="2">
        <v>84</v>
      </c>
      <c r="F7" s="2">
        <v>76</v>
      </c>
      <c r="G7" s="2">
        <v>4</v>
      </c>
      <c r="H7" s="2" t="s">
        <v>10</v>
      </c>
      <c r="I7" s="11">
        <v>0.32921559272467599</v>
      </c>
      <c r="J7" s="11">
        <v>0.32436096780726198</v>
      </c>
      <c r="K7" s="11">
        <v>0.331963794754564</v>
      </c>
      <c r="L7" s="11">
        <v>0.331309338294352</v>
      </c>
      <c r="M7" s="11">
        <v>2.98E-3</v>
      </c>
      <c r="N7" s="12">
        <v>0.32921242160127701</v>
      </c>
      <c r="P7" s="15" t="s">
        <v>3</v>
      </c>
      <c r="Q7" s="23" t="s">
        <v>20</v>
      </c>
      <c r="R7" s="23" t="s">
        <v>21</v>
      </c>
      <c r="S7" s="23" t="s">
        <v>22</v>
      </c>
      <c r="T7" s="23" t="s">
        <v>23</v>
      </c>
      <c r="U7" s="23" t="s">
        <v>24</v>
      </c>
      <c r="V7" s="23" t="s">
        <v>25</v>
      </c>
      <c r="W7" s="23" t="s">
        <v>26</v>
      </c>
      <c r="X7" s="23" t="s">
        <v>27</v>
      </c>
      <c r="Y7" s="23" t="s">
        <v>28</v>
      </c>
      <c r="Z7" s="23" t="s">
        <v>29</v>
      </c>
    </row>
    <row r="8" spans="2:26" x14ac:dyDescent="0.25">
      <c r="B8" s="18">
        <v>3</v>
      </c>
      <c r="C8" s="5">
        <v>4</v>
      </c>
      <c r="D8" s="3">
        <v>1</v>
      </c>
      <c r="E8" s="2">
        <v>98</v>
      </c>
      <c r="F8" s="2">
        <v>54</v>
      </c>
      <c r="G8" s="2">
        <v>4</v>
      </c>
      <c r="H8" s="2" t="s">
        <v>10</v>
      </c>
      <c r="I8" s="11">
        <v>0.32937005090255</v>
      </c>
      <c r="J8" s="11">
        <v>0.32582318192895499</v>
      </c>
      <c r="K8" s="11">
        <v>0.332276145658494</v>
      </c>
      <c r="L8" s="11">
        <v>0.32935971277347897</v>
      </c>
      <c r="M8" s="11">
        <v>2.2899999999999999E-3</v>
      </c>
      <c r="N8" s="12">
        <v>0.32920727296442198</v>
      </c>
      <c r="P8" s="15" t="s">
        <v>19</v>
      </c>
      <c r="Q8" s="24">
        <f>(COUNTIFS($F6:$F25,"&gt;0",$F6:$F25,"&lt;=10")/20)*(COUNTIFS($F6:$F250,"&gt;0",$F6:$F250,"&lt;=10")/(245-COUNTBLANK($F6:$F250)))</f>
        <v>0</v>
      </c>
      <c r="R8" s="24">
        <f>(COUNTIFS($F6:$F25,"&gt;10",$F6:$F25,"&lt;=20")/20)*(COUNTIFS($F6:$F250,"&gt;10",$F6:$F250,"&lt;=20")/(245-COUNTBLANK($F6:$F250)))</f>
        <v>0</v>
      </c>
      <c r="S8" s="24">
        <f>(COUNTIFS($F6:$F25,"&gt;20",$F6:$F25,"&lt;=30")/20)*(COUNTIFS($F6:$F250,"&gt;20",$F6:$F250,"&lt;=30")/(245-COUNTBLANK($F6:$F250)))</f>
        <v>5.454545454545455E-3</v>
      </c>
      <c r="T8" s="24">
        <f>(COUNTIFS($F6:$F25,"&gt;30",$F6:$F25,"&lt;=40")/20)*(COUNTIFS($F6:$F250,"&gt;30",$F6:$F250,"&lt;=40")/(245-COUNTBLANK($F6:$F250)))</f>
        <v>1.6363636363636361E-2</v>
      </c>
      <c r="U8" s="24">
        <f>(COUNTIFS($F6:$F25,"&gt;40",$F6:$F25,"&lt;=50")/20)*(COUNTIFS($F6:$F250,"&gt;40",$F6:$F250,"&lt;=50")/(245-COUNTBLANK($F6:$F250)))</f>
        <v>0</v>
      </c>
      <c r="V8" s="24">
        <f>(COUNTIFS($F6:$F25,"&gt;50",$F6:$F25,"&lt;=60")/20)*(COUNTIFS($F6:$F250,"&gt;50",$F6:$F250,"&lt;=60")/(245-COUNTBLANK($F6:$F250)))</f>
        <v>1.6363636363636361E-2</v>
      </c>
      <c r="W8" s="24">
        <f>(COUNTIFS($F6:$F25,"&gt;60",$F6:$F25,"&lt;=70")/20)*(COUNTIFS($F6:$F250,"&gt;60",$F6:$F250,"&lt;=70")/(245-COUNTBLANK($F6:$F250)))</f>
        <v>0</v>
      </c>
      <c r="X8" s="24">
        <f>(COUNTIFS($F6:$F25,"&gt;70",$F6:$F25,"&lt;=80")/20)*(COUNTIFS($F6:$F250,"&gt;70",$F6:$F250,"&lt;=80")/(245-COUNTBLANK($F6:$F250)))</f>
        <v>2.181818181818182E-2</v>
      </c>
      <c r="Y8" s="24">
        <f>(COUNTIFS($F6:$F25,"&gt;80",$F6:$F25,"&lt;=90")/20)*(COUNTIFS($F6:$F250,"&gt;80",$F6:$F250,"&lt;=90")/(245-COUNTBLANK($F6:$F250)))</f>
        <v>1.9090909090909089E-2</v>
      </c>
      <c r="Z8" s="24">
        <f>(COUNTIFS($F6:$F25,"&gt;90",$F6:$F25,"&lt;=100")/20)*(COUNTIFS($F6:$F250,"&gt;90",$F6:$F250,"&lt;=100")/(245-COUNTBLANK($F6:$F250)))</f>
        <v>4.9090909090909088E-2</v>
      </c>
    </row>
    <row r="9" spans="2:26" x14ac:dyDescent="0.25">
      <c r="B9" s="19">
        <v>4</v>
      </c>
      <c r="C9" s="5">
        <v>2</v>
      </c>
      <c r="D9" s="3">
        <v>2</v>
      </c>
      <c r="E9" s="2">
        <v>93</v>
      </c>
      <c r="F9" s="2">
        <v>52</v>
      </c>
      <c r="G9" s="2">
        <v>1</v>
      </c>
      <c r="H9" s="2" t="s">
        <v>9</v>
      </c>
      <c r="I9" s="11">
        <v>0.32964121081481801</v>
      </c>
      <c r="J9" s="11">
        <v>0.325425020337133</v>
      </c>
      <c r="K9" s="11">
        <v>0.33226241594843098</v>
      </c>
      <c r="L9" s="11">
        <v>0.32865949515682802</v>
      </c>
      <c r="M9" s="11">
        <v>2.4499999999999999E-3</v>
      </c>
      <c r="N9" s="12">
        <v>0.32899703695948901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18">
        <v>5</v>
      </c>
      <c r="C10" s="5">
        <v>4</v>
      </c>
      <c r="D10" s="3">
        <v>8</v>
      </c>
      <c r="E10" s="2">
        <v>79</v>
      </c>
      <c r="F10" s="2">
        <v>76</v>
      </c>
      <c r="G10" s="2">
        <v>3</v>
      </c>
      <c r="H10" s="2" t="s">
        <v>10</v>
      </c>
      <c r="I10" s="11">
        <v>0.32842613981554197</v>
      </c>
      <c r="J10" s="11">
        <v>0.32524996653383098</v>
      </c>
      <c r="K10" s="11">
        <v>0.33259879384497099</v>
      </c>
      <c r="L10" s="11">
        <v>0.32968579450672397</v>
      </c>
      <c r="M10" s="11">
        <v>2.64E-3</v>
      </c>
      <c r="N10" s="12">
        <v>0.32899017211034898</v>
      </c>
      <c r="P10" s="15" t="s">
        <v>4</v>
      </c>
      <c r="Q10" s="25">
        <v>1</v>
      </c>
      <c r="R10" s="25">
        <v>2</v>
      </c>
      <c r="S10" s="25">
        <v>3</v>
      </c>
      <c r="T10" s="25">
        <v>4</v>
      </c>
      <c r="U10" s="25">
        <v>5</v>
      </c>
      <c r="V10" s="25">
        <v>6</v>
      </c>
      <c r="W10" s="25">
        <v>7</v>
      </c>
      <c r="X10" s="25">
        <v>8</v>
      </c>
      <c r="Y10" s="22"/>
      <c r="Z10" s="22"/>
    </row>
    <row r="11" spans="2:26" x14ac:dyDescent="0.25">
      <c r="B11" s="19">
        <v>6</v>
      </c>
      <c r="C11" s="5">
        <v>4</v>
      </c>
      <c r="D11" s="3">
        <v>3</v>
      </c>
      <c r="E11" s="2">
        <v>85</v>
      </c>
      <c r="F11" s="2">
        <v>94</v>
      </c>
      <c r="G11" s="2">
        <v>5</v>
      </c>
      <c r="H11" s="2" t="s">
        <v>10</v>
      </c>
      <c r="I11" s="11">
        <v>0.32867670530409299</v>
      </c>
      <c r="J11" s="11">
        <v>0.324745399689022</v>
      </c>
      <c r="K11" s="11">
        <v>0.33234479420880803</v>
      </c>
      <c r="L11" s="11">
        <v>0.329902038182454</v>
      </c>
      <c r="M11" s="11">
        <v>2.7499999999999998E-3</v>
      </c>
      <c r="N11" s="12">
        <v>0.32891723308822901</v>
      </c>
      <c r="P11" s="15" t="s">
        <v>19</v>
      </c>
      <c r="Q11" s="24">
        <f>(COUNTIF($G6:$G25,Q10)/20)*(COUNTIF($G6:$G250,Q10)/(245-COUNTBLANK($G6:$G250)))</f>
        <v>2.7272727272727275E-3</v>
      </c>
      <c r="R11" s="24">
        <f t="shared" ref="R11:X11" si="0">(COUNTIF($G6:$G25,R10)/20)*(COUNTIF($G6:$G250,R10)/(245-COUNTBLANK($G6:$G250)))</f>
        <v>0</v>
      </c>
      <c r="S11" s="24">
        <f t="shared" si="0"/>
        <v>4.0909090909090909E-2</v>
      </c>
      <c r="T11" s="24">
        <f t="shared" si="0"/>
        <v>1.3636363636363636E-2</v>
      </c>
      <c r="U11" s="24">
        <f t="shared" si="0"/>
        <v>3.6363636363636369E-2</v>
      </c>
      <c r="V11" s="24">
        <f t="shared" si="0"/>
        <v>1.6363636363636361E-2</v>
      </c>
      <c r="W11" s="24">
        <f t="shared" si="0"/>
        <v>2.7272727272727275E-3</v>
      </c>
      <c r="X11" s="24">
        <f t="shared" si="0"/>
        <v>3.5454545454545454E-2</v>
      </c>
      <c r="Y11" s="22"/>
      <c r="Z11" s="22"/>
    </row>
    <row r="12" spans="2:26" x14ac:dyDescent="0.25">
      <c r="B12" s="18">
        <v>7</v>
      </c>
      <c r="C12" s="5">
        <v>4</v>
      </c>
      <c r="D12" s="3">
        <v>10</v>
      </c>
      <c r="E12" s="2">
        <v>82</v>
      </c>
      <c r="F12" s="2">
        <v>100</v>
      </c>
      <c r="G12" s="2">
        <v>8</v>
      </c>
      <c r="H12" s="2" t="s">
        <v>9</v>
      </c>
      <c r="I12" s="11">
        <v>0.32803484576492797</v>
      </c>
      <c r="J12" s="11">
        <v>0.32541815548210101</v>
      </c>
      <c r="K12" s="11">
        <v>0.33262282083757999</v>
      </c>
      <c r="L12" s="11">
        <v>0.32931852350191099</v>
      </c>
      <c r="M12" s="11">
        <v>2.5899999999999999E-3</v>
      </c>
      <c r="N12" s="12">
        <v>0.32884858459682298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19">
        <v>8</v>
      </c>
      <c r="C13" s="4">
        <v>1</v>
      </c>
      <c r="D13" s="27">
        <v>1</v>
      </c>
      <c r="E13" s="27">
        <v>68</v>
      </c>
      <c r="F13" s="27">
        <v>36</v>
      </c>
      <c r="G13" s="27">
        <v>5</v>
      </c>
      <c r="H13" s="27" t="s">
        <v>9</v>
      </c>
      <c r="I13" s="11">
        <v>0.32822019557837701</v>
      </c>
      <c r="J13" s="11">
        <v>0.32452572432801602</v>
      </c>
      <c r="K13" s="11">
        <v>0.33302784728443402</v>
      </c>
      <c r="L13" s="11">
        <v>0.32950730766326303</v>
      </c>
      <c r="M13" s="11">
        <v>3.0400000000000002E-3</v>
      </c>
      <c r="N13" s="12">
        <v>0.32882026709411699</v>
      </c>
      <c r="P13" s="21" t="s">
        <v>5</v>
      </c>
      <c r="Q13" s="23" t="s">
        <v>10</v>
      </c>
      <c r="R13" s="23" t="s">
        <v>9</v>
      </c>
      <c r="S13" s="22"/>
      <c r="T13" s="22"/>
      <c r="U13" s="22"/>
      <c r="V13" s="22"/>
      <c r="W13" s="22"/>
      <c r="X13" s="22"/>
      <c r="Y13" s="22"/>
      <c r="Z13" s="22"/>
    </row>
    <row r="14" spans="2:26" x14ac:dyDescent="0.25">
      <c r="B14" s="18">
        <v>9</v>
      </c>
      <c r="C14" s="5">
        <v>4</v>
      </c>
      <c r="D14" s="3">
        <v>19</v>
      </c>
      <c r="E14" s="2">
        <v>84</v>
      </c>
      <c r="F14" s="2">
        <v>26</v>
      </c>
      <c r="G14" s="2">
        <v>3</v>
      </c>
      <c r="H14" s="2" t="s">
        <v>10</v>
      </c>
      <c r="I14" s="11">
        <v>0.328879217137306</v>
      </c>
      <c r="J14" s="11">
        <v>0.32588839805175401</v>
      </c>
      <c r="K14" s="11">
        <v>0.33137684964937703</v>
      </c>
      <c r="L14" s="11">
        <v>0.329040495918829</v>
      </c>
      <c r="M14" s="11">
        <v>1.9499999999999999E-3</v>
      </c>
      <c r="N14" s="12">
        <v>0.32879624012212499</v>
      </c>
      <c r="P14" s="21" t="s">
        <v>19</v>
      </c>
      <c r="Q14" s="24">
        <f>(COUNTIF($H6:$H25,Q13)/20)*(COUNTIF($H6:$H250,Q13)/(245-COUNTBLANK($H6:$H250)))</f>
        <v>0.32</v>
      </c>
      <c r="R14" s="24">
        <f>(COUNTIF($H6:$H25,R13)/20)*(COUNTIF($H6:$H250,R13)/(245-COUNTBLANK($H6:$H250)))</f>
        <v>0.18818181818181817</v>
      </c>
      <c r="S14" s="22"/>
      <c r="T14" s="22"/>
      <c r="U14" s="22"/>
      <c r="V14" s="22"/>
      <c r="W14" s="22"/>
      <c r="X14" s="22"/>
      <c r="Y14" s="22"/>
      <c r="Z14" s="22"/>
    </row>
    <row r="15" spans="2:26" x14ac:dyDescent="0.25">
      <c r="B15" s="19">
        <v>10</v>
      </c>
      <c r="C15" s="5">
        <v>3</v>
      </c>
      <c r="D15" s="3">
        <v>10</v>
      </c>
      <c r="E15" s="2">
        <v>66</v>
      </c>
      <c r="F15" s="2">
        <v>54</v>
      </c>
      <c r="G15" s="2">
        <v>3</v>
      </c>
      <c r="H15" s="2" t="s">
        <v>10</v>
      </c>
      <c r="I15" s="11">
        <v>0.32929797041954201</v>
      </c>
      <c r="J15" s="11">
        <v>0.32469048084877</v>
      </c>
      <c r="K15" s="11">
        <v>0.33177844366871501</v>
      </c>
      <c r="L15" s="11">
        <v>0.32930136130542498</v>
      </c>
      <c r="M15" s="11">
        <v>2.5600000000000002E-3</v>
      </c>
      <c r="N15" s="12">
        <v>0.32876706451327697</v>
      </c>
    </row>
    <row r="16" spans="2:26" x14ac:dyDescent="0.25">
      <c r="B16" s="18">
        <v>11</v>
      </c>
      <c r="C16" s="5">
        <v>4</v>
      </c>
      <c r="D16" s="3">
        <v>14</v>
      </c>
      <c r="E16" s="2">
        <v>85</v>
      </c>
      <c r="F16" s="2">
        <v>83</v>
      </c>
      <c r="G16" s="2">
        <v>6</v>
      </c>
      <c r="H16" s="2" t="s">
        <v>10</v>
      </c>
      <c r="I16" s="11">
        <v>0.328807136654298</v>
      </c>
      <c r="J16" s="11">
        <v>0.324951345339964</v>
      </c>
      <c r="K16" s="11">
        <v>0.33211482156525501</v>
      </c>
      <c r="L16" s="11">
        <v>0.32897527957217998</v>
      </c>
      <c r="M16" s="11">
        <v>2.5400000000000002E-3</v>
      </c>
      <c r="N16" s="12">
        <v>0.328712145720152</v>
      </c>
    </row>
    <row r="17" spans="2:14" x14ac:dyDescent="0.25">
      <c r="B17" s="19">
        <v>12</v>
      </c>
      <c r="C17" s="5">
        <v>3</v>
      </c>
      <c r="D17" s="3">
        <v>7</v>
      </c>
      <c r="E17" s="2">
        <v>84</v>
      </c>
      <c r="F17" s="2">
        <v>39</v>
      </c>
      <c r="G17" s="2">
        <v>5</v>
      </c>
      <c r="H17" s="2" t="s">
        <v>9</v>
      </c>
      <c r="I17" s="11">
        <v>0.32879683944243998</v>
      </c>
      <c r="J17" s="11">
        <v>0.32420994099657102</v>
      </c>
      <c r="K17" s="11">
        <v>0.33226584837594603</v>
      </c>
      <c r="L17" s="11">
        <v>0.32942836155942501</v>
      </c>
      <c r="M17" s="11">
        <v>2.8900000000000002E-3</v>
      </c>
      <c r="N17" s="12">
        <v>0.32867524715602098</v>
      </c>
    </row>
    <row r="18" spans="2:14" x14ac:dyDescent="0.25">
      <c r="B18" s="18">
        <v>13</v>
      </c>
      <c r="C18" s="5">
        <v>3</v>
      </c>
      <c r="D18" s="3">
        <v>20</v>
      </c>
      <c r="E18" s="2">
        <v>56</v>
      </c>
      <c r="F18" s="2">
        <v>96</v>
      </c>
      <c r="G18" s="2">
        <v>7</v>
      </c>
      <c r="H18" s="2" t="s">
        <v>9</v>
      </c>
      <c r="I18" s="11">
        <v>0.328264816829763</v>
      </c>
      <c r="J18" s="11">
        <v>0.32481404823933602</v>
      </c>
      <c r="K18" s="11">
        <v>0.33243060489670101</v>
      </c>
      <c r="L18" s="11">
        <v>0.32906795543320799</v>
      </c>
      <c r="M18" s="11">
        <v>2.7100000000000002E-3</v>
      </c>
      <c r="N18" s="12">
        <v>0.32864435533488801</v>
      </c>
    </row>
    <row r="19" spans="2:14" x14ac:dyDescent="0.25">
      <c r="B19" s="19">
        <v>14</v>
      </c>
      <c r="C19" s="5">
        <v>3</v>
      </c>
      <c r="D19" s="3">
        <v>3</v>
      </c>
      <c r="E19" s="2">
        <v>57</v>
      </c>
      <c r="F19" s="2">
        <v>81</v>
      </c>
      <c r="G19" s="2">
        <v>5</v>
      </c>
      <c r="H19" s="2" t="s">
        <v>9</v>
      </c>
      <c r="I19" s="11">
        <v>0.32871102934362101</v>
      </c>
      <c r="J19" s="11">
        <v>0.32529802051905099</v>
      </c>
      <c r="K19" s="11">
        <v>0.33087571523208298</v>
      </c>
      <c r="L19" s="11">
        <v>0.32962057816007501</v>
      </c>
      <c r="M19" s="11">
        <v>2.0699999999999998E-3</v>
      </c>
      <c r="N19" s="12">
        <v>0.32862633510589401</v>
      </c>
    </row>
    <row r="20" spans="2:14" x14ac:dyDescent="0.25">
      <c r="B20" s="18">
        <v>15</v>
      </c>
      <c r="C20" s="5">
        <v>2</v>
      </c>
      <c r="D20" s="3">
        <v>4</v>
      </c>
      <c r="E20" s="2">
        <v>60</v>
      </c>
      <c r="F20" s="2">
        <v>93</v>
      </c>
      <c r="G20" s="2">
        <v>3</v>
      </c>
      <c r="H20" s="2" t="s">
        <v>10</v>
      </c>
      <c r="I20" s="11">
        <v>0.32820989836651898</v>
      </c>
      <c r="J20" s="11">
        <v>0.32477972396417898</v>
      </c>
      <c r="K20" s="11">
        <v>0.33244433460676298</v>
      </c>
      <c r="L20" s="11">
        <v>0.32905079323672098</v>
      </c>
      <c r="M20" s="11">
        <v>2.7299999999999998E-3</v>
      </c>
      <c r="N20" s="12">
        <v>0.32862118646903898</v>
      </c>
    </row>
    <row r="21" spans="2:14" x14ac:dyDescent="0.25">
      <c r="B21" s="19">
        <v>16</v>
      </c>
      <c r="C21" s="5">
        <v>3</v>
      </c>
      <c r="D21" s="3">
        <v>12</v>
      </c>
      <c r="E21" s="2">
        <v>73</v>
      </c>
      <c r="F21" s="2">
        <v>99</v>
      </c>
      <c r="G21" s="2">
        <v>6</v>
      </c>
      <c r="H21" s="2" t="s">
        <v>9</v>
      </c>
      <c r="I21" s="11">
        <v>0.32968239966225099</v>
      </c>
      <c r="J21" s="11">
        <v>0.32481061581182002</v>
      </c>
      <c r="K21" s="11">
        <v>0.33197409203711098</v>
      </c>
      <c r="L21" s="11">
        <v>0.32793181802579802</v>
      </c>
      <c r="M21" s="11">
        <v>2.6199999999999999E-3</v>
      </c>
      <c r="N21" s="12">
        <v>0.32859973381547403</v>
      </c>
    </row>
    <row r="22" spans="2:14" x14ac:dyDescent="0.25">
      <c r="B22" s="18">
        <v>17</v>
      </c>
      <c r="C22" s="5">
        <v>3</v>
      </c>
      <c r="D22" s="3">
        <v>19</v>
      </c>
      <c r="E22" s="2">
        <v>66</v>
      </c>
      <c r="F22" s="2">
        <v>85</v>
      </c>
      <c r="G22" s="2">
        <v>8</v>
      </c>
      <c r="H22" s="2" t="s">
        <v>9</v>
      </c>
      <c r="I22" s="11">
        <v>0.3285600035697</v>
      </c>
      <c r="J22" s="11">
        <v>0.32458407559578301</v>
      </c>
      <c r="K22" s="11">
        <v>0.33218003768805399</v>
      </c>
      <c r="L22" s="11">
        <v>0.32894438761850497</v>
      </c>
      <c r="M22" s="11">
        <v>2.7000000000000001E-3</v>
      </c>
      <c r="N22" s="12">
        <v>0.32856712578205599</v>
      </c>
    </row>
    <row r="23" spans="2:14" x14ac:dyDescent="0.25">
      <c r="B23" s="19">
        <v>18</v>
      </c>
      <c r="C23" s="4">
        <v>1</v>
      </c>
      <c r="D23" s="27">
        <v>2</v>
      </c>
      <c r="E23" s="27">
        <v>53</v>
      </c>
      <c r="F23" s="27">
        <v>80</v>
      </c>
      <c r="G23" s="27">
        <v>4</v>
      </c>
      <c r="H23" s="27" t="s">
        <v>10</v>
      </c>
      <c r="I23" s="11">
        <v>0.32800052172540001</v>
      </c>
      <c r="J23" s="11">
        <v>0.32450512976292201</v>
      </c>
      <c r="K23" s="11">
        <v>0.33176471395865298</v>
      </c>
      <c r="L23" s="11">
        <v>0.32989860574315699</v>
      </c>
      <c r="M23" s="11">
        <v>2.6800000000000001E-3</v>
      </c>
      <c r="N23" s="12">
        <v>0.32854224070392102</v>
      </c>
    </row>
    <row r="24" spans="2:14" x14ac:dyDescent="0.25">
      <c r="B24" s="18">
        <v>19</v>
      </c>
      <c r="C24" s="5">
        <v>4</v>
      </c>
      <c r="D24" s="3">
        <v>13</v>
      </c>
      <c r="E24" s="2">
        <v>43</v>
      </c>
      <c r="F24" s="2">
        <v>75</v>
      </c>
      <c r="G24" s="2">
        <v>3</v>
      </c>
      <c r="H24" s="2" t="s">
        <v>10</v>
      </c>
      <c r="I24" s="11">
        <v>0.32901308089146297</v>
      </c>
      <c r="J24" s="11">
        <v>0.32467675113870698</v>
      </c>
      <c r="K24" s="11">
        <v>0.33122925526620101</v>
      </c>
      <c r="L24" s="11">
        <v>0.32922928008018099</v>
      </c>
      <c r="M24" s="11">
        <v>2.3900000000000002E-3</v>
      </c>
      <c r="N24" s="12">
        <v>0.32853709206706599</v>
      </c>
    </row>
    <row r="25" spans="2:14" x14ac:dyDescent="0.25">
      <c r="B25" s="19">
        <v>20</v>
      </c>
      <c r="C25" s="5">
        <v>4</v>
      </c>
      <c r="D25" s="3">
        <v>9</v>
      </c>
      <c r="E25" s="2">
        <v>76</v>
      </c>
      <c r="F25" s="2">
        <v>36</v>
      </c>
      <c r="G25" s="2">
        <v>8</v>
      </c>
      <c r="H25" s="2" t="s">
        <v>9</v>
      </c>
      <c r="I25" s="11">
        <v>0.32827168163766801</v>
      </c>
      <c r="J25" s="11">
        <v>0.32433694081465198</v>
      </c>
      <c r="K25" s="11">
        <v>0.33149698461242699</v>
      </c>
      <c r="L25" s="11">
        <v>0.32942149668083098</v>
      </c>
      <c r="M25" s="11">
        <v>2.6099999999999999E-3</v>
      </c>
      <c r="N25" s="12">
        <v>0.32838177485525799</v>
      </c>
    </row>
    <row r="26" spans="2:14" x14ac:dyDescent="0.25">
      <c r="B26" s="18">
        <v>21</v>
      </c>
      <c r="C26" s="4">
        <v>1</v>
      </c>
      <c r="D26" s="2">
        <v>4</v>
      </c>
      <c r="E26" s="2">
        <v>40</v>
      </c>
      <c r="F26" s="2">
        <v>60</v>
      </c>
      <c r="G26" s="2">
        <v>2</v>
      </c>
      <c r="H26" s="2" t="s">
        <v>10</v>
      </c>
      <c r="I26" s="11">
        <v>0.328340329716723</v>
      </c>
      <c r="J26" s="11">
        <v>0.324350670524715</v>
      </c>
      <c r="K26" s="11">
        <v>0.33056679675566902</v>
      </c>
      <c r="L26" s="11">
        <v>0.329781902807048</v>
      </c>
      <c r="M26" s="11">
        <v>2.3900000000000002E-3</v>
      </c>
      <c r="N26" s="12">
        <v>0.328259923783012</v>
      </c>
    </row>
    <row r="27" spans="2:14" x14ac:dyDescent="0.25">
      <c r="B27" s="19">
        <v>22</v>
      </c>
      <c r="C27" s="5">
        <v>4</v>
      </c>
      <c r="D27" s="3">
        <v>5</v>
      </c>
      <c r="E27" s="27">
        <v>45</v>
      </c>
      <c r="F27" s="27">
        <v>52</v>
      </c>
      <c r="G27" s="27">
        <v>4</v>
      </c>
      <c r="H27" s="27" t="s">
        <v>10</v>
      </c>
      <c r="I27" s="11">
        <v>0.32830257327324303</v>
      </c>
      <c r="J27" s="11">
        <v>0.32387699552754601</v>
      </c>
      <c r="K27" s="11">
        <v>0.33178530852374699</v>
      </c>
      <c r="L27" s="11">
        <v>0.32885171175747702</v>
      </c>
      <c r="M27" s="11">
        <v>2.8300000000000001E-3</v>
      </c>
      <c r="N27" s="12">
        <v>0.328204146883744</v>
      </c>
    </row>
    <row r="28" spans="2:14" x14ac:dyDescent="0.25">
      <c r="B28" s="18">
        <v>23</v>
      </c>
      <c r="C28" s="5">
        <v>2</v>
      </c>
      <c r="D28" s="3">
        <v>1</v>
      </c>
      <c r="E28" s="27">
        <v>38</v>
      </c>
      <c r="F28" s="27">
        <v>81</v>
      </c>
      <c r="G28" s="27">
        <v>5</v>
      </c>
      <c r="H28" s="27" t="s">
        <v>10</v>
      </c>
      <c r="I28" s="11">
        <v>0.32790098201077</v>
      </c>
      <c r="J28" s="11">
        <v>0.32457377831323603</v>
      </c>
      <c r="K28" s="11">
        <v>0.33047068878522901</v>
      </c>
      <c r="L28" s="11">
        <v>0.32937344253066803</v>
      </c>
      <c r="M28" s="11">
        <v>2.2200000000000002E-3</v>
      </c>
      <c r="N28" s="12">
        <v>0.32807972149307002</v>
      </c>
    </row>
    <row r="29" spans="2:14" x14ac:dyDescent="0.25">
      <c r="B29" s="19">
        <v>24</v>
      </c>
      <c r="C29" s="5">
        <v>3</v>
      </c>
      <c r="D29" s="3">
        <v>13</v>
      </c>
      <c r="E29" s="2">
        <v>41</v>
      </c>
      <c r="F29" s="2">
        <v>90</v>
      </c>
      <c r="G29" s="2">
        <v>5</v>
      </c>
      <c r="H29" s="2" t="s">
        <v>10</v>
      </c>
      <c r="I29" s="11">
        <v>0.32889294675311698</v>
      </c>
      <c r="J29" s="11">
        <v>0.324168751866382</v>
      </c>
      <c r="K29" s="11">
        <v>0.33046725635771301</v>
      </c>
      <c r="L29" s="11">
        <v>0.32876590077504397</v>
      </c>
      <c r="M29" s="11">
        <v>2.3500000000000001E-3</v>
      </c>
      <c r="N29" s="12">
        <v>0.32807371475007202</v>
      </c>
    </row>
    <row r="30" spans="2:14" x14ac:dyDescent="0.25">
      <c r="B30" s="18">
        <v>25</v>
      </c>
      <c r="C30" s="5">
        <v>3</v>
      </c>
      <c r="D30" s="3">
        <v>2</v>
      </c>
      <c r="E30" s="2">
        <v>50</v>
      </c>
      <c r="F30" s="2">
        <v>71</v>
      </c>
      <c r="G30" s="2">
        <v>8</v>
      </c>
      <c r="H30" s="2" t="s">
        <v>9</v>
      </c>
      <c r="I30" s="11">
        <v>0.32832316769695902</v>
      </c>
      <c r="J30" s="11">
        <v>0.32460810258839301</v>
      </c>
      <c r="K30" s="11">
        <v>0.331050769035384</v>
      </c>
      <c r="L30" s="11">
        <v>0.32756797946028299</v>
      </c>
      <c r="M30" s="11">
        <v>2.2899999999999999E-3</v>
      </c>
      <c r="N30" s="12">
        <v>0.32788750571713199</v>
      </c>
    </row>
    <row r="31" spans="2:14" x14ac:dyDescent="0.25">
      <c r="B31" s="19">
        <v>26</v>
      </c>
      <c r="C31" s="5">
        <v>3</v>
      </c>
      <c r="D31" s="3">
        <v>11</v>
      </c>
      <c r="E31" s="2">
        <v>84</v>
      </c>
      <c r="F31" s="2">
        <v>26</v>
      </c>
      <c r="G31" s="2">
        <v>7</v>
      </c>
      <c r="H31" s="2" t="s">
        <v>9</v>
      </c>
      <c r="I31" s="11">
        <v>0.32864924607247098</v>
      </c>
      <c r="J31" s="11">
        <v>0.323355266545158</v>
      </c>
      <c r="K31" s="11">
        <v>0.33063544530598299</v>
      </c>
      <c r="L31" s="11">
        <v>0.32869038711050302</v>
      </c>
      <c r="M31" s="11">
        <v>2.7100000000000002E-3</v>
      </c>
      <c r="N31" s="12">
        <v>0.32783258692400602</v>
      </c>
    </row>
    <row r="32" spans="2:14" x14ac:dyDescent="0.25">
      <c r="B32" s="18">
        <v>27</v>
      </c>
      <c r="C32" s="5">
        <v>3</v>
      </c>
      <c r="D32" s="3">
        <v>5</v>
      </c>
      <c r="E32" s="2">
        <v>38</v>
      </c>
      <c r="F32" s="2">
        <v>65</v>
      </c>
      <c r="G32" s="2">
        <v>8</v>
      </c>
      <c r="H32" s="2" t="s">
        <v>10</v>
      </c>
      <c r="I32" s="11">
        <v>0.328072602208408</v>
      </c>
      <c r="J32" s="11">
        <v>0.32341705024044098</v>
      </c>
      <c r="K32" s="11">
        <v>0.330920336789787</v>
      </c>
      <c r="L32" s="11">
        <v>0.32802106144752802</v>
      </c>
      <c r="M32" s="11">
        <v>2.6900000000000001E-3</v>
      </c>
      <c r="N32" s="12">
        <v>0.32760776311465001</v>
      </c>
    </row>
    <row r="33" spans="2:14" x14ac:dyDescent="0.25">
      <c r="B33" s="19">
        <v>28</v>
      </c>
      <c r="C33" s="5">
        <v>2</v>
      </c>
      <c r="D33" s="3">
        <v>8</v>
      </c>
      <c r="E33" s="2">
        <v>82</v>
      </c>
      <c r="F33" s="2">
        <v>17</v>
      </c>
      <c r="G33" s="2">
        <v>8</v>
      </c>
      <c r="H33" s="2" t="s">
        <v>10</v>
      </c>
      <c r="I33" s="11">
        <v>0.32845359904716398</v>
      </c>
      <c r="J33" s="11">
        <v>0.32339302324783098</v>
      </c>
      <c r="K33" s="11">
        <v>0.330213256721551</v>
      </c>
      <c r="L33" s="11">
        <v>0.32836773781655598</v>
      </c>
      <c r="M33" s="11">
        <v>2.5400000000000002E-3</v>
      </c>
      <c r="N33" s="12">
        <v>0.32760690500850798</v>
      </c>
    </row>
    <row r="34" spans="2:14" x14ac:dyDescent="0.25">
      <c r="B34" s="18">
        <v>29</v>
      </c>
      <c r="C34" s="4">
        <v>1</v>
      </c>
      <c r="D34" s="2">
        <v>5</v>
      </c>
      <c r="E34" s="2">
        <v>40</v>
      </c>
      <c r="F34" s="2">
        <v>77</v>
      </c>
      <c r="G34" s="2">
        <v>2</v>
      </c>
      <c r="H34" s="2" t="s">
        <v>10</v>
      </c>
      <c r="I34" s="11">
        <v>0.32786322556728997</v>
      </c>
      <c r="J34" s="11">
        <v>0.32268251075207899</v>
      </c>
      <c r="K34" s="11">
        <v>0.33059082374827897</v>
      </c>
      <c r="L34" s="11">
        <v>0.32885514419677397</v>
      </c>
      <c r="M34" s="11">
        <v>2.9499999999999999E-3</v>
      </c>
      <c r="N34" s="12">
        <v>0.32749792552840001</v>
      </c>
    </row>
    <row r="35" spans="2:14" x14ac:dyDescent="0.25">
      <c r="B35" s="19">
        <v>30</v>
      </c>
      <c r="C35" s="5">
        <v>2</v>
      </c>
      <c r="D35" s="3">
        <v>5</v>
      </c>
      <c r="E35" s="2">
        <v>50</v>
      </c>
      <c r="F35" s="2">
        <v>34</v>
      </c>
      <c r="G35" s="2">
        <v>8</v>
      </c>
      <c r="H35" s="2" t="s">
        <v>9</v>
      </c>
      <c r="I35" s="11">
        <v>0.32712525871744702</v>
      </c>
      <c r="J35" s="11">
        <v>0.32355434734107003</v>
      </c>
      <c r="K35" s="11">
        <v>0.33073841813145499</v>
      </c>
      <c r="L35" s="11">
        <v>0.32738262773822802</v>
      </c>
      <c r="M35" s="11">
        <v>2.5400000000000002E-3</v>
      </c>
      <c r="N35" s="12">
        <v>0.32720016269692398</v>
      </c>
    </row>
    <row r="36" spans="2:14" x14ac:dyDescent="0.25">
      <c r="B36" s="18">
        <v>31</v>
      </c>
      <c r="C36" s="5">
        <v>4</v>
      </c>
      <c r="D36" s="3">
        <v>15</v>
      </c>
      <c r="E36" s="2">
        <v>27</v>
      </c>
      <c r="F36" s="2">
        <v>82</v>
      </c>
      <c r="G36" s="2">
        <v>5</v>
      </c>
      <c r="H36" s="2" t="s">
        <v>10</v>
      </c>
      <c r="I36" s="11">
        <v>0.32758520084711701</v>
      </c>
      <c r="J36" s="11">
        <v>0.322806078142644</v>
      </c>
      <c r="K36" s="11">
        <v>0.330628580450952</v>
      </c>
      <c r="L36" s="11">
        <v>0.32768124995709402</v>
      </c>
      <c r="M36" s="11">
        <v>2.8E-3</v>
      </c>
      <c r="N36" s="12">
        <v>0.32717527761878901</v>
      </c>
    </row>
    <row r="37" spans="2:14" x14ac:dyDescent="0.25">
      <c r="B37" s="19">
        <v>32</v>
      </c>
      <c r="C37" s="5">
        <v>2</v>
      </c>
      <c r="D37" s="3">
        <v>9</v>
      </c>
      <c r="E37" s="2">
        <v>24</v>
      </c>
      <c r="F37" s="2">
        <v>89</v>
      </c>
      <c r="G37" s="2">
        <v>6</v>
      </c>
      <c r="H37" s="2" t="s">
        <v>10</v>
      </c>
      <c r="I37" s="11">
        <v>0.32758520084711701</v>
      </c>
      <c r="J37" s="11">
        <v>0.32230837615286601</v>
      </c>
      <c r="K37" s="11">
        <v>0.33033339168460102</v>
      </c>
      <c r="L37" s="11">
        <v>0.32812060218715</v>
      </c>
      <c r="M37" s="11">
        <v>2.9399999999999999E-3</v>
      </c>
      <c r="N37" s="12">
        <v>0.32708689268610303</v>
      </c>
    </row>
    <row r="38" spans="2:14" x14ac:dyDescent="0.25">
      <c r="B38" s="18">
        <v>33</v>
      </c>
      <c r="C38" s="5">
        <v>3</v>
      </c>
      <c r="D38" s="3">
        <v>6</v>
      </c>
      <c r="E38" s="2">
        <v>62</v>
      </c>
      <c r="F38" s="2">
        <v>13</v>
      </c>
      <c r="G38" s="2">
        <v>2</v>
      </c>
      <c r="H38" s="2" t="s">
        <v>9</v>
      </c>
      <c r="I38" s="11">
        <v>0.326775153514266</v>
      </c>
      <c r="J38" s="11">
        <v>0.32368477958666703</v>
      </c>
      <c r="K38" s="11">
        <v>0.32947185237815702</v>
      </c>
      <c r="L38" s="11">
        <v>0.32728651943790299</v>
      </c>
      <c r="M38" s="11">
        <v>2.0699999999999998E-3</v>
      </c>
      <c r="N38" s="12">
        <v>0.32680457576519401</v>
      </c>
    </row>
    <row r="39" spans="2:14" x14ac:dyDescent="0.25">
      <c r="B39" s="19">
        <v>34</v>
      </c>
      <c r="C39" s="5">
        <v>4</v>
      </c>
      <c r="D39" s="3">
        <v>4</v>
      </c>
      <c r="E39" s="2">
        <v>36</v>
      </c>
      <c r="F39" s="2">
        <v>30</v>
      </c>
      <c r="G39" s="2">
        <v>7</v>
      </c>
      <c r="H39" s="2" t="s">
        <v>10</v>
      </c>
      <c r="I39" s="11">
        <v>0.32640102148341599</v>
      </c>
      <c r="J39" s="11">
        <v>0.32192394427110599</v>
      </c>
      <c r="K39" s="11">
        <v>0.32941693353790602</v>
      </c>
      <c r="L39" s="11">
        <v>0.32726592480211902</v>
      </c>
      <c r="M39" s="11">
        <v>2.7299999999999998E-3</v>
      </c>
      <c r="N39" s="12">
        <v>0.32625195540937202</v>
      </c>
    </row>
    <row r="40" spans="2:14" x14ac:dyDescent="0.25">
      <c r="B40" s="20">
        <v>35</v>
      </c>
      <c r="C40" s="9">
        <v>2</v>
      </c>
      <c r="D40" s="10">
        <v>7</v>
      </c>
      <c r="E40" s="28">
        <v>41</v>
      </c>
      <c r="F40" s="28">
        <v>15</v>
      </c>
      <c r="G40" s="28">
        <v>3</v>
      </c>
      <c r="H40" s="28" t="s">
        <v>9</v>
      </c>
      <c r="I40" s="13">
        <v>0.32664472216406198</v>
      </c>
      <c r="J40" s="13">
        <v>0.32148116112157998</v>
      </c>
      <c r="K40" s="13">
        <v>0.32944439295803102</v>
      </c>
      <c r="L40" s="13">
        <v>0.326280814723791</v>
      </c>
      <c r="M40" s="13">
        <v>2.8600000000000001E-3</v>
      </c>
      <c r="N40" s="14">
        <v>0.32596277363932202</v>
      </c>
    </row>
    <row r="41" spans="2:14" x14ac:dyDescent="0.25">
      <c r="B41" s="19">
        <v>36</v>
      </c>
      <c r="C41" s="5">
        <v>3</v>
      </c>
      <c r="D41" s="3">
        <v>17</v>
      </c>
      <c r="E41" s="2">
        <v>47</v>
      </c>
      <c r="F41" s="2">
        <v>10</v>
      </c>
      <c r="G41" s="2">
        <v>2</v>
      </c>
      <c r="H41" s="2" t="s">
        <v>10</v>
      </c>
      <c r="I41" s="11">
        <v>0.32612642916719498</v>
      </c>
      <c r="J41" s="11">
        <v>0.32234956528305497</v>
      </c>
      <c r="K41" s="11">
        <v>0.327515368694201</v>
      </c>
      <c r="L41" s="11">
        <v>0.32634603107044002</v>
      </c>
      <c r="M41" s="11">
        <v>1.9400000000000001E-3</v>
      </c>
      <c r="N41" s="12">
        <v>0.32558434883044401</v>
      </c>
    </row>
    <row r="42" spans="2:14" x14ac:dyDescent="0.25">
      <c r="B42" s="18">
        <v>37</v>
      </c>
      <c r="C42" s="5">
        <v>4</v>
      </c>
      <c r="D42" s="3">
        <v>12</v>
      </c>
      <c r="E42" s="2">
        <v>33</v>
      </c>
      <c r="F42" s="2">
        <v>26</v>
      </c>
      <c r="G42" s="2">
        <v>5</v>
      </c>
      <c r="H42" s="2" t="s">
        <v>10</v>
      </c>
      <c r="I42" s="11">
        <v>0.32649026398618802</v>
      </c>
      <c r="J42" s="11">
        <v>0.32180724173557201</v>
      </c>
      <c r="K42" s="11">
        <v>0.32711034224734697</v>
      </c>
      <c r="L42" s="11">
        <v>0.32652451791390003</v>
      </c>
      <c r="M42" s="11">
        <v>2.14E-3</v>
      </c>
      <c r="N42" s="12">
        <v>0.325483092305619</v>
      </c>
    </row>
    <row r="43" spans="2:14" x14ac:dyDescent="0.25">
      <c r="B43" s="19">
        <v>38</v>
      </c>
      <c r="C43" s="5">
        <v>4</v>
      </c>
      <c r="D43" s="3">
        <v>6</v>
      </c>
      <c r="E43" s="2">
        <v>19</v>
      </c>
      <c r="F43" s="2">
        <v>45</v>
      </c>
      <c r="G43" s="2">
        <v>8</v>
      </c>
      <c r="H43" s="2" t="s">
        <v>10</v>
      </c>
      <c r="I43" s="11">
        <v>0.325062383941841</v>
      </c>
      <c r="J43" s="11">
        <v>0.320873621451299</v>
      </c>
      <c r="K43" s="11">
        <v>0.32917666361180598</v>
      </c>
      <c r="L43" s="11">
        <v>0.32553597539627499</v>
      </c>
      <c r="M43" s="11">
        <v>2.9399999999999999E-3</v>
      </c>
      <c r="N43" s="12">
        <v>0.325162160608294</v>
      </c>
    </row>
    <row r="44" spans="2:14" x14ac:dyDescent="0.25">
      <c r="B44" s="18">
        <v>39</v>
      </c>
      <c r="C44" s="5">
        <v>4</v>
      </c>
      <c r="D44" s="3">
        <v>20</v>
      </c>
      <c r="E44" s="2">
        <v>15</v>
      </c>
      <c r="F44" s="2">
        <v>99</v>
      </c>
      <c r="G44" s="2">
        <v>6</v>
      </c>
      <c r="H44" s="2" t="s">
        <v>9</v>
      </c>
      <c r="I44" s="11">
        <v>0.324839277684912</v>
      </c>
      <c r="J44" s="11">
        <v>0.32165278249736501</v>
      </c>
      <c r="K44" s="11">
        <v>0.32860344821668203</v>
      </c>
      <c r="L44" s="11">
        <v>0.32523735317740898</v>
      </c>
      <c r="M44" s="11">
        <v>2.4599999999999999E-3</v>
      </c>
      <c r="N44" s="12">
        <v>0.32508321484317598</v>
      </c>
    </row>
    <row r="45" spans="2:14" x14ac:dyDescent="0.25">
      <c r="B45" s="19">
        <v>40</v>
      </c>
      <c r="C45" s="5">
        <v>3</v>
      </c>
      <c r="D45" s="3">
        <v>8</v>
      </c>
      <c r="E45" s="2">
        <v>18</v>
      </c>
      <c r="F45" s="2">
        <v>47</v>
      </c>
      <c r="G45" s="2">
        <v>8</v>
      </c>
      <c r="H45" s="2" t="s">
        <v>10</v>
      </c>
      <c r="I45" s="11">
        <v>0.32480495364538398</v>
      </c>
      <c r="J45" s="11">
        <v>0.32225002488509902</v>
      </c>
      <c r="K45" s="11">
        <v>0.328459286261022</v>
      </c>
      <c r="L45" s="11">
        <v>0.32442729750324301</v>
      </c>
      <c r="M45" s="11">
        <v>2.2300000000000002E-3</v>
      </c>
      <c r="N45" s="12">
        <v>0.32498539074292199</v>
      </c>
    </row>
    <row r="46" spans="2:14" x14ac:dyDescent="0.25">
      <c r="B46" s="18">
        <v>41</v>
      </c>
      <c r="C46" s="5">
        <v>2</v>
      </c>
      <c r="D46" s="3">
        <v>10</v>
      </c>
      <c r="E46" s="2">
        <v>29</v>
      </c>
      <c r="F46" s="2">
        <v>13</v>
      </c>
      <c r="G46" s="2">
        <v>4</v>
      </c>
      <c r="H46" s="2" t="s">
        <v>9</v>
      </c>
      <c r="I46" s="11">
        <v>0.32424547180108498</v>
      </c>
      <c r="J46" s="11">
        <v>0.319538407147687</v>
      </c>
      <c r="K46" s="11">
        <v>0.32712063952989401</v>
      </c>
      <c r="L46" s="11">
        <v>0.32465727093616298</v>
      </c>
      <c r="M46" s="11">
        <v>2.7399999999999998E-3</v>
      </c>
      <c r="N46" s="12">
        <v>0.32389044730498801</v>
      </c>
    </row>
    <row r="47" spans="2:14" x14ac:dyDescent="0.25">
      <c r="B47" s="19">
        <v>42</v>
      </c>
      <c r="C47" s="5">
        <v>3</v>
      </c>
      <c r="D47" s="3">
        <v>1</v>
      </c>
      <c r="E47" s="2">
        <v>31</v>
      </c>
      <c r="F47" s="2">
        <v>16</v>
      </c>
      <c r="G47" s="2">
        <v>8</v>
      </c>
      <c r="H47" s="2" t="s">
        <v>9</v>
      </c>
      <c r="I47" s="11">
        <v>0.323054427629478</v>
      </c>
      <c r="J47" s="11">
        <v>0.32078781076340601</v>
      </c>
      <c r="K47" s="11">
        <v>0.32680485619844901</v>
      </c>
      <c r="L47" s="11">
        <v>0.32459891946810898</v>
      </c>
      <c r="M47" s="11">
        <v>2.2000000000000001E-3</v>
      </c>
      <c r="N47" s="12">
        <v>0.32381150153987098</v>
      </c>
    </row>
    <row r="48" spans="2:14" x14ac:dyDescent="0.25">
      <c r="B48" s="18">
        <v>43</v>
      </c>
      <c r="C48" s="5">
        <v>3</v>
      </c>
      <c r="D48" s="3">
        <v>14</v>
      </c>
      <c r="E48" s="2">
        <v>33</v>
      </c>
      <c r="F48" s="2">
        <v>11</v>
      </c>
      <c r="G48" s="2">
        <v>8</v>
      </c>
      <c r="H48" s="2" t="s">
        <v>10</v>
      </c>
      <c r="I48" s="11">
        <v>0.32367912514887998</v>
      </c>
      <c r="J48" s="11">
        <v>0.31905786729548702</v>
      </c>
      <c r="K48" s="11">
        <v>0.32699707213932899</v>
      </c>
      <c r="L48" s="11">
        <v>0.323757971840268</v>
      </c>
      <c r="M48" s="11">
        <v>2.8300000000000001E-3</v>
      </c>
      <c r="N48" s="12">
        <v>0.32337300930101198</v>
      </c>
    </row>
    <row r="49" spans="2:14" x14ac:dyDescent="0.25">
      <c r="B49" s="19">
        <v>44</v>
      </c>
      <c r="C49" s="5">
        <v>3</v>
      </c>
      <c r="D49" s="3">
        <v>15</v>
      </c>
      <c r="E49" s="2">
        <v>11</v>
      </c>
      <c r="F49" s="2">
        <v>37</v>
      </c>
      <c r="G49" s="2">
        <v>1</v>
      </c>
      <c r="H49" s="2" t="s">
        <v>9</v>
      </c>
      <c r="I49" s="11">
        <v>0.32282102416069097</v>
      </c>
      <c r="J49" s="11">
        <v>0.31857389501577199</v>
      </c>
      <c r="K49" s="11">
        <v>0.325946749319521</v>
      </c>
      <c r="L49" s="11">
        <v>0.32273853736896602</v>
      </c>
      <c r="M49" s="11">
        <v>2.6199999999999999E-3</v>
      </c>
      <c r="N49" s="12">
        <v>0.32252005179528598</v>
      </c>
    </row>
    <row r="50" spans="2:14" x14ac:dyDescent="0.25">
      <c r="B50" s="18">
        <v>45</v>
      </c>
      <c r="C50" s="4">
        <v>1</v>
      </c>
      <c r="D50" s="2">
        <v>3</v>
      </c>
      <c r="E50" s="2">
        <v>16</v>
      </c>
      <c r="F50" s="2">
        <v>24</v>
      </c>
      <c r="G50" s="2">
        <v>8</v>
      </c>
      <c r="H50" s="2" t="s">
        <v>10</v>
      </c>
      <c r="I50" s="11">
        <v>0.32171235768395101</v>
      </c>
      <c r="J50" s="11">
        <v>0.31816543614140202</v>
      </c>
      <c r="K50" s="11">
        <v>0.32575110095112503</v>
      </c>
      <c r="L50" s="11">
        <v>0.323994810151782</v>
      </c>
      <c r="M50" s="11">
        <v>2.8400000000000001E-3</v>
      </c>
      <c r="N50" s="12">
        <v>0.32240592367832299</v>
      </c>
    </row>
    <row r="51" spans="2:14" x14ac:dyDescent="0.25">
      <c r="B51" s="19">
        <v>46</v>
      </c>
      <c r="C51" s="5">
        <v>4</v>
      </c>
      <c r="D51" s="3">
        <v>17</v>
      </c>
      <c r="E51" s="2">
        <v>4</v>
      </c>
      <c r="F51" s="2">
        <v>97</v>
      </c>
      <c r="G51" s="2">
        <v>1</v>
      </c>
      <c r="H51" s="2" t="s">
        <v>9</v>
      </c>
      <c r="I51" s="11">
        <v>0.32011285744196599</v>
      </c>
      <c r="J51" s="11">
        <v>0.31723181585712801</v>
      </c>
      <c r="K51" s="11">
        <v>0.323252293719687</v>
      </c>
      <c r="L51" s="11">
        <v>0.32161269727944802</v>
      </c>
      <c r="M51" s="11">
        <v>2.2200000000000002E-3</v>
      </c>
      <c r="N51" s="12">
        <v>0.32055241441034799</v>
      </c>
    </row>
    <row r="52" spans="2:14" x14ac:dyDescent="0.25">
      <c r="B52" s="18">
        <v>47</v>
      </c>
      <c r="C52" s="5">
        <v>4</v>
      </c>
      <c r="D52" s="3">
        <v>16</v>
      </c>
      <c r="E52" s="2">
        <v>7</v>
      </c>
      <c r="F52" s="2">
        <v>38</v>
      </c>
      <c r="G52" s="2">
        <v>8</v>
      </c>
      <c r="H52" s="2" t="s">
        <v>9</v>
      </c>
      <c r="I52" s="11">
        <v>0.32075814938508401</v>
      </c>
      <c r="J52" s="11">
        <v>0.315954952821283</v>
      </c>
      <c r="K52" s="11">
        <v>0.32343421237802</v>
      </c>
      <c r="L52" s="11">
        <v>0.32050401938641698</v>
      </c>
      <c r="M52" s="11">
        <v>2.6900000000000001E-3</v>
      </c>
      <c r="N52" s="12">
        <v>0.32016283422161601</v>
      </c>
    </row>
    <row r="53" spans="2:14" x14ac:dyDescent="0.25">
      <c r="B53" s="19">
        <v>48</v>
      </c>
      <c r="C53" s="5">
        <v>3</v>
      </c>
      <c r="D53" s="3">
        <v>4</v>
      </c>
      <c r="E53" s="2">
        <v>5</v>
      </c>
      <c r="F53" s="2">
        <v>48</v>
      </c>
      <c r="G53" s="2">
        <v>3</v>
      </c>
      <c r="H53" s="2" t="s">
        <v>10</v>
      </c>
      <c r="I53" s="11">
        <v>0.31924445924191902</v>
      </c>
      <c r="J53" s="11">
        <v>0.31725584284973801</v>
      </c>
      <c r="K53" s="11">
        <v>0.32237702470318003</v>
      </c>
      <c r="L53" s="11">
        <v>0.32023285668192902</v>
      </c>
      <c r="M53" s="11">
        <v>1.8400000000000001E-3</v>
      </c>
      <c r="N53" s="12">
        <v>0.31977754456359703</v>
      </c>
    </row>
    <row r="54" spans="2:14" x14ac:dyDescent="0.25">
      <c r="B54" s="18">
        <v>49</v>
      </c>
      <c r="C54" s="5">
        <v>4</v>
      </c>
      <c r="D54" s="3">
        <v>11</v>
      </c>
      <c r="E54" s="27">
        <v>63</v>
      </c>
      <c r="F54" s="27">
        <v>1</v>
      </c>
      <c r="G54" s="27">
        <v>3</v>
      </c>
      <c r="H54" s="27" t="s">
        <v>9</v>
      </c>
      <c r="I54" s="11">
        <v>0.31965978012020202</v>
      </c>
      <c r="J54" s="11">
        <v>0.31729359955241099</v>
      </c>
      <c r="K54" s="11">
        <v>0.32153951238934703</v>
      </c>
      <c r="L54" s="11">
        <v>0.31953950394387198</v>
      </c>
      <c r="M54" s="11">
        <v>1.5E-3</v>
      </c>
      <c r="N54" s="12">
        <v>0.31950809923482598</v>
      </c>
    </row>
    <row r="55" spans="2:14" x14ac:dyDescent="0.25">
      <c r="B55" s="19">
        <v>50</v>
      </c>
      <c r="C55" s="5">
        <v>3</v>
      </c>
      <c r="D55" s="3">
        <v>16</v>
      </c>
      <c r="E55" s="2">
        <v>3</v>
      </c>
      <c r="F55" s="2">
        <v>99</v>
      </c>
      <c r="G55" s="2">
        <v>2</v>
      </c>
      <c r="H55" s="2" t="s">
        <v>10</v>
      </c>
      <c r="I55" s="11">
        <v>0.31947443030675299</v>
      </c>
      <c r="J55" s="11">
        <v>0.31632565499297999</v>
      </c>
      <c r="K55" s="11">
        <v>0.32206124137173497</v>
      </c>
      <c r="L55" s="11">
        <v>0.31928550343587098</v>
      </c>
      <c r="M55" s="11">
        <v>2.0300000000000001E-3</v>
      </c>
      <c r="N55" s="12">
        <v>0.31928670785003999</v>
      </c>
    </row>
    <row r="56" spans="2:14" x14ac:dyDescent="0.25">
      <c r="B56" s="18">
        <v>51</v>
      </c>
      <c r="C56" s="5">
        <v>2</v>
      </c>
      <c r="D56" s="3">
        <v>3</v>
      </c>
      <c r="E56" s="2">
        <v>58</v>
      </c>
      <c r="F56" s="2">
        <v>1</v>
      </c>
      <c r="G56" s="2">
        <v>6</v>
      </c>
      <c r="H56" s="2" t="s">
        <v>9</v>
      </c>
      <c r="I56" s="11">
        <v>0.31913462231543099</v>
      </c>
      <c r="J56" s="11">
        <v>0.31549843996169402</v>
      </c>
      <c r="K56" s="11">
        <v>0.32019743323070299</v>
      </c>
      <c r="L56" s="11">
        <v>0.319484584915115</v>
      </c>
      <c r="M56" s="11">
        <v>1.82E-3</v>
      </c>
      <c r="N56" s="12">
        <v>0.31857877028241099</v>
      </c>
    </row>
    <row r="57" spans="2:14" x14ac:dyDescent="0.25">
      <c r="B57" s="19">
        <v>52</v>
      </c>
      <c r="C57" s="5">
        <v>3</v>
      </c>
      <c r="D57" s="3">
        <v>9</v>
      </c>
      <c r="E57" s="2">
        <v>7</v>
      </c>
      <c r="F57" s="2">
        <v>26</v>
      </c>
      <c r="G57" s="2">
        <v>5</v>
      </c>
      <c r="H57" s="2" t="s">
        <v>10</v>
      </c>
      <c r="I57" s="11">
        <v>0.31868840980157198</v>
      </c>
      <c r="J57" s="11">
        <v>0.31404652312254699</v>
      </c>
      <c r="K57" s="11">
        <v>0.31964481240067399</v>
      </c>
      <c r="L57" s="11">
        <v>0.318935394627546</v>
      </c>
      <c r="M57" s="11">
        <v>2.2100000000000002E-3</v>
      </c>
      <c r="N57" s="12">
        <v>0.31782878551379501</v>
      </c>
    </row>
    <row r="58" spans="2:14" x14ac:dyDescent="0.25">
      <c r="B58" s="18">
        <v>53</v>
      </c>
      <c r="C58" s="5">
        <v>4</v>
      </c>
      <c r="D58" s="3">
        <v>7</v>
      </c>
      <c r="E58" s="2">
        <v>2</v>
      </c>
      <c r="F58" s="2">
        <v>47</v>
      </c>
      <c r="G58" s="2">
        <v>2</v>
      </c>
      <c r="H58" s="2" t="s">
        <v>10</v>
      </c>
      <c r="I58" s="11">
        <v>0.31456952505826502</v>
      </c>
      <c r="J58" s="11">
        <v>0.309701069887656</v>
      </c>
      <c r="K58" s="11">
        <v>0.31368611823339798</v>
      </c>
      <c r="L58" s="11">
        <v>0.31194694821822</v>
      </c>
      <c r="M58" s="11">
        <v>1.8600000000000001E-3</v>
      </c>
      <c r="N58" s="12">
        <v>0.31247591939637298</v>
      </c>
    </row>
    <row r="59" spans="2:14" x14ac:dyDescent="0.25">
      <c r="B59" s="19">
        <v>54</v>
      </c>
      <c r="C59" s="5">
        <v>4</v>
      </c>
      <c r="D59" s="3">
        <v>2</v>
      </c>
      <c r="E59" s="2">
        <v>6</v>
      </c>
      <c r="F59" s="2">
        <v>8</v>
      </c>
      <c r="G59" s="2">
        <v>5</v>
      </c>
      <c r="H59" s="2" t="s">
        <v>10</v>
      </c>
      <c r="I59" s="11">
        <v>0.30894381497969697</v>
      </c>
      <c r="J59" s="11">
        <v>0.30511534672666502</v>
      </c>
      <c r="K59" s="11">
        <v>0.31014042060966701</v>
      </c>
      <c r="L59" s="11">
        <v>0.30828796792728702</v>
      </c>
      <c r="M59" s="11">
        <v>1.8600000000000001E-3</v>
      </c>
      <c r="N59" s="12">
        <v>0.308121888828916</v>
      </c>
    </row>
    <row r="60" spans="2:14" x14ac:dyDescent="0.25">
      <c r="B60" s="18">
        <v>55</v>
      </c>
      <c r="C60" s="5">
        <v>4</v>
      </c>
      <c r="D60" s="3">
        <v>18</v>
      </c>
      <c r="E60" s="28">
        <v>1</v>
      </c>
      <c r="F60" s="28">
        <v>57</v>
      </c>
      <c r="G60" s="28">
        <v>3</v>
      </c>
      <c r="H60" s="28" t="s">
        <v>9</v>
      </c>
      <c r="I60" s="13">
        <v>0.30713837050054699</v>
      </c>
      <c r="J60" s="13">
        <v>0.303289295288306</v>
      </c>
      <c r="K60" s="13">
        <v>0.30806380196266198</v>
      </c>
      <c r="L60" s="13">
        <v>0.30746418249593199</v>
      </c>
      <c r="M60" s="13">
        <v>1.8799999999999999E-3</v>
      </c>
      <c r="N60" s="14">
        <v>0.30648891283958402</v>
      </c>
    </row>
  </sheetData>
  <mergeCells count="2">
    <mergeCell ref="I4:N4"/>
    <mergeCell ref="P2:S2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B53E-382D-4FF5-A51D-E6B844562462}">
  <dimension ref="B2:Z60"/>
  <sheetViews>
    <sheetView showGridLines="0" zoomScaleNormal="100" workbookViewId="0">
      <selection activeCell="T13" sqref="T13"/>
    </sheetView>
  </sheetViews>
  <sheetFormatPr defaultRowHeight="15" x14ac:dyDescent="0.25"/>
  <cols>
    <col min="3" max="3" width="15.42578125" customWidth="1"/>
    <col min="4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58" t="s">
        <v>34</v>
      </c>
      <c r="Q2" s="58"/>
      <c r="R2" s="58"/>
      <c r="S2" s="58"/>
    </row>
    <row r="3" spans="2:26" x14ac:dyDescent="0.25">
      <c r="D3" s="15" t="s">
        <v>16</v>
      </c>
      <c r="E3" s="1" t="s">
        <v>30</v>
      </c>
      <c r="F3" s="1" t="s">
        <v>30</v>
      </c>
      <c r="G3" s="1" t="s">
        <v>31</v>
      </c>
      <c r="H3" s="1" t="s">
        <v>18</v>
      </c>
    </row>
    <row r="4" spans="2:26" x14ac:dyDescent="0.25">
      <c r="I4" s="57" t="s">
        <v>6</v>
      </c>
      <c r="J4" s="57"/>
      <c r="K4" s="57"/>
      <c r="L4" s="57"/>
      <c r="M4" s="57"/>
      <c r="N4" s="57"/>
      <c r="P4" s="15" t="s">
        <v>2</v>
      </c>
      <c r="Q4" s="1" t="s">
        <v>25</v>
      </c>
      <c r="R4" s="1" t="s">
        <v>26</v>
      </c>
      <c r="S4" s="1" t="s">
        <v>27</v>
      </c>
      <c r="T4" s="1" t="s">
        <v>28</v>
      </c>
      <c r="U4" s="1" t="s">
        <v>29</v>
      </c>
    </row>
    <row r="5" spans="2:26" x14ac:dyDescent="0.25">
      <c r="B5" s="26" t="s">
        <v>33</v>
      </c>
      <c r="C5" s="6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8</v>
      </c>
      <c r="N5" s="8" t="s">
        <v>7</v>
      </c>
      <c r="P5" s="15" t="s">
        <v>19</v>
      </c>
      <c r="Q5" s="24">
        <f>(COUNTIFS($E6:$E10,"&gt;50",$E6:$E10,"&lt;=60")/5)*(COUNTIFS($E6:$E250,"&gt;50",$E6:$E250,"&lt;=60")/(245-COUNTBLANK($E6:$E250)))</f>
        <v>0</v>
      </c>
      <c r="R5" s="24">
        <f>(COUNTIFS($E6:$E10,"&gt;60",$E6:$E10,"&lt;=70")/5)*(COUNTIFS($E6:$E250,"&gt;60",$E6:$E250,"&lt;=70")/(245-COUNTBLANK($E6:$E250)))</f>
        <v>0</v>
      </c>
      <c r="S5" s="24">
        <f>(COUNTIFS($E6:$E10,"&gt;70",$E6:$E10,"&lt;=80")/5)*(COUNTIFS($E6:$E250,"&gt;70",$E6:$E250,"&lt;=80")/(245-COUNTBLANK($E6:$E250)))</f>
        <v>0</v>
      </c>
      <c r="T5" s="24">
        <f>(COUNTIFS($E6:$E10,"&gt;80",$E6:$E10,"&lt;=90")/5)*(COUNTIFS($E6:$E250,"&gt;80",$E6:$E250,"&lt;=90")/(245-COUNTBLANK($E6:$E250)))</f>
        <v>3.3333333333333333E-2</v>
      </c>
      <c r="U5" s="24">
        <f>(COUNTIFS($E6:$E10,"&gt;90",$E6:$E10,"&lt;=100")/5)*(COUNTIFS($E6:$E250,"&gt;90",$E6:$E250,"&lt;=100")/(245-COUNTBLANK($E6:$E250)))</f>
        <v>0.17777777777777778</v>
      </c>
    </row>
    <row r="6" spans="2:26" x14ac:dyDescent="0.25">
      <c r="B6" s="32">
        <v>1</v>
      </c>
      <c r="C6" s="5">
        <v>2</v>
      </c>
      <c r="D6" s="3">
        <v>1</v>
      </c>
      <c r="E6" s="27">
        <v>81</v>
      </c>
      <c r="F6" s="27">
        <v>54</v>
      </c>
      <c r="G6" s="27">
        <v>3</v>
      </c>
      <c r="H6" s="27" t="s">
        <v>9</v>
      </c>
      <c r="I6" s="11">
        <v>0.32952794148437697</v>
      </c>
      <c r="J6" s="11">
        <v>0.32530831780159802</v>
      </c>
      <c r="K6" s="11">
        <v>0.333117090399843</v>
      </c>
      <c r="L6" s="11">
        <v>0.33023841723359099</v>
      </c>
      <c r="M6" s="11">
        <v>2.7899999999999999E-3</v>
      </c>
      <c r="N6" s="12">
        <v>0.32954794110302599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33">
        <v>2</v>
      </c>
      <c r="C7" s="5">
        <v>2</v>
      </c>
      <c r="D7" s="3">
        <v>13</v>
      </c>
      <c r="E7" s="27">
        <v>95</v>
      </c>
      <c r="F7" s="27">
        <v>66</v>
      </c>
      <c r="G7" s="27">
        <v>4</v>
      </c>
      <c r="H7" s="27" t="s">
        <v>9</v>
      </c>
      <c r="I7" s="11">
        <v>0.33004280207728998</v>
      </c>
      <c r="J7" s="11">
        <v>0.32534950693178699</v>
      </c>
      <c r="K7" s="11">
        <v>0.3326708748228</v>
      </c>
      <c r="L7" s="11">
        <v>0.32984368671440001</v>
      </c>
      <c r="M7" s="11">
        <v>2.63E-3</v>
      </c>
      <c r="N7" s="12">
        <v>0.32947671829319197</v>
      </c>
      <c r="P7" s="15" t="s">
        <v>3</v>
      </c>
      <c r="Q7" s="23" t="s">
        <v>25</v>
      </c>
      <c r="R7" s="23" t="s">
        <v>26</v>
      </c>
      <c r="S7" s="23" t="s">
        <v>27</v>
      </c>
      <c r="T7" s="23" t="s">
        <v>28</v>
      </c>
      <c r="U7" s="23" t="s">
        <v>29</v>
      </c>
    </row>
    <row r="8" spans="2:26" x14ac:dyDescent="0.25">
      <c r="B8" s="32">
        <v>3</v>
      </c>
      <c r="C8" s="5">
        <v>2</v>
      </c>
      <c r="D8" s="3">
        <v>3</v>
      </c>
      <c r="E8" s="27">
        <v>91</v>
      </c>
      <c r="F8" s="27">
        <v>100</v>
      </c>
      <c r="G8" s="27">
        <v>4</v>
      </c>
      <c r="H8" s="27" t="s">
        <v>9</v>
      </c>
      <c r="I8" s="11">
        <v>0.32893070319659701</v>
      </c>
      <c r="J8" s="11">
        <v>0.32529802051905099</v>
      </c>
      <c r="K8" s="11">
        <v>0.33340884673867899</v>
      </c>
      <c r="L8" s="11">
        <v>0.33022125503710398</v>
      </c>
      <c r="M8" s="11">
        <v>2.9099999999999998E-3</v>
      </c>
      <c r="N8" s="12">
        <v>0.32946470480719597</v>
      </c>
      <c r="P8" s="15" t="s">
        <v>19</v>
      </c>
      <c r="Q8" s="24">
        <f>(COUNTIFS($F6:$F10,"&gt;50",$F6:$F10,"&lt;=60")/5)*(COUNTIFS($F6:$F250,"&gt;50",$F6:$F250,"&lt;=60")/(245-COUNTBLANK($F6:$F250)))</f>
        <v>0.05</v>
      </c>
      <c r="R8" s="24">
        <f>(COUNTIFS($F6:$F10,"&gt;60",$F6:$F10,"&lt;=70")/5)*(COUNTIFS($F6:$F250,"&gt;60",$F6:$F250,"&lt;=70")/(245-COUNTBLANK($F6:$F250)))</f>
        <v>2.777777777777778E-2</v>
      </c>
      <c r="S8" s="24">
        <f>(COUNTIFS($F6:$F10,"&gt;70",$F6:$F10,"&lt;=80")/5)*(COUNTIFS($F6:$F250,"&gt;70",$F6:$F250,"&lt;=80")/(245-COUNTBLANK($F6:$F250)))</f>
        <v>0</v>
      </c>
      <c r="T8" s="24">
        <f>(COUNTIFS($F6:$F10,"&gt;80",$F6:$F10,"&lt;=90")/5)*(COUNTIFS($F6:$F250,"&gt;80",$F6:$F250,"&lt;=90")/(245-COUNTBLANK($F6:$F250)))</f>
        <v>0</v>
      </c>
      <c r="U8" s="24">
        <f>(COUNTIFS($F6:$F10,"&gt;90",$F6:$F10,"&lt;=100")/5)*(COUNTIFS($F6:$F250,"&gt;90",$F6:$F250,"&lt;=100")/(245-COUNTBLANK($F6:$F250)))</f>
        <v>0.15</v>
      </c>
    </row>
    <row r="9" spans="2:26" x14ac:dyDescent="0.25">
      <c r="B9" s="33">
        <v>4</v>
      </c>
      <c r="C9" s="5">
        <v>2</v>
      </c>
      <c r="D9" s="3">
        <v>14</v>
      </c>
      <c r="E9" s="27">
        <v>98</v>
      </c>
      <c r="F9" s="27">
        <v>93</v>
      </c>
      <c r="G9" s="27">
        <v>3</v>
      </c>
      <c r="H9" s="27" t="s">
        <v>10</v>
      </c>
      <c r="I9" s="11">
        <v>0.32924991676420401</v>
      </c>
      <c r="J9" s="11">
        <v>0.32580945221889202</v>
      </c>
      <c r="K9" s="11">
        <v>0.33280817192342899</v>
      </c>
      <c r="L9" s="11">
        <v>0.329915767939644</v>
      </c>
      <c r="M9" s="11">
        <v>2.49E-3</v>
      </c>
      <c r="N9" s="12">
        <v>0.329445826472059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32">
        <v>5</v>
      </c>
      <c r="C10" s="5">
        <v>2</v>
      </c>
      <c r="D10" s="3">
        <v>11</v>
      </c>
      <c r="E10" s="27">
        <v>100</v>
      </c>
      <c r="F10" s="27">
        <v>99</v>
      </c>
      <c r="G10" s="27">
        <v>5</v>
      </c>
      <c r="H10" s="27" t="s">
        <v>9</v>
      </c>
      <c r="I10" s="11">
        <v>0.32916067426143197</v>
      </c>
      <c r="J10" s="11">
        <v>0.32531175022911402</v>
      </c>
      <c r="K10" s="11">
        <v>0.33249238859198299</v>
      </c>
      <c r="L10" s="11">
        <v>0.33060225579910602</v>
      </c>
      <c r="M10" s="11">
        <v>2.64E-3</v>
      </c>
      <c r="N10" s="12">
        <v>0.32939176578507701</v>
      </c>
      <c r="P10" s="15" t="s">
        <v>4</v>
      </c>
      <c r="Q10" s="25">
        <v>3</v>
      </c>
      <c r="R10" s="25">
        <v>4</v>
      </c>
      <c r="S10" s="25">
        <v>5</v>
      </c>
      <c r="T10" s="25">
        <v>6</v>
      </c>
      <c r="W10" s="30"/>
      <c r="X10" s="30"/>
      <c r="Y10" s="22"/>
      <c r="Z10" s="22"/>
    </row>
    <row r="11" spans="2:26" x14ac:dyDescent="0.25">
      <c r="B11" s="33">
        <v>6</v>
      </c>
      <c r="C11" s="5">
        <v>2</v>
      </c>
      <c r="D11" s="3">
        <v>8</v>
      </c>
      <c r="E11" s="27">
        <v>92</v>
      </c>
      <c r="F11" s="27">
        <v>52</v>
      </c>
      <c r="G11" s="27">
        <v>3</v>
      </c>
      <c r="H11" s="27" t="s">
        <v>9</v>
      </c>
      <c r="I11" s="11">
        <v>0.32959315715947901</v>
      </c>
      <c r="J11" s="11">
        <v>0.32533234479420797</v>
      </c>
      <c r="K11" s="11">
        <v>0.33219376739811601</v>
      </c>
      <c r="L11" s="11">
        <v>0.33043749871283501</v>
      </c>
      <c r="M11" s="11">
        <v>2.5200000000000001E-3</v>
      </c>
      <c r="N11" s="11">
        <v>0.32938919146664902</v>
      </c>
      <c r="P11" s="15" t="s">
        <v>19</v>
      </c>
      <c r="Q11" s="24">
        <f>(COUNTIF($G6:$G10,Q10)/5)*(COUNTIF($G6:$G250,Q10)/(245-COUNTBLANK($G6:$G250)))</f>
        <v>0.11111111111111112</v>
      </c>
      <c r="R11" s="24">
        <f>(COUNTIF($G6:$G10,R10)/5)*(COUNTIF($G6:$G250,R10)/(245-COUNTBLANK($G6:$G250)))</f>
        <v>0.1</v>
      </c>
      <c r="S11" s="24">
        <f>(COUNTIF($G6:$G10,S10)/5)*(COUNTIF($G6:$G250,S10)/(245-COUNTBLANK($G6:$G250)))</f>
        <v>3.3333333333333333E-2</v>
      </c>
      <c r="T11" s="24">
        <f>(COUNTIF($G6:$G10,T10)/5)*(COUNTIF($G6:$G250,T10)/(245-COUNTBLANK($G6:$G250)))</f>
        <v>0</v>
      </c>
      <c r="W11" s="31"/>
      <c r="X11" s="31"/>
      <c r="Y11" s="22"/>
      <c r="Z11" s="22"/>
    </row>
    <row r="12" spans="2:26" x14ac:dyDescent="0.25">
      <c r="B12" s="32">
        <v>7</v>
      </c>
      <c r="C12" s="5" t="s">
        <v>35</v>
      </c>
      <c r="D12" s="3">
        <v>1</v>
      </c>
      <c r="E12" s="27">
        <v>100</v>
      </c>
      <c r="F12" s="27">
        <v>92</v>
      </c>
      <c r="G12" s="27">
        <v>6</v>
      </c>
      <c r="H12" s="27" t="s">
        <v>10</v>
      </c>
      <c r="I12" s="11">
        <v>0.32948332023299098</v>
      </c>
      <c r="J12" s="11">
        <v>0.32493761562990098</v>
      </c>
      <c r="K12" s="11">
        <v>0.333062171559592</v>
      </c>
      <c r="L12" s="11">
        <v>0.330018741118563</v>
      </c>
      <c r="M12" s="11">
        <v>2.8999999999999998E-3</v>
      </c>
      <c r="N12" s="11">
        <v>0.32937546176836702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33">
        <v>8</v>
      </c>
      <c r="C13" s="5">
        <v>1</v>
      </c>
      <c r="D13" s="3">
        <v>1</v>
      </c>
      <c r="E13" s="27">
        <v>79</v>
      </c>
      <c r="F13" s="27">
        <v>52</v>
      </c>
      <c r="G13" s="27">
        <v>4</v>
      </c>
      <c r="H13" s="27" t="s">
        <v>9</v>
      </c>
      <c r="I13" s="11">
        <v>0.32918813349305398</v>
      </c>
      <c r="J13" s="11">
        <v>0.32530145294656698</v>
      </c>
      <c r="K13" s="11">
        <v>0.33307246884213898</v>
      </c>
      <c r="L13" s="11">
        <v>0.32973041621758897</v>
      </c>
      <c r="M13" s="11">
        <v>2.7599999999999999E-3</v>
      </c>
      <c r="N13" s="11">
        <v>0.32932311729366998</v>
      </c>
      <c r="P13" s="21" t="s">
        <v>5</v>
      </c>
      <c r="Q13" s="23" t="s">
        <v>10</v>
      </c>
      <c r="R13" s="23" t="s">
        <v>9</v>
      </c>
      <c r="S13" s="22"/>
      <c r="T13" s="22"/>
      <c r="U13" s="22"/>
      <c r="V13" s="22"/>
      <c r="W13" s="22"/>
      <c r="X13" s="22"/>
      <c r="Y13" s="22"/>
      <c r="Z13" s="22"/>
    </row>
    <row r="14" spans="2:26" x14ac:dyDescent="0.25">
      <c r="B14" s="32">
        <v>9</v>
      </c>
      <c r="C14" s="5">
        <v>2</v>
      </c>
      <c r="D14" s="3">
        <v>12</v>
      </c>
      <c r="E14" s="27">
        <v>74</v>
      </c>
      <c r="F14" s="27">
        <v>61</v>
      </c>
      <c r="G14" s="27">
        <v>3</v>
      </c>
      <c r="H14" s="27" t="s">
        <v>10</v>
      </c>
      <c r="I14" s="11">
        <v>0.32940437494207803</v>
      </c>
      <c r="J14" s="11">
        <v>0.32573050638603102</v>
      </c>
      <c r="K14" s="11">
        <v>0.33211138913773902</v>
      </c>
      <c r="L14" s="11">
        <v>0.32988830842526501</v>
      </c>
      <c r="M14" s="11">
        <v>2.2899999999999999E-3</v>
      </c>
      <c r="N14" s="11">
        <v>0.32928364441111102</v>
      </c>
      <c r="P14" s="21" t="s">
        <v>19</v>
      </c>
      <c r="Q14" s="24">
        <f>(COUNTIF($H6:$H10,Q13)/5)*(COUNTIF($H6:$H250,Q13)/(245-COUNTBLANK($H6:$H250)))</f>
        <v>0.12777777777777777</v>
      </c>
      <c r="R14" s="24">
        <f>(COUNTIF($H6:$H10,R13)/5)*(COUNTIF($H6:$H250,R13)/(245-COUNTBLANK($H6:$H250)))</f>
        <v>0.28888888888888892</v>
      </c>
      <c r="S14" s="22"/>
      <c r="T14" s="22"/>
      <c r="U14" s="22"/>
      <c r="V14" s="22"/>
      <c r="W14" s="22"/>
      <c r="X14" s="22"/>
      <c r="Y14" s="22"/>
      <c r="Z14" s="22"/>
    </row>
    <row r="15" spans="2:26" x14ac:dyDescent="0.25">
      <c r="B15" s="33">
        <v>10</v>
      </c>
      <c r="C15" s="5" t="s">
        <v>35</v>
      </c>
      <c r="D15" s="3">
        <v>5</v>
      </c>
      <c r="E15" s="27">
        <v>84</v>
      </c>
      <c r="F15" s="27">
        <v>76</v>
      </c>
      <c r="G15" s="27">
        <v>4</v>
      </c>
      <c r="H15" s="27" t="s">
        <v>10</v>
      </c>
      <c r="I15" s="11">
        <v>0.32921559272467599</v>
      </c>
      <c r="J15" s="11">
        <v>0.32436096780726198</v>
      </c>
      <c r="K15" s="11">
        <v>0.331963794754564</v>
      </c>
      <c r="L15" s="11">
        <v>0.331309338294352</v>
      </c>
      <c r="M15" s="11">
        <v>2.98E-3</v>
      </c>
      <c r="N15" s="11">
        <v>0.32921242160127701</v>
      </c>
    </row>
    <row r="16" spans="2:26" x14ac:dyDescent="0.25">
      <c r="B16" s="32">
        <v>11</v>
      </c>
      <c r="C16" s="5" t="s">
        <v>35</v>
      </c>
      <c r="D16" s="3">
        <v>2</v>
      </c>
      <c r="E16" s="27">
        <v>98</v>
      </c>
      <c r="F16" s="27">
        <v>54</v>
      </c>
      <c r="G16" s="27">
        <v>4</v>
      </c>
      <c r="H16" s="27" t="s">
        <v>10</v>
      </c>
      <c r="I16" s="11">
        <v>0.32937005090255</v>
      </c>
      <c r="J16" s="11">
        <v>0.32582318192895499</v>
      </c>
      <c r="K16" s="11">
        <v>0.332276145658494</v>
      </c>
      <c r="L16" s="11">
        <v>0.32935971277347897</v>
      </c>
      <c r="M16" s="11">
        <v>2.2899999999999999E-3</v>
      </c>
      <c r="N16" s="11">
        <v>0.32920727296442198</v>
      </c>
    </row>
    <row r="17" spans="2:14" x14ac:dyDescent="0.25">
      <c r="B17" s="33">
        <v>12</v>
      </c>
      <c r="C17" s="5">
        <v>1</v>
      </c>
      <c r="D17" s="3">
        <v>2</v>
      </c>
      <c r="E17" s="27">
        <v>88</v>
      </c>
      <c r="F17" s="27">
        <v>57</v>
      </c>
      <c r="G17" s="27">
        <v>3</v>
      </c>
      <c r="H17" s="27" t="s">
        <v>10</v>
      </c>
      <c r="I17" s="11">
        <v>0.32893756800450302</v>
      </c>
      <c r="J17" s="11">
        <v>0.32507148030301403</v>
      </c>
      <c r="K17" s="11">
        <v>0.33249582101949898</v>
      </c>
      <c r="L17" s="11">
        <v>0.32998784916488699</v>
      </c>
      <c r="M17" s="11">
        <v>2.6700000000000001E-3</v>
      </c>
      <c r="N17" s="11">
        <v>0.32912317856244899</v>
      </c>
    </row>
    <row r="18" spans="2:14" x14ac:dyDescent="0.25">
      <c r="B18" s="32">
        <v>13</v>
      </c>
      <c r="C18" s="5">
        <v>2</v>
      </c>
      <c r="D18" s="3">
        <v>5</v>
      </c>
      <c r="E18" s="27">
        <v>91</v>
      </c>
      <c r="F18" s="27">
        <v>60</v>
      </c>
      <c r="G18" s="27">
        <v>3</v>
      </c>
      <c r="H18" s="27" t="s">
        <v>10</v>
      </c>
      <c r="I18" s="11">
        <v>0.32930483522744802</v>
      </c>
      <c r="J18" s="11">
        <v>0.32481748066685201</v>
      </c>
      <c r="K18" s="11">
        <v>0.33245119946179502</v>
      </c>
      <c r="L18" s="11">
        <v>0.329723551338994</v>
      </c>
      <c r="M18" s="11">
        <v>2.7399999999999998E-3</v>
      </c>
      <c r="N18" s="11">
        <v>0.32907426651232102</v>
      </c>
    </row>
    <row r="19" spans="2:14" x14ac:dyDescent="0.25">
      <c r="B19" s="33">
        <v>14</v>
      </c>
      <c r="C19" s="5">
        <v>2</v>
      </c>
      <c r="D19" s="3">
        <v>20</v>
      </c>
      <c r="E19" s="27">
        <v>64</v>
      </c>
      <c r="F19" s="27">
        <v>76</v>
      </c>
      <c r="G19" s="27">
        <v>5</v>
      </c>
      <c r="H19" s="27" t="s">
        <v>10</v>
      </c>
      <c r="I19" s="11">
        <v>0.329246484360251</v>
      </c>
      <c r="J19" s="11">
        <v>0.32435753537974599</v>
      </c>
      <c r="K19" s="11">
        <v>0.33279100978585002</v>
      </c>
      <c r="L19" s="11">
        <v>0.32957252400991199</v>
      </c>
      <c r="M19" s="11">
        <v>3.0100000000000001E-3</v>
      </c>
      <c r="N19" s="11">
        <v>0.32899188832263399</v>
      </c>
    </row>
    <row r="20" spans="2:14" x14ac:dyDescent="0.25">
      <c r="B20" s="32">
        <v>15</v>
      </c>
      <c r="C20" s="5" t="s">
        <v>35</v>
      </c>
      <c r="D20" s="3">
        <v>6</v>
      </c>
      <c r="E20" s="27">
        <v>79</v>
      </c>
      <c r="F20" s="27">
        <v>76</v>
      </c>
      <c r="G20" s="27">
        <v>3</v>
      </c>
      <c r="H20" s="27" t="s">
        <v>10</v>
      </c>
      <c r="I20" s="11">
        <v>0.32842613981554197</v>
      </c>
      <c r="J20" s="11">
        <v>0.32524996653383098</v>
      </c>
      <c r="K20" s="11">
        <v>0.33259879384497099</v>
      </c>
      <c r="L20" s="11">
        <v>0.32968579450672397</v>
      </c>
      <c r="M20" s="11">
        <v>2.64E-3</v>
      </c>
      <c r="N20" s="11">
        <v>0.32899017211034898</v>
      </c>
    </row>
    <row r="21" spans="2:14" x14ac:dyDescent="0.25">
      <c r="B21" s="33">
        <v>16</v>
      </c>
      <c r="C21" s="5">
        <v>2</v>
      </c>
      <c r="D21" s="3">
        <v>2</v>
      </c>
      <c r="E21" s="27">
        <v>84</v>
      </c>
      <c r="F21" s="27">
        <v>84</v>
      </c>
      <c r="G21" s="27">
        <v>3</v>
      </c>
      <c r="H21" s="27" t="s">
        <v>10</v>
      </c>
      <c r="I21" s="11">
        <v>0.32831973529300701</v>
      </c>
      <c r="J21" s="11">
        <v>0.32576826308870399</v>
      </c>
      <c r="K21" s="11">
        <v>0.33196036232704801</v>
      </c>
      <c r="L21" s="11">
        <v>0.32989860574315699</v>
      </c>
      <c r="M21" s="11">
        <v>2.2599999999999999E-3</v>
      </c>
      <c r="N21" s="11">
        <v>0.32898673968577802</v>
      </c>
    </row>
    <row r="22" spans="2:14" x14ac:dyDescent="0.25">
      <c r="B22" s="32">
        <v>17</v>
      </c>
      <c r="C22" s="5" t="s">
        <v>35</v>
      </c>
      <c r="D22" s="3">
        <v>3</v>
      </c>
      <c r="E22" s="27">
        <v>85</v>
      </c>
      <c r="F22" s="27">
        <v>94</v>
      </c>
      <c r="G22" s="27">
        <v>5</v>
      </c>
      <c r="H22" s="27" t="s">
        <v>10</v>
      </c>
      <c r="I22" s="11">
        <v>0.32867670530409299</v>
      </c>
      <c r="J22" s="11">
        <v>0.324745399689022</v>
      </c>
      <c r="K22" s="11">
        <v>0.33234479420880803</v>
      </c>
      <c r="L22" s="11">
        <v>0.329902038182454</v>
      </c>
      <c r="M22" s="11">
        <v>2.7499999999999998E-3</v>
      </c>
      <c r="N22" s="11">
        <v>0.32891723308822901</v>
      </c>
    </row>
    <row r="23" spans="2:14" x14ac:dyDescent="0.25">
      <c r="B23" s="33">
        <v>18</v>
      </c>
      <c r="C23" s="5">
        <v>2</v>
      </c>
      <c r="D23" s="3">
        <v>16</v>
      </c>
      <c r="E23" s="27">
        <v>80</v>
      </c>
      <c r="F23" s="27">
        <v>63</v>
      </c>
      <c r="G23" s="27">
        <v>6</v>
      </c>
      <c r="H23" s="27" t="s">
        <v>10</v>
      </c>
      <c r="I23" s="11">
        <v>0.32912978262585701</v>
      </c>
      <c r="J23" s="11">
        <v>0.32549710131496201</v>
      </c>
      <c r="K23" s="11">
        <v>0.331469525192301</v>
      </c>
      <c r="L23" s="11">
        <v>0.32936314521277599</v>
      </c>
      <c r="M23" s="11">
        <v>2.15E-3</v>
      </c>
      <c r="N23" s="11">
        <v>0.32886488861353202</v>
      </c>
    </row>
    <row r="24" spans="2:14" x14ac:dyDescent="0.25">
      <c r="B24" s="32">
        <v>19</v>
      </c>
      <c r="C24" s="5">
        <v>2</v>
      </c>
      <c r="D24" s="3">
        <v>18</v>
      </c>
      <c r="E24" s="27">
        <v>55</v>
      </c>
      <c r="F24" s="27">
        <v>84</v>
      </c>
      <c r="G24" s="27">
        <v>6</v>
      </c>
      <c r="H24" s="27" t="s">
        <v>10</v>
      </c>
      <c r="I24" s="11">
        <v>0.32929797041954201</v>
      </c>
      <c r="J24" s="11">
        <v>0.32525683138886302</v>
      </c>
      <c r="K24" s="11">
        <v>0.331675470843244</v>
      </c>
      <c r="L24" s="11">
        <v>0.32917779349072201</v>
      </c>
      <c r="M24" s="11">
        <v>2.3E-3</v>
      </c>
      <c r="N24" s="11">
        <v>0.32885201702139299</v>
      </c>
    </row>
    <row r="25" spans="2:14" x14ac:dyDescent="0.25">
      <c r="B25" s="33">
        <v>20</v>
      </c>
      <c r="C25" s="5">
        <v>2</v>
      </c>
      <c r="D25" s="3">
        <v>10</v>
      </c>
      <c r="E25" s="27">
        <v>62</v>
      </c>
      <c r="F25" s="27">
        <v>64</v>
      </c>
      <c r="G25" s="27">
        <v>5</v>
      </c>
      <c r="H25" s="27" t="s">
        <v>10</v>
      </c>
      <c r="I25" s="11">
        <v>0.32903024291122701</v>
      </c>
      <c r="J25" s="11">
        <v>0.32508864244059299</v>
      </c>
      <c r="K25" s="11">
        <v>0.331833362508967</v>
      </c>
      <c r="L25" s="11">
        <v>0.329442091316615</v>
      </c>
      <c r="M25" s="11">
        <v>2.4199999999999998E-3</v>
      </c>
      <c r="N25" s="11">
        <v>0.32884858459682298</v>
      </c>
    </row>
    <row r="26" spans="2:14" x14ac:dyDescent="0.25">
      <c r="B26" s="32">
        <v>21</v>
      </c>
      <c r="C26" s="5" t="s">
        <v>35</v>
      </c>
      <c r="D26" s="3">
        <v>8</v>
      </c>
      <c r="E26" s="27">
        <v>66</v>
      </c>
      <c r="F26" s="27">
        <v>54</v>
      </c>
      <c r="G26" s="27">
        <v>3</v>
      </c>
      <c r="H26" s="27" t="s">
        <v>10</v>
      </c>
      <c r="I26" s="11">
        <v>0.32929797041954201</v>
      </c>
      <c r="J26" s="11">
        <v>0.32469048084877</v>
      </c>
      <c r="K26" s="11">
        <v>0.33177844366871501</v>
      </c>
      <c r="L26" s="11">
        <v>0.32930136130542498</v>
      </c>
      <c r="M26" s="11">
        <v>2.5600000000000002E-3</v>
      </c>
      <c r="N26" s="11">
        <v>0.32876706451327697</v>
      </c>
    </row>
    <row r="27" spans="2:14" x14ac:dyDescent="0.25">
      <c r="B27" s="33">
        <v>22</v>
      </c>
      <c r="C27" s="5">
        <v>1</v>
      </c>
      <c r="D27" s="3">
        <v>5</v>
      </c>
      <c r="E27" s="27">
        <v>66</v>
      </c>
      <c r="F27" s="27">
        <v>52</v>
      </c>
      <c r="G27" s="27">
        <v>4</v>
      </c>
      <c r="H27" s="27" t="s">
        <v>10</v>
      </c>
      <c r="I27" s="11">
        <v>0.32924305195629799</v>
      </c>
      <c r="J27" s="11">
        <v>0.32449483248037497</v>
      </c>
      <c r="K27" s="11">
        <v>0.33247179402688898</v>
      </c>
      <c r="L27" s="11">
        <v>0.32884484687888199</v>
      </c>
      <c r="M27" s="11">
        <v>2.8400000000000001E-3</v>
      </c>
      <c r="N27" s="11">
        <v>0.32876363208870701</v>
      </c>
    </row>
    <row r="28" spans="2:14" x14ac:dyDescent="0.25">
      <c r="B28" s="32">
        <v>23</v>
      </c>
      <c r="C28" s="5">
        <v>2</v>
      </c>
      <c r="D28" s="3">
        <v>4</v>
      </c>
      <c r="E28" s="27">
        <v>50</v>
      </c>
      <c r="F28" s="27">
        <v>83</v>
      </c>
      <c r="G28" s="27">
        <v>5</v>
      </c>
      <c r="H28" s="27" t="s">
        <v>10</v>
      </c>
      <c r="I28" s="11">
        <v>0.33011831496425098</v>
      </c>
      <c r="J28" s="11">
        <v>0.32425113012675899</v>
      </c>
      <c r="K28" s="11">
        <v>0.33169949783585401</v>
      </c>
      <c r="L28" s="11">
        <v>0.328862009075369</v>
      </c>
      <c r="M28" s="11">
        <v>2.7799999999999999E-3</v>
      </c>
      <c r="N28" s="11">
        <v>0.32873274026757399</v>
      </c>
    </row>
    <row r="29" spans="2:14" x14ac:dyDescent="0.25">
      <c r="B29" s="33">
        <v>24</v>
      </c>
      <c r="C29" s="5">
        <v>2</v>
      </c>
      <c r="D29" s="3">
        <v>19</v>
      </c>
      <c r="E29" s="27">
        <v>71</v>
      </c>
      <c r="F29" s="27">
        <v>92</v>
      </c>
      <c r="G29" s="27">
        <v>4</v>
      </c>
      <c r="H29" s="27" t="s">
        <v>9</v>
      </c>
      <c r="I29" s="11">
        <v>0.32891697358078598</v>
      </c>
      <c r="J29" s="11">
        <v>0.32464242686354999</v>
      </c>
      <c r="K29" s="11">
        <v>0.33171322754591698</v>
      </c>
      <c r="L29" s="11">
        <v>0.32964117279585903</v>
      </c>
      <c r="M29" s="11">
        <v>2.5699999999999998E-3</v>
      </c>
      <c r="N29" s="11">
        <v>0.32872844973686099</v>
      </c>
    </row>
    <row r="30" spans="2:14" x14ac:dyDescent="0.25">
      <c r="B30" s="32">
        <v>25</v>
      </c>
      <c r="C30" s="5" t="s">
        <v>35</v>
      </c>
      <c r="D30" s="3">
        <v>4</v>
      </c>
      <c r="E30" s="27">
        <v>85</v>
      </c>
      <c r="F30" s="27">
        <v>83</v>
      </c>
      <c r="G30" s="27">
        <v>6</v>
      </c>
      <c r="H30" s="27" t="s">
        <v>10</v>
      </c>
      <c r="I30" s="11">
        <v>0.328807136654298</v>
      </c>
      <c r="J30" s="11">
        <v>0.324951345339964</v>
      </c>
      <c r="K30" s="11">
        <v>0.33211482156525501</v>
      </c>
      <c r="L30" s="11">
        <v>0.32897527957217998</v>
      </c>
      <c r="M30" s="11">
        <v>2.5400000000000002E-3</v>
      </c>
      <c r="N30" s="11">
        <v>0.328712145720152</v>
      </c>
    </row>
    <row r="31" spans="2:14" x14ac:dyDescent="0.25">
      <c r="B31" s="33">
        <v>26</v>
      </c>
      <c r="C31" s="5" t="s">
        <v>35</v>
      </c>
      <c r="D31" s="3">
        <v>10</v>
      </c>
      <c r="E31" s="27">
        <v>57</v>
      </c>
      <c r="F31" s="27">
        <v>81</v>
      </c>
      <c r="G31" s="27">
        <v>5</v>
      </c>
      <c r="H31" s="27" t="s">
        <v>9</v>
      </c>
      <c r="I31" s="11">
        <v>0.32871102934362101</v>
      </c>
      <c r="J31" s="11">
        <v>0.32529802051905099</v>
      </c>
      <c r="K31" s="11">
        <v>0.33087571523208298</v>
      </c>
      <c r="L31" s="11">
        <v>0.32962057816007501</v>
      </c>
      <c r="M31" s="11">
        <v>2.0699999999999998E-3</v>
      </c>
      <c r="N31" s="12">
        <v>0.32862633510589401</v>
      </c>
    </row>
    <row r="32" spans="2:14" x14ac:dyDescent="0.25">
      <c r="B32" s="32">
        <v>27</v>
      </c>
      <c r="C32" s="5" t="s">
        <v>35</v>
      </c>
      <c r="D32" s="3">
        <v>9</v>
      </c>
      <c r="E32" s="27">
        <v>60</v>
      </c>
      <c r="F32" s="27">
        <v>93</v>
      </c>
      <c r="G32" s="27">
        <v>3</v>
      </c>
      <c r="H32" s="27" t="s">
        <v>10</v>
      </c>
      <c r="I32" s="11">
        <v>0.32820989836651898</v>
      </c>
      <c r="J32" s="11">
        <v>0.32477972396417898</v>
      </c>
      <c r="K32" s="11">
        <v>0.33244433460676298</v>
      </c>
      <c r="L32" s="11">
        <v>0.32905079323672098</v>
      </c>
      <c r="M32" s="11">
        <v>2.7299999999999998E-3</v>
      </c>
      <c r="N32" s="12">
        <v>0.32862118646903898</v>
      </c>
    </row>
    <row r="33" spans="2:14" x14ac:dyDescent="0.25">
      <c r="B33" s="33">
        <v>28</v>
      </c>
      <c r="C33" s="5" t="s">
        <v>35</v>
      </c>
      <c r="D33" s="3">
        <v>7</v>
      </c>
      <c r="E33" s="27">
        <v>73</v>
      </c>
      <c r="F33" s="27">
        <v>99</v>
      </c>
      <c r="G33" s="27">
        <v>6</v>
      </c>
      <c r="H33" s="27" t="s">
        <v>9</v>
      </c>
      <c r="I33" s="11">
        <v>0.32968239966225099</v>
      </c>
      <c r="J33" s="11">
        <v>0.32481061581182002</v>
      </c>
      <c r="K33" s="11">
        <v>0.33197409203711098</v>
      </c>
      <c r="L33" s="11">
        <v>0.32793181802579802</v>
      </c>
      <c r="M33" s="11">
        <v>2.6199999999999999E-3</v>
      </c>
      <c r="N33" s="12">
        <v>0.32859973381547403</v>
      </c>
    </row>
    <row r="34" spans="2:14" x14ac:dyDescent="0.25">
      <c r="B34" s="32">
        <v>29</v>
      </c>
      <c r="C34" s="5" t="s">
        <v>35</v>
      </c>
      <c r="D34" s="3">
        <v>11</v>
      </c>
      <c r="E34" s="27">
        <v>53</v>
      </c>
      <c r="F34" s="27">
        <v>80</v>
      </c>
      <c r="G34" s="27">
        <v>4</v>
      </c>
      <c r="H34" s="27" t="s">
        <v>10</v>
      </c>
      <c r="I34" s="11">
        <v>0.32800052172540001</v>
      </c>
      <c r="J34" s="11">
        <v>0.32450512976292201</v>
      </c>
      <c r="K34" s="11">
        <v>0.33176471395865298</v>
      </c>
      <c r="L34" s="11">
        <v>0.32989860574315699</v>
      </c>
      <c r="M34" s="11">
        <v>2.6800000000000001E-3</v>
      </c>
      <c r="N34" s="12">
        <v>0.32854224070392102</v>
      </c>
    </row>
    <row r="35" spans="2:14" x14ac:dyDescent="0.25">
      <c r="B35" s="33">
        <v>30</v>
      </c>
      <c r="C35" s="5">
        <v>2</v>
      </c>
      <c r="D35" s="3">
        <v>9</v>
      </c>
      <c r="E35" s="27">
        <v>55</v>
      </c>
      <c r="F35" s="27">
        <v>97</v>
      </c>
      <c r="G35" s="27">
        <v>6</v>
      </c>
      <c r="H35" s="27" t="s">
        <v>10</v>
      </c>
      <c r="I35" s="11">
        <v>0.328755650595007</v>
      </c>
      <c r="J35" s="11">
        <v>0.32414815730128799</v>
      </c>
      <c r="K35" s="11">
        <v>0.332276145658494</v>
      </c>
      <c r="L35" s="11">
        <v>0.328892901029045</v>
      </c>
      <c r="M35" s="11">
        <v>2.8900000000000002E-3</v>
      </c>
      <c r="N35" s="12">
        <v>0.32851821373192902</v>
      </c>
    </row>
    <row r="36" spans="2:14" x14ac:dyDescent="0.25">
      <c r="B36" s="32">
        <v>31</v>
      </c>
      <c r="C36" s="5">
        <v>2</v>
      </c>
      <c r="D36" s="3">
        <v>7</v>
      </c>
      <c r="E36" s="27">
        <v>51</v>
      </c>
      <c r="F36" s="27">
        <v>71</v>
      </c>
      <c r="G36" s="27">
        <v>6</v>
      </c>
      <c r="H36" s="27" t="s">
        <v>10</v>
      </c>
      <c r="I36" s="11">
        <v>0.32823392519418798</v>
      </c>
      <c r="J36" s="11">
        <v>0.32394564407786097</v>
      </c>
      <c r="K36" s="11">
        <v>0.33202557844984698</v>
      </c>
      <c r="L36" s="11">
        <v>0.329352847894885</v>
      </c>
      <c r="M36" s="11">
        <v>2.9099999999999998E-3</v>
      </c>
      <c r="N36" s="12">
        <v>0.328389497810542</v>
      </c>
    </row>
    <row r="37" spans="2:14" x14ac:dyDescent="0.25">
      <c r="B37" s="33">
        <v>32</v>
      </c>
      <c r="C37" s="5">
        <v>2</v>
      </c>
      <c r="D37" s="3">
        <v>17</v>
      </c>
      <c r="E37" s="27">
        <v>79</v>
      </c>
      <c r="F37" s="27">
        <v>62</v>
      </c>
      <c r="G37" s="27">
        <v>6</v>
      </c>
      <c r="H37" s="27" t="s">
        <v>9</v>
      </c>
      <c r="I37" s="11">
        <v>0.328707596939668</v>
      </c>
      <c r="J37" s="11">
        <v>0.32400742777314401</v>
      </c>
      <c r="K37" s="11">
        <v>0.33181963279890397</v>
      </c>
      <c r="L37" s="11">
        <v>0.32897184713288302</v>
      </c>
      <c r="M37" s="11">
        <v>2.8E-3</v>
      </c>
      <c r="N37" s="12">
        <v>0.32837662621840302</v>
      </c>
    </row>
    <row r="38" spans="2:14" x14ac:dyDescent="0.25">
      <c r="B38" s="32">
        <v>33</v>
      </c>
      <c r="C38" s="5">
        <v>1</v>
      </c>
      <c r="D38" s="3">
        <v>4</v>
      </c>
      <c r="E38" s="27">
        <v>63</v>
      </c>
      <c r="F38" s="27">
        <v>78</v>
      </c>
      <c r="G38" s="27">
        <v>6</v>
      </c>
      <c r="H38" s="27" t="s">
        <v>10</v>
      </c>
      <c r="I38" s="11">
        <v>0.32791471162658098</v>
      </c>
      <c r="J38" s="11">
        <v>0.32481404823933602</v>
      </c>
      <c r="K38" s="11">
        <v>0.33101644476022701</v>
      </c>
      <c r="L38" s="11">
        <v>0.32892379298272101</v>
      </c>
      <c r="M38" s="11">
        <v>2.2399999999999998E-3</v>
      </c>
      <c r="N38" s="12">
        <v>0.32816724831961303</v>
      </c>
    </row>
    <row r="39" spans="2:14" x14ac:dyDescent="0.25">
      <c r="B39" s="33">
        <v>34</v>
      </c>
      <c r="C39" s="5">
        <v>1</v>
      </c>
      <c r="D39" s="3">
        <v>3</v>
      </c>
      <c r="E39" s="27">
        <v>52</v>
      </c>
      <c r="F39" s="27">
        <v>90</v>
      </c>
      <c r="G39" s="27">
        <v>6</v>
      </c>
      <c r="H39" s="27" t="s">
        <v>9</v>
      </c>
      <c r="I39" s="11">
        <v>0.32805200778469201</v>
      </c>
      <c r="J39" s="11">
        <v>0.32591242504436402</v>
      </c>
      <c r="K39" s="11">
        <v>0.32970182502171003</v>
      </c>
      <c r="L39" s="11">
        <v>0.32893752273991</v>
      </c>
      <c r="M39" s="11">
        <v>1.42E-3</v>
      </c>
      <c r="N39" s="12">
        <v>0.32815094430290398</v>
      </c>
    </row>
    <row r="40" spans="2:14" x14ac:dyDescent="0.25">
      <c r="B40" s="32">
        <v>35</v>
      </c>
      <c r="C40" s="5">
        <v>2</v>
      </c>
      <c r="D40" s="3">
        <v>6</v>
      </c>
      <c r="E40" s="27">
        <v>60</v>
      </c>
      <c r="F40" s="27">
        <v>50</v>
      </c>
      <c r="G40" s="27">
        <v>6</v>
      </c>
      <c r="H40" s="27" t="s">
        <v>9</v>
      </c>
      <c r="I40" s="11">
        <v>0.32778084787242401</v>
      </c>
      <c r="J40" s="11">
        <v>0.324663021428645</v>
      </c>
      <c r="K40" s="11">
        <v>0.33096495834749201</v>
      </c>
      <c r="L40" s="11">
        <v>0.328892901029045</v>
      </c>
      <c r="M40" s="11">
        <v>2.2799999999999999E-3</v>
      </c>
      <c r="N40" s="12">
        <v>0.32807543096235697</v>
      </c>
    </row>
    <row r="41" spans="2:14" x14ac:dyDescent="0.25">
      <c r="B41" s="33">
        <v>36</v>
      </c>
      <c r="C41" s="5">
        <v>2</v>
      </c>
      <c r="D41" s="3">
        <v>15</v>
      </c>
      <c r="E41" s="27">
        <v>54</v>
      </c>
      <c r="F41" s="27">
        <v>57</v>
      </c>
      <c r="G41" s="27">
        <v>4</v>
      </c>
      <c r="H41" s="27" t="s">
        <v>9</v>
      </c>
      <c r="I41" s="11">
        <v>0.32812408826770001</v>
      </c>
      <c r="J41" s="11">
        <v>0.32440902179248199</v>
      </c>
      <c r="K41" s="11">
        <v>0.33149698461242699</v>
      </c>
      <c r="L41" s="11">
        <v>0.32769497971428302</v>
      </c>
      <c r="M41" s="11">
        <v>2.5100000000000001E-3</v>
      </c>
      <c r="N41" s="12">
        <v>0.32793126913040299</v>
      </c>
    </row>
    <row r="42" spans="2:14" x14ac:dyDescent="0.25">
      <c r="B42" s="18"/>
      <c r="C42" s="5"/>
      <c r="D42" s="3"/>
      <c r="E42" s="27"/>
      <c r="F42" s="27"/>
      <c r="G42" s="27"/>
      <c r="H42" s="27"/>
      <c r="I42" s="11"/>
      <c r="J42" s="11"/>
      <c r="K42" s="11"/>
      <c r="L42" s="11"/>
      <c r="M42" s="11"/>
      <c r="N42" s="12"/>
    </row>
    <row r="43" spans="2:14" x14ac:dyDescent="0.25">
      <c r="B43" s="19"/>
      <c r="C43" s="5"/>
      <c r="D43" s="3"/>
      <c r="E43" s="27"/>
      <c r="F43" s="27"/>
      <c r="G43" s="27"/>
      <c r="H43" s="27"/>
      <c r="I43" s="11"/>
      <c r="J43" s="11"/>
      <c r="K43" s="11"/>
      <c r="L43" s="11"/>
      <c r="M43" s="11"/>
      <c r="N43" s="12"/>
    </row>
    <row r="44" spans="2:14" x14ac:dyDescent="0.25">
      <c r="B44" s="18"/>
      <c r="C44" s="5"/>
      <c r="D44" s="3"/>
      <c r="E44" s="27"/>
      <c r="F44" s="27"/>
      <c r="G44" s="27"/>
      <c r="H44" s="27"/>
      <c r="I44" s="11"/>
      <c r="J44" s="11"/>
      <c r="K44" s="11"/>
      <c r="L44" s="11"/>
      <c r="M44" s="11"/>
      <c r="N44" s="12"/>
    </row>
    <row r="45" spans="2:14" x14ac:dyDescent="0.25">
      <c r="B45" s="19"/>
      <c r="C45" s="5"/>
      <c r="D45" s="3"/>
      <c r="E45" s="27"/>
      <c r="F45" s="27"/>
      <c r="G45" s="27"/>
      <c r="H45" s="27"/>
      <c r="I45" s="11"/>
      <c r="J45" s="11"/>
      <c r="K45" s="11"/>
      <c r="L45" s="11"/>
      <c r="M45" s="11"/>
      <c r="N45" s="12"/>
    </row>
    <row r="46" spans="2:14" x14ac:dyDescent="0.25">
      <c r="B46" s="18"/>
      <c r="C46" s="5"/>
      <c r="D46" s="3"/>
      <c r="E46" s="27"/>
      <c r="F46" s="27"/>
      <c r="G46" s="27"/>
      <c r="H46" s="27"/>
      <c r="I46" s="11"/>
      <c r="J46" s="11"/>
      <c r="K46" s="11"/>
      <c r="L46" s="11"/>
      <c r="M46" s="11"/>
      <c r="N46" s="12"/>
    </row>
    <row r="47" spans="2:14" x14ac:dyDescent="0.25">
      <c r="B47" s="19"/>
      <c r="C47" s="5"/>
      <c r="D47" s="3"/>
      <c r="E47" s="27"/>
      <c r="F47" s="27"/>
      <c r="G47" s="27"/>
      <c r="H47" s="27"/>
      <c r="I47" s="11"/>
      <c r="J47" s="11"/>
      <c r="K47" s="11"/>
      <c r="L47" s="11"/>
      <c r="M47" s="11"/>
      <c r="N47" s="12"/>
    </row>
    <row r="48" spans="2:14" x14ac:dyDescent="0.25">
      <c r="B48" s="18"/>
      <c r="C48" s="5"/>
      <c r="D48" s="3"/>
      <c r="E48" s="27"/>
      <c r="F48" s="27"/>
      <c r="G48" s="27"/>
      <c r="H48" s="27"/>
      <c r="I48" s="11"/>
      <c r="J48" s="11"/>
      <c r="K48" s="11"/>
      <c r="L48" s="11"/>
      <c r="M48" s="11"/>
      <c r="N48" s="12"/>
    </row>
    <row r="49" spans="2:14" x14ac:dyDescent="0.25">
      <c r="B49" s="19"/>
      <c r="C49" s="5"/>
      <c r="D49" s="3"/>
      <c r="E49" s="27"/>
      <c r="F49" s="27"/>
      <c r="G49" s="27"/>
      <c r="H49" s="27"/>
      <c r="I49" s="11"/>
      <c r="J49" s="11"/>
      <c r="K49" s="11"/>
      <c r="L49" s="11"/>
      <c r="M49" s="11"/>
      <c r="N49" s="12"/>
    </row>
    <row r="50" spans="2:14" x14ac:dyDescent="0.25">
      <c r="B50" s="18"/>
      <c r="C50" s="4"/>
      <c r="D50" s="27"/>
      <c r="E50" s="27"/>
      <c r="F50" s="27"/>
      <c r="G50" s="27"/>
      <c r="H50" s="27"/>
      <c r="I50" s="11"/>
      <c r="J50" s="11"/>
      <c r="K50" s="11"/>
      <c r="L50" s="11"/>
      <c r="M50" s="11"/>
      <c r="N50" s="12"/>
    </row>
    <row r="51" spans="2:14" x14ac:dyDescent="0.25">
      <c r="B51" s="19"/>
      <c r="C51" s="5"/>
      <c r="D51" s="3"/>
      <c r="E51" s="27"/>
      <c r="F51" s="27"/>
      <c r="G51" s="27"/>
      <c r="H51" s="27"/>
      <c r="I51" s="11"/>
      <c r="J51" s="11"/>
      <c r="K51" s="11"/>
      <c r="L51" s="11"/>
      <c r="M51" s="11"/>
      <c r="N51" s="12"/>
    </row>
    <row r="52" spans="2:14" x14ac:dyDescent="0.25">
      <c r="B52" s="18"/>
      <c r="C52" s="5"/>
      <c r="D52" s="3"/>
      <c r="E52" s="27"/>
      <c r="F52" s="27"/>
      <c r="G52" s="27"/>
      <c r="H52" s="27"/>
      <c r="I52" s="11"/>
      <c r="J52" s="11"/>
      <c r="K52" s="11"/>
      <c r="L52" s="11"/>
      <c r="M52" s="11"/>
      <c r="N52" s="12"/>
    </row>
    <row r="53" spans="2:14" x14ac:dyDescent="0.25">
      <c r="B53" s="19"/>
      <c r="C53" s="5"/>
      <c r="D53" s="3"/>
      <c r="E53" s="27"/>
      <c r="F53" s="27"/>
      <c r="G53" s="27"/>
      <c r="H53" s="27"/>
      <c r="I53" s="11"/>
      <c r="J53" s="11"/>
      <c r="K53" s="11"/>
      <c r="L53" s="11"/>
      <c r="M53" s="11"/>
      <c r="N53" s="12"/>
    </row>
    <row r="54" spans="2:14" x14ac:dyDescent="0.25">
      <c r="B54" s="18"/>
      <c r="C54" s="5"/>
      <c r="D54" s="3"/>
      <c r="E54" s="27"/>
      <c r="F54" s="27"/>
      <c r="G54" s="27"/>
      <c r="H54" s="27"/>
      <c r="I54" s="11"/>
      <c r="J54" s="11"/>
      <c r="K54" s="11"/>
      <c r="L54" s="11"/>
      <c r="M54" s="11"/>
      <c r="N54" s="12"/>
    </row>
    <row r="55" spans="2:14" x14ac:dyDescent="0.25">
      <c r="B55" s="19"/>
      <c r="C55" s="5"/>
      <c r="D55" s="3"/>
      <c r="E55" s="27"/>
      <c r="F55" s="27"/>
      <c r="G55" s="27"/>
      <c r="H55" s="27"/>
      <c r="I55" s="11"/>
      <c r="J55" s="11"/>
      <c r="K55" s="11"/>
      <c r="L55" s="11"/>
      <c r="M55" s="11"/>
      <c r="N55" s="12"/>
    </row>
    <row r="56" spans="2:14" x14ac:dyDescent="0.25">
      <c r="B56" s="18"/>
      <c r="C56" s="5"/>
      <c r="D56" s="3"/>
      <c r="E56" s="27"/>
      <c r="F56" s="27"/>
      <c r="G56" s="27"/>
      <c r="H56" s="27"/>
      <c r="I56" s="11"/>
      <c r="J56" s="11"/>
      <c r="K56" s="11"/>
      <c r="L56" s="11"/>
      <c r="M56" s="11"/>
      <c r="N56" s="12"/>
    </row>
    <row r="57" spans="2:14" x14ac:dyDescent="0.25">
      <c r="B57" s="19"/>
      <c r="C57" s="5"/>
      <c r="D57" s="3"/>
      <c r="E57" s="27"/>
      <c r="F57" s="27"/>
      <c r="G57" s="27"/>
      <c r="H57" s="27"/>
      <c r="I57" s="11"/>
      <c r="J57" s="11"/>
      <c r="K57" s="11"/>
      <c r="L57" s="11"/>
      <c r="M57" s="11"/>
      <c r="N57" s="12"/>
    </row>
    <row r="58" spans="2:14" x14ac:dyDescent="0.25">
      <c r="B58" s="18"/>
      <c r="C58" s="5"/>
      <c r="D58" s="3"/>
      <c r="E58" s="27"/>
      <c r="F58" s="27"/>
      <c r="G58" s="27"/>
      <c r="H58" s="27"/>
      <c r="I58" s="11"/>
      <c r="J58" s="11"/>
      <c r="K58" s="11"/>
      <c r="L58" s="11"/>
      <c r="M58" s="11"/>
      <c r="N58" s="12"/>
    </row>
    <row r="59" spans="2:14" x14ac:dyDescent="0.25">
      <c r="B59" s="19"/>
      <c r="C59" s="5"/>
      <c r="D59" s="3"/>
      <c r="E59" s="27"/>
      <c r="F59" s="27"/>
      <c r="G59" s="27"/>
      <c r="H59" s="27"/>
      <c r="I59" s="11"/>
      <c r="J59" s="11"/>
      <c r="K59" s="11"/>
      <c r="L59" s="11"/>
      <c r="M59" s="11"/>
      <c r="N59" s="12"/>
    </row>
    <row r="60" spans="2:14" x14ac:dyDescent="0.25">
      <c r="B60" s="18"/>
      <c r="C60" s="5"/>
      <c r="D60" s="3"/>
      <c r="E60" s="28"/>
      <c r="F60" s="28"/>
      <c r="G60" s="28"/>
      <c r="H60" s="28"/>
      <c r="I60" s="13"/>
      <c r="J60" s="13"/>
      <c r="K60" s="13"/>
      <c r="L60" s="13"/>
      <c r="M60" s="13"/>
      <c r="N60" s="14"/>
    </row>
  </sheetData>
  <mergeCells count="2">
    <mergeCell ref="P2:S2"/>
    <mergeCell ref="I4:N4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45CFA-2E15-49BF-ABF6-F637A36F4525}">
  <dimension ref="B2:Z60"/>
  <sheetViews>
    <sheetView showGridLines="0" zoomScaleNormal="100" workbookViewId="0">
      <selection activeCell="J25" sqref="J25"/>
    </sheetView>
  </sheetViews>
  <sheetFormatPr defaultRowHeight="15" x14ac:dyDescent="0.25"/>
  <cols>
    <col min="3" max="3" width="15.42578125" customWidth="1"/>
    <col min="4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58" t="s">
        <v>34</v>
      </c>
      <c r="Q2" s="58"/>
      <c r="R2" s="58"/>
      <c r="S2" s="58"/>
    </row>
    <row r="3" spans="2:26" x14ac:dyDescent="0.25">
      <c r="D3" s="15" t="s">
        <v>16</v>
      </c>
      <c r="E3" s="1" t="s">
        <v>29</v>
      </c>
      <c r="F3" s="1" t="s">
        <v>29</v>
      </c>
      <c r="G3" s="1" t="s">
        <v>36</v>
      </c>
      <c r="H3" s="1" t="s">
        <v>9</v>
      </c>
    </row>
    <row r="4" spans="2:26" x14ac:dyDescent="0.25">
      <c r="I4" s="59" t="s">
        <v>6</v>
      </c>
      <c r="J4" s="59"/>
      <c r="K4" s="59"/>
      <c r="L4" s="59"/>
      <c r="M4" s="59"/>
      <c r="N4" s="59"/>
      <c r="P4" s="15" t="s">
        <v>2</v>
      </c>
      <c r="Q4" s="1">
        <v>91</v>
      </c>
      <c r="R4" s="1">
        <v>92</v>
      </c>
      <c r="S4" s="1">
        <v>93</v>
      </c>
      <c r="T4" s="1">
        <v>94</v>
      </c>
      <c r="U4" s="1">
        <v>95</v>
      </c>
      <c r="V4" s="36">
        <v>96</v>
      </c>
      <c r="W4" s="36">
        <v>97</v>
      </c>
      <c r="X4" s="36">
        <v>98</v>
      </c>
      <c r="Y4" s="36">
        <v>99</v>
      </c>
      <c r="Z4" s="36">
        <v>100</v>
      </c>
    </row>
    <row r="5" spans="2:26" x14ac:dyDescent="0.25">
      <c r="B5" s="26" t="s">
        <v>33</v>
      </c>
      <c r="C5" s="29" t="s">
        <v>0</v>
      </c>
      <c r="D5" s="29" t="s">
        <v>1</v>
      </c>
      <c r="E5" s="29" t="s">
        <v>2</v>
      </c>
      <c r="F5" s="29" t="s">
        <v>3</v>
      </c>
      <c r="G5" s="29" t="s">
        <v>4</v>
      </c>
      <c r="H5" s="29" t="s">
        <v>5</v>
      </c>
      <c r="I5" s="29" t="s">
        <v>11</v>
      </c>
      <c r="J5" s="29" t="s">
        <v>12</v>
      </c>
      <c r="K5" s="29" t="s">
        <v>13</v>
      </c>
      <c r="L5" s="29" t="s">
        <v>14</v>
      </c>
      <c r="M5" s="29" t="s">
        <v>8</v>
      </c>
      <c r="N5" s="29" t="s">
        <v>7</v>
      </c>
      <c r="P5" s="15" t="s">
        <v>19</v>
      </c>
      <c r="Q5" s="24">
        <f>(COUNTIF($E6:$E8,Q4)/3)*(COUNTIF($E6:$E250,Q4)/(245-COUNTBLANK($E6:$E250)))</f>
        <v>0</v>
      </c>
      <c r="R5" s="24">
        <f t="shared" ref="R5:Z5" si="0">(COUNTIF($E6:$E8,R4)/3)*(COUNTIF($E6:$E250,R4)/(245-COUNTBLANK($E6:$E250)))</f>
        <v>0</v>
      </c>
      <c r="S5" s="24">
        <f t="shared" si="0"/>
        <v>0</v>
      </c>
      <c r="T5" s="24">
        <f t="shared" si="0"/>
        <v>0</v>
      </c>
      <c r="U5" s="24">
        <f t="shared" si="0"/>
        <v>3.3333333333333333E-2</v>
      </c>
      <c r="V5" s="24">
        <f t="shared" si="0"/>
        <v>0</v>
      </c>
      <c r="W5" s="24">
        <f t="shared" si="0"/>
        <v>3.3333333333333333E-2</v>
      </c>
      <c r="X5" s="24">
        <f t="shared" si="0"/>
        <v>0</v>
      </c>
      <c r="Y5" s="24">
        <f t="shared" si="0"/>
        <v>6.6666666666666666E-2</v>
      </c>
      <c r="Z5" s="24">
        <f t="shared" si="0"/>
        <v>0</v>
      </c>
    </row>
    <row r="6" spans="2:26" x14ac:dyDescent="0.25">
      <c r="B6" s="32">
        <v>1</v>
      </c>
      <c r="C6" s="3">
        <v>1</v>
      </c>
      <c r="D6" s="3">
        <v>4</v>
      </c>
      <c r="E6" s="34">
        <v>99</v>
      </c>
      <c r="F6" s="34">
        <v>96</v>
      </c>
      <c r="G6" s="34">
        <v>3</v>
      </c>
      <c r="H6" s="34" t="s">
        <v>9</v>
      </c>
      <c r="I6" s="11">
        <v>0.32940780734602998</v>
      </c>
      <c r="J6" s="11">
        <v>0.326156127397979</v>
      </c>
      <c r="K6" s="11">
        <v>0.33313425253742202</v>
      </c>
      <c r="L6" s="11">
        <v>0.330732688492404</v>
      </c>
      <c r="M6" s="11">
        <v>2.5200000000000001E-3</v>
      </c>
      <c r="N6" s="11">
        <v>0.32985771742049802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33">
        <v>2</v>
      </c>
      <c r="C7" s="3">
        <v>1</v>
      </c>
      <c r="D7" s="3">
        <v>8</v>
      </c>
      <c r="E7" s="34">
        <v>97</v>
      </c>
      <c r="F7" s="34">
        <v>96</v>
      </c>
      <c r="G7" s="34">
        <v>3</v>
      </c>
      <c r="H7" s="34" t="s">
        <v>9</v>
      </c>
      <c r="I7" s="11">
        <v>0.32932199724721201</v>
      </c>
      <c r="J7" s="11">
        <v>0.32601883029735101</v>
      </c>
      <c r="K7" s="11">
        <v>0.333244090217924</v>
      </c>
      <c r="L7" s="11">
        <v>0.33073955337099797</v>
      </c>
      <c r="M7" s="11">
        <v>2.6099999999999999E-3</v>
      </c>
      <c r="N7" s="11">
        <v>0.32983111613007798</v>
      </c>
      <c r="P7" s="15" t="s">
        <v>3</v>
      </c>
      <c r="Q7" s="1">
        <v>91</v>
      </c>
      <c r="R7" s="1">
        <v>92</v>
      </c>
      <c r="S7" s="1">
        <v>93</v>
      </c>
      <c r="T7" s="1">
        <v>94</v>
      </c>
      <c r="U7" s="1">
        <v>95</v>
      </c>
      <c r="V7" s="36">
        <v>96</v>
      </c>
      <c r="W7" s="36">
        <v>97</v>
      </c>
      <c r="X7" s="36">
        <v>98</v>
      </c>
      <c r="Y7" s="36">
        <v>99</v>
      </c>
      <c r="Z7" s="36">
        <v>100</v>
      </c>
    </row>
    <row r="8" spans="2:26" x14ac:dyDescent="0.25">
      <c r="B8" s="32">
        <v>3</v>
      </c>
      <c r="C8" s="3">
        <v>1</v>
      </c>
      <c r="D8" s="3">
        <v>6</v>
      </c>
      <c r="E8" s="34">
        <v>95</v>
      </c>
      <c r="F8" s="34">
        <v>96</v>
      </c>
      <c r="G8" s="34">
        <v>3</v>
      </c>
      <c r="H8" s="34" t="s">
        <v>9</v>
      </c>
      <c r="I8" s="11">
        <v>0.32948675263694399</v>
      </c>
      <c r="J8" s="11">
        <v>0.32576826308870399</v>
      </c>
      <c r="K8" s="11">
        <v>0.33303127971195001</v>
      </c>
      <c r="L8" s="11">
        <v>0.330732688492404</v>
      </c>
      <c r="M8" s="11">
        <v>2.63E-3</v>
      </c>
      <c r="N8" s="11">
        <v>0.329754744683388</v>
      </c>
      <c r="P8" s="15" t="s">
        <v>19</v>
      </c>
      <c r="Q8" s="24">
        <f>(COUNTIF($F6:$F8,Q7)/3)*(COUNTIF($F6:$F250,Q7)/(245-COUNTBLANK($F6:$F250)))</f>
        <v>0</v>
      </c>
      <c r="R8" s="24">
        <f t="shared" ref="R8:Z8" si="1">(COUNTIF($F6:$F8,R7)/3)*(COUNTIF($F6:$F250,R7)/(245-COUNTBLANK($F6:$F250)))</f>
        <v>0</v>
      </c>
      <c r="S8" s="24">
        <f t="shared" si="1"/>
        <v>0</v>
      </c>
      <c r="T8" s="24">
        <f t="shared" si="1"/>
        <v>0</v>
      </c>
      <c r="U8" s="24">
        <f t="shared" si="1"/>
        <v>0</v>
      </c>
      <c r="V8" s="24">
        <f t="shared" si="1"/>
        <v>0.4</v>
      </c>
      <c r="W8" s="24">
        <f t="shared" si="1"/>
        <v>0</v>
      </c>
      <c r="X8" s="24">
        <f t="shared" si="1"/>
        <v>0</v>
      </c>
      <c r="Y8" s="24">
        <f t="shared" si="1"/>
        <v>0</v>
      </c>
      <c r="Z8" s="24">
        <f t="shared" si="1"/>
        <v>0</v>
      </c>
    </row>
    <row r="9" spans="2:26" x14ac:dyDescent="0.25">
      <c r="B9" s="33">
        <v>4</v>
      </c>
      <c r="C9" s="3">
        <v>1</v>
      </c>
      <c r="D9" s="3">
        <v>10</v>
      </c>
      <c r="E9" s="34">
        <v>99</v>
      </c>
      <c r="F9" s="34">
        <v>96</v>
      </c>
      <c r="G9" s="34">
        <v>4</v>
      </c>
      <c r="H9" s="34" t="s">
        <v>9</v>
      </c>
      <c r="I9" s="11">
        <v>0.32941123974998299</v>
      </c>
      <c r="J9" s="11">
        <v>0.32603942486244503</v>
      </c>
      <c r="K9" s="11">
        <v>0.33325781992798698</v>
      </c>
      <c r="L9" s="11">
        <v>0.33002560599715702</v>
      </c>
      <c r="M9" s="11">
        <v>2.5600000000000002E-3</v>
      </c>
      <c r="N9" s="11">
        <v>0.32968352187355399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32">
        <v>5</v>
      </c>
      <c r="C10" s="3">
        <v>1</v>
      </c>
      <c r="D10" s="3">
        <v>7</v>
      </c>
      <c r="E10" s="34">
        <v>91</v>
      </c>
      <c r="F10" s="34">
        <v>90</v>
      </c>
      <c r="G10" s="34">
        <v>4</v>
      </c>
      <c r="H10" s="34" t="s">
        <v>9</v>
      </c>
      <c r="I10" s="11">
        <v>0.329929532746849</v>
      </c>
      <c r="J10" s="11">
        <v>0.32530831780159802</v>
      </c>
      <c r="K10" s="11">
        <v>0.33270176667044199</v>
      </c>
      <c r="L10" s="11">
        <v>0.33019379552272599</v>
      </c>
      <c r="M10" s="11">
        <v>2.6700000000000001E-3</v>
      </c>
      <c r="N10" s="11">
        <v>0.32953335329860201</v>
      </c>
      <c r="P10" s="15" t="s">
        <v>4</v>
      </c>
      <c r="Q10" s="25">
        <v>3</v>
      </c>
      <c r="R10" s="25">
        <v>4</v>
      </c>
      <c r="U10" s="30"/>
      <c r="V10" s="30"/>
      <c r="W10" s="22"/>
      <c r="X10" s="22"/>
    </row>
    <row r="11" spans="2:26" x14ac:dyDescent="0.25">
      <c r="B11" s="33">
        <v>6</v>
      </c>
      <c r="C11" s="3">
        <v>1</v>
      </c>
      <c r="D11" s="3">
        <v>5</v>
      </c>
      <c r="E11" s="34">
        <v>100</v>
      </c>
      <c r="F11" s="34">
        <v>99</v>
      </c>
      <c r="G11" s="34">
        <v>3</v>
      </c>
      <c r="H11" s="34" t="s">
        <v>9</v>
      </c>
      <c r="I11" s="11">
        <v>0.33000847803776301</v>
      </c>
      <c r="J11" s="11">
        <v>0.32567215511826397</v>
      </c>
      <c r="K11" s="11">
        <v>0.33270863152547298</v>
      </c>
      <c r="L11" s="11">
        <v>0.32937001009137101</v>
      </c>
      <c r="M11" s="11">
        <v>2.5100000000000001E-3</v>
      </c>
      <c r="N11" s="11">
        <v>0.329439819729061</v>
      </c>
      <c r="P11" s="15" t="s">
        <v>19</v>
      </c>
      <c r="Q11" s="24">
        <f>(COUNTIF($G6:$G8,Q10)/3)*(COUNTIF($G6:$G250,Q10)/(245-COUNTBLANK($G6:$G250)))</f>
        <v>0.6</v>
      </c>
      <c r="R11" s="24">
        <f>(COUNTIF($G6:$G8,R10)/3)*(COUNTIF($G6:$G250,R10)/(245-COUNTBLANK($G6:$G250)))</f>
        <v>0</v>
      </c>
      <c r="U11" s="31"/>
      <c r="V11" s="31"/>
      <c r="W11" s="22"/>
      <c r="X11" s="22"/>
    </row>
    <row r="12" spans="2:26" x14ac:dyDescent="0.25">
      <c r="B12" s="32">
        <v>7</v>
      </c>
      <c r="C12" s="3">
        <v>1</v>
      </c>
      <c r="D12" s="3">
        <v>3</v>
      </c>
      <c r="E12" s="34">
        <v>94</v>
      </c>
      <c r="F12" s="34">
        <v>93</v>
      </c>
      <c r="G12" s="34">
        <v>3</v>
      </c>
      <c r="H12" s="34" t="s">
        <v>9</v>
      </c>
      <c r="I12" s="11">
        <v>0.32911948541399899</v>
      </c>
      <c r="J12" s="11">
        <v>0.32574423609609399</v>
      </c>
      <c r="K12" s="11">
        <v>0.33255760471478202</v>
      </c>
      <c r="L12" s="11">
        <v>0.329781902807048</v>
      </c>
      <c r="M12" s="11">
        <v>2.4199999999999998E-3</v>
      </c>
      <c r="N12" s="11">
        <v>0.32930080653396299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33">
        <v>8</v>
      </c>
      <c r="C13" s="3">
        <v>1</v>
      </c>
      <c r="D13" s="3">
        <v>1</v>
      </c>
      <c r="E13" s="34">
        <v>90</v>
      </c>
      <c r="F13" s="34">
        <v>100</v>
      </c>
      <c r="G13" s="34">
        <v>3</v>
      </c>
      <c r="H13" s="34" t="s">
        <v>9</v>
      </c>
      <c r="I13" s="11">
        <v>0.32911605301004598</v>
      </c>
      <c r="J13" s="11">
        <v>0.32515385856339102</v>
      </c>
      <c r="K13" s="11">
        <v>0.33256103714229801</v>
      </c>
      <c r="L13" s="11">
        <v>0.32989174086456202</v>
      </c>
      <c r="M13" s="11">
        <v>2.65E-3</v>
      </c>
      <c r="N13" s="11">
        <v>0.329180671674002</v>
      </c>
      <c r="P13" s="22"/>
      <c r="Q13" s="22"/>
      <c r="R13" s="22"/>
      <c r="S13" s="22"/>
      <c r="T13" s="22"/>
      <c r="U13" s="22"/>
      <c r="V13" s="22"/>
      <c r="W13" s="22"/>
    </row>
    <row r="14" spans="2:26" x14ac:dyDescent="0.25">
      <c r="B14" s="32">
        <v>9</v>
      </c>
      <c r="C14" s="3">
        <v>1</v>
      </c>
      <c r="D14" s="3">
        <v>2</v>
      </c>
      <c r="E14" s="34">
        <v>96</v>
      </c>
      <c r="F14" s="34">
        <v>92</v>
      </c>
      <c r="G14" s="34">
        <v>4</v>
      </c>
      <c r="H14" s="34" t="s">
        <v>9</v>
      </c>
      <c r="I14" s="11">
        <v>0.32853254433807799</v>
      </c>
      <c r="J14" s="11">
        <v>0.32567558754578002</v>
      </c>
      <c r="K14" s="11">
        <v>0.33212855127531798</v>
      </c>
      <c r="L14" s="11">
        <v>0.32980249744283202</v>
      </c>
      <c r="M14" s="11">
        <v>2.33E-3</v>
      </c>
      <c r="N14" s="11">
        <v>0.32903479362976301</v>
      </c>
      <c r="P14" s="22"/>
      <c r="Q14" s="22"/>
      <c r="R14" s="22"/>
      <c r="S14" s="22"/>
      <c r="T14" s="22"/>
      <c r="U14" s="22"/>
      <c r="V14" s="22"/>
      <c r="W14" s="22"/>
    </row>
    <row r="15" spans="2:26" x14ac:dyDescent="0.25">
      <c r="B15" s="33">
        <v>10</v>
      </c>
      <c r="C15" s="3">
        <v>1</v>
      </c>
      <c r="D15" s="3">
        <v>9</v>
      </c>
      <c r="E15" s="34">
        <v>100</v>
      </c>
      <c r="F15" s="34">
        <v>92</v>
      </c>
      <c r="G15" s="34">
        <v>4</v>
      </c>
      <c r="H15" s="34" t="s">
        <v>9</v>
      </c>
      <c r="I15" s="11">
        <v>0.328292276061385</v>
      </c>
      <c r="J15" s="11">
        <v>0.32566185783571699</v>
      </c>
      <c r="K15" s="11">
        <v>0.332437469751732</v>
      </c>
      <c r="L15" s="11">
        <v>0.32963087547796699</v>
      </c>
      <c r="M15" s="11">
        <v>2.4399999999999999E-3</v>
      </c>
      <c r="N15" s="11">
        <v>0.32900561802091499</v>
      </c>
    </row>
    <row r="16" spans="2:26" x14ac:dyDescent="0.25">
      <c r="B16" s="32">
        <v>11</v>
      </c>
      <c r="C16" s="5"/>
      <c r="D16" s="3"/>
      <c r="E16" s="29"/>
      <c r="F16" s="29"/>
      <c r="G16" s="29"/>
      <c r="H16" s="29"/>
      <c r="I16" s="11"/>
      <c r="J16" s="11"/>
      <c r="K16" s="11"/>
      <c r="L16" s="11"/>
      <c r="M16" s="11"/>
      <c r="N16" s="11"/>
    </row>
    <row r="17" spans="2:14" x14ac:dyDescent="0.25">
      <c r="B17" s="33">
        <v>12</v>
      </c>
      <c r="C17" s="5"/>
      <c r="D17" s="3"/>
      <c r="E17" s="29"/>
      <c r="F17" s="29"/>
      <c r="G17" s="29"/>
      <c r="H17" s="29"/>
      <c r="I17" s="11"/>
      <c r="J17" s="11"/>
      <c r="K17" s="11"/>
      <c r="L17" s="11"/>
      <c r="M17" s="11"/>
      <c r="N17" s="11"/>
    </row>
    <row r="18" spans="2:14" x14ac:dyDescent="0.25">
      <c r="B18" s="32">
        <v>13</v>
      </c>
      <c r="C18" s="5"/>
      <c r="D18" s="3"/>
      <c r="E18" s="29"/>
      <c r="F18" s="29"/>
      <c r="G18" s="29"/>
      <c r="H18" s="29"/>
      <c r="I18" s="11"/>
      <c r="J18" s="11"/>
      <c r="K18" s="11"/>
      <c r="L18" s="11"/>
      <c r="M18" s="11"/>
      <c r="N18" s="11"/>
    </row>
    <row r="19" spans="2:14" x14ac:dyDescent="0.25">
      <c r="B19" s="33">
        <v>14</v>
      </c>
      <c r="C19" s="5"/>
      <c r="D19" s="3"/>
      <c r="E19" s="29"/>
      <c r="F19" s="29"/>
      <c r="G19" s="29"/>
      <c r="H19" s="29"/>
      <c r="I19" s="11"/>
      <c r="J19" s="11"/>
      <c r="K19" s="11"/>
      <c r="L19" s="11"/>
      <c r="M19" s="11"/>
      <c r="N19" s="11"/>
    </row>
    <row r="20" spans="2:14" x14ac:dyDescent="0.25">
      <c r="B20" s="32">
        <v>15</v>
      </c>
      <c r="C20" s="5"/>
      <c r="D20" s="3"/>
      <c r="E20" s="29"/>
      <c r="F20" s="29"/>
      <c r="G20" s="29"/>
      <c r="H20" s="29"/>
      <c r="I20" s="11"/>
      <c r="J20" s="11"/>
      <c r="K20" s="11"/>
      <c r="L20" s="11"/>
      <c r="M20" s="11"/>
      <c r="N20" s="11"/>
    </row>
    <row r="21" spans="2:14" x14ac:dyDescent="0.25">
      <c r="B21" s="33">
        <v>16</v>
      </c>
      <c r="C21" s="5"/>
      <c r="D21" s="3"/>
      <c r="E21" s="29"/>
      <c r="F21" s="29"/>
      <c r="G21" s="29"/>
      <c r="H21" s="29"/>
      <c r="I21" s="11"/>
      <c r="J21" s="11"/>
      <c r="K21" s="11"/>
      <c r="L21" s="11"/>
      <c r="M21" s="11"/>
      <c r="N21" s="11"/>
    </row>
    <row r="22" spans="2:14" x14ac:dyDescent="0.25">
      <c r="B22" s="32">
        <v>17</v>
      </c>
      <c r="C22" s="5"/>
      <c r="D22" s="3"/>
      <c r="E22" s="29"/>
      <c r="F22" s="29"/>
      <c r="G22" s="29"/>
      <c r="H22" s="29"/>
      <c r="I22" s="11"/>
      <c r="J22" s="11"/>
      <c r="K22" s="11"/>
      <c r="L22" s="11"/>
      <c r="M22" s="11"/>
      <c r="N22" s="11"/>
    </row>
    <row r="23" spans="2:14" x14ac:dyDescent="0.25">
      <c r="B23" s="33">
        <v>18</v>
      </c>
      <c r="C23" s="5"/>
      <c r="D23" s="3"/>
      <c r="E23" s="29"/>
      <c r="F23" s="29"/>
      <c r="G23" s="29"/>
      <c r="H23" s="29"/>
      <c r="I23" s="11"/>
      <c r="J23" s="11"/>
      <c r="K23" s="11"/>
      <c r="L23" s="11"/>
      <c r="M23" s="11"/>
      <c r="N23" s="11"/>
    </row>
    <row r="24" spans="2:14" x14ac:dyDescent="0.25">
      <c r="B24" s="32">
        <v>19</v>
      </c>
      <c r="C24" s="5"/>
      <c r="D24" s="3"/>
      <c r="E24" s="29"/>
      <c r="F24" s="29"/>
      <c r="G24" s="29"/>
      <c r="H24" s="29"/>
      <c r="I24" s="11"/>
      <c r="J24" s="11"/>
      <c r="K24" s="11"/>
      <c r="L24" s="11"/>
      <c r="M24" s="11"/>
      <c r="N24" s="11"/>
    </row>
    <row r="25" spans="2:14" x14ac:dyDescent="0.25">
      <c r="B25" s="33">
        <v>20</v>
      </c>
      <c r="C25" s="5"/>
      <c r="D25" s="3"/>
      <c r="E25" s="29"/>
      <c r="F25" s="29"/>
      <c r="G25" s="29"/>
      <c r="H25" s="29"/>
      <c r="I25" s="11"/>
      <c r="J25" s="11"/>
      <c r="K25" s="11"/>
      <c r="L25" s="11"/>
      <c r="M25" s="11"/>
      <c r="N25" s="11"/>
    </row>
    <row r="26" spans="2:14" x14ac:dyDescent="0.25">
      <c r="B26" s="32">
        <v>21</v>
      </c>
      <c r="C26" s="5"/>
      <c r="D26" s="3"/>
      <c r="E26" s="29"/>
      <c r="F26" s="29"/>
      <c r="G26" s="29"/>
      <c r="H26" s="29"/>
      <c r="I26" s="11"/>
      <c r="J26" s="11"/>
      <c r="K26" s="11"/>
      <c r="L26" s="11"/>
      <c r="M26" s="11"/>
      <c r="N26" s="11"/>
    </row>
    <row r="27" spans="2:14" x14ac:dyDescent="0.25">
      <c r="B27" s="33">
        <v>22</v>
      </c>
      <c r="C27" s="5"/>
      <c r="D27" s="3"/>
      <c r="E27" s="29"/>
      <c r="F27" s="29"/>
      <c r="G27" s="29"/>
      <c r="H27" s="29"/>
      <c r="I27" s="11"/>
      <c r="J27" s="11"/>
      <c r="K27" s="11"/>
      <c r="L27" s="11"/>
      <c r="M27" s="11"/>
      <c r="N27" s="11"/>
    </row>
    <row r="28" spans="2:14" x14ac:dyDescent="0.25">
      <c r="B28" s="32">
        <v>23</v>
      </c>
      <c r="C28" s="5"/>
      <c r="D28" s="3"/>
      <c r="E28" s="29"/>
      <c r="F28" s="29"/>
      <c r="G28" s="29"/>
      <c r="H28" s="29"/>
      <c r="I28" s="11"/>
      <c r="J28" s="11"/>
      <c r="K28" s="11"/>
      <c r="L28" s="11"/>
      <c r="M28" s="11"/>
      <c r="N28" s="11"/>
    </row>
    <row r="29" spans="2:14" x14ac:dyDescent="0.25">
      <c r="B29" s="33">
        <v>24</v>
      </c>
      <c r="C29" s="5"/>
      <c r="D29" s="3"/>
      <c r="E29" s="29"/>
      <c r="F29" s="29"/>
      <c r="G29" s="29"/>
      <c r="H29" s="29"/>
      <c r="I29" s="11"/>
      <c r="J29" s="11"/>
      <c r="K29" s="11"/>
      <c r="L29" s="11"/>
      <c r="M29" s="11"/>
      <c r="N29" s="11"/>
    </row>
    <row r="30" spans="2:14" x14ac:dyDescent="0.25">
      <c r="B30" s="32">
        <v>25</v>
      </c>
      <c r="C30" s="5"/>
      <c r="D30" s="3"/>
      <c r="E30" s="29"/>
      <c r="F30" s="29"/>
      <c r="G30" s="29"/>
      <c r="H30" s="29"/>
      <c r="I30" s="11"/>
      <c r="J30" s="11"/>
      <c r="K30" s="11"/>
      <c r="L30" s="11"/>
      <c r="M30" s="11"/>
      <c r="N30" s="11"/>
    </row>
    <row r="31" spans="2:14" x14ac:dyDescent="0.25">
      <c r="B31" s="33">
        <v>26</v>
      </c>
      <c r="C31" s="5"/>
      <c r="D31" s="3"/>
      <c r="E31" s="29"/>
      <c r="F31" s="29"/>
      <c r="G31" s="29"/>
      <c r="H31" s="29"/>
      <c r="I31" s="11"/>
      <c r="J31" s="11"/>
      <c r="K31" s="11"/>
      <c r="L31" s="11"/>
      <c r="M31" s="11"/>
      <c r="N31" s="12"/>
    </row>
    <row r="32" spans="2:14" x14ac:dyDescent="0.25">
      <c r="B32" s="32">
        <v>27</v>
      </c>
      <c r="C32" s="5"/>
      <c r="D32" s="3"/>
      <c r="E32" s="29"/>
      <c r="F32" s="29"/>
      <c r="G32" s="29"/>
      <c r="H32" s="29"/>
      <c r="I32" s="11"/>
      <c r="J32" s="11"/>
      <c r="K32" s="11"/>
      <c r="L32" s="11"/>
      <c r="M32" s="11"/>
      <c r="N32" s="12"/>
    </row>
    <row r="33" spans="2:14" x14ac:dyDescent="0.25">
      <c r="B33" s="33">
        <v>28</v>
      </c>
      <c r="C33" s="5"/>
      <c r="D33" s="3"/>
      <c r="E33" s="29"/>
      <c r="F33" s="29"/>
      <c r="G33" s="29"/>
      <c r="H33" s="29"/>
      <c r="I33" s="11"/>
      <c r="J33" s="11"/>
      <c r="K33" s="11"/>
      <c r="L33" s="11"/>
      <c r="M33" s="11"/>
      <c r="N33" s="12"/>
    </row>
    <row r="34" spans="2:14" x14ac:dyDescent="0.25">
      <c r="B34" s="32">
        <v>29</v>
      </c>
      <c r="C34" s="5"/>
      <c r="D34" s="3"/>
      <c r="E34" s="29"/>
      <c r="F34" s="29"/>
      <c r="G34" s="29"/>
      <c r="H34" s="29"/>
      <c r="I34" s="11"/>
      <c r="J34" s="11"/>
      <c r="K34" s="11"/>
      <c r="L34" s="11"/>
      <c r="M34" s="11"/>
      <c r="N34" s="12"/>
    </row>
    <row r="35" spans="2:14" x14ac:dyDescent="0.25">
      <c r="B35" s="33">
        <v>30</v>
      </c>
      <c r="C35" s="5"/>
      <c r="D35" s="3"/>
      <c r="E35" s="29"/>
      <c r="F35" s="29"/>
      <c r="G35" s="29"/>
      <c r="H35" s="29"/>
      <c r="I35" s="11"/>
      <c r="J35" s="11"/>
      <c r="K35" s="11"/>
      <c r="L35" s="11"/>
      <c r="M35" s="11"/>
      <c r="N35" s="12"/>
    </row>
    <row r="36" spans="2:14" x14ac:dyDescent="0.25">
      <c r="B36" s="32">
        <v>31</v>
      </c>
      <c r="C36" s="5"/>
      <c r="D36" s="3"/>
      <c r="E36" s="29"/>
      <c r="F36" s="29"/>
      <c r="G36" s="29"/>
      <c r="H36" s="29"/>
      <c r="I36" s="11"/>
      <c r="J36" s="11"/>
      <c r="K36" s="11"/>
      <c r="L36" s="11"/>
      <c r="M36" s="11"/>
      <c r="N36" s="12"/>
    </row>
    <row r="37" spans="2:14" x14ac:dyDescent="0.25">
      <c r="B37" s="33">
        <v>32</v>
      </c>
      <c r="C37" s="5"/>
      <c r="D37" s="3"/>
      <c r="E37" s="29"/>
      <c r="F37" s="29"/>
      <c r="G37" s="29"/>
      <c r="H37" s="29"/>
      <c r="I37" s="11"/>
      <c r="J37" s="11"/>
      <c r="K37" s="11"/>
      <c r="L37" s="11"/>
      <c r="M37" s="11"/>
      <c r="N37" s="12"/>
    </row>
    <row r="38" spans="2:14" x14ac:dyDescent="0.25">
      <c r="B38" s="32">
        <v>33</v>
      </c>
      <c r="C38" s="5"/>
      <c r="D38" s="3"/>
      <c r="E38" s="29"/>
      <c r="F38" s="29"/>
      <c r="G38" s="29"/>
      <c r="H38" s="29"/>
      <c r="I38" s="11"/>
      <c r="J38" s="11"/>
      <c r="K38" s="11"/>
      <c r="L38" s="11"/>
      <c r="M38" s="11"/>
      <c r="N38" s="12"/>
    </row>
    <row r="39" spans="2:14" x14ac:dyDescent="0.25">
      <c r="B39" s="33">
        <v>34</v>
      </c>
      <c r="C39" s="5"/>
      <c r="D39" s="3"/>
      <c r="E39" s="29"/>
      <c r="F39" s="29"/>
      <c r="G39" s="29"/>
      <c r="H39" s="29"/>
      <c r="I39" s="11"/>
      <c r="J39" s="11"/>
      <c r="K39" s="11"/>
      <c r="L39" s="11"/>
      <c r="M39" s="11"/>
      <c r="N39" s="12"/>
    </row>
    <row r="40" spans="2:14" x14ac:dyDescent="0.25">
      <c r="B40" s="32">
        <v>35</v>
      </c>
      <c r="C40" s="5"/>
      <c r="D40" s="3"/>
      <c r="E40" s="29"/>
      <c r="F40" s="29"/>
      <c r="G40" s="29"/>
      <c r="H40" s="29"/>
      <c r="I40" s="11"/>
      <c r="J40" s="11"/>
      <c r="K40" s="11"/>
      <c r="L40" s="11"/>
      <c r="M40" s="11"/>
      <c r="N40" s="12"/>
    </row>
    <row r="41" spans="2:14" x14ac:dyDescent="0.25">
      <c r="B41" s="33">
        <v>36</v>
      </c>
      <c r="C41" s="5"/>
      <c r="D41" s="3"/>
      <c r="E41" s="29"/>
      <c r="F41" s="29"/>
      <c r="G41" s="29"/>
      <c r="H41" s="29"/>
      <c r="I41" s="11"/>
      <c r="J41" s="11"/>
      <c r="K41" s="11"/>
      <c r="L41" s="11"/>
      <c r="M41" s="11"/>
      <c r="N41" s="12"/>
    </row>
    <row r="42" spans="2:14" x14ac:dyDescent="0.25">
      <c r="B42" s="18"/>
      <c r="C42" s="5"/>
      <c r="D42" s="3"/>
      <c r="E42" s="29"/>
      <c r="F42" s="29"/>
      <c r="G42" s="29"/>
      <c r="H42" s="29"/>
      <c r="I42" s="11"/>
      <c r="J42" s="11"/>
      <c r="K42" s="11"/>
      <c r="L42" s="11"/>
      <c r="M42" s="11"/>
      <c r="N42" s="12"/>
    </row>
    <row r="43" spans="2:14" x14ac:dyDescent="0.25">
      <c r="B43" s="19"/>
      <c r="C43" s="5"/>
      <c r="D43" s="3"/>
      <c r="E43" s="29"/>
      <c r="F43" s="29"/>
      <c r="G43" s="29"/>
      <c r="H43" s="29"/>
      <c r="I43" s="11"/>
      <c r="J43" s="11"/>
      <c r="K43" s="11"/>
      <c r="L43" s="11"/>
      <c r="M43" s="11"/>
      <c r="N43" s="12"/>
    </row>
    <row r="44" spans="2:14" x14ac:dyDescent="0.25">
      <c r="B44" s="18"/>
      <c r="C44" s="5"/>
      <c r="D44" s="3"/>
      <c r="E44" s="29"/>
      <c r="F44" s="29"/>
      <c r="G44" s="29"/>
      <c r="H44" s="29"/>
      <c r="I44" s="11"/>
      <c r="J44" s="11"/>
      <c r="K44" s="11"/>
      <c r="L44" s="11"/>
      <c r="M44" s="11"/>
      <c r="N44" s="12"/>
    </row>
    <row r="45" spans="2:14" x14ac:dyDescent="0.25">
      <c r="B45" s="19"/>
      <c r="C45" s="5"/>
      <c r="D45" s="3"/>
      <c r="E45" s="29"/>
      <c r="F45" s="29"/>
      <c r="G45" s="29"/>
      <c r="H45" s="29"/>
      <c r="I45" s="11"/>
      <c r="J45" s="11"/>
      <c r="K45" s="11"/>
      <c r="L45" s="11"/>
      <c r="M45" s="11"/>
      <c r="N45" s="12"/>
    </row>
    <row r="46" spans="2:14" x14ac:dyDescent="0.25">
      <c r="B46" s="18"/>
      <c r="C46" s="5"/>
      <c r="D46" s="3"/>
      <c r="E46" s="29"/>
      <c r="F46" s="29"/>
      <c r="G46" s="29"/>
      <c r="H46" s="29"/>
      <c r="I46" s="11"/>
      <c r="J46" s="11"/>
      <c r="K46" s="11"/>
      <c r="L46" s="11"/>
      <c r="M46" s="11"/>
      <c r="N46" s="12"/>
    </row>
    <row r="47" spans="2:14" x14ac:dyDescent="0.25">
      <c r="B47" s="19"/>
      <c r="C47" s="5"/>
      <c r="D47" s="3"/>
      <c r="E47" s="29"/>
      <c r="F47" s="29"/>
      <c r="G47" s="29"/>
      <c r="H47" s="29"/>
      <c r="I47" s="11"/>
      <c r="J47" s="11"/>
      <c r="K47" s="11"/>
      <c r="L47" s="11"/>
      <c r="M47" s="11"/>
      <c r="N47" s="12"/>
    </row>
    <row r="48" spans="2:14" x14ac:dyDescent="0.25">
      <c r="B48" s="18"/>
      <c r="C48" s="5"/>
      <c r="D48" s="3"/>
      <c r="E48" s="29"/>
      <c r="F48" s="29"/>
      <c r="G48" s="29"/>
      <c r="H48" s="29"/>
      <c r="I48" s="11"/>
      <c r="J48" s="11"/>
      <c r="K48" s="11"/>
      <c r="L48" s="11"/>
      <c r="M48" s="11"/>
      <c r="N48" s="12"/>
    </row>
    <row r="49" spans="2:14" x14ac:dyDescent="0.25">
      <c r="B49" s="19"/>
      <c r="C49" s="5"/>
      <c r="D49" s="3"/>
      <c r="E49" s="29"/>
      <c r="F49" s="29"/>
      <c r="G49" s="29"/>
      <c r="H49" s="29"/>
      <c r="I49" s="11"/>
      <c r="J49" s="11"/>
      <c r="K49" s="11"/>
      <c r="L49" s="11"/>
      <c r="M49" s="11"/>
      <c r="N49" s="12"/>
    </row>
    <row r="50" spans="2:14" x14ac:dyDescent="0.25">
      <c r="B50" s="18"/>
      <c r="C50" s="4"/>
      <c r="D50" s="29"/>
      <c r="E50" s="29"/>
      <c r="F50" s="29"/>
      <c r="G50" s="29"/>
      <c r="H50" s="29"/>
      <c r="I50" s="11"/>
      <c r="J50" s="11"/>
      <c r="K50" s="11"/>
      <c r="L50" s="11"/>
      <c r="M50" s="11"/>
      <c r="N50" s="12"/>
    </row>
    <row r="51" spans="2:14" x14ac:dyDescent="0.25">
      <c r="B51" s="19"/>
      <c r="C51" s="5"/>
      <c r="D51" s="3"/>
      <c r="E51" s="29"/>
      <c r="F51" s="29"/>
      <c r="G51" s="29"/>
      <c r="H51" s="29"/>
      <c r="I51" s="11"/>
      <c r="J51" s="11"/>
      <c r="K51" s="11"/>
      <c r="L51" s="11"/>
      <c r="M51" s="11"/>
      <c r="N51" s="12"/>
    </row>
    <row r="52" spans="2:14" x14ac:dyDescent="0.25">
      <c r="B52" s="18"/>
      <c r="C52" s="5"/>
      <c r="D52" s="3"/>
      <c r="E52" s="29"/>
      <c r="F52" s="29"/>
      <c r="G52" s="29"/>
      <c r="H52" s="29"/>
      <c r="I52" s="11"/>
      <c r="J52" s="11"/>
      <c r="K52" s="11"/>
      <c r="L52" s="11"/>
      <c r="M52" s="11"/>
      <c r="N52" s="12"/>
    </row>
    <row r="53" spans="2:14" x14ac:dyDescent="0.25">
      <c r="B53" s="19"/>
      <c r="C53" s="5"/>
      <c r="D53" s="3"/>
      <c r="E53" s="29"/>
      <c r="F53" s="29"/>
      <c r="G53" s="29"/>
      <c r="H53" s="29"/>
      <c r="I53" s="11"/>
      <c r="J53" s="11"/>
      <c r="K53" s="11"/>
      <c r="L53" s="11"/>
      <c r="M53" s="11"/>
      <c r="N53" s="12"/>
    </row>
    <row r="54" spans="2:14" x14ac:dyDescent="0.25">
      <c r="B54" s="18"/>
      <c r="C54" s="5"/>
      <c r="D54" s="3"/>
      <c r="E54" s="29"/>
      <c r="F54" s="29"/>
      <c r="G54" s="29"/>
      <c r="H54" s="29"/>
      <c r="I54" s="11"/>
      <c r="J54" s="11"/>
      <c r="K54" s="11"/>
      <c r="L54" s="11"/>
      <c r="M54" s="11"/>
      <c r="N54" s="12"/>
    </row>
    <row r="55" spans="2:14" x14ac:dyDescent="0.25">
      <c r="B55" s="19"/>
      <c r="C55" s="5"/>
      <c r="D55" s="3"/>
      <c r="E55" s="29"/>
      <c r="F55" s="29"/>
      <c r="G55" s="29"/>
      <c r="H55" s="29"/>
      <c r="I55" s="11"/>
      <c r="J55" s="11"/>
      <c r="K55" s="11"/>
      <c r="L55" s="11"/>
      <c r="M55" s="11"/>
      <c r="N55" s="12"/>
    </row>
    <row r="56" spans="2:14" x14ac:dyDescent="0.25">
      <c r="B56" s="18"/>
      <c r="C56" s="5"/>
      <c r="D56" s="3"/>
      <c r="E56" s="29"/>
      <c r="F56" s="29"/>
      <c r="G56" s="29"/>
      <c r="H56" s="29"/>
      <c r="I56" s="11"/>
      <c r="J56" s="11"/>
      <c r="K56" s="11"/>
      <c r="L56" s="11"/>
      <c r="M56" s="11"/>
      <c r="N56" s="12"/>
    </row>
    <row r="57" spans="2:14" x14ac:dyDescent="0.25">
      <c r="B57" s="19"/>
      <c r="C57" s="5"/>
      <c r="D57" s="3"/>
      <c r="E57" s="29"/>
      <c r="F57" s="29"/>
      <c r="G57" s="29"/>
      <c r="H57" s="29"/>
      <c r="I57" s="11"/>
      <c r="J57" s="11"/>
      <c r="K57" s="11"/>
      <c r="L57" s="11"/>
      <c r="M57" s="11"/>
      <c r="N57" s="12"/>
    </row>
    <row r="58" spans="2:14" x14ac:dyDescent="0.25">
      <c r="B58" s="18"/>
      <c r="C58" s="5"/>
      <c r="D58" s="3"/>
      <c r="E58" s="29"/>
      <c r="F58" s="29"/>
      <c r="G58" s="29"/>
      <c r="H58" s="29"/>
      <c r="I58" s="11"/>
      <c r="J58" s="11"/>
      <c r="K58" s="11"/>
      <c r="L58" s="11"/>
      <c r="M58" s="11"/>
      <c r="N58" s="12"/>
    </row>
    <row r="59" spans="2:14" x14ac:dyDescent="0.25">
      <c r="B59" s="19"/>
      <c r="C59" s="5"/>
      <c r="D59" s="3"/>
      <c r="E59" s="29"/>
      <c r="F59" s="29"/>
      <c r="G59" s="29"/>
      <c r="H59" s="29"/>
      <c r="I59" s="11"/>
      <c r="J59" s="11"/>
      <c r="K59" s="11"/>
      <c r="L59" s="11"/>
      <c r="M59" s="11"/>
      <c r="N59" s="12"/>
    </row>
    <row r="60" spans="2:14" x14ac:dyDescent="0.25">
      <c r="B60" s="18"/>
      <c r="C60" s="5"/>
      <c r="D60" s="3"/>
      <c r="E60" s="28"/>
      <c r="F60" s="28"/>
      <c r="G60" s="28"/>
      <c r="H60" s="28"/>
      <c r="I60" s="13"/>
      <c r="J60" s="13"/>
      <c r="K60" s="13"/>
      <c r="L60" s="13"/>
      <c r="M60" s="13"/>
      <c r="N60" s="14"/>
    </row>
  </sheetData>
  <mergeCells count="2">
    <mergeCell ref="P2:S2"/>
    <mergeCell ref="I4:N4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C35B-F41C-4D5B-86FA-A17032C226CB}">
  <dimension ref="B2:X60"/>
  <sheetViews>
    <sheetView showGridLines="0" zoomScaleNormal="100" workbookViewId="0">
      <selection activeCell="C6" sqref="C6:L6"/>
    </sheetView>
  </sheetViews>
  <sheetFormatPr defaultRowHeight="15" x14ac:dyDescent="0.25"/>
  <cols>
    <col min="3" max="3" width="14.5703125" customWidth="1"/>
    <col min="4" max="4" width="20.5703125" customWidth="1"/>
    <col min="5" max="5" width="16.7109375" customWidth="1"/>
    <col min="6" max="6" width="13.28515625" customWidth="1"/>
    <col min="7" max="12" width="11.7109375" customWidth="1"/>
    <col min="14" max="14" width="18" customWidth="1"/>
  </cols>
  <sheetData>
    <row r="2" spans="2:24" x14ac:dyDescent="0.25">
      <c r="C2" s="15"/>
      <c r="D2" s="15" t="s">
        <v>2</v>
      </c>
      <c r="E2" s="15" t="s">
        <v>3</v>
      </c>
      <c r="F2" s="15" t="s">
        <v>4</v>
      </c>
      <c r="G2" s="15" t="s">
        <v>5</v>
      </c>
      <c r="N2" s="60"/>
      <c r="O2" s="60"/>
      <c r="P2" s="60"/>
      <c r="Q2" s="60"/>
      <c r="R2" s="37"/>
      <c r="S2" s="37"/>
      <c r="T2" s="37"/>
      <c r="U2" s="37"/>
      <c r="V2" s="37"/>
      <c r="W2" s="37"/>
      <c r="X2" s="37"/>
    </row>
    <row r="3" spans="2:24" x14ac:dyDescent="0.25">
      <c r="C3" s="15" t="s">
        <v>16</v>
      </c>
      <c r="D3" s="1" t="s">
        <v>37</v>
      </c>
      <c r="E3" s="1" t="s">
        <v>37</v>
      </c>
      <c r="F3" s="1">
        <v>3</v>
      </c>
      <c r="G3" s="1" t="s">
        <v>9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2:24" x14ac:dyDescent="0.25">
      <c r="G4" s="59" t="s">
        <v>6</v>
      </c>
      <c r="H4" s="59"/>
      <c r="I4" s="59"/>
      <c r="J4" s="59"/>
      <c r="K4" s="59"/>
      <c r="L4" s="59"/>
      <c r="N4" s="38"/>
      <c r="O4" s="37"/>
      <c r="P4" s="37"/>
      <c r="Q4" s="37"/>
      <c r="R4" s="37"/>
      <c r="S4" s="37"/>
      <c r="T4" s="39"/>
      <c r="U4" s="39"/>
      <c r="V4" s="39"/>
      <c r="W4" s="39"/>
      <c r="X4" s="39"/>
    </row>
    <row r="5" spans="2:24" x14ac:dyDescent="0.25">
      <c r="B5" s="26" t="s">
        <v>33</v>
      </c>
      <c r="C5" s="34" t="s">
        <v>2</v>
      </c>
      <c r="D5" s="34" t="s">
        <v>3</v>
      </c>
      <c r="E5" s="34" t="s">
        <v>4</v>
      </c>
      <c r="F5" s="34" t="s">
        <v>5</v>
      </c>
      <c r="G5" s="34" t="s">
        <v>11</v>
      </c>
      <c r="H5" s="34" t="s">
        <v>12</v>
      </c>
      <c r="I5" s="34" t="s">
        <v>13</v>
      </c>
      <c r="J5" s="34" t="s">
        <v>14</v>
      </c>
      <c r="K5" s="34" t="s">
        <v>8</v>
      </c>
      <c r="L5" s="34" t="s">
        <v>7</v>
      </c>
      <c r="N5" s="38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2:24" x14ac:dyDescent="0.25">
      <c r="B6" s="32">
        <v>1</v>
      </c>
      <c r="C6" s="34">
        <v>100</v>
      </c>
      <c r="D6" s="34">
        <v>98</v>
      </c>
      <c r="E6" s="34">
        <v>3</v>
      </c>
      <c r="F6" s="34" t="s">
        <v>9</v>
      </c>
      <c r="G6" s="11">
        <v>0.33028650275793597</v>
      </c>
      <c r="H6" s="11">
        <v>0.32648907286700302</v>
      </c>
      <c r="I6" s="11">
        <v>0.33325438750047198</v>
      </c>
      <c r="J6" s="11">
        <v>0.32988830842526501</v>
      </c>
      <c r="K6" s="11">
        <v>2.3999999999999998E-3</v>
      </c>
      <c r="L6" s="11">
        <v>0.32997956849274501</v>
      </c>
      <c r="N6" s="38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2:24" x14ac:dyDescent="0.25">
      <c r="B7" s="33">
        <v>2</v>
      </c>
      <c r="C7" s="34">
        <v>99</v>
      </c>
      <c r="D7" s="34">
        <v>98</v>
      </c>
      <c r="E7" s="34">
        <v>3</v>
      </c>
      <c r="F7" s="34" t="s">
        <v>9</v>
      </c>
      <c r="G7" s="11">
        <v>0.330053099289149</v>
      </c>
      <c r="H7" s="11">
        <v>0.32643758645426801</v>
      </c>
      <c r="I7" s="11">
        <v>0.33348436014402399</v>
      </c>
      <c r="J7" s="11">
        <v>0.32980936232142699</v>
      </c>
      <c r="K7" s="11">
        <v>2.49E-3</v>
      </c>
      <c r="L7" s="11">
        <v>0.329946102353184</v>
      </c>
      <c r="N7" s="38"/>
      <c r="O7" s="37"/>
      <c r="P7" s="37"/>
      <c r="Q7" s="37"/>
      <c r="R7" s="37"/>
      <c r="S7" s="37"/>
      <c r="T7" s="39"/>
      <c r="U7" s="39"/>
      <c r="V7" s="39"/>
      <c r="W7" s="39"/>
      <c r="X7" s="39"/>
    </row>
    <row r="8" spans="2:24" x14ac:dyDescent="0.25">
      <c r="B8" s="32">
        <v>3</v>
      </c>
      <c r="C8" s="34">
        <v>98</v>
      </c>
      <c r="D8" s="34">
        <v>96</v>
      </c>
      <c r="E8" s="34">
        <v>3</v>
      </c>
      <c r="F8" s="34" t="s">
        <v>9</v>
      </c>
      <c r="G8" s="11">
        <v>0.32931513243930599</v>
      </c>
      <c r="H8" s="11">
        <v>0.32605658700002399</v>
      </c>
      <c r="I8" s="11">
        <v>0.33321663079779901</v>
      </c>
      <c r="J8" s="11">
        <v>0.33094549972883702</v>
      </c>
      <c r="K8" s="11">
        <v>2.6099999999999999E-3</v>
      </c>
      <c r="L8" s="11">
        <v>0.32988346060477602</v>
      </c>
      <c r="N8" s="38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2:24" x14ac:dyDescent="0.25">
      <c r="B9" s="33">
        <v>4</v>
      </c>
      <c r="C9" s="34">
        <v>99</v>
      </c>
      <c r="D9" s="34">
        <v>96</v>
      </c>
      <c r="E9" s="34">
        <v>3</v>
      </c>
      <c r="F9" s="34" t="s">
        <v>9</v>
      </c>
      <c r="G9" s="11">
        <v>0.32940780734602998</v>
      </c>
      <c r="H9" s="11">
        <v>0.326156127397979</v>
      </c>
      <c r="I9" s="11">
        <v>0.33313425253742202</v>
      </c>
      <c r="J9" s="11">
        <v>0.330732688492404</v>
      </c>
      <c r="K9" s="11">
        <v>2.5200000000000001E-3</v>
      </c>
      <c r="L9" s="11">
        <v>0.32985771742049802</v>
      </c>
      <c r="N9" s="38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2:24" x14ac:dyDescent="0.25">
      <c r="B10" s="32">
        <v>5</v>
      </c>
      <c r="C10" s="34">
        <v>97</v>
      </c>
      <c r="D10" s="34">
        <v>96</v>
      </c>
      <c r="E10" s="34">
        <v>3</v>
      </c>
      <c r="F10" s="34" t="s">
        <v>9</v>
      </c>
      <c r="G10" s="11">
        <v>0.32932199724721201</v>
      </c>
      <c r="H10" s="11">
        <v>0.32601883029735101</v>
      </c>
      <c r="I10" s="11">
        <v>0.333244090217924</v>
      </c>
      <c r="J10" s="11">
        <v>0.33073955337099797</v>
      </c>
      <c r="K10" s="11">
        <v>2.6099999999999999E-3</v>
      </c>
      <c r="L10" s="11">
        <v>0.32983111613007798</v>
      </c>
      <c r="N10" s="38"/>
      <c r="O10" s="30"/>
      <c r="P10" s="30"/>
      <c r="Q10" s="37"/>
      <c r="R10" s="37"/>
      <c r="S10" s="30"/>
      <c r="T10" s="30"/>
      <c r="U10" s="40"/>
      <c r="V10" s="40"/>
      <c r="W10" s="37"/>
      <c r="X10" s="37"/>
    </row>
    <row r="11" spans="2:24" x14ac:dyDescent="0.25">
      <c r="B11" s="33">
        <v>6</v>
      </c>
      <c r="C11" s="34">
        <v>97</v>
      </c>
      <c r="D11" s="34">
        <v>98</v>
      </c>
      <c r="E11" s="34">
        <v>3</v>
      </c>
      <c r="F11" s="34" t="s">
        <v>9</v>
      </c>
      <c r="G11" s="11">
        <v>0.33000504563381</v>
      </c>
      <c r="H11" s="11">
        <v>0.326128667977854</v>
      </c>
      <c r="I11" s="11">
        <v>0.33329557663066001</v>
      </c>
      <c r="J11" s="11">
        <v>0.32989174086456202</v>
      </c>
      <c r="K11" s="11">
        <v>2.5400000000000002E-3</v>
      </c>
      <c r="L11" s="11">
        <v>0.32983025802393601</v>
      </c>
      <c r="N11" s="38"/>
      <c r="O11" s="31"/>
      <c r="P11" s="31"/>
      <c r="Q11" s="37"/>
      <c r="R11" s="37"/>
      <c r="S11" s="31"/>
      <c r="T11" s="31"/>
      <c r="U11" s="40"/>
      <c r="V11" s="40"/>
      <c r="W11" s="37"/>
      <c r="X11" s="37"/>
    </row>
    <row r="12" spans="2:24" x14ac:dyDescent="0.25">
      <c r="B12" s="32">
        <v>7</v>
      </c>
      <c r="C12" s="34">
        <v>95</v>
      </c>
      <c r="D12" s="34">
        <v>98</v>
      </c>
      <c r="E12" s="34">
        <v>3</v>
      </c>
      <c r="F12" s="34" t="s">
        <v>9</v>
      </c>
      <c r="G12" s="11">
        <v>0.32989864111127498</v>
      </c>
      <c r="H12" s="11">
        <v>0.32606688428257102</v>
      </c>
      <c r="I12" s="11">
        <v>0.333532414129244</v>
      </c>
      <c r="J12" s="11">
        <v>0.32979906500353501</v>
      </c>
      <c r="K12" s="11">
        <v>2.64E-3</v>
      </c>
      <c r="L12" s="11">
        <v>0.32982425128093701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2:24" x14ac:dyDescent="0.25">
      <c r="B13" s="33">
        <v>8</v>
      </c>
      <c r="C13" s="34">
        <v>96</v>
      </c>
      <c r="D13" s="34">
        <v>96</v>
      </c>
      <c r="E13" s="34">
        <v>3</v>
      </c>
      <c r="F13" s="34" t="s">
        <v>9</v>
      </c>
      <c r="G13" s="11">
        <v>0.32947302302113302</v>
      </c>
      <c r="H13" s="11">
        <v>0.32579915493634498</v>
      </c>
      <c r="I13" s="11">
        <v>0.333141117392453</v>
      </c>
      <c r="J13" s="11">
        <v>0.33077044532467398</v>
      </c>
      <c r="K13" s="11">
        <v>2.66E-3</v>
      </c>
      <c r="L13" s="11">
        <v>0.32979593377823202</v>
      </c>
      <c r="N13" s="22"/>
      <c r="O13" s="22"/>
      <c r="P13" s="22"/>
      <c r="Q13" s="22"/>
      <c r="R13" s="22"/>
      <c r="S13" s="22"/>
      <c r="T13" s="22"/>
      <c r="U13" s="22"/>
    </row>
    <row r="14" spans="2:24" x14ac:dyDescent="0.25">
      <c r="B14" s="32">
        <v>9</v>
      </c>
      <c r="C14" s="34">
        <v>99</v>
      </c>
      <c r="D14" s="34">
        <v>95</v>
      </c>
      <c r="E14" s="34">
        <v>3</v>
      </c>
      <c r="F14" s="34" t="s">
        <v>9</v>
      </c>
      <c r="G14" s="11">
        <v>0.32951764427251901</v>
      </c>
      <c r="H14" s="11">
        <v>0.32622477594829302</v>
      </c>
      <c r="I14" s="11">
        <v>0.33319946866021999</v>
      </c>
      <c r="J14" s="11">
        <v>0.33010455210099598</v>
      </c>
      <c r="K14" s="11">
        <v>2.48E-3</v>
      </c>
      <c r="L14" s="11">
        <v>0.32976160953252898</v>
      </c>
      <c r="N14" s="22"/>
      <c r="O14" s="22"/>
      <c r="P14" s="22"/>
      <c r="Q14" s="22"/>
      <c r="R14" s="22"/>
      <c r="S14" s="22"/>
      <c r="T14" s="22"/>
      <c r="U14" s="22"/>
    </row>
    <row r="15" spans="2:24" x14ac:dyDescent="0.25">
      <c r="B15" s="33">
        <v>10</v>
      </c>
      <c r="C15" s="34">
        <v>95</v>
      </c>
      <c r="D15" s="34">
        <v>96</v>
      </c>
      <c r="E15" s="34">
        <v>3</v>
      </c>
      <c r="F15" s="34" t="s">
        <v>9</v>
      </c>
      <c r="G15" s="11">
        <v>0.32948675263694399</v>
      </c>
      <c r="H15" s="11">
        <v>0.32576826308870399</v>
      </c>
      <c r="I15" s="11">
        <v>0.33303127971195001</v>
      </c>
      <c r="J15" s="11">
        <v>0.330732688492404</v>
      </c>
      <c r="K15" s="11">
        <v>2.63E-3</v>
      </c>
      <c r="L15" s="11">
        <v>0.329754744683388</v>
      </c>
    </row>
    <row r="16" spans="2:24" x14ac:dyDescent="0.25">
      <c r="B16" s="32">
        <v>11</v>
      </c>
      <c r="C16" s="34">
        <v>100</v>
      </c>
      <c r="D16" s="34">
        <v>96</v>
      </c>
      <c r="E16" s="34">
        <v>3</v>
      </c>
      <c r="F16" s="34" t="s">
        <v>9</v>
      </c>
      <c r="G16" s="11">
        <v>0.32938034811440797</v>
      </c>
      <c r="H16" s="11">
        <v>0.326001668159772</v>
      </c>
      <c r="I16" s="11">
        <v>0.33271206395298902</v>
      </c>
      <c r="J16" s="11">
        <v>0.330894013139377</v>
      </c>
      <c r="K16" s="11">
        <v>2.4599999999999999E-3</v>
      </c>
      <c r="L16" s="11">
        <v>0.32974702172810499</v>
      </c>
    </row>
    <row r="17" spans="2:12" x14ac:dyDescent="0.25">
      <c r="B17" s="33">
        <v>12</v>
      </c>
      <c r="C17" s="34">
        <v>100</v>
      </c>
      <c r="D17" s="34">
        <v>97</v>
      </c>
      <c r="E17" s="34">
        <v>3</v>
      </c>
      <c r="F17" s="34" t="s">
        <v>9</v>
      </c>
      <c r="G17" s="11">
        <v>0.32899591887169999</v>
      </c>
      <c r="H17" s="11">
        <v>0.32565156055317002</v>
      </c>
      <c r="I17" s="11">
        <v>0.33287338804622701</v>
      </c>
      <c r="J17" s="11">
        <v>0.331429473669758</v>
      </c>
      <c r="K17" s="11">
        <v>2.7399999999999998E-3</v>
      </c>
      <c r="L17" s="11">
        <v>0.32973758256053698</v>
      </c>
    </row>
    <row r="18" spans="2:12" x14ac:dyDescent="0.25">
      <c r="B18" s="32">
        <v>13</v>
      </c>
      <c r="C18" s="34">
        <v>98</v>
      </c>
      <c r="D18" s="34">
        <v>98</v>
      </c>
      <c r="E18" s="34">
        <v>3</v>
      </c>
      <c r="F18" s="34" t="s">
        <v>9</v>
      </c>
      <c r="G18" s="11">
        <v>0.329785371780834</v>
      </c>
      <c r="H18" s="11">
        <v>0.32606688428257102</v>
      </c>
      <c r="I18" s="11">
        <v>0.33338138731855299</v>
      </c>
      <c r="J18" s="11">
        <v>0.329692659385318</v>
      </c>
      <c r="K18" s="11">
        <v>2.5899999999999999E-3</v>
      </c>
      <c r="L18" s="11">
        <v>0.32973157581753898</v>
      </c>
    </row>
    <row r="19" spans="2:12" x14ac:dyDescent="0.25">
      <c r="B19" s="33">
        <v>14</v>
      </c>
      <c r="C19" s="34">
        <v>98</v>
      </c>
      <c r="D19" s="34">
        <v>95</v>
      </c>
      <c r="E19" s="34">
        <v>3</v>
      </c>
      <c r="F19" s="34" t="s">
        <v>9</v>
      </c>
      <c r="G19" s="11">
        <v>0.32945929340532198</v>
      </c>
      <c r="H19" s="11">
        <v>0.326235073230841</v>
      </c>
      <c r="I19" s="11">
        <v>0.33339168460110002</v>
      </c>
      <c r="J19" s="11">
        <v>0.32979906500353501</v>
      </c>
      <c r="K19" s="11">
        <v>2.5300000000000001E-3</v>
      </c>
      <c r="L19" s="11">
        <v>0.32972127854382799</v>
      </c>
    </row>
    <row r="20" spans="2:12" x14ac:dyDescent="0.25">
      <c r="B20" s="32">
        <v>15</v>
      </c>
      <c r="C20" s="34">
        <v>97</v>
      </c>
      <c r="D20" s="34">
        <v>97</v>
      </c>
      <c r="E20" s="34">
        <v>3</v>
      </c>
      <c r="F20" s="34" t="s">
        <v>9</v>
      </c>
      <c r="G20" s="11">
        <v>0.32949704984880201</v>
      </c>
      <c r="H20" s="11">
        <v>0.32527742595395698</v>
      </c>
      <c r="I20" s="11">
        <v>0.332801307068398</v>
      </c>
      <c r="J20" s="11">
        <v>0.33119606779754102</v>
      </c>
      <c r="K20" s="11">
        <v>2.8E-3</v>
      </c>
      <c r="L20" s="11">
        <v>0.329692961041123</v>
      </c>
    </row>
    <row r="21" spans="2:12" x14ac:dyDescent="0.25">
      <c r="B21" s="33">
        <v>16</v>
      </c>
      <c r="C21" s="34">
        <v>96</v>
      </c>
      <c r="D21" s="34">
        <v>98</v>
      </c>
      <c r="E21" s="34">
        <v>3</v>
      </c>
      <c r="F21" s="34" t="s">
        <v>9</v>
      </c>
      <c r="G21" s="11">
        <v>0.33004280207728998</v>
      </c>
      <c r="H21" s="11">
        <v>0.32564812812565402</v>
      </c>
      <c r="I21" s="11">
        <v>0.33336422518097403</v>
      </c>
      <c r="J21" s="11">
        <v>0.32966519987094001</v>
      </c>
      <c r="K21" s="11">
        <v>2.7399999999999998E-3</v>
      </c>
      <c r="L21" s="11">
        <v>0.32968008944898403</v>
      </c>
    </row>
    <row r="22" spans="2:12" x14ac:dyDescent="0.25">
      <c r="B22" s="32">
        <v>17</v>
      </c>
      <c r="C22" s="34">
        <v>98</v>
      </c>
      <c r="D22" s="34">
        <v>97</v>
      </c>
      <c r="E22" s="34">
        <v>3</v>
      </c>
      <c r="F22" s="34" t="s">
        <v>9</v>
      </c>
      <c r="G22" s="11">
        <v>0.32932886205511702</v>
      </c>
      <c r="H22" s="11">
        <v>0.32540785819955398</v>
      </c>
      <c r="I22" s="11">
        <v>0.33276698279324002</v>
      </c>
      <c r="J22" s="11">
        <v>0.33118233804035102</v>
      </c>
      <c r="K22" s="11">
        <v>2.7499999999999998E-3</v>
      </c>
      <c r="L22" s="11">
        <v>0.32967150838755799</v>
      </c>
    </row>
    <row r="23" spans="2:12" x14ac:dyDescent="0.25">
      <c r="B23" s="33">
        <v>18</v>
      </c>
      <c r="C23" s="34">
        <v>96</v>
      </c>
      <c r="D23" s="34">
        <v>97</v>
      </c>
      <c r="E23" s="34">
        <v>3</v>
      </c>
      <c r="F23" s="34" t="s">
        <v>9</v>
      </c>
      <c r="G23" s="11">
        <v>0.32923275474444003</v>
      </c>
      <c r="H23" s="11">
        <v>0.32508864244059299</v>
      </c>
      <c r="I23" s="11">
        <v>0.33321663079779901</v>
      </c>
      <c r="J23" s="11">
        <v>0.33113771632948602</v>
      </c>
      <c r="K23" s="11">
        <v>3.0000000000000001E-3</v>
      </c>
      <c r="L23" s="11">
        <v>0.32966893406913</v>
      </c>
    </row>
    <row r="24" spans="2:12" x14ac:dyDescent="0.25">
      <c r="B24" s="32">
        <v>19</v>
      </c>
      <c r="C24" s="34">
        <v>99</v>
      </c>
      <c r="D24" s="34">
        <v>97</v>
      </c>
      <c r="E24" s="34">
        <v>3</v>
      </c>
      <c r="F24" s="34" t="s">
        <v>9</v>
      </c>
      <c r="G24" s="11">
        <v>0.32917783628119601</v>
      </c>
      <c r="H24" s="11">
        <v>0.32538726363446002</v>
      </c>
      <c r="I24" s="11">
        <v>0.33286995561871202</v>
      </c>
      <c r="J24" s="11">
        <v>0.33124068950840602</v>
      </c>
      <c r="K24" s="11">
        <v>2.8E-3</v>
      </c>
      <c r="L24" s="11">
        <v>0.32966893406913</v>
      </c>
    </row>
    <row r="25" spans="2:12" x14ac:dyDescent="0.25">
      <c r="B25" s="33">
        <v>20</v>
      </c>
      <c r="C25" s="34">
        <v>95</v>
      </c>
      <c r="D25" s="34">
        <v>97</v>
      </c>
      <c r="E25" s="34">
        <v>3</v>
      </c>
      <c r="F25" s="34" t="s">
        <v>9</v>
      </c>
      <c r="G25" s="11">
        <v>0.32908516137447102</v>
      </c>
      <c r="H25" s="11">
        <v>0.32508864244059299</v>
      </c>
      <c r="I25" s="11">
        <v>0.33312738768238997</v>
      </c>
      <c r="J25" s="11">
        <v>0.33112398657229702</v>
      </c>
      <c r="K25" s="11">
        <v>2.97E-3</v>
      </c>
      <c r="L25" s="11">
        <v>0.32960629232072203</v>
      </c>
    </row>
    <row r="26" spans="2:12" x14ac:dyDescent="0.25">
      <c r="B26" s="32">
        <v>21</v>
      </c>
      <c r="C26" s="34">
        <v>100</v>
      </c>
      <c r="D26" s="34">
        <v>95</v>
      </c>
      <c r="E26" s="34">
        <v>3</v>
      </c>
      <c r="F26" s="34" t="s">
        <v>9</v>
      </c>
      <c r="G26" s="11">
        <v>0.32919156589700699</v>
      </c>
      <c r="H26" s="11">
        <v>0.32598793844970902</v>
      </c>
      <c r="I26" s="11">
        <v>0.33337452246352101</v>
      </c>
      <c r="J26" s="11">
        <v>0.32985398403229199</v>
      </c>
      <c r="K26" s="11">
        <v>2.6199999999999999E-3</v>
      </c>
      <c r="L26" s="11">
        <v>0.32960200179000898</v>
      </c>
    </row>
    <row r="27" spans="2:12" x14ac:dyDescent="0.25">
      <c r="B27" s="33">
        <v>22</v>
      </c>
      <c r="C27" s="34">
        <v>96</v>
      </c>
      <c r="D27" s="34">
        <v>95</v>
      </c>
      <c r="E27" s="34">
        <v>3</v>
      </c>
      <c r="F27" s="34" t="s">
        <v>9</v>
      </c>
      <c r="G27" s="11">
        <v>0.32895816242821901</v>
      </c>
      <c r="H27" s="11">
        <v>0.32615269497046301</v>
      </c>
      <c r="I27" s="11">
        <v>0.33334019818836402</v>
      </c>
      <c r="J27" s="11">
        <v>0.32977847036775099</v>
      </c>
      <c r="K27" s="11">
        <v>2.5600000000000002E-3</v>
      </c>
      <c r="L27" s="11">
        <v>0.329557380270595</v>
      </c>
    </row>
    <row r="28" spans="2:12" x14ac:dyDescent="0.25">
      <c r="B28" s="32">
        <v>23</v>
      </c>
      <c r="C28" s="34">
        <v>97</v>
      </c>
      <c r="D28" s="34">
        <v>99</v>
      </c>
      <c r="E28" s="34">
        <v>3</v>
      </c>
      <c r="F28" s="34" t="s">
        <v>9</v>
      </c>
      <c r="G28" s="11">
        <v>0.33009085573262897</v>
      </c>
      <c r="H28" s="11">
        <v>0.32580601979137702</v>
      </c>
      <c r="I28" s="11">
        <v>0.333089630979717</v>
      </c>
      <c r="J28" s="11">
        <v>0.329143469097749</v>
      </c>
      <c r="K28" s="11">
        <v>2.5999999999999999E-3</v>
      </c>
      <c r="L28" s="11">
        <v>0.32953249519245997</v>
      </c>
    </row>
    <row r="29" spans="2:12" x14ac:dyDescent="0.25">
      <c r="B29" s="33">
        <v>24</v>
      </c>
      <c r="C29" s="34">
        <v>97</v>
      </c>
      <c r="D29" s="34">
        <v>95</v>
      </c>
      <c r="E29" s="34">
        <v>3</v>
      </c>
      <c r="F29" s="34" t="s">
        <v>9</v>
      </c>
      <c r="G29" s="11">
        <v>0.328951297620314</v>
      </c>
      <c r="H29" s="11">
        <v>0.32610120855772801</v>
      </c>
      <c r="I29" s="11">
        <v>0.33322692808034599</v>
      </c>
      <c r="J29" s="11">
        <v>0.32969609182461601</v>
      </c>
      <c r="K29" s="11">
        <v>2.5400000000000002E-3</v>
      </c>
      <c r="L29" s="11">
        <v>0.32949388041604399</v>
      </c>
    </row>
    <row r="30" spans="2:12" x14ac:dyDescent="0.25">
      <c r="B30" s="32">
        <v>25</v>
      </c>
      <c r="C30" s="34">
        <v>99</v>
      </c>
      <c r="D30" s="34">
        <v>99</v>
      </c>
      <c r="E30" s="34">
        <v>3</v>
      </c>
      <c r="F30" s="34" t="s">
        <v>9</v>
      </c>
      <c r="G30" s="11">
        <v>0.33033455641327503</v>
      </c>
      <c r="H30" s="11">
        <v>0.32538383120694397</v>
      </c>
      <c r="I30" s="11">
        <v>0.33302784728443402</v>
      </c>
      <c r="J30" s="11">
        <v>0.32916749617282998</v>
      </c>
      <c r="K30" s="11">
        <v>2.7499999999999998E-3</v>
      </c>
      <c r="L30" s="11">
        <v>0.32947843450547698</v>
      </c>
    </row>
    <row r="31" spans="2:12" x14ac:dyDescent="0.25">
      <c r="B31" s="33">
        <v>26</v>
      </c>
      <c r="C31" s="34">
        <v>95</v>
      </c>
      <c r="D31" s="34">
        <v>95</v>
      </c>
      <c r="E31" s="34">
        <v>3</v>
      </c>
      <c r="F31" s="34" t="s">
        <v>9</v>
      </c>
      <c r="G31" s="11">
        <v>0.32906456695075498</v>
      </c>
      <c r="H31" s="11">
        <v>0.32614926254294802</v>
      </c>
      <c r="I31" s="11">
        <v>0.33291800960393197</v>
      </c>
      <c r="J31" s="11">
        <v>0.32973041621758897</v>
      </c>
      <c r="K31" s="11">
        <v>2.4099999999999998E-3</v>
      </c>
      <c r="L31" s="11">
        <v>0.32946556291333901</v>
      </c>
    </row>
    <row r="32" spans="2:12" x14ac:dyDescent="0.25">
      <c r="B32" s="32">
        <v>27</v>
      </c>
      <c r="C32" s="34">
        <v>100</v>
      </c>
      <c r="D32" s="34">
        <v>99</v>
      </c>
      <c r="E32" s="34">
        <v>3</v>
      </c>
      <c r="F32" s="34" t="s">
        <v>9</v>
      </c>
      <c r="G32" s="11">
        <v>0.33000847803776301</v>
      </c>
      <c r="H32" s="11">
        <v>0.32567215511826397</v>
      </c>
      <c r="I32" s="11">
        <v>0.33270863152547298</v>
      </c>
      <c r="J32" s="11">
        <v>0.32937001009137101</v>
      </c>
      <c r="K32" s="11">
        <v>2.5100000000000001E-3</v>
      </c>
      <c r="L32" s="11">
        <v>0.329439819729061</v>
      </c>
    </row>
    <row r="33" spans="2:12" x14ac:dyDescent="0.25">
      <c r="B33" s="33">
        <v>28</v>
      </c>
      <c r="C33" s="34">
        <v>96</v>
      </c>
      <c r="D33" s="34">
        <v>99</v>
      </c>
      <c r="E33" s="34">
        <v>3</v>
      </c>
      <c r="F33" s="34" t="s">
        <v>9</v>
      </c>
      <c r="G33" s="11">
        <v>0.329981018806141</v>
      </c>
      <c r="H33" s="11">
        <v>0.32552112830757202</v>
      </c>
      <c r="I33" s="11">
        <v>0.33299009058176199</v>
      </c>
      <c r="J33" s="11">
        <v>0.32919152324791101</v>
      </c>
      <c r="K33" s="11">
        <v>2.66E-3</v>
      </c>
      <c r="L33" s="11">
        <v>0.32942094139392403</v>
      </c>
    </row>
    <row r="34" spans="2:12" x14ac:dyDescent="0.25">
      <c r="B34" s="32">
        <v>29</v>
      </c>
      <c r="C34" s="34">
        <v>98</v>
      </c>
      <c r="D34" s="34">
        <v>99</v>
      </c>
      <c r="E34" s="34">
        <v>3</v>
      </c>
      <c r="F34" s="34" t="s">
        <v>9</v>
      </c>
      <c r="G34" s="11">
        <v>0.329932965150802</v>
      </c>
      <c r="H34" s="11">
        <v>0.32530145294656698</v>
      </c>
      <c r="I34" s="11">
        <v>0.33303127971195001</v>
      </c>
      <c r="J34" s="11">
        <v>0.32933225325910098</v>
      </c>
      <c r="K34" s="11">
        <v>2.7499999999999998E-3</v>
      </c>
      <c r="L34" s="11">
        <v>0.32939948874036001</v>
      </c>
    </row>
    <row r="35" spans="2:12" x14ac:dyDescent="0.25">
      <c r="B35" s="33">
        <v>30</v>
      </c>
      <c r="C35" s="34">
        <v>95</v>
      </c>
      <c r="D35" s="34">
        <v>100</v>
      </c>
      <c r="E35" s="34">
        <v>3</v>
      </c>
      <c r="F35" s="34" t="s">
        <v>9</v>
      </c>
      <c r="G35" s="11">
        <v>0.32921902512862899</v>
      </c>
      <c r="H35" s="11">
        <v>0.32520534497612702</v>
      </c>
      <c r="I35" s="11">
        <v>0.33291457717641598</v>
      </c>
      <c r="J35" s="11">
        <v>0.33008395746521202</v>
      </c>
      <c r="K35" s="11">
        <v>2.7599999999999999E-3</v>
      </c>
      <c r="L35" s="11">
        <v>0.32935572532708801</v>
      </c>
    </row>
    <row r="36" spans="2:12" x14ac:dyDescent="0.25">
      <c r="B36" s="32">
        <v>31</v>
      </c>
      <c r="C36" s="34">
        <v>96</v>
      </c>
      <c r="D36" s="34">
        <v>100</v>
      </c>
      <c r="E36" s="34">
        <v>3</v>
      </c>
      <c r="F36" s="34" t="s">
        <v>9</v>
      </c>
      <c r="G36" s="11">
        <v>0.32927737599582602</v>
      </c>
      <c r="H36" s="11">
        <v>0.32520191254861103</v>
      </c>
      <c r="I36" s="11">
        <v>0.33280817192342899</v>
      </c>
      <c r="J36" s="11">
        <v>0.33010455210099598</v>
      </c>
      <c r="K36" s="11">
        <v>2.7299999999999998E-3</v>
      </c>
      <c r="L36" s="11">
        <v>0.329348002371805</v>
      </c>
    </row>
    <row r="37" spans="2:12" x14ac:dyDescent="0.25">
      <c r="B37" s="33">
        <v>32</v>
      </c>
      <c r="C37" s="34">
        <v>97</v>
      </c>
      <c r="D37" s="34">
        <v>100</v>
      </c>
      <c r="E37" s="34">
        <v>3</v>
      </c>
      <c r="F37" s="34" t="s">
        <v>9</v>
      </c>
      <c r="G37" s="11">
        <v>0.32929110561163699</v>
      </c>
      <c r="H37" s="11">
        <v>0.32522250711370598</v>
      </c>
      <c r="I37" s="11">
        <v>0.33283563134355498</v>
      </c>
      <c r="J37" s="11">
        <v>0.33001187623996803</v>
      </c>
      <c r="K37" s="11">
        <v>2.7200000000000002E-3</v>
      </c>
      <c r="L37" s="11">
        <v>0.329340279416522</v>
      </c>
    </row>
    <row r="38" spans="2:12" x14ac:dyDescent="0.25">
      <c r="B38" s="32">
        <v>33</v>
      </c>
      <c r="C38" s="34">
        <v>95</v>
      </c>
      <c r="D38" s="34">
        <v>99</v>
      </c>
      <c r="E38" s="34">
        <v>3</v>
      </c>
      <c r="F38" s="34" t="s">
        <v>9</v>
      </c>
      <c r="G38" s="11">
        <v>0.329929532746849</v>
      </c>
      <c r="H38" s="11">
        <v>0.32520191254861103</v>
      </c>
      <c r="I38" s="11">
        <v>0.33289741503883702</v>
      </c>
      <c r="J38" s="11">
        <v>0.32884484687888199</v>
      </c>
      <c r="K38" s="11">
        <v>2.7499999999999998E-3</v>
      </c>
      <c r="L38" s="11">
        <v>0.329218428344275</v>
      </c>
    </row>
    <row r="39" spans="2:12" x14ac:dyDescent="0.25">
      <c r="B39" s="33">
        <v>34</v>
      </c>
      <c r="C39" s="34">
        <v>98</v>
      </c>
      <c r="D39" s="34">
        <v>100</v>
      </c>
      <c r="E39" s="34">
        <v>3</v>
      </c>
      <c r="F39" s="34" t="s">
        <v>9</v>
      </c>
      <c r="G39" s="11">
        <v>0.32918470108910097</v>
      </c>
      <c r="H39" s="11">
        <v>0.32505431816543601</v>
      </c>
      <c r="I39" s="11">
        <v>0.33254387500471899</v>
      </c>
      <c r="J39" s="11">
        <v>0.32999471404348202</v>
      </c>
      <c r="K39" s="11">
        <v>2.6900000000000001E-3</v>
      </c>
      <c r="L39" s="11">
        <v>0.32919440137228301</v>
      </c>
    </row>
    <row r="40" spans="2:12" x14ac:dyDescent="0.25">
      <c r="B40" s="32">
        <v>35</v>
      </c>
      <c r="C40" s="34">
        <v>99</v>
      </c>
      <c r="D40" s="34">
        <v>100</v>
      </c>
      <c r="E40" s="34">
        <v>3</v>
      </c>
      <c r="F40" s="34" t="s">
        <v>9</v>
      </c>
      <c r="G40" s="11">
        <v>0.32931513243930599</v>
      </c>
      <c r="H40" s="11">
        <v>0.324796886101757</v>
      </c>
      <c r="I40" s="11">
        <v>0.33257819927987597</v>
      </c>
      <c r="J40" s="11">
        <v>0.32967206474953398</v>
      </c>
      <c r="K40" s="11">
        <v>2.7799999999999999E-3</v>
      </c>
      <c r="L40" s="11">
        <v>0.32909057052903101</v>
      </c>
    </row>
    <row r="41" spans="2:12" x14ac:dyDescent="0.25">
      <c r="B41" s="33">
        <v>36</v>
      </c>
      <c r="C41" s="34">
        <v>100</v>
      </c>
      <c r="D41" s="34">
        <v>100</v>
      </c>
      <c r="E41" s="34">
        <v>3</v>
      </c>
      <c r="F41" s="34" t="s">
        <v>9</v>
      </c>
      <c r="G41" s="11">
        <v>0.329050837334944</v>
      </c>
      <c r="H41" s="11">
        <v>0.32493761562990098</v>
      </c>
      <c r="I41" s="11">
        <v>0.33259879384497099</v>
      </c>
      <c r="J41" s="11">
        <v>0.32953819961693898</v>
      </c>
      <c r="K41" s="11">
        <v>2.7299999999999998E-3</v>
      </c>
      <c r="L41" s="11">
        <v>0.329031361205192</v>
      </c>
    </row>
    <row r="42" spans="2:12" x14ac:dyDescent="0.25">
      <c r="B42" s="18"/>
      <c r="C42" s="34"/>
      <c r="D42" s="34"/>
      <c r="E42" s="34"/>
      <c r="F42" s="34"/>
      <c r="G42" s="11"/>
      <c r="H42" s="11"/>
      <c r="I42" s="11"/>
      <c r="J42" s="11"/>
      <c r="K42" s="11"/>
      <c r="L42" s="12"/>
    </row>
    <row r="43" spans="2:12" x14ac:dyDescent="0.25">
      <c r="B43" s="19"/>
      <c r="C43" s="34"/>
      <c r="D43" s="34"/>
      <c r="E43" s="34"/>
      <c r="F43" s="34"/>
      <c r="G43" s="11"/>
      <c r="H43" s="11"/>
      <c r="I43" s="11"/>
      <c r="J43" s="11"/>
      <c r="K43" s="11"/>
      <c r="L43" s="12"/>
    </row>
    <row r="44" spans="2:12" x14ac:dyDescent="0.25">
      <c r="B44" s="18"/>
      <c r="C44" s="34"/>
      <c r="D44" s="34"/>
      <c r="E44" s="34"/>
      <c r="F44" s="34"/>
      <c r="G44" s="11"/>
      <c r="H44" s="11"/>
      <c r="I44" s="11"/>
      <c r="J44" s="11"/>
      <c r="K44" s="11"/>
      <c r="L44" s="12"/>
    </row>
    <row r="45" spans="2:12" x14ac:dyDescent="0.25">
      <c r="B45" s="19"/>
      <c r="C45" s="34"/>
      <c r="D45" s="34"/>
      <c r="E45" s="34"/>
      <c r="F45" s="34"/>
      <c r="G45" s="11"/>
      <c r="H45" s="11"/>
      <c r="I45" s="11"/>
      <c r="J45" s="11"/>
      <c r="K45" s="11"/>
      <c r="L45" s="12"/>
    </row>
    <row r="46" spans="2:12" x14ac:dyDescent="0.25">
      <c r="B46" s="18"/>
      <c r="C46" s="34"/>
      <c r="D46" s="34"/>
      <c r="E46" s="34"/>
      <c r="F46" s="34"/>
      <c r="G46" s="11"/>
      <c r="H46" s="11"/>
      <c r="I46" s="11"/>
      <c r="J46" s="11"/>
      <c r="K46" s="11"/>
      <c r="L46" s="12"/>
    </row>
    <row r="47" spans="2:12" x14ac:dyDescent="0.25">
      <c r="B47" s="19"/>
      <c r="C47" s="34"/>
      <c r="D47" s="34"/>
      <c r="E47" s="34"/>
      <c r="F47" s="34"/>
      <c r="G47" s="11"/>
      <c r="H47" s="11"/>
      <c r="I47" s="11"/>
      <c r="J47" s="11"/>
      <c r="K47" s="11"/>
      <c r="L47" s="12"/>
    </row>
    <row r="48" spans="2:12" x14ac:dyDescent="0.25">
      <c r="B48" s="18"/>
      <c r="C48" s="34"/>
      <c r="D48" s="34"/>
      <c r="E48" s="34"/>
      <c r="F48" s="34"/>
      <c r="G48" s="11"/>
      <c r="H48" s="11"/>
      <c r="I48" s="11"/>
      <c r="J48" s="11"/>
      <c r="K48" s="11"/>
      <c r="L48" s="12"/>
    </row>
    <row r="49" spans="2:12" x14ac:dyDescent="0.25">
      <c r="B49" s="19"/>
      <c r="C49" s="34"/>
      <c r="D49" s="34"/>
      <c r="E49" s="34"/>
      <c r="F49" s="34"/>
      <c r="G49" s="11"/>
      <c r="H49" s="11"/>
      <c r="I49" s="11"/>
      <c r="J49" s="11"/>
      <c r="K49" s="11"/>
      <c r="L49" s="12"/>
    </row>
    <row r="50" spans="2:12" x14ac:dyDescent="0.25">
      <c r="B50" s="18"/>
      <c r="C50" s="34"/>
      <c r="D50" s="34"/>
      <c r="E50" s="34"/>
      <c r="F50" s="34"/>
      <c r="G50" s="11"/>
      <c r="H50" s="11"/>
      <c r="I50" s="11"/>
      <c r="J50" s="11"/>
      <c r="K50" s="11"/>
      <c r="L50" s="12"/>
    </row>
    <row r="51" spans="2:12" x14ac:dyDescent="0.25">
      <c r="B51" s="19"/>
      <c r="C51" s="34"/>
      <c r="D51" s="34"/>
      <c r="E51" s="34"/>
      <c r="F51" s="34"/>
      <c r="G51" s="11"/>
      <c r="H51" s="11"/>
      <c r="I51" s="11"/>
      <c r="J51" s="11"/>
      <c r="K51" s="11"/>
      <c r="L51" s="12"/>
    </row>
    <row r="52" spans="2:12" x14ac:dyDescent="0.25">
      <c r="B52" s="18"/>
      <c r="C52" s="34"/>
      <c r="D52" s="34"/>
      <c r="E52" s="34"/>
      <c r="F52" s="34"/>
      <c r="G52" s="11"/>
      <c r="H52" s="11"/>
      <c r="I52" s="11"/>
      <c r="J52" s="11"/>
      <c r="K52" s="11"/>
      <c r="L52" s="12"/>
    </row>
    <row r="53" spans="2:12" x14ac:dyDescent="0.25">
      <c r="B53" s="19"/>
      <c r="C53" s="34"/>
      <c r="D53" s="34"/>
      <c r="E53" s="34"/>
      <c r="F53" s="34"/>
      <c r="G53" s="11"/>
      <c r="H53" s="11"/>
      <c r="I53" s="11"/>
      <c r="J53" s="11"/>
      <c r="K53" s="11"/>
      <c r="L53" s="12"/>
    </row>
    <row r="54" spans="2:12" x14ac:dyDescent="0.25">
      <c r="B54" s="18"/>
      <c r="C54" s="34"/>
      <c r="D54" s="34"/>
      <c r="E54" s="34"/>
      <c r="F54" s="34"/>
      <c r="G54" s="11"/>
      <c r="H54" s="11"/>
      <c r="I54" s="11"/>
      <c r="J54" s="11"/>
      <c r="K54" s="11"/>
      <c r="L54" s="12"/>
    </row>
    <row r="55" spans="2:12" x14ac:dyDescent="0.25">
      <c r="B55" s="19"/>
      <c r="C55" s="34"/>
      <c r="D55" s="34"/>
      <c r="E55" s="34"/>
      <c r="F55" s="34"/>
      <c r="G55" s="11"/>
      <c r="H55" s="11"/>
      <c r="I55" s="11"/>
      <c r="J55" s="11"/>
      <c r="K55" s="11"/>
      <c r="L55" s="12"/>
    </row>
    <row r="56" spans="2:12" x14ac:dyDescent="0.25">
      <c r="B56" s="18"/>
      <c r="C56" s="34"/>
      <c r="D56" s="34"/>
      <c r="E56" s="34"/>
      <c r="F56" s="34"/>
      <c r="G56" s="11"/>
      <c r="H56" s="11"/>
      <c r="I56" s="11"/>
      <c r="J56" s="11"/>
      <c r="K56" s="11"/>
      <c r="L56" s="12"/>
    </row>
    <row r="57" spans="2:12" x14ac:dyDescent="0.25">
      <c r="B57" s="19"/>
      <c r="C57" s="34"/>
      <c r="D57" s="34"/>
      <c r="E57" s="34"/>
      <c r="F57" s="34"/>
      <c r="G57" s="11"/>
      <c r="H57" s="11"/>
      <c r="I57" s="11"/>
      <c r="J57" s="11"/>
      <c r="K57" s="11"/>
      <c r="L57" s="12"/>
    </row>
    <row r="58" spans="2:12" x14ac:dyDescent="0.25">
      <c r="B58" s="18"/>
      <c r="C58" s="34"/>
      <c r="D58" s="34"/>
      <c r="E58" s="34"/>
      <c r="F58" s="34"/>
      <c r="G58" s="11"/>
      <c r="H58" s="11"/>
      <c r="I58" s="11"/>
      <c r="J58" s="11"/>
      <c r="K58" s="11"/>
      <c r="L58" s="12"/>
    </row>
    <row r="59" spans="2:12" x14ac:dyDescent="0.25">
      <c r="B59" s="19"/>
      <c r="C59" s="34"/>
      <c r="D59" s="34"/>
      <c r="E59" s="34"/>
      <c r="F59" s="34"/>
      <c r="G59" s="11"/>
      <c r="H59" s="11"/>
      <c r="I59" s="11"/>
      <c r="J59" s="11"/>
      <c r="K59" s="11"/>
      <c r="L59" s="12"/>
    </row>
    <row r="60" spans="2:12" x14ac:dyDescent="0.25">
      <c r="B60" s="18"/>
      <c r="C60" s="35"/>
      <c r="D60" s="35"/>
      <c r="E60" s="35"/>
      <c r="F60" s="35"/>
      <c r="G60" s="13"/>
      <c r="H60" s="13"/>
      <c r="I60" s="13"/>
      <c r="J60" s="13"/>
      <c r="K60" s="13"/>
      <c r="L60" s="14"/>
    </row>
  </sheetData>
  <mergeCells count="2">
    <mergeCell ref="N2:Q2"/>
    <mergeCell ref="G4:L4"/>
  </mergeCells>
  <pageMargins left="0" right="0" top="0" bottom="0" header="0" footer="0"/>
  <pageSetup paperSize="8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8B0E-17AA-4631-8565-91D998A20F4E}">
  <dimension ref="B2:M6"/>
  <sheetViews>
    <sheetView tabSelected="1" workbookViewId="0">
      <selection activeCell="L12" sqref="L12"/>
    </sheetView>
  </sheetViews>
  <sheetFormatPr defaultRowHeight="15" x14ac:dyDescent="0.25"/>
  <cols>
    <col min="3" max="3" width="15.85546875" customWidth="1"/>
    <col min="4" max="4" width="15.28515625" customWidth="1"/>
    <col min="5" max="5" width="22.28515625" customWidth="1"/>
    <col min="6" max="6" width="18.7109375" customWidth="1"/>
    <col min="7" max="7" width="14.140625" customWidth="1"/>
    <col min="8" max="13" width="11.85546875" customWidth="1"/>
  </cols>
  <sheetData>
    <row r="2" spans="2:13" x14ac:dyDescent="0.25">
      <c r="H2" s="59" t="s">
        <v>6</v>
      </c>
      <c r="I2" s="59"/>
      <c r="J2" s="59"/>
      <c r="K2" s="59"/>
      <c r="L2" s="59"/>
      <c r="M2" s="59"/>
    </row>
    <row r="3" spans="2:13" x14ac:dyDescent="0.25">
      <c r="B3" s="26" t="s">
        <v>33</v>
      </c>
      <c r="C3" s="26" t="s">
        <v>60</v>
      </c>
      <c r="D3" s="56" t="s">
        <v>2</v>
      </c>
      <c r="E3" s="56" t="s">
        <v>3</v>
      </c>
      <c r="F3" s="56" t="s">
        <v>4</v>
      </c>
      <c r="G3" s="56" t="s">
        <v>5</v>
      </c>
      <c r="H3" s="56" t="s">
        <v>11</v>
      </c>
      <c r="I3" s="56" t="s">
        <v>12</v>
      </c>
      <c r="J3" s="56" t="s">
        <v>13</v>
      </c>
      <c r="K3" s="56" t="s">
        <v>14</v>
      </c>
      <c r="L3" s="56" t="s">
        <v>8</v>
      </c>
      <c r="M3" s="56" t="s">
        <v>7</v>
      </c>
    </row>
    <row r="4" spans="2:13" x14ac:dyDescent="0.25">
      <c r="B4" s="18">
        <v>1</v>
      </c>
      <c r="C4" s="56">
        <v>3</v>
      </c>
      <c r="D4" s="18">
        <v>100</v>
      </c>
      <c r="E4" s="18">
        <v>98</v>
      </c>
      <c r="F4" s="18">
        <v>3</v>
      </c>
      <c r="G4" s="18" t="s">
        <v>9</v>
      </c>
      <c r="H4" s="61">
        <v>0.32956351507131498</v>
      </c>
      <c r="I4" s="61">
        <v>0.32585162548941998</v>
      </c>
      <c r="J4" s="61">
        <v>0.33261596914083402</v>
      </c>
      <c r="K4" s="61">
        <v>0.33080493719368398</v>
      </c>
      <c r="L4" s="61">
        <v>2.4775013570661601E-3</v>
      </c>
      <c r="M4" s="61">
        <v>0.32970901172381301</v>
      </c>
    </row>
    <row r="5" spans="2:13" x14ac:dyDescent="0.25">
      <c r="B5" s="19">
        <v>2</v>
      </c>
      <c r="C5" s="56">
        <v>2</v>
      </c>
      <c r="D5" s="56">
        <v>70</v>
      </c>
      <c r="E5" s="56">
        <v>60</v>
      </c>
      <c r="F5" s="56">
        <v>3</v>
      </c>
      <c r="G5" s="56" t="s">
        <v>9</v>
      </c>
      <c r="H5" s="11">
        <v>0.32904510821742999</v>
      </c>
      <c r="I5" s="11">
        <v>0.324961460280214</v>
      </c>
      <c r="J5" s="11">
        <v>0.33280014188122198</v>
      </c>
      <c r="K5" s="11">
        <v>0.33017397502753998</v>
      </c>
      <c r="L5" s="11">
        <v>2.8235924606646E-3</v>
      </c>
      <c r="M5" s="11">
        <v>0.32924517135160197</v>
      </c>
    </row>
    <row r="6" spans="2:13" x14ac:dyDescent="0.25">
      <c r="B6" s="18">
        <v>3</v>
      </c>
      <c r="C6" s="56">
        <v>1</v>
      </c>
      <c r="D6" s="56">
        <v>100</v>
      </c>
      <c r="E6" s="56">
        <v>50</v>
      </c>
      <c r="F6" s="56">
        <v>1</v>
      </c>
      <c r="G6" s="56" t="s">
        <v>9</v>
      </c>
      <c r="H6" s="11">
        <v>0.32928000000000002</v>
      </c>
      <c r="I6" s="11">
        <v>0.325521</v>
      </c>
      <c r="J6" s="11">
        <v>0.33230599999999999</v>
      </c>
      <c r="K6" s="11">
        <v>0.32947100000000001</v>
      </c>
      <c r="L6" s="11">
        <v>2.4109999999999999E-3</v>
      </c>
      <c r="M6" s="11">
        <v>0.32914500000000002</v>
      </c>
    </row>
  </sheetData>
  <mergeCells count="1">
    <mergeCell ref="H2:M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EFCC-24AD-4C2D-9E22-292E8ADC9B35}">
  <dimension ref="B2:G37"/>
  <sheetViews>
    <sheetView workbookViewId="0">
      <selection activeCell="E29" sqref="E29"/>
    </sheetView>
  </sheetViews>
  <sheetFormatPr defaultRowHeight="15" x14ac:dyDescent="0.25"/>
  <cols>
    <col min="2" max="3" width="6.85546875" customWidth="1"/>
    <col min="4" max="4" width="18.7109375" customWidth="1"/>
    <col min="5" max="5" width="18.85546875" customWidth="1"/>
    <col min="6" max="6" width="14.7109375" customWidth="1"/>
  </cols>
  <sheetData>
    <row r="2" spans="2:7" x14ac:dyDescent="0.25">
      <c r="B2" s="15"/>
      <c r="C2" s="15"/>
      <c r="D2" s="15" t="s">
        <v>2</v>
      </c>
      <c r="E2" s="15" t="s">
        <v>3</v>
      </c>
      <c r="F2" s="15" t="s">
        <v>4</v>
      </c>
      <c r="G2" s="15" t="s">
        <v>5</v>
      </c>
    </row>
    <row r="3" spans="2:7" x14ac:dyDescent="0.25">
      <c r="B3" s="15" t="s">
        <v>38</v>
      </c>
      <c r="C3" s="15"/>
      <c r="D3" s="1">
        <v>99</v>
      </c>
      <c r="E3" s="1">
        <v>96</v>
      </c>
      <c r="F3" s="1">
        <v>3</v>
      </c>
      <c r="G3" s="1" t="s">
        <v>9</v>
      </c>
    </row>
    <row r="5" spans="2:7" x14ac:dyDescent="0.25">
      <c r="C5" s="43" t="s">
        <v>59</v>
      </c>
      <c r="D5" s="52" t="s">
        <v>39</v>
      </c>
      <c r="E5" s="47" t="s">
        <v>40</v>
      </c>
      <c r="F5" s="44" t="s">
        <v>58</v>
      </c>
    </row>
    <row r="6" spans="2:7" x14ac:dyDescent="0.25">
      <c r="C6" s="41">
        <v>8</v>
      </c>
      <c r="D6" s="49" t="s">
        <v>48</v>
      </c>
      <c r="E6" s="54">
        <v>0.14970053</v>
      </c>
      <c r="F6" s="42">
        <v>20</v>
      </c>
    </row>
    <row r="7" spans="2:7" x14ac:dyDescent="0.25">
      <c r="C7" s="41">
        <v>6</v>
      </c>
      <c r="D7" s="49" t="s">
        <v>46</v>
      </c>
      <c r="E7" s="54">
        <v>0.11680087</v>
      </c>
      <c r="F7" s="42">
        <v>20</v>
      </c>
    </row>
    <row r="8" spans="2:7" x14ac:dyDescent="0.25">
      <c r="C8" s="41">
        <v>5</v>
      </c>
      <c r="D8" s="49" t="s">
        <v>45</v>
      </c>
      <c r="E8" s="54">
        <v>6.9553180000000006E-2</v>
      </c>
      <c r="F8" s="42">
        <v>14</v>
      </c>
    </row>
    <row r="9" spans="2:7" x14ac:dyDescent="0.25">
      <c r="C9" s="41">
        <v>4</v>
      </c>
      <c r="D9" s="49" t="s">
        <v>44</v>
      </c>
      <c r="E9" s="54">
        <v>6.7161349999999995E-2</v>
      </c>
      <c r="F9" s="42">
        <v>13</v>
      </c>
    </row>
    <row r="10" spans="2:7" x14ac:dyDescent="0.25">
      <c r="C10" s="41">
        <v>7</v>
      </c>
      <c r="D10" s="49" t="s">
        <v>47</v>
      </c>
      <c r="E10" s="54">
        <v>6.5441689999999997E-2</v>
      </c>
      <c r="F10" s="42">
        <v>20</v>
      </c>
    </row>
    <row r="11" spans="2:7" x14ac:dyDescent="0.25">
      <c r="C11" s="41">
        <v>1</v>
      </c>
      <c r="D11" s="49" t="s">
        <v>41</v>
      </c>
      <c r="E11" s="54">
        <v>6.4526970000000003E-2</v>
      </c>
      <c r="F11" s="42">
        <v>1</v>
      </c>
    </row>
    <row r="12" spans="2:7" x14ac:dyDescent="0.25">
      <c r="C12" s="41">
        <v>2</v>
      </c>
      <c r="D12" s="49" t="s">
        <v>42</v>
      </c>
      <c r="E12" s="54">
        <v>5.7537449999999997E-2</v>
      </c>
      <c r="F12" s="42">
        <v>5</v>
      </c>
    </row>
    <row r="13" spans="2:7" x14ac:dyDescent="0.25">
      <c r="C13" s="41">
        <v>3</v>
      </c>
      <c r="D13" s="49" t="s">
        <v>43</v>
      </c>
      <c r="E13" s="54">
        <v>5.4966279999999999E-2</v>
      </c>
      <c r="F13" s="42">
        <v>8</v>
      </c>
    </row>
    <row r="14" spans="2:7" x14ac:dyDescent="0.25">
      <c r="C14" s="41">
        <v>10</v>
      </c>
      <c r="D14" s="49" t="s">
        <v>50</v>
      </c>
      <c r="E14" s="54">
        <v>4.4133869999999999E-2</v>
      </c>
      <c r="F14" s="42">
        <v>13</v>
      </c>
    </row>
    <row r="15" spans="2:7" x14ac:dyDescent="0.25">
      <c r="C15" s="41">
        <v>9</v>
      </c>
      <c r="D15" s="49" t="s">
        <v>49</v>
      </c>
      <c r="E15" s="54">
        <v>4.3240979999999998E-2</v>
      </c>
      <c r="F15" s="42">
        <v>8</v>
      </c>
    </row>
    <row r="16" spans="2:7" x14ac:dyDescent="0.25">
      <c r="C16" s="41">
        <v>16</v>
      </c>
      <c r="D16" s="1" t="s">
        <v>56</v>
      </c>
      <c r="E16" s="54">
        <v>4.2649390000000002E-2</v>
      </c>
      <c r="F16" s="42">
        <v>28</v>
      </c>
    </row>
    <row r="17" spans="3:6" x14ac:dyDescent="0.25">
      <c r="C17" s="41">
        <v>11</v>
      </c>
      <c r="D17" s="49" t="s">
        <v>51</v>
      </c>
      <c r="E17" s="54">
        <v>3.9917870000000001E-2</v>
      </c>
      <c r="F17" s="42">
        <v>13</v>
      </c>
    </row>
    <row r="18" spans="3:6" x14ac:dyDescent="0.25">
      <c r="C18" s="41">
        <v>14</v>
      </c>
      <c r="D18" s="1" t="s">
        <v>54</v>
      </c>
      <c r="E18" s="54">
        <v>3.9469230000000001E-2</v>
      </c>
      <c r="F18" s="42">
        <v>5</v>
      </c>
    </row>
    <row r="19" spans="3:6" x14ac:dyDescent="0.25">
      <c r="C19" s="41">
        <v>17</v>
      </c>
      <c r="D19" s="1" t="s">
        <v>57</v>
      </c>
      <c r="E19" s="54">
        <v>3.830331E-2</v>
      </c>
      <c r="F19" s="42">
        <v>15</v>
      </c>
    </row>
    <row r="20" spans="3:6" x14ac:dyDescent="0.25">
      <c r="C20" s="41">
        <v>12</v>
      </c>
      <c r="D20" s="49" t="s">
        <v>52</v>
      </c>
      <c r="E20" s="54">
        <v>3.8262959999999999E-2</v>
      </c>
      <c r="F20" s="42">
        <v>35</v>
      </c>
    </row>
    <row r="21" spans="3:6" x14ac:dyDescent="0.25">
      <c r="C21" s="41">
        <v>15</v>
      </c>
      <c r="D21" s="1" t="s">
        <v>55</v>
      </c>
      <c r="E21" s="54">
        <v>3.5713740000000001E-2</v>
      </c>
      <c r="F21" s="42">
        <v>8</v>
      </c>
    </row>
    <row r="22" spans="3:6" x14ac:dyDescent="0.25">
      <c r="C22" s="45">
        <v>13</v>
      </c>
      <c r="D22" s="53" t="s">
        <v>53</v>
      </c>
      <c r="E22" s="55">
        <v>3.2620330000000003E-2</v>
      </c>
      <c r="F22" s="46">
        <v>36</v>
      </c>
    </row>
    <row r="23" spans="3:6" x14ac:dyDescent="0.25">
      <c r="D23" s="51"/>
      <c r="E23" s="51"/>
      <c r="F23" s="51"/>
    </row>
    <row r="24" spans="3:6" x14ac:dyDescent="0.25">
      <c r="F24" s="51"/>
    </row>
    <row r="25" spans="3:6" x14ac:dyDescent="0.25">
      <c r="F25" s="50"/>
    </row>
    <row r="26" spans="3:6" x14ac:dyDescent="0.25">
      <c r="F26" s="50"/>
    </row>
    <row r="27" spans="3:6" x14ac:dyDescent="0.25">
      <c r="F27" s="50"/>
    </row>
    <row r="28" spans="3:6" x14ac:dyDescent="0.25">
      <c r="F28" s="50"/>
    </row>
    <row r="29" spans="3:6" x14ac:dyDescent="0.25">
      <c r="F29" s="50"/>
    </row>
    <row r="30" spans="3:6" x14ac:dyDescent="0.25">
      <c r="F30" s="50"/>
    </row>
    <row r="31" spans="3:6" x14ac:dyDescent="0.25">
      <c r="F31" s="50"/>
    </row>
    <row r="32" spans="3:6" x14ac:dyDescent="0.25">
      <c r="F32" s="50"/>
    </row>
    <row r="33" spans="6:6" x14ac:dyDescent="0.25">
      <c r="F33" s="50"/>
    </row>
    <row r="34" spans="6:6" x14ac:dyDescent="0.25">
      <c r="F34" s="50"/>
    </row>
    <row r="35" spans="6:6" x14ac:dyDescent="0.25">
      <c r="F35" s="50"/>
    </row>
    <row r="36" spans="6:6" x14ac:dyDescent="0.25">
      <c r="F36" s="50"/>
    </row>
    <row r="37" spans="6:6" x14ac:dyDescent="0.25">
      <c r="F37" s="48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 Forest - Experiment 3a</vt:lpstr>
      <vt:lpstr>Random Forest - Experiment  3b</vt:lpstr>
      <vt:lpstr>Random Forest - Experiment 3c</vt:lpstr>
      <vt:lpstr>Random Forest - Experiment 3d</vt:lpstr>
      <vt:lpstr>Random Forest - Results</vt:lpstr>
      <vt:lpstr>Feature 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Litschel</dc:creator>
  <cp:lastModifiedBy>Kieran Litschel</cp:lastModifiedBy>
  <cp:lastPrinted>2018-07-29T13:39:04Z</cp:lastPrinted>
  <dcterms:created xsi:type="dcterms:W3CDTF">2018-07-28T12:55:11Z</dcterms:created>
  <dcterms:modified xsi:type="dcterms:W3CDTF">2018-07-31T12:49:47Z</dcterms:modified>
</cp:coreProperties>
</file>