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emaria\Desktop\DS-120 EXCEL\"/>
    </mc:Choice>
  </mc:AlternateContent>
  <bookViews>
    <workbookView xWindow="0" yWindow="0" windowWidth="20490" windowHeight="7530"/>
  </bookViews>
  <sheets>
    <sheet name="Regression Model in class" sheetId="1" r:id="rId1"/>
    <sheet name="Using solver to minimize MSE" sheetId="2" r:id="rId2"/>
    <sheet name="Bias term" sheetId="3" r:id="rId3"/>
  </sheets>
  <definedNames>
    <definedName name="solver_adj" localSheetId="2" hidden="1">'Bias term'!$A$2:$C$2</definedName>
    <definedName name="solver_adj" localSheetId="1" hidden="1">'Using solver to minimize MSE'!$M$11:$M$12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'Bias term'!$A$2:$C$2</definedName>
    <definedName name="solver_lhs2" localSheetId="2" hidden="1">'Bias term'!$A$2:$C$2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2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'Bias term'!$O$15</definedName>
    <definedName name="solver_opt" localSheetId="1" hidden="1">'Using solver to minimize MSE'!$M$14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3</definedName>
    <definedName name="solver_rel2" localSheetId="2" hidden="1">3</definedName>
    <definedName name="solver_rhs1" localSheetId="2" hidden="1">-10</definedName>
    <definedName name="solver_rhs2" localSheetId="2" hidden="1">-10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1" l="1"/>
  <c r="N17" i="1"/>
  <c r="N8" i="1"/>
  <c r="N7" i="1"/>
  <c r="M16" i="1"/>
  <c r="G4" i="3" l="1"/>
  <c r="H4" i="3" s="1"/>
  <c r="G5" i="3"/>
  <c r="H5" i="3" s="1"/>
  <c r="J5" i="3" s="1"/>
  <c r="G6" i="3"/>
  <c r="H6" i="3" s="1"/>
  <c r="G7" i="3"/>
  <c r="H7" i="3" s="1"/>
  <c r="G3" i="3"/>
  <c r="H3" i="3" s="1"/>
  <c r="F3" i="3"/>
  <c r="O6" i="3"/>
  <c r="E6" i="3"/>
  <c r="M5" i="2"/>
  <c r="M3" i="2"/>
  <c r="D4" i="2" s="1"/>
  <c r="M2" i="2"/>
  <c r="C6" i="2" s="1"/>
  <c r="D2" i="2"/>
  <c r="F7" i="3" l="1"/>
  <c r="I3" i="3"/>
  <c r="J3" i="3"/>
  <c r="J4" i="3"/>
  <c r="I4" i="3"/>
  <c r="I6" i="3"/>
  <c r="J6" i="3"/>
  <c r="J7" i="3"/>
  <c r="I7" i="3"/>
  <c r="F6" i="3"/>
  <c r="E5" i="3"/>
  <c r="I5" i="3"/>
  <c r="E4" i="3"/>
  <c r="F5" i="3"/>
  <c r="E7" i="3"/>
  <c r="E3" i="3"/>
  <c r="F4" i="3"/>
  <c r="D5" i="2"/>
  <c r="C4" i="2"/>
  <c r="C2" i="2"/>
  <c r="D3" i="2"/>
  <c r="C5" i="2"/>
  <c r="D6" i="2"/>
  <c r="C3" i="2"/>
  <c r="M5" i="1"/>
  <c r="M3" i="1"/>
  <c r="D3" i="1" s="1"/>
  <c r="M2" i="1"/>
  <c r="C4" i="1" s="1"/>
  <c r="O16" i="3" l="1"/>
  <c r="O15" i="3"/>
  <c r="C5" i="1"/>
  <c r="D6" i="1"/>
  <c r="C2" i="1"/>
  <c r="M8" i="1" s="1" a="1"/>
  <c r="M8" i="1" s="1"/>
  <c r="C3" i="1"/>
  <c r="D4" i="1"/>
  <c r="C6" i="1"/>
  <c r="D2" i="1"/>
  <c r="D5" i="1"/>
  <c r="E5" i="2" l="1"/>
  <c r="F5" i="2" s="1"/>
  <c r="E6" i="2"/>
  <c r="F6" i="2" s="1"/>
  <c r="E2" i="2"/>
  <c r="F2" i="2" s="1"/>
  <c r="M7" i="1"/>
  <c r="M11" i="1" s="1"/>
  <c r="G2" i="2" l="1"/>
  <c r="H2" i="2"/>
  <c r="E4" i="2"/>
  <c r="F4" i="2" s="1"/>
  <c r="G6" i="2"/>
  <c r="H6" i="2"/>
  <c r="G5" i="2"/>
  <c r="H5" i="2"/>
  <c r="E3" i="2"/>
  <c r="F3" i="2" s="1"/>
  <c r="M12" i="1"/>
  <c r="E2" i="1" s="1"/>
  <c r="F2" i="1" s="1"/>
  <c r="G2" i="1" l="1"/>
  <c r="H2" i="1"/>
  <c r="G3" i="2"/>
  <c r="H3" i="2"/>
  <c r="H4" i="2"/>
  <c r="G4" i="2"/>
  <c r="E3" i="1"/>
  <c r="F3" i="1" s="1"/>
  <c r="E5" i="1"/>
  <c r="F5" i="1" s="1"/>
  <c r="E6" i="1"/>
  <c r="F6" i="1" s="1"/>
  <c r="E4" i="1"/>
  <c r="F4" i="1" s="1"/>
  <c r="G3" i="1" l="1"/>
  <c r="H3" i="1"/>
  <c r="G6" i="1"/>
  <c r="H6" i="1"/>
  <c r="G5" i="1"/>
  <c r="H5" i="1"/>
  <c r="G4" i="1"/>
  <c r="H4" i="1"/>
  <c r="M14" i="1"/>
  <c r="M14" i="2"/>
  <c r="M15" i="2"/>
  <c r="M15" i="1" l="1"/>
</calcChain>
</file>

<file path=xl/sharedStrings.xml><?xml version="1.0" encoding="utf-8"?>
<sst xmlns="http://schemas.openxmlformats.org/spreadsheetml/2006/main" count="56" uniqueCount="28">
  <si>
    <t>build a model out of observed data</t>
  </si>
  <si>
    <t>use the model to predict values of continuous variables</t>
  </si>
  <si>
    <t>1. make a scatter plot, add trend line</t>
  </si>
  <si>
    <t>m = cov(x,y)/var(x)</t>
  </si>
  <si>
    <t>var(x) = E(xi - xbar)squared/n -1</t>
  </si>
  <si>
    <t>cov(x,y) = E(xi - xbar)(yi - ybar)/n-1</t>
  </si>
  <si>
    <t>Pizza diameter (x)</t>
  </si>
  <si>
    <t>Price (y)</t>
  </si>
  <si>
    <t>x-bar x-average()</t>
  </si>
  <si>
    <t>y-bar x-average()</t>
  </si>
  <si>
    <t>x-xbar</t>
  </si>
  <si>
    <t>y - ybar</t>
  </si>
  <si>
    <t>N</t>
  </si>
  <si>
    <t>var(x)</t>
  </si>
  <si>
    <t>cov(x,y)</t>
  </si>
  <si>
    <t xml:space="preserve">slope </t>
  </si>
  <si>
    <t>intercept</t>
  </si>
  <si>
    <t>predict</t>
  </si>
  <si>
    <t>error</t>
  </si>
  <si>
    <t>sq-error</t>
  </si>
  <si>
    <t>abs error</t>
  </si>
  <si>
    <t>MSE</t>
  </si>
  <si>
    <t>MAE</t>
  </si>
  <si>
    <t>Num Toppings</t>
  </si>
  <si>
    <t>bias</t>
  </si>
  <si>
    <t>r-squared</t>
  </si>
  <si>
    <t>r² = 1 - E(yi-predi)/(E(y-ybar)²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</si>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</sst>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Pizza diameter vs Price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419606623276204E-2"/>
          <c:y val="0.18706666666666666"/>
          <c:w val="0.89705956835228662"/>
          <c:h val="0.7320521434820647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Model in class'!$A$2:$A$6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xVal>
          <c:yVal>
            <c:numRef>
              <c:f>'Regression Model in class'!$B$2:$B$6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17.5</c:v>
                </c:pt>
                <c:pt idx="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B-4B30-A9F0-681129807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54512"/>
        <c:axId val="343851560"/>
      </c:scatterChart>
      <c:valAx>
        <c:axId val="34385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51560"/>
        <c:crosses val="autoZero"/>
        <c:crossBetween val="midCat"/>
      </c:valAx>
      <c:valAx>
        <c:axId val="34385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5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using Pizza</a:t>
            </a:r>
            <a:r>
              <a:rPr lang="en-US" baseline="0"/>
              <a:t> diameter vs Price vs Predict</a:t>
            </a:r>
          </a:p>
        </c:rich>
      </c:tx>
      <c:layout>
        <c:manualLayout>
          <c:xMode val="edge"/>
          <c:yMode val="edge"/>
          <c:x val="0.1836528871391075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Model in class'!$A$2:$A$6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xVal>
          <c:yVal>
            <c:numRef>
              <c:f>'Regression Model in class'!$B$2:$B$6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17.5</c:v>
                </c:pt>
                <c:pt idx="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9-4F43-97D0-B6F67074852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'Regression Model in class'!$A$2:$A$6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xVal>
          <c:yVal>
            <c:numRef>
              <c:f>'Regression Model in class'!$E$2:$E$6</c:f>
              <c:numCache>
                <c:formatCode>General</c:formatCode>
                <c:ptCount val="5"/>
                <c:pt idx="0">
                  <c:v>7.8232758620689662</c:v>
                </c:pt>
                <c:pt idx="1">
                  <c:v>9.7758620689655178</c:v>
                </c:pt>
                <c:pt idx="2">
                  <c:v>11.728448275862069</c:v>
                </c:pt>
                <c:pt idx="3">
                  <c:v>15.633620689655173</c:v>
                </c:pt>
                <c:pt idx="4">
                  <c:v>19.538793103448278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59-4F43-97D0-B6F670748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80648"/>
        <c:axId val="327982288"/>
      </c:scatterChart>
      <c:valAx>
        <c:axId val="32798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82288"/>
        <c:crosses val="autoZero"/>
        <c:crossBetween val="midCat"/>
      </c:valAx>
      <c:valAx>
        <c:axId val="3279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80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23</xdr:row>
      <xdr:rowOff>171450</xdr:rowOff>
    </xdr:from>
    <xdr:to>
      <xdr:col>8</xdr:col>
      <xdr:colOff>419101</xdr:colOff>
      <xdr:row>38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E2EF2-D2A2-419E-AED3-602299BAA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376237</xdr:colOff>
      <xdr:row>7</xdr:row>
      <xdr:rowOff>180975</xdr:rowOff>
    </xdr:from>
    <xdr:to>
      <xdr:col>7</xdr:col>
      <xdr:colOff>138112</xdr:colOff>
      <xdr:row>22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ACDB3D-0EB6-4320-BF8A-99BFAFCE0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28575</xdr:rowOff>
    </xdr:from>
    <xdr:to>
      <xdr:col>6</xdr:col>
      <xdr:colOff>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AA8550-099B-44E5-9ED5-B1CC611713E4}"/>
            </a:ext>
          </a:extLst>
        </xdr:cNvPr>
        <xdr:cNvSpPr txBox="1"/>
      </xdr:nvSpPr>
      <xdr:spPr>
        <a:xfrm>
          <a:off x="1219200" y="1743075"/>
          <a:ext cx="243840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 Solver</a:t>
          </a:r>
          <a:r>
            <a:rPr lang="en-US" sz="1100" baseline="0"/>
            <a:t> to see how I used Solver to minimize MSE, changing the values of slope and intercept.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11</xdr:row>
      <xdr:rowOff>133350</xdr:rowOff>
    </xdr:from>
    <xdr:to>
      <xdr:col>7</xdr:col>
      <xdr:colOff>485775</xdr:colOff>
      <xdr:row>18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3FF4D0-C97C-4944-A0BB-6EE8450AF141}"/>
            </a:ext>
          </a:extLst>
        </xdr:cNvPr>
        <xdr:cNvSpPr txBox="1"/>
      </xdr:nvSpPr>
      <xdr:spPr>
        <a:xfrm>
          <a:off x="2152650" y="2228850"/>
          <a:ext cx="26003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</a:t>
          </a:r>
          <a:r>
            <a:rPr lang="en-US" sz="1100" baseline="0"/>
            <a:t> Solver to see how I managed to minimize MSE, changing the values in the highlighted area.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M18" sqref="M18"/>
    </sheetView>
  </sheetViews>
  <sheetFormatPr defaultRowHeight="15" x14ac:dyDescent="0.25"/>
  <cols>
    <col min="1" max="1" width="12.85546875" customWidth="1"/>
    <col min="2" max="2" width="13.5703125" customWidth="1"/>
  </cols>
  <sheetData>
    <row r="1" spans="1:17" x14ac:dyDescent="0.25">
      <c r="A1" t="s">
        <v>6</v>
      </c>
      <c r="B1" t="s">
        <v>7</v>
      </c>
      <c r="C1" t="s">
        <v>10</v>
      </c>
      <c r="D1" t="s">
        <v>11</v>
      </c>
      <c r="E1" t="s">
        <v>17</v>
      </c>
      <c r="F1" t="s">
        <v>18</v>
      </c>
      <c r="G1" t="s">
        <v>19</v>
      </c>
      <c r="H1" t="s">
        <v>20</v>
      </c>
    </row>
    <row r="2" spans="1:17" x14ac:dyDescent="0.25">
      <c r="A2">
        <v>6</v>
      </c>
      <c r="B2">
        <v>7</v>
      </c>
      <c r="C2">
        <f>A2-$M$2</f>
        <v>-5.1999999999999993</v>
      </c>
      <c r="D2">
        <f>B2-$M$3</f>
        <v>-5.9</v>
      </c>
      <c r="E2">
        <f>$M$11*A2+$M$12</f>
        <v>7.8232758620689662</v>
      </c>
      <c r="F2">
        <f>E2-B2</f>
        <v>0.82327586206896619</v>
      </c>
      <c r="G2">
        <f>F2*F2</f>
        <v>0.67778314506539949</v>
      </c>
      <c r="H2">
        <f>ABS(F2)</f>
        <v>0.82327586206896619</v>
      </c>
      <c r="L2" t="s">
        <v>8</v>
      </c>
      <c r="M2">
        <f>AVERAGE(A2:A6)</f>
        <v>11.2</v>
      </c>
      <c r="Q2" t="s">
        <v>0</v>
      </c>
    </row>
    <row r="3" spans="1:17" x14ac:dyDescent="0.25">
      <c r="A3">
        <v>8</v>
      </c>
      <c r="B3">
        <v>9</v>
      </c>
      <c r="C3">
        <f>A3-$M$2</f>
        <v>-3.1999999999999993</v>
      </c>
      <c r="D3">
        <f>B3-$M$3</f>
        <v>-3.9000000000000004</v>
      </c>
      <c r="E3">
        <f>$M$11*A3+$M$12</f>
        <v>9.7758620689655178</v>
      </c>
      <c r="F3">
        <f>E3-B3</f>
        <v>0.77586206896551779</v>
      </c>
      <c r="G3">
        <f t="shared" ref="G3:G6" si="0">F3*F3</f>
        <v>0.60196195005945385</v>
      </c>
      <c r="H3">
        <f t="shared" ref="H3:H6" si="1">ABS(F3)</f>
        <v>0.77586206896551779</v>
      </c>
      <c r="L3" t="s">
        <v>9</v>
      </c>
      <c r="M3">
        <f>AVERAGE(B2:B6)</f>
        <v>12.9</v>
      </c>
      <c r="Q3" t="s">
        <v>1</v>
      </c>
    </row>
    <row r="4" spans="1:17" x14ac:dyDescent="0.25">
      <c r="A4">
        <v>10</v>
      </c>
      <c r="B4">
        <v>13</v>
      </c>
      <c r="C4">
        <f>A4-$M$2</f>
        <v>-1.1999999999999993</v>
      </c>
      <c r="D4">
        <f>B4-$M$3</f>
        <v>9.9999999999999645E-2</v>
      </c>
      <c r="E4">
        <f>$M$11*A4+$M$12</f>
        <v>11.728448275862069</v>
      </c>
      <c r="F4">
        <f>E4-B4</f>
        <v>-1.2715517241379306</v>
      </c>
      <c r="G4">
        <f t="shared" si="0"/>
        <v>1.616843787158144</v>
      </c>
      <c r="H4">
        <f t="shared" si="1"/>
        <v>1.2715517241379306</v>
      </c>
    </row>
    <row r="5" spans="1:17" x14ac:dyDescent="0.25">
      <c r="A5">
        <v>14</v>
      </c>
      <c r="B5">
        <v>17.5</v>
      </c>
      <c r="C5">
        <f>A5-$M$2</f>
        <v>2.8000000000000007</v>
      </c>
      <c r="D5">
        <f>B5-$M$3</f>
        <v>4.5999999999999996</v>
      </c>
      <c r="E5">
        <f>$M$11*A5+$M$12</f>
        <v>15.633620689655173</v>
      </c>
      <c r="F5">
        <f>E5-B5</f>
        <v>-1.8663793103448274</v>
      </c>
      <c r="G5">
        <f t="shared" si="0"/>
        <v>3.4833717300832334</v>
      </c>
      <c r="H5">
        <f t="shared" si="1"/>
        <v>1.8663793103448274</v>
      </c>
      <c r="L5" t="s">
        <v>12</v>
      </c>
      <c r="M5">
        <f>COUNT(A2:A6)</f>
        <v>5</v>
      </c>
      <c r="Q5" t="s">
        <v>2</v>
      </c>
    </row>
    <row r="6" spans="1:17" x14ac:dyDescent="0.25">
      <c r="A6">
        <v>18</v>
      </c>
      <c r="B6">
        <v>18</v>
      </c>
      <c r="C6">
        <f>A6-$M$2</f>
        <v>6.8000000000000007</v>
      </c>
      <c r="D6">
        <f>B6-$M$3</f>
        <v>5.0999999999999996</v>
      </c>
      <c r="E6">
        <f>$M$11*A6+$M$12</f>
        <v>19.538793103448278</v>
      </c>
      <c r="F6">
        <f>E6-B6</f>
        <v>1.5387931034482776</v>
      </c>
      <c r="G6">
        <f t="shared" si="0"/>
        <v>2.3678842152199815</v>
      </c>
      <c r="H6">
        <f t="shared" si="1"/>
        <v>1.5387931034482776</v>
      </c>
    </row>
    <row r="7" spans="1:17" x14ac:dyDescent="0.25">
      <c r="L7" t="s">
        <v>13</v>
      </c>
      <c r="M7">
        <f>SUMSQ(C2:C6)/(M5-1)</f>
        <v>23.2</v>
      </c>
      <c r="N7">
        <f>VAR(A2:A6)</f>
        <v>23.199999999999989</v>
      </c>
      <c r="Q7" t="s">
        <v>3</v>
      </c>
    </row>
    <row r="8" spans="1:17" x14ac:dyDescent="0.25">
      <c r="L8" t="s">
        <v>14</v>
      </c>
      <c r="M8">
        <f t="array" ref="M8">SUM(C2:C6*D2:D6)/(M5-1)</f>
        <v>22.65</v>
      </c>
      <c r="N8">
        <f>_xlfn.COVARIANCE.S(A2:A6,B2:B6)</f>
        <v>22.65</v>
      </c>
    </row>
    <row r="9" spans="1:17" x14ac:dyDescent="0.25">
      <c r="Q9" t="s">
        <v>4</v>
      </c>
    </row>
    <row r="10" spans="1:17" x14ac:dyDescent="0.25">
      <c r="Q10" t="s">
        <v>5</v>
      </c>
    </row>
    <row r="11" spans="1:17" x14ac:dyDescent="0.25">
      <c r="L11" t="s">
        <v>15</v>
      </c>
      <c r="M11">
        <f>M8/M7</f>
        <v>0.9762931034482758</v>
      </c>
    </row>
    <row r="12" spans="1:17" x14ac:dyDescent="0.25">
      <c r="L12" t="s">
        <v>16</v>
      </c>
      <c r="M12">
        <f>M3 - M11*M2</f>
        <v>1.9655172413793114</v>
      </c>
    </row>
    <row r="14" spans="1:17" x14ac:dyDescent="0.25">
      <c r="L14" t="s">
        <v>21</v>
      </c>
      <c r="M14">
        <f>AVERAGE(G2:G6)</f>
        <v>1.7495689655172426</v>
      </c>
    </row>
    <row r="15" spans="1:17" x14ac:dyDescent="0.25">
      <c r="L15" t="s">
        <v>22</v>
      </c>
      <c r="M15">
        <f>AVERAGE(H2:H6)</f>
        <v>1.255172413793104</v>
      </c>
      <c r="Q15" t="s">
        <v>26</v>
      </c>
    </row>
    <row r="16" spans="1:17" x14ac:dyDescent="0.25">
      <c r="L16" t="s">
        <v>25</v>
      </c>
      <c r="M16">
        <f>1-(SUMSQ(F2:F6)/SUMSQ(D2:D6))</f>
        <v>0.91000159642401013</v>
      </c>
    </row>
    <row r="17" spans="12:14" x14ac:dyDescent="0.25">
      <c r="L17" t="s">
        <v>27</v>
      </c>
      <c r="M17">
        <f>SQRT(M16)</f>
        <v>0.95394003817012007</v>
      </c>
      <c r="N17">
        <f>CORREL(B2:B6,E2:E6)</f>
        <v>0.95394003817011996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20" sqref="I20"/>
    </sheetView>
  </sheetViews>
  <sheetFormatPr defaultRowHeight="15" x14ac:dyDescent="0.25"/>
  <sheetData>
    <row r="1" spans="1:13" x14ac:dyDescent="0.25">
      <c r="A1" t="s">
        <v>6</v>
      </c>
      <c r="B1" t="s">
        <v>7</v>
      </c>
      <c r="C1" t="s">
        <v>10</v>
      </c>
      <c r="D1" t="s">
        <v>11</v>
      </c>
      <c r="E1" t="s">
        <v>17</v>
      </c>
      <c r="F1" t="s">
        <v>18</v>
      </c>
      <c r="G1" t="s">
        <v>19</v>
      </c>
      <c r="H1" t="s">
        <v>20</v>
      </c>
    </row>
    <row r="2" spans="1:13" x14ac:dyDescent="0.25">
      <c r="A2">
        <v>6</v>
      </c>
      <c r="B2">
        <v>7</v>
      </c>
      <c r="C2">
        <f>A2-$M$2</f>
        <v>-5.1999999999999993</v>
      </c>
      <c r="D2">
        <f>B2-$M$3</f>
        <v>-5.9</v>
      </c>
      <c r="E2">
        <f>$M$11*A2+$M$12</f>
        <v>7.8233121690362619</v>
      </c>
      <c r="F2">
        <f>E2-B2</f>
        <v>0.82331216903626192</v>
      </c>
      <c r="G2">
        <f>F2*F2</f>
        <v>0.67784292768319432</v>
      </c>
      <c r="H2">
        <f>ABS(F2)</f>
        <v>0.82331216903626192</v>
      </c>
      <c r="L2" t="s">
        <v>8</v>
      </c>
      <c r="M2">
        <f>AVERAGE(A2:A6)</f>
        <v>11.2</v>
      </c>
    </row>
    <row r="3" spans="1:13" x14ac:dyDescent="0.25">
      <c r="A3">
        <v>8</v>
      </c>
      <c r="B3">
        <v>9</v>
      </c>
      <c r="C3">
        <f>A3-$M$2</f>
        <v>-3.1999999999999993</v>
      </c>
      <c r="D3">
        <f>B3-$M$3</f>
        <v>-3.9000000000000004</v>
      </c>
      <c r="E3">
        <f>$M$11*A3+$M$12</f>
        <v>9.7758877164823534</v>
      </c>
      <c r="F3">
        <f t="shared" ref="F3:F6" si="0">E3-B3</f>
        <v>0.77588771648235344</v>
      </c>
      <c r="G3">
        <f t="shared" ref="G3:G6" si="1">F3*F3</f>
        <v>0.60200174858820088</v>
      </c>
      <c r="H3">
        <f t="shared" ref="H3:H6" si="2">ABS(F3)</f>
        <v>0.77588771648235344</v>
      </c>
      <c r="L3" t="s">
        <v>9</v>
      </c>
      <c r="M3">
        <f>AVERAGE(B2:B6)</f>
        <v>12.9</v>
      </c>
    </row>
    <row r="4" spans="1:13" x14ac:dyDescent="0.25">
      <c r="A4">
        <v>10</v>
      </c>
      <c r="B4">
        <v>13</v>
      </c>
      <c r="C4">
        <f>A4-$M$2</f>
        <v>-1.1999999999999993</v>
      </c>
      <c r="D4">
        <f>B4-$M$3</f>
        <v>9.9999999999999645E-2</v>
      </c>
      <c r="E4">
        <f>$M$11*A4+$M$12</f>
        <v>11.728463263928445</v>
      </c>
      <c r="F4">
        <f t="shared" si="0"/>
        <v>-1.271536736071555</v>
      </c>
      <c r="G4">
        <f t="shared" si="1"/>
        <v>1.6168056711795034</v>
      </c>
      <c r="H4">
        <f t="shared" si="2"/>
        <v>1.271536736071555</v>
      </c>
    </row>
    <row r="5" spans="1:13" x14ac:dyDescent="0.25">
      <c r="A5">
        <v>14</v>
      </c>
      <c r="B5">
        <v>17.5</v>
      </c>
      <c r="C5">
        <f>A5-$M$2</f>
        <v>2.8000000000000007</v>
      </c>
      <c r="D5">
        <f>B5-$M$3</f>
        <v>4.5999999999999996</v>
      </c>
      <c r="E5">
        <f>$M$11*A5+$M$12</f>
        <v>15.633614358820632</v>
      </c>
      <c r="F5">
        <f t="shared" si="0"/>
        <v>-1.8663856411793684</v>
      </c>
      <c r="G5">
        <f t="shared" si="1"/>
        <v>3.4833953616005222</v>
      </c>
      <c r="H5">
        <f t="shared" si="2"/>
        <v>1.8663856411793684</v>
      </c>
      <c r="L5" t="s">
        <v>12</v>
      </c>
      <c r="M5">
        <f>COUNT(A2:A6)</f>
        <v>5</v>
      </c>
    </row>
    <row r="6" spans="1:13" x14ac:dyDescent="0.25">
      <c r="A6">
        <v>18</v>
      </c>
      <c r="B6">
        <v>18</v>
      </c>
      <c r="C6">
        <f>A6-$M$2</f>
        <v>6.8000000000000007</v>
      </c>
      <c r="D6">
        <f>B6-$M$3</f>
        <v>5.0999999999999996</v>
      </c>
      <c r="E6">
        <f>$M$11*A6+$M$12</f>
        <v>19.538765453712816</v>
      </c>
      <c r="F6">
        <f t="shared" si="0"/>
        <v>1.5387654537128164</v>
      </c>
      <c r="G6">
        <f t="shared" si="1"/>
        <v>2.3677991215400098</v>
      </c>
      <c r="H6">
        <f t="shared" si="2"/>
        <v>1.5387654537128164</v>
      </c>
    </row>
    <row r="7" spans="1:13" x14ac:dyDescent="0.25">
      <c r="L7" t="s">
        <v>13</v>
      </c>
      <c r="M7">
        <v>0</v>
      </c>
    </row>
    <row r="8" spans="1:13" x14ac:dyDescent="0.25">
      <c r="L8" t="s">
        <v>14</v>
      </c>
      <c r="M8">
        <v>0</v>
      </c>
    </row>
    <row r="11" spans="1:13" x14ac:dyDescent="0.25">
      <c r="L11" t="s">
        <v>15</v>
      </c>
      <c r="M11">
        <v>0.9762877737230462</v>
      </c>
    </row>
    <row r="12" spans="1:13" x14ac:dyDescent="0.25">
      <c r="L12" t="s">
        <v>16</v>
      </c>
      <c r="M12">
        <v>1.9655855266979845</v>
      </c>
    </row>
    <row r="14" spans="1:13" x14ac:dyDescent="0.25">
      <c r="L14" t="s">
        <v>21</v>
      </c>
      <c r="M14">
        <f>AVERAGE(G2:G6)</f>
        <v>1.7495689661182863</v>
      </c>
    </row>
    <row r="15" spans="1:13" x14ac:dyDescent="0.25">
      <c r="L15" t="s">
        <v>22</v>
      </c>
      <c r="M15">
        <f>AVERAGE(H2:H6)</f>
        <v>1.2551775432964711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J17" sqref="J17"/>
    </sheetView>
  </sheetViews>
  <sheetFormatPr defaultRowHeight="15" x14ac:dyDescent="0.25"/>
  <sheetData>
    <row r="1" spans="1:15" x14ac:dyDescent="0.25">
      <c r="A1" t="s">
        <v>6</v>
      </c>
      <c r="B1" t="s">
        <v>23</v>
      </c>
      <c r="C1" t="s">
        <v>24</v>
      </c>
      <c r="D1" t="s">
        <v>7</v>
      </c>
      <c r="E1" t="s">
        <v>10</v>
      </c>
      <c r="F1" t="s">
        <v>11</v>
      </c>
      <c r="G1" t="s">
        <v>17</v>
      </c>
      <c r="H1" t="s">
        <v>18</v>
      </c>
      <c r="I1" t="s">
        <v>19</v>
      </c>
      <c r="J1" t="s">
        <v>20</v>
      </c>
    </row>
    <row r="2" spans="1:15" x14ac:dyDescent="0.25">
      <c r="A2" s="1">
        <v>1.0135542021361794</v>
      </c>
      <c r="B2" s="1">
        <v>-0.61746982214182122</v>
      </c>
      <c r="C2" s="1">
        <v>2.4126506931151583</v>
      </c>
    </row>
    <row r="3" spans="1:15" x14ac:dyDescent="0.25">
      <c r="A3">
        <v>6</v>
      </c>
      <c r="B3">
        <v>2</v>
      </c>
      <c r="C3">
        <v>1</v>
      </c>
      <c r="D3">
        <v>7</v>
      </c>
      <c r="E3">
        <f>A3-$O$3</f>
        <v>6</v>
      </c>
      <c r="F3">
        <f>D3-$O$4</f>
        <v>7</v>
      </c>
      <c r="G3">
        <f>SUMPRODUCT($A$2:$C$2,A3:C3)</f>
        <v>7.2590362616485926</v>
      </c>
      <c r="H3">
        <f>G3-D3</f>
        <v>0.25903626164859261</v>
      </c>
      <c r="I3">
        <f>H3*H3</f>
        <v>6.709978484887813E-2</v>
      </c>
      <c r="J3">
        <f>ABS(H3)</f>
        <v>0.25903626164859261</v>
      </c>
    </row>
    <row r="4" spans="1:15" x14ac:dyDescent="0.25">
      <c r="A4">
        <v>8</v>
      </c>
      <c r="B4">
        <v>1</v>
      </c>
      <c r="C4">
        <v>1</v>
      </c>
      <c r="D4">
        <v>9</v>
      </c>
      <c r="E4">
        <f>A4-$O$3</f>
        <v>8</v>
      </c>
      <c r="F4">
        <f>D4-$O$4</f>
        <v>9</v>
      </c>
      <c r="G4">
        <f t="shared" ref="G4:G7" si="0">SUMPRODUCT($A$2:$C$2,A4:C4)</f>
        <v>9.9036144880627717</v>
      </c>
      <c r="H4">
        <f t="shared" ref="H4:H7" si="1">G4-D4</f>
        <v>0.90361448806277167</v>
      </c>
      <c r="I4">
        <f t="shared" ref="I4:I7" si="2">H4*H4</f>
        <v>0.81651914303694495</v>
      </c>
      <c r="J4">
        <f t="shared" ref="J4:J7" si="3">ABS(H4)</f>
        <v>0.90361448806277167</v>
      </c>
    </row>
    <row r="5" spans="1:15" x14ac:dyDescent="0.25">
      <c r="A5">
        <v>10</v>
      </c>
      <c r="B5">
        <v>0</v>
      </c>
      <c r="C5">
        <v>1</v>
      </c>
      <c r="D5">
        <v>13</v>
      </c>
      <c r="E5">
        <f>A5-$O$3</f>
        <v>10</v>
      </c>
      <c r="F5">
        <f>D5-$O$4</f>
        <v>13</v>
      </c>
      <c r="G5">
        <f t="shared" si="0"/>
        <v>12.548192714476951</v>
      </c>
      <c r="H5">
        <f t="shared" si="1"/>
        <v>-0.45180728552304927</v>
      </c>
      <c r="I5">
        <f t="shared" si="2"/>
        <v>0.20412982325170617</v>
      </c>
      <c r="J5">
        <f t="shared" si="3"/>
        <v>0.45180728552304927</v>
      </c>
    </row>
    <row r="6" spans="1:15" x14ac:dyDescent="0.25">
      <c r="A6">
        <v>14</v>
      </c>
      <c r="B6">
        <v>2</v>
      </c>
      <c r="C6">
        <v>1</v>
      </c>
      <c r="D6">
        <v>17.5</v>
      </c>
      <c r="E6">
        <f>A6-$O$3</f>
        <v>14</v>
      </c>
      <c r="F6">
        <f>D6-$O$4</f>
        <v>17.5</v>
      </c>
      <c r="G6">
        <f t="shared" si="0"/>
        <v>15.367469878738028</v>
      </c>
      <c r="H6">
        <f t="shared" si="1"/>
        <v>-2.1325301212619721</v>
      </c>
      <c r="I6">
        <f t="shared" si="2"/>
        <v>4.5476847180896014</v>
      </c>
      <c r="J6">
        <f t="shared" si="3"/>
        <v>2.1325301212619721</v>
      </c>
      <c r="N6" t="s">
        <v>12</v>
      </c>
      <c r="O6">
        <f>COUNT(A3:A7)</f>
        <v>5</v>
      </c>
    </row>
    <row r="7" spans="1:15" x14ac:dyDescent="0.25">
      <c r="A7">
        <v>18</v>
      </c>
      <c r="B7">
        <v>2</v>
      </c>
      <c r="C7">
        <v>1</v>
      </c>
      <c r="D7">
        <v>18</v>
      </c>
      <c r="E7">
        <f>A7-$O$3</f>
        <v>18</v>
      </c>
      <c r="F7">
        <f>D7-$O$4</f>
        <v>18</v>
      </c>
      <c r="G7">
        <f t="shared" si="0"/>
        <v>19.421686687282744</v>
      </c>
      <c r="H7">
        <f t="shared" si="1"/>
        <v>1.4216866872827438</v>
      </c>
      <c r="I7">
        <f t="shared" si="2"/>
        <v>2.0211930367969821</v>
      </c>
      <c r="J7">
        <f t="shared" si="3"/>
        <v>1.4216866872827438</v>
      </c>
    </row>
    <row r="15" spans="1:15" x14ac:dyDescent="0.25">
      <c r="N15" t="s">
        <v>21</v>
      </c>
      <c r="O15">
        <f>AVERAGE(I3:I7)</f>
        <v>1.5313253012048225</v>
      </c>
    </row>
    <row r="16" spans="1:15" x14ac:dyDescent="0.25">
      <c r="N16" t="s">
        <v>22</v>
      </c>
      <c r="O16">
        <f>AVERAGE(J3:J7)</f>
        <v>1.0337349687558259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Model in class</vt:lpstr>
      <vt:lpstr>Using solver to minimize MSE</vt:lpstr>
      <vt:lpstr>Bias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maria lopes moreira pereira</dc:creator>
  <cp:lastModifiedBy>ione maria lopes moreira pereira</cp:lastModifiedBy>
  <dcterms:created xsi:type="dcterms:W3CDTF">2017-04-03T14:44:26Z</dcterms:created>
  <dcterms:modified xsi:type="dcterms:W3CDTF">2017-04-10T14:36:50Z</dcterms:modified>
</cp:coreProperties>
</file>