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definedNames>
    <definedName name="solver_adj" localSheetId="1" hidden="1">Sheet2!$K$10:$K$11</definedName>
    <definedName name="solver_adj" localSheetId="2" hidden="1">Sheet3!$A$2:$C$2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2" hidden="1">Sheet3!$A$2:$C$2</definedName>
    <definedName name="solver_lhs2" localSheetId="2" hidden="1">Sheet3!$A$2:$C$2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Sheet2!$K$13</definedName>
    <definedName name="solver_opt" localSheetId="2" hidden="1">Sheet3!$M$13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hs1" localSheetId="2" hidden="1">-10</definedName>
    <definedName name="solver_rhs2" localSheetId="2" hidden="1">-10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L8" i="1"/>
  <c r="L7" i="1"/>
  <c r="K16" i="1"/>
  <c r="K15" i="1"/>
  <c r="E4" i="3" l="1"/>
  <c r="F4" i="3" s="1"/>
  <c r="E5" i="3"/>
  <c r="F5" i="3" s="1"/>
  <c r="E6" i="3"/>
  <c r="F6" i="3" s="1"/>
  <c r="E7" i="3"/>
  <c r="F7" i="3" s="1"/>
  <c r="E3" i="3"/>
  <c r="F3" i="3" s="1"/>
  <c r="K8" i="3"/>
  <c r="D6" i="2"/>
  <c r="C6" i="2"/>
  <c r="K5" i="2"/>
  <c r="C5" i="2"/>
  <c r="D4" i="2"/>
  <c r="K3" i="2"/>
  <c r="D3" i="2" s="1"/>
  <c r="C3" i="2"/>
  <c r="K2" i="2"/>
  <c r="C4" i="2" s="1"/>
  <c r="K7" i="2" s="1"/>
  <c r="D2" i="2"/>
  <c r="C2" i="2"/>
  <c r="K14" i="1"/>
  <c r="H3" i="1"/>
  <c r="H4" i="1"/>
  <c r="H5" i="1"/>
  <c r="H6" i="1"/>
  <c r="H2" i="1"/>
  <c r="G6" i="3" l="1"/>
  <c r="H6" i="3"/>
  <c r="H7" i="3"/>
  <c r="G7" i="3"/>
  <c r="H4" i="3"/>
  <c r="G4" i="3"/>
  <c r="H3" i="3"/>
  <c r="G3" i="3"/>
  <c r="H5" i="3"/>
  <c r="G5" i="3"/>
  <c r="M8" i="2" a="1"/>
  <c r="M8" i="2" s="1"/>
  <c r="D5" i="2"/>
  <c r="K8" i="2" s="1" a="1"/>
  <c r="K8" i="2" s="1"/>
  <c r="K13" i="1"/>
  <c r="G3" i="1"/>
  <c r="G4" i="1"/>
  <c r="G5" i="1"/>
  <c r="G6" i="1"/>
  <c r="G2" i="1"/>
  <c r="F3" i="1"/>
  <c r="F4" i="1"/>
  <c r="F5" i="1"/>
  <c r="F6" i="1"/>
  <c r="F2" i="1"/>
  <c r="E3" i="1"/>
  <c r="E4" i="1"/>
  <c r="E5" i="1"/>
  <c r="E6" i="1"/>
  <c r="E2" i="1"/>
  <c r="K11" i="1"/>
  <c r="K10" i="1"/>
  <c r="P8" i="1" a="1"/>
  <c r="P8" i="1" s="1"/>
  <c r="K8" i="1" a="1"/>
  <c r="K8" i="1" s="1"/>
  <c r="K7" i="1"/>
  <c r="K5" i="1"/>
  <c r="D3" i="1"/>
  <c r="D4" i="1"/>
  <c r="D5" i="1"/>
  <c r="D6" i="1"/>
  <c r="D2" i="1"/>
  <c r="C3" i="1"/>
  <c r="C4" i="1"/>
  <c r="C5" i="1"/>
  <c r="C6" i="1"/>
  <c r="C2" i="1"/>
  <c r="K2" i="1"/>
  <c r="K3" i="1"/>
  <c r="M14" i="3" l="1"/>
  <c r="M13" i="3"/>
  <c r="E4" i="2"/>
  <c r="F4" i="2" s="1"/>
  <c r="E2" i="2"/>
  <c r="F2" i="2" s="1"/>
  <c r="H4" i="2" l="1"/>
  <c r="G4" i="2"/>
  <c r="G2" i="2"/>
  <c r="H2" i="2"/>
  <c r="E6" i="2"/>
  <c r="F6" i="2" s="1"/>
  <c r="E3" i="2"/>
  <c r="F3" i="2" s="1"/>
  <c r="E5" i="2"/>
  <c r="F5" i="2" s="1"/>
  <c r="G5" i="2" l="1"/>
  <c r="H5" i="2"/>
  <c r="G3" i="2"/>
  <c r="H3" i="2"/>
  <c r="H6" i="2"/>
  <c r="G6" i="2"/>
  <c r="K13" i="2" l="1"/>
  <c r="K14" i="2"/>
</calcChain>
</file>

<file path=xl/sharedStrings.xml><?xml version="1.0" encoding="utf-8"?>
<sst xmlns="http://schemas.openxmlformats.org/spreadsheetml/2006/main" count="64" uniqueCount="31">
  <si>
    <t>Is there a relationship between the diameter and price?</t>
  </si>
  <si>
    <t>Make a scaterred chart</t>
  </si>
  <si>
    <t xml:space="preserve"> how do we figure out how excel puts the trend line?</t>
  </si>
  <si>
    <t>y= mx +b</t>
  </si>
  <si>
    <t>var</t>
  </si>
  <si>
    <t>Pizza Diameter(x)</t>
  </si>
  <si>
    <t>Price (y)</t>
  </si>
  <si>
    <t>x-bar</t>
  </si>
  <si>
    <t>y-bar</t>
  </si>
  <si>
    <t>x-xbar</t>
  </si>
  <si>
    <t>y-ybar</t>
  </si>
  <si>
    <t>N</t>
  </si>
  <si>
    <t>var(x)</t>
  </si>
  <si>
    <t>cov(x,y)</t>
  </si>
  <si>
    <t>using an array formula</t>
  </si>
  <si>
    <t>slope</t>
  </si>
  <si>
    <t>b-intercept</t>
  </si>
  <si>
    <t xml:space="preserve">This is our model </t>
  </si>
  <si>
    <t>Predict price y = mx +b</t>
  </si>
  <si>
    <t>Error</t>
  </si>
  <si>
    <t>Sq-error</t>
  </si>
  <si>
    <t>MSE</t>
  </si>
  <si>
    <t>absolute</t>
  </si>
  <si>
    <t>MAE</t>
  </si>
  <si>
    <t>bias</t>
  </si>
  <si>
    <t>so instead of y = mx + b</t>
  </si>
  <si>
    <t>y = ax + bz (+cd)</t>
  </si>
  <si>
    <t>&gt; z stands for number of toppings</t>
  </si>
  <si>
    <t># of Toppings(z)</t>
  </si>
  <si>
    <t>r-squared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</si>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</sst>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3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17.5</c:v>
                </c:pt>
                <c:pt idx="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3-42F9-B3AD-DAC6119540A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7.8232758620689662</c:v>
                </c:pt>
                <c:pt idx="1">
                  <c:v>9.7758620689655178</c:v>
                </c:pt>
                <c:pt idx="2">
                  <c:v>11.728448275862069</c:v>
                </c:pt>
                <c:pt idx="3">
                  <c:v>15.633620689655173</c:v>
                </c:pt>
                <c:pt idx="4">
                  <c:v>19.538793103448278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4-4ED1-BE63-C8E2E83CF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857487"/>
        <c:axId val="1912856239"/>
      </c:scatterChart>
      <c:valAx>
        <c:axId val="191285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56239"/>
        <c:crosses val="autoZero"/>
        <c:crossBetween val="midCat"/>
      </c:valAx>
      <c:valAx>
        <c:axId val="19128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5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93816</xdr:colOff>
      <xdr:row>22</xdr:row>
      <xdr:rowOff>14032</xdr:rowOff>
    </xdr:from>
    <xdr:to>
      <xdr:col>15</xdr:col>
      <xdr:colOff>436716</xdr:colOff>
      <xdr:row>38</xdr:row>
      <xdr:rowOff>109283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93" workbookViewId="0">
      <selection activeCell="L17" sqref="L17"/>
    </sheetView>
  </sheetViews>
  <sheetFormatPr defaultRowHeight="15" x14ac:dyDescent="0.25"/>
  <cols>
    <col min="1" max="1" width="14.28515625" bestFit="1" customWidth="1"/>
    <col min="5" max="5" width="21" bestFit="1" customWidth="1"/>
    <col min="9" max="9" width="16.5703125" bestFit="1" customWidth="1"/>
    <col min="10" max="10" width="11" bestFit="1" customWidth="1"/>
    <col min="12" max="12" width="20.85546875" bestFit="1" customWidth="1"/>
  </cols>
  <sheetData>
    <row r="1" spans="1:16" x14ac:dyDescent="0.25">
      <c r="A1" s="1" t="s">
        <v>5</v>
      </c>
      <c r="B1" s="1" t="s">
        <v>6</v>
      </c>
      <c r="C1" s="4" t="s">
        <v>9</v>
      </c>
      <c r="D1" s="4" t="s">
        <v>10</v>
      </c>
      <c r="E1" s="5" t="s">
        <v>18</v>
      </c>
      <c r="F1" s="6" t="s">
        <v>19</v>
      </c>
      <c r="G1" s="6" t="s">
        <v>20</v>
      </c>
      <c r="H1" t="s">
        <v>22</v>
      </c>
    </row>
    <row r="2" spans="1:16" x14ac:dyDescent="0.25">
      <c r="A2">
        <v>6</v>
      </c>
      <c r="B2">
        <v>7</v>
      </c>
      <c r="C2">
        <f>A2-$K$2</f>
        <v>-5.1999999999999993</v>
      </c>
      <c r="D2">
        <f>B2-$K$3</f>
        <v>-5.9</v>
      </c>
      <c r="E2">
        <f>$K$10*A2+$K$11</f>
        <v>7.8232758620689662</v>
      </c>
      <c r="F2">
        <f>E2-B2</f>
        <v>0.82327586206896619</v>
      </c>
      <c r="G2">
        <f>F2*F2</f>
        <v>0.67778314506539949</v>
      </c>
      <c r="H2">
        <f>ABS(F2)</f>
        <v>0.82327586206896619</v>
      </c>
      <c r="J2" t="s">
        <v>7</v>
      </c>
      <c r="K2">
        <f>AVERAGE(A2:A6)</f>
        <v>11.2</v>
      </c>
    </row>
    <row r="3" spans="1:16" x14ac:dyDescent="0.25">
      <c r="A3">
        <v>8</v>
      </c>
      <c r="B3">
        <v>9</v>
      </c>
      <c r="C3">
        <f t="shared" ref="C3:C6" si="0">A3-$K$2</f>
        <v>-3.1999999999999993</v>
      </c>
      <c r="D3">
        <f t="shared" ref="D3:D6" si="1">B3-$K$3</f>
        <v>-3.9000000000000004</v>
      </c>
      <c r="E3">
        <f t="shared" ref="E3:E6" si="2">$K$10*A3+$K$11</f>
        <v>9.7758620689655178</v>
      </c>
      <c r="F3">
        <f t="shared" ref="F3:F6" si="3">E3-B3</f>
        <v>0.77586206896551779</v>
      </c>
      <c r="G3">
        <f t="shared" ref="G3:G6" si="4">F3*F3</f>
        <v>0.60196195005945385</v>
      </c>
      <c r="H3">
        <f t="shared" ref="H3:H6" si="5">ABS(F3)</f>
        <v>0.77586206896551779</v>
      </c>
      <c r="J3" t="s">
        <v>8</v>
      </c>
      <c r="K3">
        <f>AVERAGE(B2:B6)</f>
        <v>12.9</v>
      </c>
    </row>
    <row r="4" spans="1:16" x14ac:dyDescent="0.25">
      <c r="A4">
        <v>10</v>
      </c>
      <c r="B4">
        <v>13</v>
      </c>
      <c r="C4">
        <f t="shared" si="0"/>
        <v>-1.1999999999999993</v>
      </c>
      <c r="D4">
        <f t="shared" si="1"/>
        <v>9.9999999999999645E-2</v>
      </c>
      <c r="E4">
        <f t="shared" si="2"/>
        <v>11.728448275862069</v>
      </c>
      <c r="F4">
        <f t="shared" si="3"/>
        <v>-1.2715517241379306</v>
      </c>
      <c r="G4">
        <f t="shared" si="4"/>
        <v>1.616843787158144</v>
      </c>
      <c r="H4">
        <f t="shared" si="5"/>
        <v>1.2715517241379306</v>
      </c>
    </row>
    <row r="5" spans="1:16" x14ac:dyDescent="0.25">
      <c r="A5">
        <v>14</v>
      </c>
      <c r="B5">
        <v>17.5</v>
      </c>
      <c r="C5">
        <f t="shared" si="0"/>
        <v>2.8000000000000007</v>
      </c>
      <c r="D5">
        <f t="shared" si="1"/>
        <v>4.5999999999999996</v>
      </c>
      <c r="E5">
        <f t="shared" si="2"/>
        <v>15.633620689655173</v>
      </c>
      <c r="F5">
        <f t="shared" si="3"/>
        <v>-1.8663793103448274</v>
      </c>
      <c r="G5">
        <f t="shared" si="4"/>
        <v>3.4833717300832334</v>
      </c>
      <c r="H5">
        <f t="shared" si="5"/>
        <v>1.8663793103448274</v>
      </c>
      <c r="J5" t="s">
        <v>11</v>
      </c>
      <c r="K5">
        <f>COUNT(A2:A6)</f>
        <v>5</v>
      </c>
    </row>
    <row r="6" spans="1:16" x14ac:dyDescent="0.25">
      <c r="A6">
        <v>18</v>
      </c>
      <c r="B6">
        <v>18</v>
      </c>
      <c r="C6">
        <f t="shared" si="0"/>
        <v>6.8000000000000007</v>
      </c>
      <c r="D6">
        <f t="shared" si="1"/>
        <v>5.0999999999999996</v>
      </c>
      <c r="E6">
        <f t="shared" si="2"/>
        <v>19.538793103448278</v>
      </c>
      <c r="F6">
        <f t="shared" si="3"/>
        <v>1.5387931034482776</v>
      </c>
      <c r="G6">
        <f t="shared" si="4"/>
        <v>2.3678842152199815</v>
      </c>
      <c r="H6">
        <f t="shared" si="5"/>
        <v>1.5387931034482776</v>
      </c>
    </row>
    <row r="7" spans="1:16" x14ac:dyDescent="0.25">
      <c r="J7" t="s">
        <v>12</v>
      </c>
      <c r="K7">
        <f>SUMSQ(C2:C6)/(K5-1)</f>
        <v>23.2</v>
      </c>
      <c r="L7">
        <f>VAR(A2:A6)</f>
        <v>23.199999999999989</v>
      </c>
    </row>
    <row r="8" spans="1:16" x14ac:dyDescent="0.25">
      <c r="J8" t="s">
        <v>13</v>
      </c>
      <c r="K8">
        <f t="array" ref="K8">SUM((C2:C6)*(D2:D6))/(K5-1)</f>
        <v>22.65</v>
      </c>
      <c r="L8">
        <f>_xlfn.COVARIANCE.S(A2:A6, B2:B6)</f>
        <v>22.65</v>
      </c>
      <c r="O8" s="2" t="s">
        <v>14</v>
      </c>
      <c r="P8">
        <f t="array" ref="P8">SUM(C2:C6*D2:D6)/(K5-1)</f>
        <v>22.65</v>
      </c>
    </row>
    <row r="9" spans="1:16" ht="15.75" thickBot="1" x14ac:dyDescent="0.3"/>
    <row r="10" spans="1:16" ht="15.75" thickBot="1" x14ac:dyDescent="0.3">
      <c r="A10" t="s">
        <v>0</v>
      </c>
      <c r="I10" s="3" t="s">
        <v>17</v>
      </c>
      <c r="J10" s="7" t="s">
        <v>15</v>
      </c>
      <c r="K10" s="8">
        <f>K8/K7</f>
        <v>0.9762931034482758</v>
      </c>
    </row>
    <row r="11" spans="1:16" ht="15.75" thickBot="1" x14ac:dyDescent="0.3">
      <c r="A11" t="s">
        <v>1</v>
      </c>
      <c r="J11" s="7" t="s">
        <v>16</v>
      </c>
      <c r="K11" s="8">
        <f>K3-K10*K2</f>
        <v>1.9655172413793114</v>
      </c>
    </row>
    <row r="12" spans="1:16" x14ac:dyDescent="0.25">
      <c r="A12" t="s">
        <v>2</v>
      </c>
      <c r="J12" s="3"/>
      <c r="K12" s="3"/>
    </row>
    <row r="13" spans="1:16" x14ac:dyDescent="0.25">
      <c r="A13" t="s">
        <v>3</v>
      </c>
      <c r="J13" s="9" t="s">
        <v>21</v>
      </c>
      <c r="K13" s="9">
        <f>AVERAGE(G2:G6)</f>
        <v>1.7495689655172426</v>
      </c>
    </row>
    <row r="14" spans="1:16" x14ac:dyDescent="0.25">
      <c r="A14" t="s">
        <v>4</v>
      </c>
      <c r="J14" t="s">
        <v>23</v>
      </c>
      <c r="K14">
        <f>AVERAGE(H2:H6)</f>
        <v>1.255172413793104</v>
      </c>
    </row>
    <row r="15" spans="1:16" x14ac:dyDescent="0.25">
      <c r="J15" t="s">
        <v>29</v>
      </c>
      <c r="K15">
        <f>1-(SUMSQ(F2:F6)/SUMSQ(D2:D6))</f>
        <v>0.91000159642401013</v>
      </c>
    </row>
    <row r="16" spans="1:16" x14ac:dyDescent="0.25">
      <c r="J16" t="s">
        <v>30</v>
      </c>
      <c r="K16">
        <f>SQRT(K15)</f>
        <v>0.95394003817012007</v>
      </c>
      <c r="L16">
        <f>CORREL(B2:B6, E2:E6)</f>
        <v>0.95394003817011996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10" sqref="A1:XFD1048576"/>
    </sheetView>
  </sheetViews>
  <sheetFormatPr defaultRowHeight="15" x14ac:dyDescent="0.25"/>
  <sheetData>
    <row r="1" spans="1:13" x14ac:dyDescent="0.25">
      <c r="A1" s="1" t="s">
        <v>5</v>
      </c>
      <c r="B1" s="1" t="s">
        <v>6</v>
      </c>
      <c r="C1" s="4" t="s">
        <v>9</v>
      </c>
      <c r="D1" s="4" t="s">
        <v>10</v>
      </c>
      <c r="E1" s="5" t="s">
        <v>18</v>
      </c>
      <c r="F1" s="6" t="s">
        <v>19</v>
      </c>
      <c r="G1" s="6" t="s">
        <v>20</v>
      </c>
      <c r="H1" t="s">
        <v>22</v>
      </c>
    </row>
    <row r="2" spans="1:13" x14ac:dyDescent="0.25">
      <c r="A2">
        <v>6</v>
      </c>
      <c r="B2">
        <v>7</v>
      </c>
      <c r="C2">
        <f>A2-$K$2</f>
        <v>-5.1999999999999993</v>
      </c>
      <c r="D2">
        <f>B2-$K$3</f>
        <v>-5.9</v>
      </c>
      <c r="E2">
        <f>$K$10*A2+$K$11</f>
        <v>7.8232758620689662</v>
      </c>
      <c r="F2">
        <f>E2-B2</f>
        <v>0.82327586206896619</v>
      </c>
      <c r="G2">
        <f>F2*F2</f>
        <v>0.67778314506539949</v>
      </c>
      <c r="H2">
        <f>ABS(F2)</f>
        <v>0.82327586206896619</v>
      </c>
      <c r="J2" t="s">
        <v>7</v>
      </c>
      <c r="K2">
        <f>AVERAGE(A2:A6)</f>
        <v>11.2</v>
      </c>
    </row>
    <row r="3" spans="1:13" x14ac:dyDescent="0.25">
      <c r="A3">
        <v>8</v>
      </c>
      <c r="B3">
        <v>9</v>
      </c>
      <c r="C3">
        <f t="shared" ref="C3:C6" si="0">A3-$K$2</f>
        <v>-3.1999999999999993</v>
      </c>
      <c r="D3">
        <f t="shared" ref="D3:D6" si="1">B3-$K$3</f>
        <v>-3.9000000000000004</v>
      </c>
      <c r="E3">
        <f t="shared" ref="E3:E6" si="2">$K$10*A3+$K$11</f>
        <v>9.7758620689655178</v>
      </c>
      <c r="F3">
        <f t="shared" ref="F3:F6" si="3">E3-B3</f>
        <v>0.77586206896551779</v>
      </c>
      <c r="G3">
        <f t="shared" ref="G3:G6" si="4">F3*F3</f>
        <v>0.60196195005945385</v>
      </c>
      <c r="H3">
        <f t="shared" ref="H3:H6" si="5">ABS(F3)</f>
        <v>0.77586206896551779</v>
      </c>
      <c r="J3" t="s">
        <v>8</v>
      </c>
      <c r="K3">
        <f>AVERAGE(B2:B6)</f>
        <v>12.9</v>
      </c>
    </row>
    <row r="4" spans="1:13" x14ac:dyDescent="0.25">
      <c r="A4">
        <v>10</v>
      </c>
      <c r="B4">
        <v>13</v>
      </c>
      <c r="C4">
        <f t="shared" si="0"/>
        <v>-1.1999999999999993</v>
      </c>
      <c r="D4">
        <f t="shared" si="1"/>
        <v>9.9999999999999645E-2</v>
      </c>
      <c r="E4">
        <f t="shared" si="2"/>
        <v>11.728448275862069</v>
      </c>
      <c r="F4">
        <f t="shared" si="3"/>
        <v>-1.2715517241379306</v>
      </c>
      <c r="G4">
        <f t="shared" si="4"/>
        <v>1.616843787158144</v>
      </c>
      <c r="H4">
        <f t="shared" si="5"/>
        <v>1.2715517241379306</v>
      </c>
    </row>
    <row r="5" spans="1:13" x14ac:dyDescent="0.25">
      <c r="A5">
        <v>14</v>
      </c>
      <c r="B5">
        <v>17.5</v>
      </c>
      <c r="C5">
        <f t="shared" si="0"/>
        <v>2.8000000000000007</v>
      </c>
      <c r="D5">
        <f t="shared" si="1"/>
        <v>4.5999999999999996</v>
      </c>
      <c r="E5">
        <f t="shared" si="2"/>
        <v>15.633620689655173</v>
      </c>
      <c r="F5">
        <f t="shared" si="3"/>
        <v>-1.8663793103448274</v>
      </c>
      <c r="G5">
        <f t="shared" si="4"/>
        <v>3.4833717300832334</v>
      </c>
      <c r="H5">
        <f t="shared" si="5"/>
        <v>1.8663793103448274</v>
      </c>
      <c r="J5" t="s">
        <v>11</v>
      </c>
      <c r="K5">
        <f>COUNT(A2:A6)</f>
        <v>5</v>
      </c>
    </row>
    <row r="6" spans="1:13" x14ac:dyDescent="0.25">
      <c r="A6">
        <v>18</v>
      </c>
      <c r="B6">
        <v>18</v>
      </c>
      <c r="C6">
        <f t="shared" si="0"/>
        <v>6.8000000000000007</v>
      </c>
      <c r="D6">
        <f t="shared" si="1"/>
        <v>5.0999999999999996</v>
      </c>
      <c r="E6">
        <f t="shared" si="2"/>
        <v>19.538793103448278</v>
      </c>
      <c r="F6">
        <f t="shared" si="3"/>
        <v>1.5387931034482776</v>
      </c>
      <c r="G6">
        <f t="shared" si="4"/>
        <v>2.3678842152199815</v>
      </c>
      <c r="H6">
        <f t="shared" si="5"/>
        <v>1.5387931034482776</v>
      </c>
    </row>
    <row r="7" spans="1:13" x14ac:dyDescent="0.25">
      <c r="J7" t="s">
        <v>12</v>
      </c>
      <c r="K7">
        <f>SUMSQ(C2:C6)/(K5-1)</f>
        <v>23.2</v>
      </c>
    </row>
    <row r="8" spans="1:13" x14ac:dyDescent="0.25">
      <c r="J8" t="s">
        <v>13</v>
      </c>
      <c r="K8">
        <f t="array" ref="K8">SUM((C2:C6)*(D2:D6))/(K5-1)</f>
        <v>22.65</v>
      </c>
      <c r="L8" s="2" t="s">
        <v>14</v>
      </c>
      <c r="M8">
        <f t="array" ref="M8">SUM(C2:C6*D2:D6)/(K5-1)</f>
        <v>22.65</v>
      </c>
    </row>
    <row r="9" spans="1:13" ht="15.75" thickBot="1" x14ac:dyDescent="0.3"/>
    <row r="10" spans="1:13" ht="15.75" thickBot="1" x14ac:dyDescent="0.3">
      <c r="A10" t="s">
        <v>0</v>
      </c>
      <c r="I10" s="3" t="s">
        <v>17</v>
      </c>
      <c r="J10" s="7" t="s">
        <v>15</v>
      </c>
      <c r="K10" s="8">
        <v>0.9762931034482758</v>
      </c>
    </row>
    <row r="11" spans="1:13" ht="15.75" thickBot="1" x14ac:dyDescent="0.3">
      <c r="A11" t="s">
        <v>1</v>
      </c>
      <c r="J11" s="7" t="s">
        <v>16</v>
      </c>
      <c r="K11" s="8">
        <v>1.9655172413793114</v>
      </c>
    </row>
    <row r="12" spans="1:13" x14ac:dyDescent="0.25">
      <c r="A12" t="s">
        <v>2</v>
      </c>
      <c r="J12" s="3"/>
      <c r="K12" s="3"/>
    </row>
    <row r="13" spans="1:13" x14ac:dyDescent="0.25">
      <c r="A13" t="s">
        <v>3</v>
      </c>
      <c r="J13" s="9" t="s">
        <v>21</v>
      </c>
      <c r="K13" s="9">
        <f>AVERAGE(G2:G6)</f>
        <v>1.7495689655172426</v>
      </c>
    </row>
    <row r="14" spans="1:13" x14ac:dyDescent="0.25">
      <c r="A14" t="s">
        <v>4</v>
      </c>
      <c r="J14" t="s">
        <v>23</v>
      </c>
      <c r="K14">
        <f>AVERAGE(H2:H6)</f>
        <v>1.255172413793104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19" sqref="H19"/>
    </sheetView>
  </sheetViews>
  <sheetFormatPr defaultRowHeight="15" x14ac:dyDescent="0.25"/>
  <cols>
    <col min="1" max="1" width="21.7109375" bestFit="1" customWidth="1"/>
    <col min="2" max="2" width="31" bestFit="1" customWidth="1"/>
    <col min="3" max="3" width="4.5703125" bestFit="1" customWidth="1"/>
    <col min="4" max="4" width="8.28515625" bestFit="1" customWidth="1"/>
    <col min="5" max="5" width="21" bestFit="1" customWidth="1"/>
  </cols>
  <sheetData>
    <row r="1" spans="1:14" x14ac:dyDescent="0.25">
      <c r="A1" s="1" t="s">
        <v>5</v>
      </c>
      <c r="B1" s="1" t="s">
        <v>28</v>
      </c>
      <c r="C1" s="1" t="s">
        <v>24</v>
      </c>
      <c r="D1" s="1" t="s">
        <v>6</v>
      </c>
      <c r="E1" s="5" t="s">
        <v>18</v>
      </c>
      <c r="F1" s="6" t="s">
        <v>19</v>
      </c>
      <c r="G1" s="6" t="s">
        <v>20</v>
      </c>
      <c r="H1" t="s">
        <v>22</v>
      </c>
    </row>
    <row r="2" spans="1:14" x14ac:dyDescent="0.25">
      <c r="A2">
        <v>1.0135541845828029</v>
      </c>
      <c r="B2">
        <v>-0.61746984322608178</v>
      </c>
      <c r="C2">
        <v>2.4126509599706756</v>
      </c>
    </row>
    <row r="3" spans="1:14" x14ac:dyDescent="0.25">
      <c r="A3">
        <v>6</v>
      </c>
      <c r="B3">
        <v>2</v>
      </c>
      <c r="C3">
        <v>1</v>
      </c>
      <c r="D3">
        <v>7</v>
      </c>
      <c r="E3">
        <f>SUMPRODUCT($A$2:$C$2, A3:C3)</f>
        <v>7.2590363810153296</v>
      </c>
      <c r="F3">
        <f>E3-D3</f>
        <v>0.25903638101532955</v>
      </c>
      <c r="G3">
        <f>F3*F3</f>
        <v>6.7099846689518988E-2</v>
      </c>
      <c r="H3">
        <f>ABS(F3)</f>
        <v>0.25903638101532955</v>
      </c>
    </row>
    <row r="4" spans="1:14" x14ac:dyDescent="0.25">
      <c r="A4">
        <v>8</v>
      </c>
      <c r="B4">
        <v>1</v>
      </c>
      <c r="C4">
        <v>1</v>
      </c>
      <c r="D4">
        <v>9</v>
      </c>
      <c r="E4">
        <f t="shared" ref="E4:E7" si="0">SUMPRODUCT($A$2:$C$2, A4:C4)</f>
        <v>9.903614593407017</v>
      </c>
      <c r="F4">
        <f>E4-D4</f>
        <v>0.903614593407017</v>
      </c>
      <c r="G4">
        <f t="shared" ref="G4:G7" si="1">F4*F4</f>
        <v>0.81651933341812866</v>
      </c>
      <c r="H4">
        <f t="shared" ref="H4:H7" si="2">ABS(F4)</f>
        <v>0.903614593407017</v>
      </c>
    </row>
    <row r="5" spans="1:14" x14ac:dyDescent="0.25">
      <c r="A5">
        <v>10</v>
      </c>
      <c r="B5">
        <v>0</v>
      </c>
      <c r="C5">
        <v>1</v>
      </c>
      <c r="D5">
        <v>13</v>
      </c>
      <c r="E5">
        <f t="shared" si="0"/>
        <v>12.548192805798706</v>
      </c>
      <c r="F5">
        <f>E5-D5</f>
        <v>-0.45180719420129378</v>
      </c>
      <c r="G5">
        <f t="shared" si="1"/>
        <v>0.20412974073204559</v>
      </c>
      <c r="H5">
        <f t="shared" si="2"/>
        <v>0.45180719420129378</v>
      </c>
    </row>
    <row r="6" spans="1:14" x14ac:dyDescent="0.25">
      <c r="A6">
        <v>14</v>
      </c>
      <c r="B6">
        <v>2</v>
      </c>
      <c r="C6">
        <v>1</v>
      </c>
      <c r="D6">
        <v>17.5</v>
      </c>
      <c r="E6">
        <f t="shared" si="0"/>
        <v>15.367469857677751</v>
      </c>
      <c r="F6">
        <f>E6-D6</f>
        <v>-2.1325301423222491</v>
      </c>
      <c r="G6">
        <f t="shared" si="1"/>
        <v>4.5476848079129519</v>
      </c>
      <c r="H6">
        <f t="shared" si="2"/>
        <v>2.1325301423222491</v>
      </c>
    </row>
    <row r="7" spans="1:14" x14ac:dyDescent="0.25">
      <c r="A7">
        <v>18</v>
      </c>
      <c r="B7">
        <v>2</v>
      </c>
      <c r="C7">
        <v>1</v>
      </c>
      <c r="D7">
        <v>18</v>
      </c>
      <c r="E7">
        <f t="shared" si="0"/>
        <v>19.421686596008964</v>
      </c>
      <c r="F7">
        <f>E7-D7</f>
        <v>1.4216865960089642</v>
      </c>
      <c r="G7">
        <f t="shared" si="1"/>
        <v>2.0211927772715557</v>
      </c>
      <c r="H7">
        <f t="shared" si="2"/>
        <v>1.4216865960089642</v>
      </c>
    </row>
    <row r="8" spans="1:14" x14ac:dyDescent="0.25">
      <c r="J8" t="s">
        <v>11</v>
      </c>
      <c r="K8">
        <f>COUNT(A3:$A$7)</f>
        <v>5</v>
      </c>
      <c r="N8" s="2"/>
    </row>
    <row r="9" spans="1:14" ht="15.75" thickBot="1" x14ac:dyDescent="0.3"/>
    <row r="10" spans="1:14" ht="15.75" thickBot="1" x14ac:dyDescent="0.3">
      <c r="K10" s="3"/>
      <c r="L10" s="10"/>
      <c r="M10" s="11"/>
    </row>
    <row r="11" spans="1:14" ht="15.75" thickBot="1" x14ac:dyDescent="0.3">
      <c r="L11" s="10"/>
      <c r="M11" s="11"/>
    </row>
    <row r="12" spans="1:14" x14ac:dyDescent="0.25">
      <c r="L12" s="3"/>
      <c r="M12" s="3"/>
    </row>
    <row r="13" spans="1:14" x14ac:dyDescent="0.25">
      <c r="L13" s="9" t="s">
        <v>21</v>
      </c>
      <c r="M13" s="9">
        <f>AVERAGE(G3:G7)</f>
        <v>1.53132530120484</v>
      </c>
    </row>
    <row r="14" spans="1:14" x14ac:dyDescent="0.25">
      <c r="L14" t="s">
        <v>23</v>
      </c>
      <c r="M14">
        <f>AVERAGE(H3:H7)</f>
        <v>1.0337349813909706</v>
      </c>
    </row>
    <row r="16" spans="1:14" x14ac:dyDescent="0.25">
      <c r="A16" t="s">
        <v>25</v>
      </c>
    </row>
    <row r="17" spans="1:2" x14ac:dyDescent="0.25">
      <c r="A17" t="s">
        <v>26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2017-04-10T14:36:03Z</dcterms:modified>
</cp:coreProperties>
</file>